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saveExternalLinkValues="0" codeName="ThisWorkbook" defaultThemeVersion="124226"/>
  <mc:AlternateContent xmlns:mc="http://schemas.openxmlformats.org/markup-compatibility/2006">
    <mc:Choice Requires="x15">
      <x15ac:absPath xmlns:x15ac="http://schemas.microsoft.com/office/spreadsheetml/2010/11/ac" url="O:\ETK-F unit\ETK-BF\Glavna Knjiga\Statistički izvještaji\TFI POD\2022\Q2\"/>
    </mc:Choice>
  </mc:AlternateContent>
  <xr:revisionPtr revIDLastSave="0" documentId="13_ncr:1_{BB0847F3-2CC9-4B70-AF9A-FC93A4614EA6}" xr6:coauthVersionLast="47" xr6:coauthVersionMax="47" xr10:uidLastSave="{00000000-0000-0000-0000-000000000000}"/>
  <bookViews>
    <workbookView xWindow="-120" yWindow="-120" windowWidth="29040" windowHeight="1584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0">'General data'!$A$1:$J$61</definedName>
    <definedName name="_xlnm.Print_Area" localSheetId="2">'P&amp;L'!$A$1:$K$113</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60" i="24" l="1"/>
  <c r="L59" i="24"/>
  <c r="M60" i="24"/>
  <c r="M59" i="24"/>
  <c r="D63" i="24" l="1"/>
  <c r="C63" i="24"/>
  <c r="E56" i="24" l="1"/>
  <c r="G56" i="24" s="1"/>
  <c r="I56" i="24" s="1"/>
  <c r="K56" i="24" s="1"/>
  <c r="D56" i="24"/>
  <c r="F56" i="24" s="1"/>
  <c r="H56" i="24" s="1"/>
  <c r="M56" i="24" l="1"/>
  <c r="L56" i="24"/>
  <c r="J56" i="24"/>
  <c r="C72" i="24" l="1"/>
  <c r="W58" i="22" l="1"/>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8" i="22"/>
  <c r="Y38" i="22" s="1"/>
  <c r="W37" i="22"/>
  <c r="Y37" i="22" s="1"/>
  <c r="W36" i="22"/>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Y14" i="22" s="1"/>
  <c r="W13" i="22"/>
  <c r="Y13" i="22" s="1"/>
  <c r="W12" i="22"/>
  <c r="Y12" i="22" s="1"/>
  <c r="W11" i="22"/>
  <c r="Y11" i="22" s="1"/>
  <c r="W9" i="22"/>
  <c r="Y9" i="22" s="1"/>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H21" i="21" s="1"/>
  <c r="J98" i="19"/>
  <c r="K98" i="19"/>
  <c r="I98" i="19"/>
  <c r="H98" i="19"/>
  <c r="J91" i="19"/>
  <c r="K91" i="19"/>
  <c r="I91" i="19"/>
  <c r="H91" i="19"/>
  <c r="J90" i="19"/>
  <c r="K90" i="19"/>
  <c r="I90" i="19"/>
  <c r="H90" i="19"/>
  <c r="I85" i="18"/>
  <c r="H85" i="18"/>
  <c r="H91" i="18"/>
  <c r="I91" i="18"/>
  <c r="I21" i="21" l="1"/>
  <c r="I108" i="19"/>
  <c r="I109" i="19" s="1"/>
  <c r="K108" i="19"/>
  <c r="K109" i="19" s="1"/>
  <c r="J108" i="19"/>
  <c r="J109" i="19" s="1"/>
  <c r="H108" i="19"/>
  <c r="H109" i="19" s="1"/>
  <c r="W39" i="22"/>
  <c r="W59" i="22" s="1"/>
  <c r="Y10" i="22"/>
  <c r="Y30" i="22" s="1"/>
  <c r="W10" i="22"/>
  <c r="W30" i="22" s="1"/>
  <c r="W61" i="22"/>
  <c r="W62" i="22" s="1"/>
  <c r="W63" i="22"/>
  <c r="Y36" i="22"/>
  <c r="Y39" i="22" s="1"/>
  <c r="W32" i="22"/>
  <c r="W33" i="22" s="1"/>
  <c r="W34" i="22"/>
  <c r="I78" i="18"/>
  <c r="H78" i="18"/>
  <c r="H48" i="21" l="1"/>
  <c r="H42" i="21"/>
  <c r="H35" i="21"/>
  <c r="H29" i="21"/>
  <c r="H54" i="20"/>
  <c r="H48" i="20"/>
  <c r="H41" i="20"/>
  <c r="H35" i="20"/>
  <c r="H19" i="20"/>
  <c r="I9" i="20"/>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I55" i="20" l="1"/>
  <c r="I24" i="20"/>
  <c r="I27" i="20" s="1"/>
  <c r="H57" i="20"/>
  <c r="H59" i="20" s="1"/>
  <c r="H51" i="21"/>
  <c r="H53" i="21" s="1"/>
  <c r="K60" i="19"/>
  <c r="Y63" i="22"/>
  <c r="Y32" i="22"/>
  <c r="Y33" i="22" s="1"/>
  <c r="I36" i="21"/>
  <c r="I51" i="21" s="1"/>
  <c r="K14" i="19"/>
  <c r="K61" i="19" s="1"/>
  <c r="J60" i="19"/>
  <c r="I133" i="18"/>
  <c r="I49" i="21"/>
  <c r="I44" i="18"/>
  <c r="H61" i="19"/>
  <c r="I14" i="19"/>
  <c r="I61" i="19" s="1"/>
  <c r="H72" i="18"/>
  <c r="H60" i="19"/>
  <c r="J14" i="19"/>
  <c r="J61" i="19" s="1"/>
  <c r="I9" i="18"/>
  <c r="I42" i="20"/>
  <c r="I57" i="20" l="1"/>
  <c r="I59" i="20" s="1"/>
  <c r="K62" i="19"/>
  <c r="K67" i="19" s="1"/>
  <c r="K64" i="19"/>
  <c r="J63" i="19"/>
  <c r="I53" i="21"/>
  <c r="K63" i="19"/>
  <c r="H64" i="19"/>
  <c r="I72" i="18"/>
  <c r="I62" i="19"/>
  <c r="I63" i="19"/>
  <c r="I64" i="19"/>
  <c r="H62" i="19"/>
  <c r="H66" i="19" s="1"/>
  <c r="H63" i="19"/>
  <c r="J62" i="19"/>
  <c r="J66" i="19" s="1"/>
  <c r="J64" i="19"/>
  <c r="K68" i="19" l="1"/>
  <c r="K66" i="19"/>
  <c r="H68" i="19"/>
  <c r="H67" i="19"/>
  <c r="I66" i="19"/>
  <c r="I68" i="19"/>
  <c r="I67" i="19"/>
  <c r="J67" i="19"/>
  <c r="J68" i="19"/>
  <c r="K111" i="19" l="1"/>
  <c r="H111" i="19"/>
  <c r="I111" i="19"/>
  <c r="J111" i="19"/>
</calcChain>
</file>

<file path=xl/sharedStrings.xml><?xml version="1.0" encoding="utf-8"?>
<sst xmlns="http://schemas.openxmlformats.org/spreadsheetml/2006/main" count="630" uniqueCount="600">
  <si>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</si>
  <si>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</si>
  <si>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</si>
  <si>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</si>
  <si>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</si>
  <si>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</si>
  <si>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</si>
  <si>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</si>
  <si>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</si>
  <si>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</si>
  <si>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</si>
  <si>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</si>
  <si>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</si>
  <si>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</si>
  <si>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</si>
  <si>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</si>
  <si>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</si>
  <si>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</si>
  <si>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</si>
  <si>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</si>
  <si>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</si>
  <si>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</si>
  <si>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</si>
  <si>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</si>
  <si>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</si>
  <si>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</si>
  <si>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</si>
  <si>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</si>
  <si>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</si>
  <si>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</si>
  <si>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</si>
  <si>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</si>
  <si>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</si>
  <si>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</si>
  <si>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</si>
  <si>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</si>
  <si>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</si>
  <si>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</si>
  <si>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</si>
  <si>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</si>
  <si>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</si>
  <si>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</si>
  <si>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</si>
  <si>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</si>
  <si>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</si>
  <si>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</si>
  <si>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</si>
  <si>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</si>
  <si>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</si>
  <si>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</si>
  <si>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</si>
  <si>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</si>
  <si>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</si>
  <si>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</si>
  <si>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</si>
  <si>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</si>
  <si>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</si>
  <si>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</si>
  <si>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</si>
  <si>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</si>
  <si>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</si>
  <si>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</si>
  <si>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</si>
  <si>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</si>
  <si>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</si>
  <si>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</si>
  <si>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</si>
  <si>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</si>
  <si>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</si>
  <si>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</si>
  <si>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</si>
  <si>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</si>
  <si>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</si>
  <si>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</si>
  <si>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</si>
  <si>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</si>
  <si>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</si>
  <si>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</si>
  <si>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</si>
  <si>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</si>
  <si>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</si>
  <si>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</si>
  <si>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</si>
  <si>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</si>
  <si>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</si>
  <si>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</si>
  <si>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</si>
  <si>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</si>
  <si>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</si>
  <si>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</si>
  <si>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</si>
  <si>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</si>
  <si>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</si>
  <si>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</si>
  <si>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</si>
  <si>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</si>
  <si>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</si>
  <si>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</si>
  <si>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</si>
  <si>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</si>
  <si>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</si>
  <si>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</si>
  <si>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</si>
  <si>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</si>
  <si>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</si>
  <si>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</si>
  <si>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</si>
  <si>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</si>
  <si>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</si>
  <si>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</si>
  <si>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</si>
  <si>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</si>
  <si>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</si>
  <si>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</si>
  <si>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</si>
  <si>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</si>
  <si>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</si>
  <si>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</si>
  <si>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</si>
  <si>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</si>
  <si>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</si>
  <si>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</si>
  <si>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</si>
  <si>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</si>
  <si>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</si>
  <si>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</si>
  <si>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</si>
  <si>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</si>
  <si>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</si>
  <si>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</si>
  <si>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</si>
  <si>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</si>
  <si>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</si>
  <si>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</si>
  <si>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</si>
  <si>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</si>
  <si>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</si>
  <si>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</si>
  <si>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</si>
  <si>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</si>
  <si>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</si>
  <si>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</si>
  <si>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</si>
  <si>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</si>
  <si>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</si>
  <si>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</si>
  <si>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</si>
  <si>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</si>
  <si>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</si>
  <si>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</si>
  <si>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</si>
  <si>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</si>
  <si>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</si>
  <si>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</si>
  <si>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</si>
  <si>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</si>
  <si>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</si>
  <si>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</si>
  <si>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</si>
  <si>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</si>
  <si>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</si>
  <si>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</si>
  <si>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</si>
  <si>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</si>
  <si>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</si>
  <si>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</si>
  <si>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</si>
  <si>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</si>
  <si>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</si>
  <si>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</si>
  <si>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</si>
  <si>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</si>
  <si>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</si>
  <si>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</si>
  <si>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</si>
  <si>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</si>
  <si>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</si>
  <si>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</si>
  <si>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</si>
  <si>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</si>
  <si>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</si>
  <si>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</si>
  <si>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</si>
  <si>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</si>
  <si>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</si>
  <si>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</si>
  <si>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</si>
  <si>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</si>
  <si>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</si>
  <si>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</si>
  <si>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</si>
  <si>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</si>
  <si>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</si>
  <si>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</si>
  <si>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</si>
  <si>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</si>
  <si>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</si>
  <si>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</si>
  <si>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</si>
  <si>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</si>
  <si>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</si>
  <si>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</si>
  <si>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</si>
  <si>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</si>
  <si>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</si>
  <si>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</si>
  <si>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</si>
  <si>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</si>
  <si>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</si>
  <si>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</si>
  <si>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</si>
  <si>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</si>
  <si>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</si>
  <si>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</si>
  <si>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</si>
  <si>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</si>
  <si>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</si>
  <si>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</si>
  <si>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</si>
  <si>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</si>
  <si>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</si>
  <si>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</si>
  <si>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</si>
  <si>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</si>
  <si>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</si>
  <si>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</si>
  <si>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</si>
  <si>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</si>
  <si>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</si>
  <si>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</si>
  <si>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</si>
  <si>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</si>
  <si>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</si>
  <si>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</si>
  <si>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</si>
  <si>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</si>
  <si>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</si>
  <si>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</si>
  <si>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</si>
  <si>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</si>
  <si>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</si>
  <si>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</si>
  <si>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</si>
  <si>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</si>
  <si>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</si>
  <si>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</si>
  <si>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</si>
  <si>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</si>
  <si>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</si>
  <si>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</si>
  <si>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</si>
  <si>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</si>
  <si>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</si>
  <si>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</si>
  <si>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</si>
  <si>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</si>
  <si>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</si>
  <si>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</si>
  <si>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</si>
  <si>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</si>
  <si>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</si>
  <si>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</si>
  <si>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</si>
  <si>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</si>
  <si>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</si>
  <si>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</si>
  <si>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</si>
  <si>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</si>
  <si>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</si>
  <si>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</si>
  <si>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</si>
  <si>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</si>
  <si>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</si>
  <si>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</si>
  <si>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</si>
  <si>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</si>
  <si>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</si>
  <si>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</si>
  <si>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</si>
  <si>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</si>
  <si>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</si>
  <si>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</si>
  <si>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</si>
  <si>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</si>
  <si>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</si>
  <si>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</si>
  <si>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</si>
  <si>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</si>
  <si>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</si>
  <si>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</si>
  <si>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</si>
  <si>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</si>
  <si>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</si>
  <si>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</si>
  <si>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</si>
  <si>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</si>
  <si>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</si>
  <si>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</si>
  <si>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</si>
  <si>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</si>
  <si>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</si>
  <si>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</si>
  <si>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</si>
  <si>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</si>
  <si>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</si>
  <si>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</si>
  <si>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</si>
  <si>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</si>
  <si>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</si>
  <si>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</si>
  <si>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</si>
  <si>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</si>
  <si>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</si>
  <si>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</si>
  <si>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</si>
  <si>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</si>
  <si>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</si>
  <si>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</si>
  <si>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</si>
  <si>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</si>
  <si>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</si>
  <si>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</si>
  <si>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</si>
  <si>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</si>
  <si>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</si>
  <si>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</si>
  <si>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</si>
  <si>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</si>
  <si>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</si>
  <si>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</si>
  <si>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</si>
  <si>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</si>
  <si>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</si>
  <si>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</si>
  <si>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</si>
  <si>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</si>
  <si>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</si>
  <si>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</si>
  <si>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</si>
  <si>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</si>
  <si>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</si>
  <si>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</si>
  <si>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</si>
  <si>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</si>
  <si>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</si>
  <si>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</si>
  <si>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</si>
  <si>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</si>
  <si>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</si>
  <si>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</si>
  <si>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</si>
  <si>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</si>
  <si>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</si>
  <si>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</si>
  <si>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</si>
  <si>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</si>
  <si>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</si>
  <si>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</si>
  <si>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</si>
  <si>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</si>
  <si>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</si>
  <si>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</si>
  <si>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</si>
  <si>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</si>
  <si>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</si>
  <si>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</si>
  <si>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</si>
  <si>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</si>
  <si>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</si>
  <si>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</si>
  <si>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</si>
  <si>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</si>
  <si>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</si>
  <si>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</si>
  <si>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</si>
  <si>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</si>
  <si>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</si>
  <si>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</si>
  <si>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</si>
  <si>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</si>
  <si>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</si>
  <si>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</si>
  <si>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</si>
  <si>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</si>
  <si>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</si>
  <si>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</si>
  <si>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</si>
  <si>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</si>
  <si>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</si>
  <si>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</si>
  <si>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</si>
  <si>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</si>
  <si>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</si>
  <si>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</si>
  <si>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</si>
  <si>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</si>
  <si>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</si>
  <si>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</si>
  <si>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</si>
  <si>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</si>
  <si>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</si>
  <si>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</si>
  <si>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</si>
  <si>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</si>
  <si>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</si>
  <si>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</si>
  <si>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</si>
  <si>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</si>
  <si>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</si>
  <si>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</si>
  <si>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</si>
  <si>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</si>
  <si>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</si>
  <si>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</si>
  <si>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</si>
  <si>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</si>
  <si>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</si>
  <si>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</si>
  <si>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</si>
  <si>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</si>
  <si>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</si>
  <si>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</si>
  <si>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</si>
  <si>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</si>
  <si>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</si>
  <si>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</si>
  <si>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</si>
  <si>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</si>
  <si>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</si>
  <si>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</si>
  <si>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</si>
  <si>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</si>
  <si>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</si>
  <si>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</si>
  <si>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</si>
  <si>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</si>
  <si>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</si>
  <si>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</si>
  <si>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</si>
  <si>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</si>
  <si>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</si>
  <si>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</si>
  <si>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</si>
  <si>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</si>
  <si>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</si>
  <si>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</si>
  <si>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</si>
  <si>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</si>
  <si>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</si>
  <si>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</si>
  <si>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</si>
  <si>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</si>
  <si>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</si>
  <si>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</si>
  <si>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</si>
  <si>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</si>
  <si>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</si>
  <si>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</si>
  <si>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</si>
  <si>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</si>
  <si>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</si>
  <si>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</si>
  <si>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</si>
  <si>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</si>
  <si>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</si>
  <si>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</si>
  <si>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</si>
  <si>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</si>
  <si>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</si>
  <si>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</si>
  <si>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</si>
  <si>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</si>
  <si>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</si>
  <si>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</si>
  <si>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</si>
  <si>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</si>
  <si>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</si>
  <si>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</si>
  <si>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</si>
  <si>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</si>
  <si>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</si>
  <si>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</si>
  <si>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</si>
  <si>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</si>
  <si>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</si>
  <si>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</si>
  <si>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</si>
  <si>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</si>
  <si>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</si>
  <si>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</si>
  <si>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</si>
  <si>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</si>
  <si>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</si>
  <si>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</si>
  <si>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</si>
  <si>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</si>
  <si>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</si>
  <si>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</si>
  <si>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</si>
  <si>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</si>
  <si>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</si>
  <si>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</si>
  <si>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</si>
  <si>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</si>
  <si>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03272699</t>
  </si>
  <si>
    <t>HR</t>
  </si>
  <si>
    <t>0800002028</t>
  </si>
  <si>
    <t>84214771175</t>
  </si>
  <si>
    <t>5299001W91BFWSUOVD63</t>
  </si>
  <si>
    <t>233</t>
  </si>
  <si>
    <t>ERICSSON NIKOLA TESLA D.D. ZAGREB</t>
  </si>
  <si>
    <t>Zagreb</t>
  </si>
  <si>
    <t>Krapinska 45</t>
  </si>
  <si>
    <t>etk.company@ericsson.com</t>
  </si>
  <si>
    <t>www.ericsson.hr</t>
  </si>
  <si>
    <t>KN</t>
  </si>
  <si>
    <t>RN</t>
  </si>
  <si>
    <t>No</t>
  </si>
  <si>
    <t>Tatjana Ricijaš</t>
  </si>
  <si>
    <t>+385(0)13653343</t>
  </si>
  <si>
    <t>tatjana.ricijas@ericsson.com</t>
  </si>
  <si>
    <t>KPMG Croatia d.o.o.</t>
  </si>
  <si>
    <t>Submitter: ERICSSON NIKOLA TESLA  D.D.</t>
  </si>
  <si>
    <t>Submitter: ERICSSON NIKOLA TESLA D.D.</t>
  </si>
  <si>
    <t>The financial statements have been prepared in accordance with International Financial Reporting Standards adopted by the European Union (IFRSs), on the historical cost basis, with the exception of financial instruments which are carried at fair value through profit or loss. Policies have been consistently applied to all the periods presented.</t>
  </si>
  <si>
    <t>Issuer’s name, registered office (address), legal form, country of establishment, entity’s registration number are disclosed in the sheet General data of this document.</t>
  </si>
  <si>
    <t>Financial commitments in term of guarantees that are not included in the balance sheet are not material and Management Board believes that possibility of any outflow is remote. The Company has no commitments concerning pensions that are in scope of IAS 19.</t>
  </si>
  <si>
    <t>Transactions with related parties:</t>
  </si>
  <si>
    <t>HRK 000</t>
  </si>
  <si>
    <t>Sales</t>
  </si>
  <si>
    <t>Purchases</t>
  </si>
  <si>
    <t>Balances with related parties</t>
  </si>
  <si>
    <t>Receivable</t>
  </si>
  <si>
    <t>Payable</t>
  </si>
  <si>
    <t>Total</t>
  </si>
  <si>
    <t>At the balance sheet date, the Company does not have debts covered by valuable securities/insurance.</t>
  </si>
  <si>
    <t>No cost of salaries was capitalised in the reporting period.</t>
  </si>
  <si>
    <t>The Company has no participating interest.</t>
  </si>
  <si>
    <t>There were no shares subscribed during the financial year within the limits of the authorised capital.</t>
  </si>
  <si>
    <t>The Company has no participation certificates, convertible debentures, warrants, options or similar securities or rights.</t>
  </si>
  <si>
    <t>The Company has no shares in companies having unlimited liability.</t>
  </si>
  <si>
    <t>There are no material events arising after the balance sheet date which are not reflected in the profit and loss account or balance sheet.</t>
  </si>
  <si>
    <t>Networks</t>
  </si>
  <si>
    <t>Digital Services</t>
  </si>
  <si>
    <t>Managed Services</t>
  </si>
  <si>
    <t>Other</t>
  </si>
  <si>
    <t>Unallocated</t>
  </si>
  <si>
    <t>‘000 kn</t>
  </si>
  <si>
    <t xml:space="preserve"> ‘000 kn</t>
  </si>
  <si>
    <t>Segment sales revenue</t>
  </si>
  <si>
    <t>Operating profit</t>
  </si>
  <si>
    <t>a)</t>
  </si>
  <si>
    <t>b)</t>
  </si>
  <si>
    <t>e)</t>
  </si>
  <si>
    <t>c)</t>
  </si>
  <si>
    <t>d)</t>
  </si>
  <si>
    <t xml:space="preserve">The Company has no debt falling due after more than five years.
</t>
  </si>
  <si>
    <t>Balance Sheet</t>
  </si>
  <si>
    <t>P&amp;L</t>
  </si>
  <si>
    <t>5.</t>
  </si>
  <si>
    <t>6.</t>
  </si>
  <si>
    <t>7.</t>
  </si>
  <si>
    <t>8.</t>
  </si>
  <si>
    <t>9.</t>
  </si>
  <si>
    <t>10.</t>
  </si>
  <si>
    <t>11.</t>
  </si>
  <si>
    <t>15.</t>
  </si>
  <si>
    <t>Segment report</t>
  </si>
  <si>
    <t>Accounting policies have not been changed in relation to previous reporting period.</t>
  </si>
  <si>
    <t>In the reporting period there were no individual items of income or expenditure of exceptional size or incidence.</t>
  </si>
  <si>
    <t>12.</t>
  </si>
  <si>
    <t>13. and 14.</t>
  </si>
  <si>
    <t>Within the category Equity in Statement of financial position total amount of Retained earnings is indicated in TFI-POD form under AOP 083 Retaind profit/loss brought forward and 086 Profit or Loss for the business year.</t>
  </si>
  <si>
    <t>Cost structure in Statement of comprehensive income (FS form) is according to function and the presentation is different from TFI-POD forms where cost is presented by nature. Total amount of Cost of Sales, Selling, Administrative and Other operating expenses equals to amount of AOP 007 Operating expenses.</t>
  </si>
  <si>
    <t xml:space="preserve">The company Telefonaktiebolaget LM Ericsson (Sweden, Torshamnsgatan 21, SE-164 83 Stockholm) prepares the consolidated financial statements for the larger Group of companies, in which Ericsson Nikola Tesla Group is included as an associate member of Ericsson. 
</t>
  </si>
  <si>
    <t>Those consolidated reports are available at www.ericsson.com/en/investors/financial-reports.</t>
  </si>
  <si>
    <t>17.</t>
  </si>
  <si>
    <t>16.</t>
  </si>
  <si>
    <r>
      <rPr>
        <b/>
        <sz val="11"/>
        <rFont val="Arial"/>
        <family val="2"/>
        <charset val="238"/>
      </rPr>
      <t>APPENDIX</t>
    </r>
    <r>
      <rPr>
        <sz val="11"/>
        <rFont val="Arial"/>
        <family val="2"/>
        <charset val="238"/>
      </rPr>
      <t xml:space="preserve"> (Reconciliation of the differences arrising due to structure and classification of the positions in TFI-POD in XLS format compared to classification of the positions in the audited annual report in PDF):</t>
    </r>
  </si>
  <si>
    <t>The Company did not have any arrangements that are not included in the balance sheet, where  the risks or benefits arising from such arrangements are material.</t>
  </si>
  <si>
    <t xml:space="preserve">Last issued annual financial statements are available at ZSE and as well at www.ericsson.hr. </t>
  </si>
  <si>
    <t xml:space="preserve">www.ericsson.hr/en/reports </t>
  </si>
  <si>
    <t>The issuer does not have sesonal bussines activities.</t>
  </si>
  <si>
    <t>Explanation of business events relevant to understanding changes in the statement of financial position and financial performance are published in Press info/Management letter.</t>
  </si>
  <si>
    <t>Domagoj Hrkać</t>
  </si>
  <si>
    <t>Also, within the category Current liabilities in Statement of financial position total amount of Provisions is indicated in TFI-POD form under AOP 123 Other short-term liabilities.</t>
  </si>
  <si>
    <t>Within the category Current liabilities in Statement of financial position total amount of Accrued charges and deferred revenue and Contract liabilities is indicated in TFI-POD form under AOP 116 Liabilities for advance payments, 124 Accruals and deferred income.</t>
  </si>
  <si>
    <t>Within the category Non-current assets in Statement of financial position total amount of Loans and receivables is indicated in TFI-POD form under AOP 023 Loans, deposits, etc. to undertakings within the group, 028 Loans, deposits, etc. given,034 Customer receivables,035 Other receivables.</t>
  </si>
  <si>
    <t>Additionally, within the category Non-current liabilities in Statement of Financial position total amount of Borrowings and Lease liabilities are shown under AOP 103 Liabilities to bank and other financial institutions</t>
  </si>
  <si>
    <t>Additionally, both categories Borrowings and Lease liabilities in Statement of Financial position are shown under AOP 115 Liabilities to bank and other financial institutions.</t>
  </si>
  <si>
    <t>The interim financial statements for the reporting period are prepared applying the same accounting policies as in the latest annual financial statements presented in the Annual Report.</t>
  </si>
  <si>
    <t>Provision for deferred tax is calculated annualy, at balance sheet date 31 December. There were no movement in deferred tax balances during reporting period.</t>
  </si>
  <si>
    <t xml:space="preserve">balance as at 30.06.2022  </t>
  </si>
  <si>
    <t>for the period 01.01.2022 to 30.06.2022</t>
  </si>
  <si>
    <t>NOTES TO FINANCIAL STATEMENTS - TFI
(drawn up for quarterly reporting periods)
Name of the issuer:   ERICSSON NIKOLA TESLA D.D.
Personal identification number (OIB):   84214771175
Reporting period: Q2 2022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</si>
  <si>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t>30.06.2022</t>
  </si>
  <si>
    <t>30.06.2021</t>
  </si>
  <si>
    <t>The average number of employees during the reporting period is 2669 (Q2 2021: 2594). The Company does not categorise employees.</t>
  </si>
  <si>
    <t>Within the category Current liabilities in Statement of financial position total amount of Trade and other payables and Income tax payable is indicated in TFI-POD in AOP 117 Liabilities to suppliers,119 Liabilities to employees,120 Taxes, contributions and similar liabilities, 121 Liabilities arising from the share in the result.</t>
  </si>
  <si>
    <t>Within the category Current assets in Statement of financial position total amount of Other receivables and Financial assets at fair value through profit or loss is indicated in TFI-POD form under AOP 051 Receivables from government and other institutions, 052 Other receivables, 060 Investments in securities, 061 Loans, deposits, etc. given.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</si>
</sst>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9"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
      <sz val="11"/>
      <color rgb="FF000000"/>
      <name val="Calibri"/>
      <family val="2"/>
      <charset val="238"/>
    </font>
    <font>
      <u/>
      <sz val="11"/>
      <color theme="10"/>
      <name val="Arial"/>
      <family val="2"/>
      <charset val="238"/>
    </font>
    <font>
      <sz val="11"/>
      <name val="Arial"/>
      <family val="2"/>
    </font>
    <font>
      <b/>
      <sz val="11"/>
      <color theme="1"/>
      <name val="Arial"/>
      <family val="2"/>
      <charset val="238"/>
    </font>
    <font>
      <u/>
      <sz val="11"/>
      <color theme="1"/>
      <name val="Arial"/>
      <family val="2"/>
      <charset val="238"/>
    </font>
    <font>
      <b/>
      <sz val="11"/>
      <name val="Arial"/>
      <family val="2"/>
    </font>
    <font>
      <u/>
      <sz val="11"/>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right/>
      <top/>
      <bottom style="medium">
        <color indexed="64"/>
      </bottom>
      <diagonal/>
    </border>
    <border>
      <left style="thin">
        <color indexed="64"/>
      </left>
      <right style="thin">
        <color indexed="64"/>
      </right>
      <top/>
      <bottom style="thin">
        <color indexed="22"/>
      </bottom>
      <diagonal/>
    </border>
    <border>
      <left style="thin">
        <color indexed="64"/>
      </left>
      <right/>
      <top/>
      <bottom style="thin">
        <color indexed="64"/>
      </bottom>
      <diagonal/>
    </border>
    <border>
      <left/>
      <right style="thin">
        <color indexed="64"/>
      </right>
      <top/>
      <bottom style="thin">
        <color indexed="64"/>
      </bottom>
      <diagonal/>
    </border>
  </borders>
  <cellStyleXfs count="10">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41" fillId="0" borderId="0" applyNumberFormat="0" applyFill="0" applyBorder="0" applyAlignment="0" applyProtection="0"/>
    <xf numFmtId="0" fontId="8" fillId="0" borderId="0">
      <alignment vertical="top"/>
    </xf>
    <xf numFmtId="0" fontId="3" fillId="0" borderId="0"/>
    <xf numFmtId="0" fontId="1" fillId="0" borderId="0"/>
    <xf numFmtId="0" fontId="3" fillId="0" borderId="0"/>
  </cellStyleXfs>
  <cellXfs count="394">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7" fillId="0" borderId="38" xfId="0" applyNumberFormat="1" applyFont="1" applyFill="1" applyBorder="1" applyAlignment="1" applyProtection="1">
      <alignment horizontal="center" vertical="center"/>
    </xf>
    <xf numFmtId="165" fontId="17" fillId="9" borderId="38" xfId="0" applyNumberFormat="1" applyFont="1" applyFill="1" applyBorder="1" applyAlignment="1" applyProtection="1">
      <alignment horizontal="center" vertical="center"/>
    </xf>
    <xf numFmtId="165" fontId="17" fillId="9" borderId="39" xfId="0" applyNumberFormat="1" applyFont="1" applyFill="1" applyBorder="1" applyAlignment="1" applyProtection="1">
      <alignment horizontal="center" vertical="center"/>
    </xf>
    <xf numFmtId="0" fontId="0" fillId="0" borderId="0" xfId="0" applyProtection="1"/>
    <xf numFmtId="0" fontId="5" fillId="3" borderId="41" xfId="0" applyFont="1" applyFill="1" applyBorder="1" applyAlignment="1" applyProtection="1">
      <alignment horizontal="center" vertical="center" wrapText="1"/>
    </xf>
    <xf numFmtId="0" fontId="17" fillId="3" borderId="41" xfId="0" applyFont="1" applyFill="1" applyBorder="1" applyAlignment="1" applyProtection="1">
      <alignment horizontal="center" vertical="center"/>
    </xf>
    <xf numFmtId="3" fontId="17" fillId="3" borderId="41" xfId="0" applyNumberFormat="1" applyFont="1" applyFill="1" applyBorder="1" applyAlignment="1" applyProtection="1">
      <alignment horizontal="center" vertical="center" wrapText="1"/>
    </xf>
    <xf numFmtId="164" fontId="5" fillId="0" borderId="41" xfId="0" applyNumberFormat="1" applyFont="1" applyFill="1" applyBorder="1" applyAlignment="1" applyProtection="1">
      <alignment horizontal="center" vertical="center"/>
    </xf>
    <xf numFmtId="164" fontId="5" fillId="9" borderId="41" xfId="0" applyNumberFormat="1" applyFont="1" applyFill="1" applyBorder="1" applyAlignment="1" applyProtection="1">
      <alignment horizontal="center" vertical="center"/>
    </xf>
    <xf numFmtId="0" fontId="12" fillId="0" borderId="0" xfId="3" applyProtection="1"/>
    <xf numFmtId="0" fontId="17" fillId="3" borderId="41" xfId="3" applyFont="1" applyFill="1" applyBorder="1" applyAlignment="1" applyProtection="1">
      <alignment horizontal="center" vertical="center"/>
    </xf>
    <xf numFmtId="3" fontId="17" fillId="3" borderId="41" xfId="3" applyNumberFormat="1" applyFont="1" applyFill="1" applyBorder="1" applyAlignment="1" applyProtection="1">
      <alignment horizontal="center" vertical="center" wrapText="1"/>
    </xf>
    <xf numFmtId="0" fontId="12" fillId="0" borderId="0" xfId="3" applyAlignment="1" applyProtection="1">
      <alignment wrapText="1"/>
    </xf>
    <xf numFmtId="0" fontId="5" fillId="3" borderId="15" xfId="3" applyFont="1" applyFill="1" applyBorder="1" applyAlignment="1" applyProtection="1">
      <alignment horizontal="center" vertical="center" wrapText="1"/>
    </xf>
    <xf numFmtId="0" fontId="17" fillId="3" borderId="14" xfId="3" applyFont="1" applyFill="1" applyBorder="1" applyAlignment="1" applyProtection="1">
      <alignment horizontal="center" vertical="center" wrapText="1"/>
    </xf>
    <xf numFmtId="164" fontId="5" fillId="0" borderId="27" xfId="0" applyNumberFormat="1" applyFont="1" applyFill="1" applyBorder="1" applyAlignment="1" applyProtection="1">
      <alignment horizontal="center" vertical="center" wrapText="1"/>
    </xf>
    <xf numFmtId="164" fontId="5" fillId="10" borderId="12" xfId="0" applyNumberFormat="1" applyFont="1" applyFill="1" applyBorder="1" applyAlignment="1" applyProtection="1">
      <alignment horizontal="center" vertical="center" wrapText="1"/>
    </xf>
    <xf numFmtId="164" fontId="5" fillId="0" borderId="12" xfId="0" applyNumberFormat="1" applyFont="1" applyFill="1" applyBorder="1" applyAlignment="1" applyProtection="1">
      <alignment horizontal="center" vertical="center" wrapText="1"/>
    </xf>
    <xf numFmtId="164" fontId="5" fillId="10" borderId="13" xfId="0" applyNumberFormat="1" applyFont="1" applyFill="1" applyBorder="1" applyAlignment="1" applyProtection="1">
      <alignment horizontal="center" vertical="center" wrapText="1"/>
    </xf>
    <xf numFmtId="0" fontId="17" fillId="3" borderId="14" xfId="3" applyFont="1" applyFill="1" applyBorder="1" applyAlignment="1" applyProtection="1">
      <alignment horizontal="center" vertical="center"/>
    </xf>
    <xf numFmtId="164" fontId="5" fillId="0" borderId="27" xfId="0" applyNumberFormat="1" applyFont="1" applyFill="1" applyBorder="1" applyAlignment="1" applyProtection="1">
      <alignment horizontal="center" vertical="center"/>
    </xf>
    <xf numFmtId="164" fontId="5" fillId="0" borderId="12" xfId="0" applyNumberFormat="1" applyFont="1" applyFill="1" applyBorder="1" applyAlignment="1" applyProtection="1">
      <alignment horizontal="center" vertical="center"/>
    </xf>
    <xf numFmtId="164" fontId="5" fillId="10" borderId="12" xfId="0" applyNumberFormat="1" applyFont="1" applyFill="1" applyBorder="1" applyAlignment="1" applyProtection="1">
      <alignment horizontal="center" vertical="center"/>
    </xf>
    <xf numFmtId="164" fontId="5" fillId="10" borderId="13" xfId="0" applyNumberFormat="1" applyFont="1" applyFill="1" applyBorder="1" applyAlignment="1" applyProtection="1">
      <alignment horizontal="center" vertical="center"/>
    </xf>
    <xf numFmtId="3" fontId="6" fillId="0" borderId="41" xfId="0" applyNumberFormat="1" applyFont="1" applyFill="1" applyBorder="1" applyAlignment="1" applyProtection="1">
      <alignment horizontal="right" vertical="center" shrinkToFit="1"/>
      <protection locked="0"/>
    </xf>
    <xf numFmtId="3" fontId="22" fillId="9" borderId="41"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6" fillId="0" borderId="41" xfId="0" applyNumberFormat="1" applyFont="1" applyFill="1" applyBorder="1" applyAlignment="1" applyProtection="1">
      <alignment horizontal="right" vertical="center" shrinkToFit="1"/>
      <protection locked="0"/>
    </xf>
    <xf numFmtId="3" fontId="6" fillId="0" borderId="41" xfId="0" applyNumberFormat="1" applyFont="1" applyFill="1" applyBorder="1" applyAlignment="1" applyProtection="1">
      <alignment vertical="center"/>
      <protection locked="0"/>
    </xf>
    <xf numFmtId="3" fontId="17" fillId="3" borderId="15" xfId="3" applyNumberFormat="1" applyFont="1" applyFill="1" applyBorder="1" applyAlignment="1" applyProtection="1">
      <alignment horizontal="center" vertical="center" wrapText="1"/>
    </xf>
    <xf numFmtId="3" fontId="17" fillId="3" borderId="14" xfId="3" applyNumberFormat="1" applyFont="1" applyFill="1" applyBorder="1" applyAlignment="1" applyProtection="1">
      <alignment horizontal="center" vertical="center" wrapText="1"/>
    </xf>
    <xf numFmtId="3" fontId="6" fillId="0" borderId="27" xfId="0" applyNumberFormat="1" applyFont="1" applyFill="1" applyBorder="1" applyAlignment="1" applyProtection="1">
      <alignment horizontal="right" vertical="center" wrapText="1"/>
      <protection locked="0"/>
    </xf>
    <xf numFmtId="3" fontId="16" fillId="10" borderId="12" xfId="0" applyNumberFormat="1" applyFont="1" applyFill="1" applyBorder="1" applyAlignment="1" applyProtection="1">
      <alignment horizontal="right" vertical="center" wrapText="1"/>
    </xf>
    <xf numFmtId="3" fontId="6" fillId="0" borderId="12" xfId="0" applyNumberFormat="1" applyFont="1" applyFill="1" applyBorder="1" applyAlignment="1" applyProtection="1">
      <alignment horizontal="right" vertical="center" wrapText="1"/>
      <protection locked="0"/>
    </xf>
    <xf numFmtId="3" fontId="16" fillId="10" borderId="13" xfId="0" applyNumberFormat="1" applyFont="1" applyFill="1" applyBorder="1" applyAlignment="1" applyProtection="1">
      <alignment horizontal="right" vertical="center" wrapText="1"/>
    </xf>
    <xf numFmtId="3" fontId="6" fillId="0" borderId="27" xfId="0" applyNumberFormat="1" applyFont="1" applyFill="1" applyBorder="1" applyAlignment="1" applyProtection="1">
      <alignment vertical="center" wrapText="1"/>
      <protection locked="0"/>
    </xf>
    <xf numFmtId="3" fontId="6" fillId="0" borderId="12" xfId="0" applyNumberFormat="1" applyFont="1" applyFill="1" applyBorder="1" applyAlignment="1" applyProtection="1">
      <alignment vertical="center" wrapText="1"/>
      <protection locked="0"/>
    </xf>
    <xf numFmtId="3" fontId="16" fillId="10" borderId="12" xfId="0" applyNumberFormat="1" applyFont="1" applyFill="1" applyBorder="1" applyAlignment="1" applyProtection="1">
      <alignment vertical="center" wrapText="1"/>
    </xf>
    <xf numFmtId="3" fontId="16" fillId="10" borderId="13" xfId="0" applyNumberFormat="1" applyFont="1" applyFill="1" applyBorder="1" applyAlignment="1" applyProtection="1">
      <alignment vertical="center" wrapText="1"/>
    </xf>
    <xf numFmtId="3" fontId="12" fillId="0" borderId="0" xfId="3" applyNumberFormat="1" applyAlignment="1" applyProtection="1">
      <alignment wrapText="1"/>
    </xf>
    <xf numFmtId="3" fontId="6" fillId="0" borderId="27" xfId="0" applyNumberFormat="1" applyFont="1" applyFill="1" applyBorder="1" applyAlignment="1" applyProtection="1">
      <alignment vertical="center"/>
      <protection locked="0"/>
    </xf>
    <xf numFmtId="3" fontId="16" fillId="10" borderId="12" xfId="0" applyNumberFormat="1" applyFont="1" applyFill="1" applyBorder="1" applyAlignment="1" applyProtection="1">
      <alignment vertical="center"/>
    </xf>
    <xf numFmtId="3" fontId="16" fillId="10" borderId="13"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35"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4" fillId="0" borderId="38" xfId="0" applyNumberFormat="1" applyFont="1" applyFill="1" applyBorder="1" applyAlignment="1" applyProtection="1">
      <alignment vertical="center" shrinkToFit="1"/>
      <protection locked="0"/>
    </xf>
    <xf numFmtId="3" fontId="21" fillId="9" borderId="38" xfId="0" applyNumberFormat="1" applyFont="1" applyFill="1" applyBorder="1" applyAlignment="1" applyProtection="1">
      <alignment vertical="center" shrinkToFit="1"/>
    </xf>
    <xf numFmtId="3" fontId="4" fillId="8" borderId="38" xfId="0" applyNumberFormat="1" applyFont="1" applyFill="1" applyBorder="1" applyAlignment="1" applyProtection="1">
      <alignment vertical="center" shrinkToFit="1"/>
    </xf>
    <xf numFmtId="3" fontId="21" fillId="9" borderId="39" xfId="0" applyNumberFormat="1" applyFont="1" applyFill="1" applyBorder="1" applyAlignment="1" applyProtection="1">
      <alignment vertical="center" shrinkToFit="1"/>
    </xf>
    <xf numFmtId="0" fontId="24" fillId="11" borderId="1" xfId="4" applyFont="1" applyFill="1" applyBorder="1"/>
    <xf numFmtId="0" fontId="2" fillId="11" borderId="26" xfId="4" applyFill="1" applyBorder="1"/>
    <xf numFmtId="0" fontId="2" fillId="0" borderId="0" xfId="4"/>
    <xf numFmtId="0" fontId="26" fillId="11" borderId="42" xfId="4" applyFont="1" applyFill="1" applyBorder="1" applyAlignment="1">
      <alignment horizontal="center" vertical="center"/>
    </xf>
    <xf numFmtId="0" fontId="26" fillId="11" borderId="0" xfId="4" applyFont="1" applyFill="1" applyBorder="1" applyAlignment="1">
      <alignment horizontal="center" vertical="center"/>
    </xf>
    <xf numFmtId="0" fontId="26" fillId="11" borderId="43"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45" xfId="4" applyFont="1" applyFill="1" applyBorder="1" applyAlignment="1">
      <alignment vertical="center"/>
    </xf>
    <xf numFmtId="0" fontId="29" fillId="0" borderId="0" xfId="4" applyFont="1" applyFill="1"/>
    <xf numFmtId="0" fontId="5" fillId="11" borderId="42"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43"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46"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43" xfId="4" applyFill="1" applyBorder="1"/>
    <xf numFmtId="0" fontId="27" fillId="11" borderId="42" xfId="4" applyFont="1" applyFill="1" applyBorder="1" applyAlignment="1">
      <alignment wrapText="1"/>
    </xf>
    <xf numFmtId="0" fontId="27" fillId="11" borderId="43" xfId="4" applyFont="1" applyFill="1" applyBorder="1" applyAlignment="1">
      <alignment wrapText="1"/>
    </xf>
    <xf numFmtId="0" fontId="27" fillId="11" borderId="42" xfId="4" applyFont="1" applyFill="1" applyBorder="1"/>
    <xf numFmtId="0" fontId="27" fillId="11" borderId="0" xfId="4" applyFont="1" applyFill="1" applyBorder="1"/>
    <xf numFmtId="0" fontId="27" fillId="11" borderId="0" xfId="4" applyFont="1" applyFill="1" applyBorder="1" applyAlignment="1">
      <alignment wrapText="1"/>
    </xf>
    <xf numFmtId="0" fontId="27" fillId="11" borderId="43" xfId="4" applyFont="1" applyFill="1" applyBorder="1"/>
    <xf numFmtId="0" fontId="6" fillId="11" borderId="0" xfId="4" applyFont="1" applyFill="1" applyBorder="1" applyAlignment="1">
      <alignment horizontal="right" vertical="center" wrapText="1"/>
    </xf>
    <xf numFmtId="0" fontId="28" fillId="11" borderId="43" xfId="4" applyFont="1" applyFill="1" applyBorder="1" applyAlignment="1">
      <alignment vertical="center"/>
    </xf>
    <xf numFmtId="0" fontId="6" fillId="11" borderId="42" xfId="4" applyFont="1" applyFill="1" applyBorder="1" applyAlignment="1">
      <alignment horizontal="right" vertical="center" wrapText="1"/>
    </xf>
    <xf numFmtId="0" fontId="28" fillId="11" borderId="0" xfId="4" applyFont="1" applyFill="1" applyBorder="1" applyAlignment="1">
      <alignment vertical="center"/>
    </xf>
    <xf numFmtId="0" fontId="27" fillId="11" borderId="0" xfId="4" applyFont="1" applyFill="1" applyBorder="1" applyAlignment="1">
      <alignment vertical="top"/>
    </xf>
    <xf numFmtId="0" fontId="5" fillId="12" borderId="46"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27" fillId="11" borderId="0" xfId="4" applyFont="1" applyFill="1" applyBorder="1" applyAlignment="1">
      <alignment vertical="center"/>
    </xf>
    <xf numFmtId="0" fontId="27" fillId="11" borderId="43" xfId="4" applyFont="1" applyFill="1" applyBorder="1" applyAlignment="1">
      <alignment vertical="center"/>
    </xf>
    <xf numFmtId="0" fontId="27" fillId="11" borderId="0" xfId="4" applyFont="1" applyFill="1" applyBorder="1" applyAlignment="1"/>
    <xf numFmtId="0" fontId="30" fillId="11" borderId="0" xfId="4" applyFont="1" applyFill="1" applyBorder="1" applyAlignment="1">
      <alignment vertical="center"/>
    </xf>
    <xf numFmtId="0" fontId="30" fillId="11" borderId="43" xfId="4" applyFont="1" applyFill="1" applyBorder="1" applyAlignment="1">
      <alignment vertical="center"/>
    </xf>
    <xf numFmtId="0" fontId="5" fillId="11" borderId="0" xfId="4" applyFont="1" applyFill="1" applyBorder="1" applyAlignment="1">
      <alignment horizontal="center" vertical="center"/>
    </xf>
    <xf numFmtId="0" fontId="6" fillId="11" borderId="43" xfId="4" applyFont="1" applyFill="1" applyBorder="1" applyAlignment="1">
      <alignment horizontal="center" vertical="center"/>
    </xf>
    <xf numFmtId="0" fontId="5" fillId="12" borderId="44" xfId="4" applyFont="1" applyFill="1" applyBorder="1" applyAlignment="1" applyProtection="1">
      <alignment horizontal="center" vertical="center"/>
      <protection locked="0"/>
    </xf>
    <xf numFmtId="0" fontId="27" fillId="11" borderId="0" xfId="4" applyFont="1" applyFill="1" applyBorder="1" applyAlignment="1">
      <alignment vertical="top" wrapText="1"/>
    </xf>
    <xf numFmtId="0" fontId="27" fillId="11" borderId="42" xfId="4" applyFont="1" applyFill="1" applyBorder="1" applyAlignment="1">
      <alignment vertical="top"/>
    </xf>
    <xf numFmtId="0" fontId="30" fillId="11" borderId="43" xfId="4" applyFont="1" applyFill="1" applyBorder="1"/>
    <xf numFmtId="0" fontId="2" fillId="11" borderId="3" xfId="4" applyFill="1" applyBorder="1"/>
    <xf numFmtId="0" fontId="2" fillId="11" borderId="2" xfId="4" applyFill="1" applyBorder="1"/>
    <xf numFmtId="0" fontId="2" fillId="11" borderId="44" xfId="4" applyFill="1" applyBorder="1"/>
    <xf numFmtId="49" fontId="5" fillId="12" borderId="46" xfId="4" applyNumberFormat="1" applyFont="1" applyFill="1" applyBorder="1" applyAlignment="1" applyProtection="1">
      <alignment horizontal="center" vertical="center"/>
      <protection locked="0"/>
    </xf>
    <xf numFmtId="164" fontId="5" fillId="11" borderId="41" xfId="0" applyNumberFormat="1" applyFont="1" applyFill="1" applyBorder="1" applyAlignment="1" applyProtection="1">
      <alignment horizontal="center" vertical="center"/>
    </xf>
    <xf numFmtId="3" fontId="6" fillId="11" borderId="41" xfId="0" applyNumberFormat="1" applyFont="1" applyFill="1" applyBorder="1" applyAlignment="1" applyProtection="1">
      <alignment horizontal="right" vertical="center" shrinkToFit="1"/>
      <protection locked="0"/>
    </xf>
    <xf numFmtId="0" fontId="40" fillId="0" borderId="0" xfId="4" applyFont="1"/>
    <xf numFmtId="0" fontId="40" fillId="0" borderId="0" xfId="4" applyFont="1" applyFill="1"/>
    <xf numFmtId="3" fontId="12" fillId="0" borderId="0" xfId="3" applyNumberFormat="1" applyProtection="1">
      <protection locked="0"/>
    </xf>
    <xf numFmtId="3" fontId="16" fillId="9" borderId="41" xfId="0" applyNumberFormat="1" applyFont="1" applyFill="1" applyBorder="1" applyAlignment="1" applyProtection="1">
      <alignment horizontal="right" vertical="center" shrinkToFit="1"/>
    </xf>
    <xf numFmtId="3" fontId="16" fillId="9" borderId="41" xfId="0" applyNumberFormat="1" applyFont="1" applyFill="1" applyBorder="1" applyAlignment="1" applyProtection="1">
      <alignment horizontal="right" vertical="center" shrinkToFit="1"/>
      <protection locked="0"/>
    </xf>
    <xf numFmtId="3" fontId="16" fillId="9" borderId="41" xfId="0" applyNumberFormat="1" applyFont="1" applyFill="1" applyBorder="1" applyAlignment="1" applyProtection="1">
      <alignment vertical="center"/>
    </xf>
    <xf numFmtId="3" fontId="6" fillId="9" borderId="41" xfId="0" applyNumberFormat="1" applyFont="1" applyFill="1" applyBorder="1" applyAlignment="1" applyProtection="1">
      <alignment vertical="center"/>
      <protection locked="0"/>
    </xf>
    <xf numFmtId="164" fontId="5" fillId="9" borderId="12" xfId="0" applyNumberFormat="1" applyFont="1" applyFill="1" applyBorder="1" applyAlignment="1" applyProtection="1">
      <alignment horizontal="center" vertical="center"/>
    </xf>
    <xf numFmtId="3" fontId="6" fillId="9" borderId="12" xfId="0" applyNumberFormat="1" applyFont="1" applyFill="1" applyBorder="1" applyAlignment="1" applyProtection="1">
      <alignment vertical="center"/>
      <protection locked="0"/>
    </xf>
    <xf numFmtId="3" fontId="36" fillId="3" borderId="35" xfId="0" applyNumberFormat="1" applyFont="1" applyFill="1" applyBorder="1" applyAlignment="1" applyProtection="1">
      <alignment horizontal="center" vertical="center" wrapText="1"/>
    </xf>
    <xf numFmtId="3" fontId="10" fillId="3" borderId="41" xfId="0" applyNumberFormat="1" applyFont="1" applyFill="1" applyBorder="1" applyAlignment="1" applyProtection="1">
      <alignment horizontal="center" vertical="center" wrapText="1"/>
    </xf>
    <xf numFmtId="3" fontId="10" fillId="3" borderId="41" xfId="0" applyNumberFormat="1" applyFont="1" applyFill="1" applyBorder="1" applyAlignment="1" applyProtection="1">
      <alignment horizontal="center" vertical="center"/>
    </xf>
    <xf numFmtId="3" fontId="4" fillId="0" borderId="48" xfId="0" applyNumberFormat="1" applyFont="1" applyFill="1" applyBorder="1" applyAlignment="1" applyProtection="1">
      <alignment vertical="center" shrinkToFit="1"/>
      <protection locked="0"/>
    </xf>
    <xf numFmtId="3" fontId="21" fillId="9" borderId="48" xfId="0" applyNumberFormat="1" applyFont="1" applyFill="1" applyBorder="1" applyAlignment="1" applyProtection="1">
      <alignment vertical="center" shrinkToFit="1"/>
    </xf>
    <xf numFmtId="0" fontId="27" fillId="0" borderId="0" xfId="0" applyFont="1"/>
    <xf numFmtId="0" fontId="42" fillId="0" borderId="0" xfId="0" applyFont="1"/>
    <xf numFmtId="0" fontId="27" fillId="0" borderId="0" xfId="0" applyFont="1" applyAlignment="1">
      <alignment horizontal="left" vertical="top" wrapText="1"/>
    </xf>
    <xf numFmtId="0" fontId="27" fillId="0" borderId="0" xfId="0" applyFont="1" applyAlignment="1">
      <alignment horizontal="left" vertical="top"/>
    </xf>
    <xf numFmtId="0" fontId="27" fillId="0" borderId="0" xfId="0" applyFont="1" applyAlignment="1">
      <alignment vertical="top"/>
    </xf>
    <xf numFmtId="0" fontId="43" fillId="0" borderId="0" xfId="5" applyFont="1" applyAlignment="1">
      <alignment horizontal="left" vertical="top"/>
    </xf>
    <xf numFmtId="0" fontId="26" fillId="0" borderId="0" xfId="0" applyFont="1"/>
    <xf numFmtId="0" fontId="43" fillId="0" borderId="0" xfId="5" applyFont="1" applyAlignment="1">
      <alignment vertical="top"/>
    </xf>
    <xf numFmtId="3" fontId="6" fillId="0" borderId="41" xfId="0" applyNumberFormat="1" applyFont="1" applyBorder="1" applyAlignment="1" applyProtection="1">
      <alignment horizontal="right" vertical="center" shrinkToFit="1"/>
      <protection locked="0"/>
    </xf>
    <xf numFmtId="3" fontId="6" fillId="0" borderId="41" xfId="0" applyNumberFormat="1" applyFont="1" applyFill="1" applyBorder="1" applyAlignment="1" applyProtection="1">
      <alignment horizontal="right" vertical="center" shrinkToFit="1"/>
      <protection locked="0"/>
    </xf>
    <xf numFmtId="3" fontId="6" fillId="0" borderId="41" xfId="0" applyNumberFormat="1" applyFont="1" applyFill="1" applyBorder="1" applyAlignment="1" applyProtection="1">
      <alignment horizontal="right" vertical="center" shrinkToFit="1"/>
      <protection locked="0"/>
    </xf>
    <xf numFmtId="3" fontId="6" fillId="0" borderId="41" xfId="0" applyNumberFormat="1" applyFont="1" applyFill="1" applyBorder="1" applyAlignment="1" applyProtection="1">
      <alignment horizontal="right" vertical="center" shrinkToFit="1"/>
      <protection locked="0"/>
    </xf>
    <xf numFmtId="3" fontId="6" fillId="0" borderId="41" xfId="0" applyNumberFormat="1" applyFont="1" applyFill="1" applyBorder="1" applyAlignment="1" applyProtection="1">
      <alignment horizontal="right" vertical="center" shrinkToFit="1"/>
      <protection locked="0"/>
    </xf>
    <xf numFmtId="3" fontId="6" fillId="0" borderId="41" xfId="0" applyNumberFormat="1" applyFont="1" applyFill="1" applyBorder="1" applyAlignment="1" applyProtection="1">
      <alignment horizontal="right" vertical="center" shrinkToFit="1"/>
      <protection locked="0"/>
    </xf>
    <xf numFmtId="3" fontId="6" fillId="0" borderId="41" xfId="0" applyNumberFormat="1" applyFont="1" applyFill="1" applyBorder="1" applyAlignment="1" applyProtection="1">
      <alignment horizontal="right" vertical="center" shrinkToFit="1"/>
      <protection locked="0"/>
    </xf>
    <xf numFmtId="3" fontId="6" fillId="0" borderId="41" xfId="0" applyNumberFormat="1" applyFont="1" applyFill="1" applyBorder="1" applyAlignment="1" applyProtection="1">
      <alignment horizontal="right" vertical="center" shrinkToFit="1"/>
      <protection locked="0"/>
    </xf>
    <xf numFmtId="3" fontId="6" fillId="0" borderId="41" xfId="0" applyNumberFormat="1" applyFont="1" applyFill="1" applyBorder="1" applyAlignment="1" applyProtection="1">
      <alignment horizontal="right" vertical="center" shrinkToFit="1"/>
      <protection locked="0"/>
    </xf>
    <xf numFmtId="3" fontId="6" fillId="0" borderId="41" xfId="0" applyNumberFormat="1" applyFont="1" applyFill="1" applyBorder="1" applyAlignment="1" applyProtection="1">
      <alignment horizontal="right" vertical="center" shrinkToFit="1"/>
      <protection locked="0"/>
    </xf>
    <xf numFmtId="3" fontId="6" fillId="11" borderId="41" xfId="0" applyNumberFormat="1" applyFont="1" applyFill="1" applyBorder="1" applyAlignment="1" applyProtection="1">
      <alignment horizontal="right" vertical="center" shrinkToFit="1"/>
      <protection locked="0"/>
    </xf>
    <xf numFmtId="3" fontId="6" fillId="0" borderId="41" xfId="0" applyNumberFormat="1" applyFont="1" applyFill="1" applyBorder="1" applyAlignment="1" applyProtection="1">
      <alignment horizontal="right" vertical="center" shrinkToFit="1"/>
      <protection locked="0"/>
    </xf>
    <xf numFmtId="3" fontId="6" fillId="0" borderId="41" xfId="0" applyNumberFormat="1" applyFont="1" applyFill="1" applyBorder="1" applyAlignment="1" applyProtection="1">
      <alignment horizontal="right" vertical="center" shrinkToFit="1"/>
      <protection locked="0"/>
    </xf>
    <xf numFmtId="3" fontId="6" fillId="0" borderId="41" xfId="0" applyNumberFormat="1" applyFont="1" applyFill="1" applyBorder="1" applyAlignment="1" applyProtection="1">
      <alignment horizontal="right" vertical="center" shrinkToFit="1"/>
      <protection locked="0"/>
    </xf>
    <xf numFmtId="3" fontId="6" fillId="0" borderId="41" xfId="0" applyNumberFormat="1" applyFont="1" applyFill="1" applyBorder="1" applyAlignment="1" applyProtection="1">
      <alignment horizontal="right" vertical="center" shrinkToFit="1"/>
      <protection locked="0"/>
    </xf>
    <xf numFmtId="3" fontId="6" fillId="0" borderId="41" xfId="0" applyNumberFormat="1" applyFont="1" applyFill="1" applyBorder="1" applyAlignment="1" applyProtection="1">
      <alignment horizontal="right" vertical="center" shrinkToFit="1"/>
      <protection locked="0"/>
    </xf>
    <xf numFmtId="3" fontId="6" fillId="0" borderId="50" xfId="0" applyNumberFormat="1" applyFont="1" applyBorder="1" applyAlignment="1" applyProtection="1">
      <alignment horizontal="right" vertical="center" wrapText="1"/>
      <protection locked="0"/>
    </xf>
    <xf numFmtId="3" fontId="6" fillId="0" borderId="12" xfId="0" applyNumberFormat="1" applyFont="1" applyBorder="1" applyAlignment="1" applyProtection="1">
      <alignment horizontal="right" vertical="center" wrapText="1"/>
      <protection locked="0"/>
    </xf>
    <xf numFmtId="3" fontId="6" fillId="0" borderId="50" xfId="0" applyNumberFormat="1" applyFont="1" applyBorder="1" applyAlignment="1" applyProtection="1">
      <alignment vertical="center" wrapText="1"/>
      <protection locked="0"/>
    </xf>
    <xf numFmtId="3" fontId="6" fillId="0" borderId="12" xfId="0" applyNumberFormat="1" applyFont="1" applyBorder="1" applyAlignment="1" applyProtection="1">
      <alignment vertical="center" wrapText="1"/>
      <protection locked="0"/>
    </xf>
    <xf numFmtId="0" fontId="27" fillId="0" borderId="0" xfId="0" applyFont="1" applyAlignment="1">
      <alignment horizontal="left" vertical="top" wrapText="1"/>
    </xf>
    <xf numFmtId="0" fontId="47" fillId="0" borderId="0" xfId="0" applyFont="1" applyAlignment="1">
      <alignment horizontal="left" vertical="center" wrapText="1"/>
    </xf>
    <xf numFmtId="3" fontId="47" fillId="0" borderId="0" xfId="0" applyNumberFormat="1" applyFont="1" applyBorder="1" applyAlignment="1">
      <alignment horizontal="right" vertical="center" wrapText="1"/>
    </xf>
    <xf numFmtId="14" fontId="7" fillId="2" borderId="0" xfId="1" applyNumberFormat="1" applyFont="1" applyFill="1" applyAlignment="1" applyProtection="1">
      <alignment horizontal="center" vertical="center"/>
      <protection locked="0"/>
    </xf>
    <xf numFmtId="0" fontId="24" fillId="0" borderId="0" xfId="0" applyFont="1" applyFill="1"/>
    <xf numFmtId="0" fontId="27" fillId="0" borderId="0" xfId="0" applyFont="1" applyFill="1" applyAlignment="1">
      <alignment vertical="top"/>
    </xf>
    <xf numFmtId="0" fontId="27" fillId="0" borderId="0" xfId="0" applyFont="1" applyFill="1"/>
    <xf numFmtId="0" fontId="27" fillId="0" borderId="0" xfId="0" applyFont="1" applyFill="1" applyAlignment="1">
      <alignment horizontal="left" vertical="top" wrapText="1"/>
    </xf>
    <xf numFmtId="0" fontId="45" fillId="0" borderId="0" xfId="1" quotePrefix="1" applyFont="1" applyFill="1" applyAlignment="1">
      <alignment horizontal="left" vertical="top"/>
    </xf>
    <xf numFmtId="0" fontId="24" fillId="0" borderId="0" xfId="1" applyFont="1" applyFill="1" applyAlignment="1">
      <alignment horizontal="justify" vertical="top"/>
    </xf>
    <xf numFmtId="0" fontId="24" fillId="0" borderId="0" xfId="1" applyFont="1" applyFill="1">
      <alignment vertical="top"/>
    </xf>
    <xf numFmtId="0" fontId="45" fillId="0" borderId="41" xfId="1" applyFont="1" applyFill="1" applyBorder="1" applyAlignment="1">
      <alignment horizontal="center"/>
    </xf>
    <xf numFmtId="0" fontId="45" fillId="0" borderId="41" xfId="1" applyFont="1" applyFill="1" applyBorder="1" applyAlignment="1">
      <alignment horizontal="right" vertical="top"/>
    </xf>
    <xf numFmtId="14" fontId="45" fillId="0" borderId="41" xfId="6" quotePrefix="1" applyNumberFormat="1" applyFont="1" applyFill="1" applyBorder="1" applyAlignment="1">
      <alignment horizontal="right"/>
    </xf>
    <xf numFmtId="0" fontId="45" fillId="0" borderId="41" xfId="1" applyFont="1" applyFill="1" applyBorder="1" applyAlignment="1">
      <alignment horizontal="right"/>
    </xf>
    <xf numFmtId="0" fontId="45" fillId="0" borderId="41" xfId="1" applyFont="1" applyFill="1" applyBorder="1" applyAlignment="1">
      <alignment horizontal="right" wrapText="1"/>
    </xf>
    <xf numFmtId="0" fontId="24" fillId="0" borderId="41" xfId="1" applyFont="1" applyFill="1" applyBorder="1">
      <alignment vertical="top"/>
    </xf>
    <xf numFmtId="0" fontId="45" fillId="0" borderId="0" xfId="1" applyFont="1" applyFill="1" applyAlignment="1">
      <alignment horizontal="left" vertical="top"/>
    </xf>
    <xf numFmtId="0" fontId="24" fillId="0" borderId="0" xfId="0" applyFont="1" applyFill="1" applyAlignment="1">
      <alignment horizontal="left" vertical="top" wrapText="1"/>
    </xf>
    <xf numFmtId="0" fontId="24" fillId="0" borderId="0" xfId="1" applyFont="1" applyFill="1" applyAlignment="1">
      <alignment vertical="top" wrapText="1"/>
    </xf>
    <xf numFmtId="14" fontId="45" fillId="0" borderId="0" xfId="1" applyNumberFormat="1" applyFont="1" applyFill="1" applyAlignment="1">
      <alignment horizontal="right" wrapText="1"/>
    </xf>
    <xf numFmtId="0" fontId="45" fillId="0" borderId="0" xfId="1" applyFont="1" applyFill="1" applyAlignment="1">
      <alignment horizontal="right" wrapText="1"/>
    </xf>
    <xf numFmtId="0" fontId="24" fillId="0" borderId="0" xfId="1" applyFont="1" applyFill="1" applyAlignment="1">
      <alignment horizontal="right" vertical="top" wrapText="1"/>
    </xf>
    <xf numFmtId="0" fontId="46" fillId="0" borderId="0" xfId="1" applyFont="1" applyFill="1" applyAlignment="1">
      <alignment horizontal="right" vertical="top" wrapText="1"/>
    </xf>
    <xf numFmtId="14" fontId="45" fillId="0" borderId="0" xfId="1" applyNumberFormat="1" applyFont="1" applyFill="1" applyAlignment="1">
      <alignment horizontal="right" vertical="top" wrapText="1"/>
    </xf>
    <xf numFmtId="0" fontId="46" fillId="0" borderId="0" xfId="6" applyFont="1" applyFill="1" applyAlignment="1">
      <alignment horizontal="right" vertical="top" wrapText="1"/>
    </xf>
    <xf numFmtId="3" fontId="24" fillId="0" borderId="41" xfId="6" applyNumberFormat="1" applyFont="1" applyFill="1" applyBorder="1" applyAlignment="1">
      <alignment horizontal="right" wrapText="1"/>
    </xf>
    <xf numFmtId="3" fontId="45" fillId="0" borderId="41" xfId="0" applyNumberFormat="1" applyFont="1" applyBorder="1" applyAlignment="1">
      <alignment horizontal="right" vertical="top"/>
    </xf>
    <xf numFmtId="3" fontId="24" fillId="0" borderId="49" xfId="6" applyNumberFormat="1" applyFont="1" applyFill="1" applyBorder="1" applyAlignment="1">
      <alignment horizontal="right" vertical="top" wrapText="1"/>
    </xf>
    <xf numFmtId="3" fontId="27" fillId="0" borderId="49" xfId="6" applyNumberFormat="1" applyFont="1" applyBorder="1" applyAlignment="1">
      <alignment horizontal="right" vertical="top" wrapText="1"/>
    </xf>
    <xf numFmtId="0" fontId="48" fillId="0" borderId="0" xfId="1" applyFont="1" applyAlignment="1">
      <alignment horizontal="right" vertical="top" wrapText="1"/>
    </xf>
    <xf numFmtId="0" fontId="27" fillId="0" borderId="0" xfId="0" applyFont="1" applyFill="1" applyAlignment="1">
      <alignment vertical="top" wrapText="1"/>
    </xf>
    <xf numFmtId="0" fontId="26" fillId="0" borderId="0" xfId="0" applyFont="1" applyFill="1"/>
    <xf numFmtId="3" fontId="6" fillId="0" borderId="41" xfId="9" applyNumberFormat="1" applyFont="1" applyBorder="1" applyAlignment="1" applyProtection="1">
      <alignment horizontal="right" vertical="center" shrinkToFit="1"/>
      <protection locked="0"/>
    </xf>
    <xf numFmtId="3" fontId="4" fillId="0" borderId="38" xfId="0" applyNumberFormat="1" applyFont="1" applyBorder="1" applyAlignment="1" applyProtection="1">
      <alignment vertical="center" shrinkToFit="1"/>
      <protection locked="0"/>
    </xf>
    <xf numFmtId="3" fontId="24" fillId="0" borderId="41" xfId="6" applyNumberFormat="1" applyFont="1" applyFill="1" applyBorder="1" applyAlignment="1">
      <alignment horizontal="right"/>
    </xf>
    <xf numFmtId="0" fontId="6" fillId="11" borderId="42" xfId="4" applyFont="1" applyFill="1" applyBorder="1" applyAlignment="1">
      <alignment horizontal="right" vertical="center" wrapText="1"/>
    </xf>
    <xf numFmtId="0" fontId="6" fillId="11" borderId="0" xfId="4" applyFont="1" applyFill="1" applyBorder="1" applyAlignment="1">
      <alignment horizontal="right" vertical="center" wrapText="1"/>
    </xf>
    <xf numFmtId="0" fontId="27" fillId="12" borderId="3" xfId="4" applyFont="1" applyFill="1" applyBorder="1" applyAlignment="1" applyProtection="1">
      <alignment vertical="center"/>
      <protection locked="0"/>
    </xf>
    <xf numFmtId="0" fontId="27" fillId="12" borderId="2" xfId="4" applyFont="1" applyFill="1" applyBorder="1" applyAlignment="1" applyProtection="1">
      <alignment vertical="center"/>
      <protection locked="0"/>
    </xf>
    <xf numFmtId="0" fontId="27" fillId="12" borderId="44"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27" fillId="11" borderId="0" xfId="4" applyFont="1" applyFill="1" applyBorder="1"/>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4" xfId="4" applyFont="1" applyFill="1" applyBorder="1" applyAlignment="1" applyProtection="1">
      <alignment vertical="center"/>
      <protection locked="0"/>
    </xf>
    <xf numFmtId="0" fontId="6" fillId="11" borderId="0" xfId="4" applyFont="1" applyFill="1" applyBorder="1" applyAlignment="1">
      <alignment vertical="center"/>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44" xfId="4" applyNumberFormat="1" applyFont="1" applyFill="1" applyBorder="1" applyAlignment="1" applyProtection="1">
      <alignment vertical="center"/>
      <protection locked="0"/>
    </xf>
    <xf numFmtId="0" fontId="6" fillId="11" borderId="0" xfId="4" applyFont="1" applyFill="1" applyBorder="1" applyAlignment="1">
      <alignment horizontal="center" vertical="center"/>
    </xf>
    <xf numFmtId="0" fontId="6" fillId="11" borderId="43"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44" xfId="4" applyFont="1" applyFill="1" applyBorder="1" applyAlignment="1" applyProtection="1">
      <alignment horizontal="center" vertical="center"/>
      <protection locked="0"/>
    </xf>
    <xf numFmtId="0" fontId="6" fillId="11" borderId="42" xfId="4" applyFont="1" applyFill="1" applyBorder="1" applyAlignment="1">
      <alignment horizontal="left" vertical="center"/>
    </xf>
    <xf numFmtId="0" fontId="6" fillId="11" borderId="0" xfId="4" applyFont="1" applyFill="1" applyBorder="1" applyAlignment="1">
      <alignment horizontal="left" vertical="center"/>
    </xf>
    <xf numFmtId="0" fontId="27" fillId="11" borderId="0" xfId="4" applyFont="1" applyFill="1" applyBorder="1" applyAlignment="1">
      <alignment vertical="top"/>
    </xf>
    <xf numFmtId="0" fontId="6" fillId="11" borderId="0" xfId="4" applyFont="1" applyFill="1" applyBorder="1" applyAlignment="1">
      <alignment vertical="top"/>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44" xfId="4" applyFont="1" applyFill="1" applyBorder="1" applyAlignment="1" applyProtection="1">
      <alignment horizontal="right" vertical="center"/>
      <protection locked="0"/>
    </xf>
    <xf numFmtId="0" fontId="27" fillId="11" borderId="0" xfId="4" applyFont="1" applyFill="1" applyBorder="1" applyProtection="1">
      <protection locked="0"/>
    </xf>
    <xf numFmtId="0" fontId="27" fillId="11" borderId="0" xfId="4" applyFont="1" applyFill="1" applyBorder="1" applyAlignment="1">
      <alignment vertical="top" wrapText="1"/>
    </xf>
    <xf numFmtId="0" fontId="6" fillId="11" borderId="42" xfId="4" applyFont="1" applyFill="1" applyBorder="1" applyAlignment="1">
      <alignment horizontal="center" vertical="center"/>
    </xf>
    <xf numFmtId="0" fontId="6" fillId="11" borderId="42" xfId="4" applyFont="1" applyFill="1" applyBorder="1" applyAlignment="1">
      <alignment horizontal="right" vertical="center"/>
    </xf>
    <xf numFmtId="0" fontId="6" fillId="11" borderId="0" xfId="4" applyFont="1" applyFill="1" applyBorder="1" applyAlignment="1">
      <alignment horizontal="right" vertical="center"/>
    </xf>
    <xf numFmtId="0" fontId="28" fillId="11" borderId="0" xfId="4" applyFont="1" applyFill="1" applyBorder="1" applyAlignment="1">
      <alignment vertical="center"/>
    </xf>
    <xf numFmtId="0" fontId="27" fillId="12" borderId="3" xfId="4" applyFont="1" applyFill="1" applyBorder="1" applyProtection="1">
      <protection locked="0"/>
    </xf>
    <xf numFmtId="0" fontId="27" fillId="12" borderId="2" xfId="4" applyFont="1" applyFill="1" applyBorder="1" applyProtection="1">
      <protection locked="0"/>
    </xf>
    <xf numFmtId="0" fontId="27" fillId="12" borderId="44" xfId="4" applyFont="1" applyFill="1" applyBorder="1" applyProtection="1">
      <protection locked="0"/>
    </xf>
    <xf numFmtId="49" fontId="5" fillId="12" borderId="3" xfId="4" applyNumberFormat="1" applyFont="1" applyFill="1" applyBorder="1" applyAlignment="1" applyProtection="1">
      <alignment horizontal="center" vertical="center"/>
      <protection locked="0"/>
    </xf>
    <xf numFmtId="49" fontId="5" fillId="12" borderId="44" xfId="4" applyNumberFormat="1" applyFont="1" applyFill="1" applyBorder="1" applyAlignment="1" applyProtection="1">
      <alignment horizontal="center" vertical="center"/>
      <protection locked="0"/>
    </xf>
    <xf numFmtId="0" fontId="27" fillId="11" borderId="42" xfId="4" applyFont="1" applyFill="1" applyBorder="1" applyAlignment="1">
      <alignment vertical="center" wrapText="1"/>
    </xf>
    <xf numFmtId="0" fontId="27" fillId="11" borderId="0" xfId="4" applyFont="1" applyFill="1" applyBorder="1" applyAlignment="1">
      <alignment vertical="center" wrapText="1"/>
    </xf>
    <xf numFmtId="0" fontId="6" fillId="11" borderId="43" xfId="4" applyFont="1" applyFill="1" applyBorder="1" applyAlignment="1">
      <alignment horizontal="right" vertical="center" wrapText="1"/>
    </xf>
    <xf numFmtId="0" fontId="28" fillId="11" borderId="42" xfId="4" applyFont="1" applyFill="1" applyBorder="1" applyAlignment="1">
      <alignment vertical="center"/>
    </xf>
    <xf numFmtId="0" fontId="25" fillId="11" borderId="42" xfId="4" applyFont="1" applyFill="1" applyBorder="1" applyAlignment="1">
      <alignment horizontal="center" vertical="center" wrapText="1"/>
    </xf>
    <xf numFmtId="0" fontId="25" fillId="11" borderId="0" xfId="4" applyFont="1" applyFill="1" applyBorder="1" applyAlignment="1">
      <alignment horizontal="center" vertical="center" wrapText="1"/>
    </xf>
    <xf numFmtId="0" fontId="6" fillId="11" borderId="43" xfId="4" applyFont="1" applyFill="1" applyBorder="1" applyAlignment="1">
      <alignment horizontal="right" vertical="center"/>
    </xf>
    <xf numFmtId="0" fontId="27" fillId="11" borderId="0" xfId="4" applyFont="1" applyFill="1" applyBorder="1" applyAlignment="1">
      <alignment wrapText="1"/>
    </xf>
    <xf numFmtId="0" fontId="23" fillId="11" borderId="25" xfId="4" applyFont="1" applyFill="1" applyBorder="1" applyAlignment="1">
      <alignment vertical="center"/>
    </xf>
    <xf numFmtId="0" fontId="23" fillId="11" borderId="1" xfId="4" applyFont="1" applyFill="1" applyBorder="1" applyAlignment="1">
      <alignment vertical="center"/>
    </xf>
    <xf numFmtId="0" fontId="26" fillId="11" borderId="42" xfId="4" applyFont="1" applyFill="1" applyBorder="1" applyAlignment="1">
      <alignment horizontal="center" vertical="center"/>
    </xf>
    <xf numFmtId="0" fontId="26" fillId="11" borderId="0" xfId="4" applyFont="1" applyFill="1" applyBorder="1" applyAlignment="1">
      <alignment horizontal="center" vertical="center"/>
    </xf>
    <xf numFmtId="0" fontId="26" fillId="11" borderId="43" xfId="4" applyFont="1" applyFill="1" applyBorder="1" applyAlignment="1">
      <alignment horizontal="center" vertical="center"/>
    </xf>
    <xf numFmtId="0" fontId="5" fillId="11" borderId="42" xfId="4" applyFont="1" applyFill="1" applyBorder="1" applyAlignment="1">
      <alignment vertical="center" wrapText="1"/>
    </xf>
    <xf numFmtId="0" fontId="5" fillId="11" borderId="0" xfId="4" applyFont="1" applyFill="1" applyBorder="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44" xfId="4" applyNumberFormat="1" applyFont="1" applyFill="1" applyBorder="1" applyAlignment="1" applyProtection="1">
      <alignment horizontal="center" vertical="center"/>
      <protection locked="0"/>
    </xf>
    <xf numFmtId="14" fontId="5" fillId="12" borderId="51" xfId="4" applyNumberFormat="1" applyFont="1" applyFill="1" applyBorder="1" applyAlignment="1" applyProtection="1">
      <alignment horizontal="center" vertical="center"/>
      <protection locked="0"/>
    </xf>
    <xf numFmtId="14" fontId="5" fillId="12" borderId="52" xfId="4" applyNumberFormat="1" applyFont="1" applyFill="1" applyBorder="1" applyAlignment="1" applyProtection="1">
      <alignment horizontal="center" vertical="center"/>
      <protection locked="0"/>
    </xf>
    <xf numFmtId="0" fontId="5" fillId="0" borderId="42"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43" xfId="4" applyFont="1" applyFill="1" applyBorder="1" applyAlignment="1">
      <alignment horizontal="center" vertical="center" wrapText="1"/>
    </xf>
    <xf numFmtId="0" fontId="27" fillId="11" borderId="42" xfId="4" applyFont="1" applyFill="1" applyBorder="1" applyAlignment="1">
      <alignment wrapText="1"/>
    </xf>
    <xf numFmtId="0" fontId="6" fillId="0" borderId="41" xfId="0" applyFont="1" applyFill="1" applyBorder="1" applyAlignment="1" applyProtection="1">
      <alignment horizontal="left" vertical="center" wrapText="1"/>
    </xf>
    <xf numFmtId="0" fontId="5" fillId="0"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6" fillId="11" borderId="41" xfId="0" applyFont="1" applyFill="1" applyBorder="1" applyAlignment="1" applyProtection="1">
      <alignment horizontal="left" vertical="center" wrapText="1"/>
    </xf>
    <xf numFmtId="0" fontId="6" fillId="9" borderId="41" xfId="0" applyFont="1" applyFill="1" applyBorder="1" applyAlignment="1" applyProtection="1">
      <alignment horizontal="left" vertical="center" wrapText="1"/>
    </xf>
    <xf numFmtId="0" fontId="13" fillId="4" borderId="41" xfId="0" applyFont="1" applyFill="1" applyBorder="1" applyAlignment="1" applyProtection="1">
      <alignment horizontal="left" vertical="center" wrapText="1"/>
    </xf>
    <xf numFmtId="0" fontId="14" fillId="4" borderId="41" xfId="0" applyFont="1" applyFill="1" applyBorder="1" applyAlignment="1" applyProtection="1">
      <alignment vertical="center"/>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7"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5"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2" fillId="4" borderId="41" xfId="0" applyFont="1" applyFill="1" applyBorder="1" applyAlignment="1" applyProtection="1">
      <alignment horizontal="left" vertical="center" wrapText="1"/>
    </xf>
    <xf numFmtId="0" fontId="32" fillId="9" borderId="41" xfId="0" applyFont="1" applyFill="1" applyBorder="1" applyAlignment="1" applyProtection="1">
      <alignment horizontal="left" vertical="center" wrapText="1"/>
    </xf>
    <xf numFmtId="0" fontId="13" fillId="9" borderId="41" xfId="0" applyFont="1" applyFill="1" applyBorder="1" applyAlignment="1" applyProtection="1">
      <alignment horizontal="left" vertical="center" wrapText="1"/>
    </xf>
    <xf numFmtId="0" fontId="13" fillId="0" borderId="41" xfId="0" applyFont="1" applyFill="1" applyBorder="1" applyAlignment="1" applyProtection="1">
      <alignment horizontal="left" vertical="center" wrapText="1" indent="1"/>
    </xf>
    <xf numFmtId="0" fontId="6" fillId="0" borderId="4" xfId="0" applyFont="1" applyFill="1" applyBorder="1" applyAlignment="1" applyProtection="1">
      <alignment horizontal="left" vertical="center" wrapText="1" indent="1"/>
    </xf>
    <xf numFmtId="0" fontId="6" fillId="0" borderId="5" xfId="0" applyFont="1" applyFill="1" applyBorder="1" applyAlignment="1" applyProtection="1">
      <alignment horizontal="left" vertical="center" wrapText="1" indent="1"/>
    </xf>
    <xf numFmtId="0" fontId="6" fillId="0" borderId="6" xfId="0" applyFont="1" applyFill="1" applyBorder="1" applyAlignment="1" applyProtection="1">
      <alignment horizontal="left" vertical="center" wrapText="1" indent="1"/>
    </xf>
    <xf numFmtId="0" fontId="6" fillId="0" borderId="41" xfId="0" applyFont="1" applyFill="1" applyBorder="1" applyAlignment="1" applyProtection="1">
      <alignment horizontal="left" vertical="center" wrapText="1" indent="1"/>
    </xf>
    <xf numFmtId="0" fontId="13" fillId="4" borderId="41" xfId="0" applyFont="1" applyFill="1" applyBorder="1" applyAlignment="1" applyProtection="1">
      <alignment vertical="center" wrapText="1"/>
    </xf>
    <xf numFmtId="0" fontId="0" fillId="0" borderId="41" xfId="0" applyBorder="1" applyAlignment="1" applyProtection="1"/>
    <xf numFmtId="0" fontId="6" fillId="9" borderId="41" xfId="0" applyFont="1" applyFill="1" applyBorder="1" applyAlignment="1" applyProtection="1">
      <alignment horizontal="left" vertical="center" wrapText="1" indent="1"/>
    </xf>
    <xf numFmtId="0" fontId="33" fillId="9" borderId="41" xfId="0" applyFont="1" applyFill="1" applyBorder="1" applyAlignment="1" applyProtection="1">
      <alignment horizontal="left" vertical="center" wrapText="1"/>
    </xf>
    <xf numFmtId="0" fontId="15" fillId="9" borderId="41" xfId="0" applyFont="1" applyFill="1" applyBorder="1" applyAlignment="1" applyProtection="1">
      <alignment horizontal="left" vertical="center" wrapText="1"/>
    </xf>
    <xf numFmtId="0" fontId="19" fillId="0" borderId="41" xfId="0" applyFont="1" applyFill="1" applyBorder="1" applyAlignment="1" applyProtection="1">
      <alignment horizontal="left" vertical="center" wrapText="1"/>
    </xf>
    <xf numFmtId="0" fontId="5" fillId="4" borderId="41" xfId="0" applyFont="1" applyFill="1" applyBorder="1" applyAlignment="1" applyProtection="1">
      <alignment horizontal="left" vertical="center" wrapText="1"/>
    </xf>
    <xf numFmtId="0" fontId="5" fillId="4" borderId="41" xfId="0" applyFont="1" applyFill="1" applyBorder="1" applyAlignment="1" applyProtection="1">
      <alignment vertical="center" wrapText="1"/>
    </xf>
    <xf numFmtId="0" fontId="15" fillId="0" borderId="41" xfId="0" applyFont="1" applyFill="1" applyBorder="1" applyAlignment="1" applyProtection="1">
      <alignment horizontal="left" vertical="center" wrapText="1"/>
    </xf>
    <xf numFmtId="0" fontId="7" fillId="0" borderId="0" xfId="9" applyFont="1" applyAlignment="1" applyProtection="1">
      <alignment horizontal="center" vertical="top" wrapText="1"/>
      <protection locked="0"/>
    </xf>
    <xf numFmtId="0" fontId="9" fillId="0" borderId="0" xfId="3" applyFont="1" applyFill="1" applyBorder="1" applyAlignment="1" applyProtection="1">
      <alignment horizontal="center" vertical="center" wrapText="1"/>
    </xf>
    <xf numFmtId="0" fontId="5" fillId="3" borderId="41" xfId="3" applyFont="1" applyFill="1" applyBorder="1" applyAlignment="1" applyProtection="1">
      <alignment horizontal="center" vertical="center" wrapText="1"/>
    </xf>
    <xf numFmtId="3" fontId="17"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3"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7" fillId="3" borderId="41" xfId="3" applyFont="1" applyFill="1" applyBorder="1" applyAlignment="1" applyProtection="1">
      <alignment horizontal="center" vertical="center"/>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13" fillId="10" borderId="19" xfId="0" applyFont="1" applyFill="1" applyBorder="1" applyAlignment="1" applyProtection="1">
      <alignment horizontal="left" vertical="center" wrapText="1"/>
    </xf>
    <xf numFmtId="0" fontId="13" fillId="10" borderId="20" xfId="0" applyFont="1" applyFill="1" applyBorder="1" applyAlignment="1" applyProtection="1">
      <alignment horizontal="left" vertical="center" wrapText="1"/>
    </xf>
    <xf numFmtId="0" fontId="13" fillId="10" borderId="21" xfId="0" applyFont="1" applyFill="1" applyBorder="1" applyAlignment="1" applyProtection="1">
      <alignment horizontal="left" vertical="center" wrapText="1"/>
    </xf>
    <xf numFmtId="0" fontId="13" fillId="7" borderId="25" xfId="0" applyFont="1" applyFill="1" applyBorder="1" applyAlignment="1" applyProtection="1">
      <alignment horizontal="left" vertical="center" wrapText="1" shrinkToFit="1"/>
    </xf>
    <xf numFmtId="0" fontId="13" fillId="7" borderId="1" xfId="0" applyFont="1" applyFill="1" applyBorder="1" applyAlignment="1" applyProtection="1">
      <alignment horizontal="left" vertical="center" wrapText="1" shrinkToFit="1"/>
    </xf>
    <xf numFmtId="0" fontId="13" fillId="7" borderId="26" xfId="0" applyFont="1" applyFill="1" applyBorder="1" applyAlignment="1" applyProtection="1">
      <alignment horizontal="left" vertical="center" wrapText="1" shrinkToFit="1"/>
    </xf>
    <xf numFmtId="0" fontId="6" fillId="0" borderId="31" xfId="0" applyFont="1" applyFill="1" applyBorder="1" applyAlignment="1" applyProtection="1">
      <alignment horizontal="left" vertical="center" wrapText="1"/>
    </xf>
    <xf numFmtId="0" fontId="6" fillId="0" borderId="32" xfId="0"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xf>
    <xf numFmtId="0" fontId="6" fillId="0" borderId="22" xfId="0" applyFont="1" applyFill="1" applyBorder="1" applyAlignment="1" applyProtection="1">
      <alignment horizontal="left" vertical="center" wrapText="1"/>
    </xf>
    <xf numFmtId="0" fontId="6" fillId="0" borderId="23" xfId="0" applyFont="1" applyFill="1" applyBorder="1" applyAlignment="1" applyProtection="1">
      <alignment horizontal="left" vertical="center" wrapText="1"/>
    </xf>
    <xf numFmtId="0" fontId="6" fillId="0" borderId="24" xfId="0" applyFont="1" applyFill="1" applyBorder="1" applyAlignment="1" applyProtection="1">
      <alignment horizontal="left" vertical="center" wrapText="1"/>
    </xf>
    <xf numFmtId="0" fontId="13" fillId="10" borderId="22" xfId="0" applyFont="1" applyFill="1" applyBorder="1" applyAlignment="1" applyProtection="1">
      <alignment horizontal="left" vertical="center" wrapText="1"/>
    </xf>
    <xf numFmtId="0" fontId="13" fillId="10" borderId="23" xfId="0" applyFont="1" applyFill="1" applyBorder="1" applyAlignment="1" applyProtection="1">
      <alignment horizontal="left" vertical="center" wrapText="1"/>
    </xf>
    <xf numFmtId="0" fontId="13" fillId="10" borderId="24" xfId="0" applyFont="1" applyFill="1" applyBorder="1" applyAlignment="1" applyProtection="1">
      <alignment horizontal="left" vertical="center" wrapText="1"/>
    </xf>
    <xf numFmtId="0" fontId="13" fillId="0" borderId="22"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19" fillId="0" borderId="22" xfId="0" applyFont="1" applyFill="1" applyBorder="1" applyAlignment="1" applyProtection="1">
      <alignment horizontal="left" vertical="center" wrapText="1"/>
    </xf>
    <xf numFmtId="0" fontId="19" fillId="0" borderId="23" xfId="0" applyFont="1" applyFill="1" applyBorder="1" applyAlignment="1" applyProtection="1">
      <alignment horizontal="left" vertical="center" wrapText="1"/>
    </xf>
    <xf numFmtId="0" fontId="19" fillId="0" borderId="24" xfId="0" applyFont="1" applyFill="1" applyBorder="1" applyAlignment="1" applyProtection="1">
      <alignment horizontal="left" vertical="center" wrapText="1"/>
    </xf>
    <xf numFmtId="0" fontId="6" fillId="10" borderId="22"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24" xfId="0" applyFont="1" applyFill="1" applyBorder="1" applyAlignment="1" applyProtection="1">
      <alignment horizontal="left" vertical="center" wrapText="1"/>
    </xf>
    <xf numFmtId="0" fontId="0" fillId="0" borderId="0" xfId="0" applyAlignment="1" applyProtection="1">
      <alignment horizontal="center" wrapText="1"/>
    </xf>
    <xf numFmtId="0" fontId="17" fillId="2" borderId="4" xfId="3" applyFont="1" applyFill="1" applyBorder="1" applyAlignment="1" applyProtection="1">
      <alignment vertical="center"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7"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6" fillId="0" borderId="12" xfId="0" applyFont="1" applyFill="1" applyBorder="1" applyAlignment="1" applyProtection="1">
      <alignment horizontal="left" vertical="center" wrapText="1" indent="1"/>
    </xf>
    <xf numFmtId="0" fontId="6" fillId="9" borderId="12"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32" fillId="10" borderId="13" xfId="0" applyFont="1" applyFill="1" applyBorder="1" applyAlignment="1" applyProtection="1">
      <alignment horizontal="left" vertical="center" wrapText="1"/>
    </xf>
    <xf numFmtId="0" fontId="13" fillId="10" borderId="13" xfId="0" applyFont="1" applyFill="1" applyBorder="1" applyAlignment="1" applyProtection="1">
      <alignment horizontal="left" vertical="center" wrapText="1"/>
    </xf>
    <xf numFmtId="0" fontId="6" fillId="0" borderId="12" xfId="0" applyFont="1" applyFill="1" applyBorder="1" applyAlignment="1" applyProtection="1">
      <alignment horizontal="left" vertical="center" wrapText="1"/>
    </xf>
    <xf numFmtId="0" fontId="5" fillId="10" borderId="12" xfId="0" applyFont="1" applyFill="1" applyBorder="1" applyAlignment="1" applyProtection="1">
      <alignment horizontal="left" vertical="center" wrapText="1"/>
    </xf>
    <xf numFmtId="0" fontId="32" fillId="10" borderId="12" xfId="0" applyFont="1" applyFill="1" applyBorder="1" applyAlignment="1" applyProtection="1">
      <alignment horizontal="left" vertical="center" wrapText="1"/>
    </xf>
    <xf numFmtId="0" fontId="13" fillId="10" borderId="12" xfId="0" applyFont="1" applyFill="1" applyBorder="1" applyAlignment="1" applyProtection="1">
      <alignment horizontal="left" vertical="center" wrapText="1"/>
    </xf>
    <xf numFmtId="0" fontId="13" fillId="0" borderId="12" xfId="0" applyFont="1" applyFill="1" applyBorder="1" applyAlignment="1" applyProtection="1">
      <alignment horizontal="left" vertical="center" wrapText="1"/>
    </xf>
    <xf numFmtId="0" fontId="6" fillId="9" borderId="22" xfId="0" applyFont="1" applyFill="1" applyBorder="1" applyAlignment="1" applyProtection="1">
      <alignment horizontal="left" vertical="center" wrapText="1" indent="1"/>
    </xf>
    <xf numFmtId="0" fontId="6" fillId="9" borderId="23" xfId="0" applyFont="1" applyFill="1" applyBorder="1" applyAlignment="1" applyProtection="1">
      <alignment horizontal="left" vertical="center" wrapText="1" indent="1"/>
    </xf>
    <xf numFmtId="0" fontId="6" fillId="9" borderId="24" xfId="0" applyFont="1" applyFill="1" applyBorder="1" applyAlignment="1" applyProtection="1">
      <alignment horizontal="left" vertical="center" wrapText="1" indent="1"/>
    </xf>
    <xf numFmtId="0" fontId="13" fillId="7" borderId="25"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6" xfId="0" applyFont="1" applyFill="1" applyBorder="1" applyAlignment="1" applyProtection="1">
      <alignment horizontal="left" vertical="center" shrinkToFit="1"/>
    </xf>
    <xf numFmtId="0" fontId="6" fillId="0" borderId="27" xfId="0" applyFont="1" applyFill="1" applyBorder="1" applyAlignment="1" applyProtection="1">
      <alignment horizontal="left" vertical="center" wrapText="1" indent="1"/>
    </xf>
    <xf numFmtId="0" fontId="6" fillId="0" borderId="27" xfId="0" applyFont="1" applyFill="1" applyBorder="1" applyAlignment="1" applyProtection="1">
      <alignment horizontal="left" vertical="center" wrapText="1"/>
    </xf>
    <xf numFmtId="0" fontId="38" fillId="9" borderId="38" xfId="0" applyFont="1" applyFill="1" applyBorder="1" applyAlignment="1" applyProtection="1">
      <alignment horizontal="left" vertical="center" wrapText="1"/>
    </xf>
    <xf numFmtId="0" fontId="18" fillId="9" borderId="38" xfId="0" applyFont="1" applyFill="1" applyBorder="1" applyAlignment="1" applyProtection="1">
      <alignment horizontal="left" vertical="center" wrapText="1"/>
    </xf>
    <xf numFmtId="0" fontId="38" fillId="9" borderId="39" xfId="0" applyFont="1" applyFill="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4" fillId="0" borderId="38" xfId="0" applyFont="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18" fillId="6" borderId="40" xfId="0" applyFont="1" applyFill="1" applyBorder="1" applyAlignment="1" applyProtection="1">
      <alignment horizontal="left" vertical="center"/>
    </xf>
    <xf numFmtId="0" fontId="4" fillId="0" borderId="40" xfId="0" applyFont="1" applyBorder="1" applyAlignment="1" applyProtection="1">
      <alignment vertical="center"/>
    </xf>
    <xf numFmtId="0" fontId="4" fillId="0" borderId="40" xfId="0" applyFont="1" applyBorder="1" applyProtection="1"/>
    <xf numFmtId="0" fontId="17" fillId="0" borderId="38" xfId="0" applyFont="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3" fontId="10" fillId="3" borderId="8" xfId="0" applyNumberFormat="1" applyFont="1" applyFill="1" applyBorder="1" applyAlignment="1" applyProtection="1">
      <alignment horizontal="center" vertical="center" wrapText="1"/>
    </xf>
    <xf numFmtId="3" fontId="4" fillId="0" borderId="35"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36"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18" fillId="6" borderId="37" xfId="0" applyFont="1" applyFill="1" applyBorder="1" applyAlignment="1" applyProtection="1">
      <alignment horizontal="left" vertical="center"/>
    </xf>
    <xf numFmtId="0" fontId="20" fillId="6" borderId="37" xfId="0" applyFont="1" applyFill="1" applyBorder="1" applyAlignment="1" applyProtection="1">
      <alignment vertical="center"/>
    </xf>
    <xf numFmtId="0" fontId="20" fillId="6" borderId="47" xfId="0" applyFont="1" applyFill="1" applyBorder="1" applyAlignment="1" applyProtection="1">
      <alignment vertical="center"/>
    </xf>
    <xf numFmtId="0" fontId="4" fillId="0" borderId="37" xfId="0" applyFont="1" applyBorder="1" applyAlignment="1" applyProtection="1">
      <alignment vertical="center"/>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34" xfId="0" applyFont="1" applyBorder="1" applyAlignment="1" applyProtection="1">
      <alignment horizontal="center" vertical="center" wrapText="1"/>
    </xf>
    <xf numFmtId="0" fontId="4" fillId="0" borderId="35"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35" xfId="0" applyFont="1" applyBorder="1" applyProtection="1"/>
    <xf numFmtId="0" fontId="27" fillId="0" borderId="0" xfId="0" applyFont="1" applyAlignment="1">
      <alignment horizontal="left" vertical="top" wrapText="1"/>
    </xf>
    <xf numFmtId="0" fontId="27" fillId="0" borderId="0" xfId="0" applyFont="1" applyFill="1" applyAlignment="1">
      <alignment horizontal="left" vertical="top" wrapText="1"/>
    </xf>
    <xf numFmtId="0" fontId="27" fillId="0" borderId="0" xfId="0" applyFont="1" applyAlignment="1">
      <alignment horizontal="left" vertical="top"/>
    </xf>
    <xf numFmtId="0" fontId="44" fillId="0" borderId="0" xfId="0" applyFont="1" applyAlignment="1">
      <alignment horizontal="left" vertical="top" wrapText="1"/>
    </xf>
    <xf numFmtId="0" fontId="45" fillId="0" borderId="41" xfId="1" applyFont="1" applyFill="1" applyBorder="1" applyAlignment="1">
      <alignment horizontal="center" wrapText="1"/>
    </xf>
    <xf numFmtId="0" fontId="24" fillId="0" borderId="0" xfId="1" applyFont="1" applyFill="1" applyAlignment="1">
      <alignment horizontal="left" vertical="center" wrapText="1"/>
    </xf>
    <xf numFmtId="0" fontId="24" fillId="0" borderId="0" xfId="0" applyFont="1" applyFill="1" applyAlignment="1">
      <alignment horizontal="left" vertical="center" wrapText="1"/>
    </xf>
    <xf numFmtId="0" fontId="27" fillId="0" borderId="0" xfId="0" applyFont="1" applyAlignment="1">
      <alignment horizontal="left" wrapText="1"/>
    </xf>
    <xf numFmtId="0" fontId="27" fillId="0" borderId="0" xfId="0" applyFont="1" applyFill="1" applyAlignment="1">
      <alignment horizontal="left" wrapText="1"/>
    </xf>
  </cellXfs>
  <cellStyles count="10">
    <cellStyle name="Hyperlink" xfId="5" builtinId="8"/>
    <cellStyle name="Hyperlink 2" xfId="2" xr:uid="{00000000-0005-0000-0000-000000000000}"/>
    <cellStyle name="Normal" xfId="0" builtinId="0"/>
    <cellStyle name="Normal 2" xfId="3" xr:uid="{00000000-0005-0000-0000-000002000000}"/>
    <cellStyle name="Normal 2 2" xfId="9" xr:uid="{C283749E-2F4A-4C60-B5C2-CF6CDB763A22}"/>
    <cellStyle name="Normal 2 3" xfId="7" xr:uid="{617F2923-E9ED-4EE6-B21F-9774F55F0AFC}"/>
    <cellStyle name="Normal 3" xfId="4" xr:uid="{00000000-0005-0000-0000-000003000000}"/>
    <cellStyle name="Normal 3 2" xfId="8" xr:uid="{2233C869-D023-49D6-B77F-43C0054F570C}"/>
    <cellStyle name="Normal_ERNT TFI-POD Q3-2010_HR_FINAL" xfId="6" xr:uid="{062287C3-06CF-45EC-953A-5EDD1632AFC7}"/>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4" connectionId="0">
    <xmlCellPr id="1" xr6:uid="{00000000-0010-0000-DC02-000001000000}" uniqueName="P1078107">
      <xmlPr mapId="1" xpath="/TFI-IZD-POD/NTD-GFI-IZD-POD_1000378/P1078107" xmlDataType="decimal"/>
    </xmlCellPr>
  </singleXmlCell>
  <singleXmlCell id="740" xr6:uid="{00000000-000C-0000-FFFF-FFFFDD020000}" r="I14" connectionId="0">
    <xmlCellPr id="1" xr6:uid="{00000000-0010-0000-DD02-000001000000}" uniqueName="P1078108">
      <xmlPr mapId="1" xpath="/TFI-IZD-POD/NTD-GFI-IZD-POD_1000378/P1078108" xmlDataType="decimal"/>
    </xmlCellPr>
  </singleXmlCell>
  <singleXmlCell id="741" xr6:uid="{00000000-000C-0000-FFFF-FFFFDE020000}" r="H15" connectionId="0">
    <xmlCellPr id="1" xr6:uid="{00000000-0010-0000-DE02-000001000000}" uniqueName="P1078109">
      <xmlPr mapId="1" xpath="/TFI-IZD-POD/NTD-GFI-IZD-POD_1000378/P1078109" xmlDataType="decimal"/>
    </xmlCellPr>
  </singleXmlCell>
  <singleXmlCell id="742" xr6:uid="{00000000-000C-0000-FFFF-FFFFDF020000}" r="I15" connectionId="0">
    <xmlCellPr id="1" xr6:uid="{00000000-0010-0000-DF02-000001000000}" uniqueName="P1078110">
      <xmlPr mapId="1" xpath="/TFI-IZD-POD/NTD-GFI-IZD-POD_1000378/P1078110" xmlDataType="decimal"/>
    </xmlCellPr>
  </singleXmlCell>
  <singleXmlCell id="743" xr6:uid="{00000000-000C-0000-FFFF-FFFFE0020000}" r="H16" connectionId="0">
    <xmlCellPr id="1" xr6:uid="{00000000-0010-0000-E002-000001000000}" uniqueName="P1078111">
      <xmlPr mapId="1" xpath="/TFI-IZD-POD/NTD-GFI-IZD-POD_1000378/P1078111" xmlDataType="decimal"/>
    </xmlCellPr>
  </singleXmlCell>
  <singleXmlCell id="744" xr6:uid="{00000000-000C-0000-FFFF-FFFFE1020000}" r="I16" connectionId="0">
    <xmlCellPr id="1" xr6:uid="{00000000-0010-0000-E102-000001000000}" uniqueName="P1078112">
      <xmlPr mapId="1" xpath="/TFI-IZD-POD/NTD-GFI-IZD-POD_1000378/P1078112" xmlDataType="decimal"/>
    </xmlCellPr>
  </singleXmlCell>
  <singleXmlCell id="745" xr6:uid="{00000000-000C-0000-FFFF-FFFFE2020000}" r="H17" connectionId="0">
    <xmlCellPr id="1" xr6:uid="{00000000-0010-0000-E202-000001000000}" uniqueName="P1078113">
      <xmlPr mapId="1" xpath="/TFI-IZD-POD/NTD-GFI-IZD-POD_1000378/P1078113" xmlDataType="decimal"/>
    </xmlCellPr>
  </singleXmlCell>
  <singleXmlCell id="746" xr6:uid="{00000000-000C-0000-FFFF-FFFFE3020000}" r="I17" connectionId="0">
    <xmlCellPr id="1" xr6:uid="{00000000-0010-0000-E302-000001000000}" uniqueName="P1078114">
      <xmlPr mapId="1" xpath="/TFI-IZD-POD/NTD-GFI-IZD-POD_1000378/P1078114" xmlDataType="decimal"/>
    </xmlCellPr>
  </singleXmlCell>
  <singleXmlCell id="751" xr6:uid="{00000000-000C-0000-FFFF-FFFFE4020000}" r="H19" connectionId="0">
    <xmlCellPr id="1" xr6:uid="{00000000-0010-0000-E402-000001000000}" uniqueName="P1078117">
      <xmlPr mapId="1" xpath="/TFI-IZD-POD/NTD-GFI-IZD-POD_1000378/P1078117" xmlDataType="decimal"/>
    </xmlCellPr>
  </singleXmlCell>
  <singleXmlCell id="752" xr6:uid="{00000000-000C-0000-FFFF-FFFFE5020000}" r="I19" connectionId="0">
    <xmlCellPr id="1" xr6:uid="{00000000-0010-0000-E502-000001000000}" uniqueName="P1078118">
      <xmlPr mapId="1" xpath="/TFI-IZD-POD/NTD-GFI-IZD-POD_1000378/P1078118" xmlDataType="decimal"/>
    </xmlCellPr>
  </singleXmlCell>
  <singleXmlCell id="755" xr6:uid="{00000000-000C-0000-FFFF-FFFFE6020000}" r="H21" connectionId="0">
    <xmlCellPr id="1" xr6:uid="{00000000-0010-0000-E602-000001000000}" uniqueName="P1078121">
      <xmlPr mapId="1" xpath="/TFI-IZD-POD/NTD-GFI-IZD-POD_1000378/P1078121" xmlDataType="decimal"/>
    </xmlCellPr>
  </singleXmlCell>
  <singleXmlCell id="756" xr6:uid="{00000000-000C-0000-FFFF-FFFFE7020000}" r="I21" connectionId="0">
    <xmlCellPr id="1" xr6:uid="{00000000-0010-0000-E702-000001000000}" uniqueName="P1078122">
      <xmlPr mapId="1" xpath="/TFI-IZD-POD/NTD-GFI-IZD-POD_1000378/P1078122" xmlDataType="decimal"/>
    </xmlCellPr>
  </singleXmlCell>
  <singleXmlCell id="757" xr6:uid="{00000000-000C-0000-FFFF-FFFFE8020000}" r="H23" connectionId="0">
    <xmlCellPr id="1" xr6:uid="{00000000-0010-0000-E802-000001000000}" uniqueName="P1078123">
      <xmlPr mapId="1" xpath="/TFI-IZD-POD/NTD-GFI-IZD-POD_1000378/P1078123" xmlDataType="decimal"/>
    </xmlCellPr>
  </singleXmlCell>
  <singleXmlCell id="758" xr6:uid="{00000000-000C-0000-FFFF-FFFFE9020000}" r="I23" connectionId="0">
    <xmlCellPr id="1" xr6:uid="{00000000-0010-0000-E902-000001000000}" uniqueName="P1078124">
      <xmlPr mapId="1" xpath="/TFI-IZD-POD/NTD-GFI-IZD-POD_1000378/P1078124" xmlDataType="decimal"/>
    </xmlCellPr>
  </singleXmlCell>
  <singleXmlCell id="759" xr6:uid="{00000000-000C-0000-FFFF-FFFFEA020000}" r="H24" connectionId="0">
    <xmlCellPr id="1" xr6:uid="{00000000-0010-0000-EA02-000001000000}" uniqueName="P1078125">
      <xmlPr mapId="1" xpath="/TFI-IZD-POD/NTD-GFI-IZD-POD_1000378/P1078125" xmlDataType="decimal"/>
    </xmlCellPr>
  </singleXmlCell>
  <singleXmlCell id="760" xr6:uid="{00000000-000C-0000-FFFF-FFFFEB020000}" r="I24" connectionId="0">
    <xmlCellPr id="1" xr6:uid="{00000000-0010-0000-EB02-000001000000}" uniqueName="P1078126">
      <xmlPr mapId="1" xpath="/TFI-IZD-POD/NTD-GFI-IZD-POD_1000378/P1078126" xmlDataType="decimal"/>
    </xmlCellPr>
  </singleXmlCell>
  <singleXmlCell id="761" xr6:uid="{00000000-000C-0000-FFFF-FFFFEC020000}" r="H25" connectionId="0">
    <xmlCellPr id="1" xr6:uid="{00000000-0010-0000-EC02-000001000000}" uniqueName="P1078127">
      <xmlPr mapId="1" xpath="/TFI-IZD-POD/NTD-GFI-IZD-POD_1000378/P1078127" xmlDataType="decimal"/>
    </xmlCellPr>
  </singleXmlCell>
  <singleXmlCell id="762" xr6:uid="{00000000-000C-0000-FFFF-FFFFED020000}" r="I25" connectionId="0">
    <xmlCellPr id="1" xr6:uid="{00000000-0010-0000-ED02-000001000000}" uniqueName="P1078128">
      <xmlPr mapId="1" xpath="/TFI-IZD-POD/NTD-GFI-IZD-POD_1000378/P1078128" xmlDataType="decimal"/>
    </xmlCellPr>
  </singleXmlCell>
  <singleXmlCell id="763" xr6:uid="{00000000-000C-0000-FFFF-FFFFEE020000}" r="H26" connectionId="0">
    <xmlCellPr id="1" xr6:uid="{00000000-0010-0000-EE02-000001000000}" uniqueName="P1078129">
      <xmlPr mapId="1" xpath="/TFI-IZD-POD/NTD-GFI-IZD-POD_1000378/P1078129" xmlDataType="decimal"/>
    </xmlCellPr>
  </singleXmlCell>
  <singleXmlCell id="764" xr6:uid="{00000000-000C-0000-FFFF-FFFFEF020000}" r="I26" connectionId="0">
    <xmlCellPr id="1" xr6:uid="{00000000-0010-0000-EF02-000001000000}" uniqueName="P1078130">
      <xmlPr mapId="1" xpath="/TFI-IZD-POD/NTD-GFI-IZD-POD_1000378/P1078130" xmlDataType="decimal"/>
    </xmlCellPr>
  </singleXmlCell>
  <singleXmlCell id="765" xr6:uid="{00000000-000C-0000-FFFF-FFFFF0020000}" r="H27" connectionId="0">
    <xmlCellPr id="1" xr6:uid="{00000000-0010-0000-F002-000001000000}" uniqueName="P1078131">
      <xmlPr mapId="1" xpath="/TFI-IZD-POD/NTD-GFI-IZD-POD_1000378/P1078131" xmlDataType="decimal"/>
    </xmlCellPr>
  </singleXmlCell>
  <singleXmlCell id="766" xr6:uid="{00000000-000C-0000-FFFF-FFFFF1020000}" r="I27" connectionId="0">
    <xmlCellPr id="1" xr6:uid="{00000000-0010-0000-F102-000001000000}" uniqueName="P1078132">
      <xmlPr mapId="1" xpath="/TFI-IZD-POD/NTD-GFI-IZD-POD_1000378/P1078132" xmlDataType="decimal"/>
    </xmlCellPr>
  </singleXmlCell>
  <singleXmlCell id="767" xr6:uid="{00000000-000C-0000-FFFF-FFFFF2020000}" r="H28" connectionId="0">
    <xmlCellPr id="1" xr6:uid="{00000000-0010-0000-F202-000001000000}" uniqueName="P1078133">
      <xmlPr mapId="1" xpath="/TFI-IZD-POD/NTD-GFI-IZD-POD_1000378/P1078133" xmlDataType="decimal"/>
    </xmlCellPr>
  </singleXmlCell>
  <singleXmlCell id="768" xr6:uid="{00000000-000C-0000-FFFF-FFFFF3020000}" r="I28" connectionId="0">
    <xmlCellPr id="1" xr6:uid="{00000000-0010-0000-F302-000001000000}" uniqueName="P1078134">
      <xmlPr mapId="1" xpath="/TFI-IZD-POD/NTD-GFI-IZD-POD_1000378/P1078134" xmlDataType="decimal"/>
    </xmlCellPr>
  </singleXmlCell>
  <singleXmlCell id="769" xr6:uid="{00000000-000C-0000-FFFF-FFFFF4020000}" r="H29" connectionId="0">
    <xmlCellPr id="1" xr6:uid="{00000000-0010-0000-F402-000001000000}" uniqueName="P1078135">
      <xmlPr mapId="1" xpath="/TFI-IZD-POD/NTD-GFI-IZD-POD_1000378/P1078135" xmlDataType="decimal"/>
    </xmlCellPr>
  </singleXmlCell>
  <singleXmlCell id="770" xr6:uid="{00000000-000C-0000-FFFF-FFFFF5020000}" r="I29" connectionId="0">
    <xmlCellPr id="1" xr6:uid="{00000000-0010-0000-F502-000001000000}" uniqueName="P1078136">
      <xmlPr mapId="1" xpath="/TFI-IZD-POD/NTD-GFI-IZD-POD_1000378/P1078136" xmlDataType="decimal"/>
    </xmlCellPr>
  </singleXmlCell>
  <singleXmlCell id="771" xr6:uid="{00000000-000C-0000-FFFF-FFFFF6020000}" r="H30" connectionId="0">
    <xmlCellPr id="1" xr6:uid="{00000000-0010-0000-F602-000001000000}" uniqueName="P1078137">
      <xmlPr mapId="1" xpath="/TFI-IZD-POD/NTD-GFI-IZD-POD_1000378/P1078137" xmlDataType="decimal"/>
    </xmlCellPr>
  </singleXmlCell>
  <singleXmlCell id="772" xr6:uid="{00000000-000C-0000-FFFF-FFFFF7020000}" r="I30" connectionId="0">
    <xmlCellPr id="1" xr6:uid="{00000000-0010-0000-F702-000001000000}" uniqueName="P1078138">
      <xmlPr mapId="1" xpath="/TFI-IZD-POD/NTD-GFI-IZD-POD_1000378/P1078138" xmlDataType="decimal"/>
    </xmlCellPr>
  </singleXmlCell>
  <singleXmlCell id="773" xr6:uid="{00000000-000C-0000-FFFF-FFFFF8020000}" r="H31" connectionId="0">
    <xmlCellPr id="1" xr6:uid="{00000000-0010-0000-F802-000001000000}" uniqueName="P1078139">
      <xmlPr mapId="1" xpath="/TFI-IZD-POD/NTD-GFI-IZD-POD_1000378/P1078139" xmlDataType="decimal"/>
    </xmlCellPr>
  </singleXmlCell>
  <singleXmlCell id="774" xr6:uid="{00000000-000C-0000-FFFF-FFFFF9020000}" r="I31" connectionId="0">
    <xmlCellPr id="1" xr6:uid="{00000000-0010-0000-F902-000001000000}" uniqueName="P1078140">
      <xmlPr mapId="1" xpath="/TFI-IZD-POD/NTD-GFI-IZD-POD_1000378/P1078140" xmlDataType="decimal"/>
    </xmlCellPr>
  </singleXmlCell>
  <singleXmlCell id="775" xr6:uid="{00000000-000C-0000-FFFF-FFFFFA020000}" r="H32" connectionId="0">
    <xmlCellPr id="1" xr6:uid="{00000000-0010-0000-FA02-000001000000}" uniqueName="P1078141">
      <xmlPr mapId="1" xpath="/TFI-IZD-POD/NTD-GFI-IZD-POD_1000378/P1078141" xmlDataType="decimal"/>
    </xmlCellPr>
  </singleXmlCell>
  <singleXmlCell id="776" xr6:uid="{00000000-000C-0000-FFFF-FFFFFB020000}" r="I32" connectionId="0">
    <xmlCellPr id="1" xr6:uid="{00000000-0010-0000-FB02-000001000000}" uniqueName="P1078142">
      <xmlPr mapId="1" xpath="/TFI-IZD-POD/NTD-GFI-IZD-POD_1000378/P1078142" xmlDataType="decimal"/>
    </xmlCellPr>
  </singleXmlCell>
  <singleXmlCell id="777" xr6:uid="{00000000-000C-0000-FFFF-FFFFFC020000}" r="H33" connectionId="0">
    <xmlCellPr id="1" xr6:uid="{00000000-0010-0000-FC02-000001000000}" uniqueName="P1078143">
      <xmlPr mapId="1" xpath="/TFI-IZD-POD/NTD-GFI-IZD-POD_1000378/P1078143" xmlDataType="decimal"/>
    </xmlCellPr>
  </singleXmlCell>
  <singleXmlCell id="778" xr6:uid="{00000000-000C-0000-FFFF-FFFFFD020000}" r="I33" connectionId="0">
    <xmlCellPr id="1" xr6:uid="{00000000-0010-0000-FD02-000001000000}" uniqueName="P1078144">
      <xmlPr mapId="1" xpath="/TFI-IZD-POD/NTD-GFI-IZD-POD_1000378/P1078144" xmlDataType="decimal"/>
    </xmlCellPr>
  </singleXmlCell>
  <singleXmlCell id="779" xr6:uid="{00000000-000C-0000-FFFF-FFFFFE020000}" r="H34" connectionId="0">
    <xmlCellPr id="1" xr6:uid="{00000000-0010-0000-FE02-000001000000}" uniqueName="P1078145">
      <xmlPr mapId="1" xpath="/TFI-IZD-POD/NTD-GFI-IZD-POD_1000378/P1078145" xmlDataType="decimal"/>
    </xmlCellPr>
  </singleXmlCell>
  <singleXmlCell id="780" xr6:uid="{00000000-000C-0000-FFFF-FFFFFF020000}" r="I34" connectionId="0">
    <xmlCellPr id="1" xr6:uid="{00000000-0010-0000-FF02-000001000000}" uniqueName="P1078146">
      <xmlPr mapId="1" xpath="/TFI-IZD-POD/NTD-GFI-IZD-POD_1000378/P1078146" xmlDataType="decimal"/>
    </xmlCellPr>
  </singleXmlCell>
  <singleXmlCell id="781" xr6:uid="{00000000-000C-0000-FFFF-FFFF00030000}" r="H35" connectionId="0">
    <xmlCellPr id="1" xr6:uid="{00000000-0010-0000-0003-000001000000}" uniqueName="P1078147">
      <xmlPr mapId="1" xpath="/TFI-IZD-POD/NTD-GFI-IZD-POD_1000378/P1078147" xmlDataType="decimal"/>
    </xmlCellPr>
  </singleXmlCell>
  <singleXmlCell id="782" xr6:uid="{00000000-000C-0000-FFFF-FFFF01030000}" r="I35" connectionId="0">
    <xmlCellPr id="1" xr6:uid="{00000000-0010-0000-0103-000001000000}" uniqueName="P1078148">
      <xmlPr mapId="1" xpath="/TFI-IZD-POD/NTD-GFI-IZD-POD_1000378/P1078148" xmlDataType="decimal"/>
    </xmlCellPr>
  </singleXmlCell>
  <singleXmlCell id="783" xr6:uid="{00000000-000C-0000-FFFF-FFFF02030000}" r="H36" connectionId="0">
    <xmlCellPr id="1" xr6:uid="{00000000-0010-0000-0203-000001000000}" uniqueName="P1078149">
      <xmlPr mapId="1" xpath="/TFI-IZD-POD/NTD-GFI-IZD-POD_1000378/P1078149" xmlDataType="decimal"/>
    </xmlCellPr>
  </singleXmlCell>
  <singleXmlCell id="784" xr6:uid="{00000000-000C-0000-FFFF-FFFF03030000}" r="I36" connectionId="0">
    <xmlCellPr id="1" xr6:uid="{00000000-0010-0000-0303-000001000000}" uniqueName="P1078150">
      <xmlPr mapId="1" xpath="/TFI-IZD-POD/NTD-GFI-IZD-POD_1000378/P1078150" xmlDataType="decimal"/>
    </xmlCellPr>
  </singleXmlCell>
  <singleXmlCell id="785" xr6:uid="{00000000-000C-0000-FFFF-FFFF04030000}" r="H38" connectionId="0">
    <xmlCellPr id="1" xr6:uid="{00000000-0010-0000-0403-000001000000}" uniqueName="P1078151">
      <xmlPr mapId="1" xpath="/TFI-IZD-POD/NTD-GFI-IZD-POD_1000378/P1078151" xmlDataType="decimal"/>
    </xmlCellPr>
  </singleXmlCell>
  <singleXmlCell id="786" xr6:uid="{00000000-000C-0000-FFFF-FFFF05030000}" r="I38" connectionId="0">
    <xmlCellPr id="1" xr6:uid="{00000000-0010-0000-0503-000001000000}" uniqueName="P1078152">
      <xmlPr mapId="1" xpath="/TFI-IZD-POD/NTD-GFI-IZD-POD_1000378/P1078152" xmlDataType="decimal"/>
    </xmlCellPr>
  </singleXmlCell>
  <singleXmlCell id="787" xr6:uid="{00000000-000C-0000-FFFF-FFFF06030000}" r="H39" connectionId="0">
    <xmlCellPr id="1" xr6:uid="{00000000-0010-0000-0603-000001000000}" uniqueName="P1078153">
      <xmlPr mapId="1" xpath="/TFI-IZD-POD/NTD-GFI-IZD-POD_1000378/P1078153" xmlDataType="decimal"/>
    </xmlCellPr>
  </singleXmlCell>
  <singleXmlCell id="788" xr6:uid="{00000000-000C-0000-FFFF-FFFF07030000}" r="I39" connectionId="0">
    <xmlCellPr id="1" xr6:uid="{00000000-0010-0000-0703-000001000000}" uniqueName="P1078154">
      <xmlPr mapId="1" xpath="/TFI-IZD-POD/NTD-GFI-IZD-POD_1000378/P1078154" xmlDataType="decimal"/>
    </xmlCellPr>
  </singleXmlCell>
  <singleXmlCell id="789" xr6:uid="{00000000-000C-0000-FFFF-FFFF08030000}" r="H40" connectionId="0">
    <xmlCellPr id="1" xr6:uid="{00000000-0010-0000-0803-000001000000}" uniqueName="P1078155">
      <xmlPr mapId="1" xpath="/TFI-IZD-POD/NTD-GFI-IZD-POD_1000378/P1078155" xmlDataType="decimal"/>
    </xmlCellPr>
  </singleXmlCell>
  <singleXmlCell id="790" xr6:uid="{00000000-000C-0000-FFFF-FFFF09030000}" r="I40" connectionId="0">
    <xmlCellPr id="1" xr6:uid="{00000000-0010-0000-0903-000001000000}" uniqueName="P1078156">
      <xmlPr mapId="1" xpath="/TFI-IZD-POD/NTD-GFI-IZD-POD_1000378/P1078156" xmlDataType="decimal"/>
    </xmlCellPr>
  </singleXmlCell>
  <singleXmlCell id="791" xr6:uid="{00000000-000C-0000-FFFF-FFFF0A030000}" r="H41" connectionId="0">
    <xmlCellPr id="1" xr6:uid="{00000000-0010-0000-0A03-000001000000}" uniqueName="P1078157">
      <xmlPr mapId="1" xpath="/TFI-IZD-POD/NTD-GFI-IZD-POD_1000378/P1078157" xmlDataType="decimal"/>
    </xmlCellPr>
  </singleXmlCell>
  <singleXmlCell id="792" xr6:uid="{00000000-000C-0000-FFFF-FFFF0B030000}" r="I41" connectionId="0">
    <xmlCellPr id="1" xr6:uid="{00000000-0010-0000-0B03-000001000000}" uniqueName="P1078158">
      <xmlPr mapId="1" xpath="/TFI-IZD-POD/NTD-GFI-IZD-POD_1000378/P1078158" xmlDataType="decimal"/>
    </xmlCellPr>
  </singleXmlCell>
  <singleXmlCell id="793" xr6:uid="{00000000-000C-0000-FFFF-FFFF0C030000}" r="H42" connectionId="0">
    <xmlCellPr id="1" xr6:uid="{00000000-0010-0000-0C03-000001000000}" uniqueName="P1078159">
      <xmlPr mapId="1" xpath="/TFI-IZD-POD/NTD-GFI-IZD-POD_1000378/P1078159" xmlDataType="decimal"/>
    </xmlCellPr>
  </singleXmlCell>
  <singleXmlCell id="794" xr6:uid="{00000000-000C-0000-FFFF-FFFF0D030000}" r="I42" connectionId="0">
    <xmlCellPr id="1" xr6:uid="{00000000-0010-0000-0D03-000001000000}" uniqueName="P1078160">
      <xmlPr mapId="1" xpath="/TFI-IZD-POD/NTD-GFI-IZD-POD_1000378/P1078160" xmlDataType="decimal"/>
    </xmlCellPr>
  </singleXmlCell>
  <singleXmlCell id="795" xr6:uid="{00000000-000C-0000-FFFF-FFFF0E030000}" r="H43" connectionId="0">
    <xmlCellPr id="1" xr6:uid="{00000000-0010-0000-0E03-000001000000}" uniqueName="P1078161">
      <xmlPr mapId="1" xpath="/TFI-IZD-POD/NTD-GFI-IZD-POD_1000378/P1078161" xmlDataType="decimal"/>
    </xmlCellPr>
  </singleXmlCell>
  <singleXmlCell id="796" xr6:uid="{00000000-000C-0000-FFFF-FFFF0F030000}" r="I43" connectionId="0">
    <xmlCellPr id="1" xr6:uid="{00000000-0010-0000-0F03-000001000000}" uniqueName="P1078162">
      <xmlPr mapId="1" xpath="/TFI-IZD-POD/NTD-GFI-IZD-POD_1000378/P1078162" xmlDataType="decimal"/>
    </xmlCellPr>
  </singleXmlCell>
  <singleXmlCell id="797" xr6:uid="{00000000-000C-0000-FFFF-FFFF10030000}" r="H44" connectionId="0">
    <xmlCellPr id="1" xr6:uid="{00000000-0010-0000-1003-000001000000}" uniqueName="P1078163">
      <xmlPr mapId="1" xpath="/TFI-IZD-POD/NTD-GFI-IZD-POD_1000378/P1078163" xmlDataType="decimal"/>
    </xmlCellPr>
  </singleXmlCell>
  <singleXmlCell id="798" xr6:uid="{00000000-000C-0000-FFFF-FFFF11030000}" r="I44" connectionId="0">
    <xmlCellPr id="1" xr6:uid="{00000000-0010-0000-1103-000001000000}" uniqueName="P1078164">
      <xmlPr mapId="1" xpath="/TFI-IZD-POD/NTD-GFI-IZD-POD_1000378/P1078164" xmlDataType="decimal"/>
    </xmlCellPr>
  </singleXmlCell>
  <singleXmlCell id="799" xr6:uid="{00000000-000C-0000-FFFF-FFFF12030000}" r="H45" connectionId="0">
    <xmlCellPr id="1" xr6:uid="{00000000-0010-0000-1203-000001000000}" uniqueName="P1078165">
      <xmlPr mapId="1" xpath="/TFI-IZD-POD/NTD-GFI-IZD-POD_1000378/P1078165" xmlDataType="decimal"/>
    </xmlCellPr>
  </singleXmlCell>
  <singleXmlCell id="800" xr6:uid="{00000000-000C-0000-FFFF-FFFF13030000}" r="I45" connectionId="0">
    <xmlCellPr id="1" xr6:uid="{00000000-0010-0000-1303-000001000000}" uniqueName="P1078166">
      <xmlPr mapId="1" xpath="/TFI-IZD-POD/NTD-GFI-IZD-POD_1000378/P1078166" xmlDataType="decimal"/>
    </xmlCellPr>
  </singleXmlCell>
  <singleXmlCell id="801" xr6:uid="{00000000-000C-0000-FFFF-FFFF14030000}" r="H46" connectionId="0">
    <xmlCellPr id="1" xr6:uid="{00000000-0010-0000-1403-000001000000}" uniqueName="P1078167">
      <xmlPr mapId="1" xpath="/TFI-IZD-POD/NTD-GFI-IZD-POD_1000378/P1078167" xmlDataType="decimal"/>
    </xmlCellPr>
  </singleXmlCell>
  <singleXmlCell id="802" xr6:uid="{00000000-000C-0000-FFFF-FFFF15030000}" r="I46" connectionId="0">
    <xmlCellPr id="1" xr6:uid="{00000000-0010-0000-1503-000001000000}" uniqueName="P1078168">
      <xmlPr mapId="1" xpath="/TFI-IZD-POD/NTD-GFI-IZD-POD_1000378/P1078168" xmlDataType="decimal"/>
    </xmlCellPr>
  </singleXmlCell>
  <singleXmlCell id="803" xr6:uid="{00000000-000C-0000-FFFF-FFFF16030000}" r="H47" connectionId="0">
    <xmlCellPr id="1" xr6:uid="{00000000-0010-0000-1603-000001000000}" uniqueName="P1078169">
      <xmlPr mapId="1" xpath="/TFI-IZD-POD/NTD-GFI-IZD-POD_1000378/P1078169" xmlDataType="decimal"/>
    </xmlCellPr>
  </singleXmlCell>
  <singleXmlCell id="804" xr6:uid="{00000000-000C-0000-FFFF-FFFF17030000}" r="I47" connectionId="0">
    <xmlCellPr id="1" xr6:uid="{00000000-0010-0000-1703-000001000000}" uniqueName="P1078170">
      <xmlPr mapId="1" xpath="/TFI-IZD-POD/NTD-GFI-IZD-POD_1000378/P1078170" xmlDataType="decimal"/>
    </xmlCellPr>
  </singleXmlCell>
  <singleXmlCell id="805" xr6:uid="{00000000-000C-0000-FFFF-FFFF18030000}" r="H48" connectionId="0">
    <xmlCellPr id="1" xr6:uid="{00000000-0010-0000-1803-000001000000}" uniqueName="P1078171">
      <xmlPr mapId="1" xpath="/TFI-IZD-POD/NTD-GFI-IZD-POD_1000378/P1078171" xmlDataType="decimal"/>
    </xmlCellPr>
  </singleXmlCell>
  <singleXmlCell id="806" xr6:uid="{00000000-000C-0000-FFFF-FFFF19030000}" r="I48" connectionId="0">
    <xmlCellPr id="1" xr6:uid="{00000000-0010-0000-1903-000001000000}" uniqueName="P1078172">
      <xmlPr mapId="1" xpath="/TFI-IZD-POD/NTD-GFI-IZD-POD_1000378/P1078172" xmlDataType="decimal"/>
    </xmlCellPr>
  </singleXmlCell>
  <singleXmlCell id="807" xr6:uid="{00000000-000C-0000-FFFF-FFFF1A030000}" r="H49" connectionId="0">
    <xmlCellPr id="1" xr6:uid="{00000000-0010-0000-1A03-000001000000}" uniqueName="P1078173">
      <xmlPr mapId="1" xpath="/TFI-IZD-POD/NTD-GFI-IZD-POD_1000378/P1078173" xmlDataType="decimal"/>
    </xmlCellPr>
  </singleXmlCell>
  <singleXmlCell id="808" xr6:uid="{00000000-000C-0000-FFFF-FFFF1B030000}" r="I49" connectionId="0">
    <xmlCellPr id="1" xr6:uid="{00000000-0010-0000-1B03-000001000000}" uniqueName="P1078174">
      <xmlPr mapId="1" xpath="/TFI-IZD-POD/NTD-GFI-IZD-POD_1000378/P1078174" xmlDataType="decimal"/>
    </xmlCellPr>
  </singleXmlCell>
  <singleXmlCell id="809" xr6:uid="{00000000-000C-0000-FFFF-FFFF1C030000}" r="H50" connectionId="0">
    <xmlCellPr id="1" xr6:uid="{00000000-0010-0000-1C03-000001000000}" uniqueName="P1078175">
      <xmlPr mapId="1" xpath="/TFI-IZD-POD/NTD-GFI-IZD-POD_1000378/P1078175" xmlDataType="decimal"/>
    </xmlCellPr>
  </singleXmlCell>
  <singleXmlCell id="810" xr6:uid="{00000000-000C-0000-FFFF-FFFF1D030000}" r="I50" connectionId="0">
    <xmlCellPr id="1" xr6:uid="{00000000-0010-0000-1D03-000001000000}" uniqueName="P1078176">
      <xmlPr mapId="1" xpath="/TFI-IZD-POD/NTD-GFI-IZD-POD_1000378/P1078176" xmlDataType="decimal"/>
    </xmlCellPr>
  </singleXmlCell>
  <singleXmlCell id="811" xr6:uid="{00000000-000C-0000-FFFF-FFFF1E030000}" r="H51" connectionId="0">
    <xmlCellPr id="1" xr6:uid="{00000000-0010-0000-1E03-000001000000}" uniqueName="P1078177">
      <xmlPr mapId="1" xpath="/TFI-IZD-POD/NTD-GFI-IZD-POD_1000378/P1078177" xmlDataType="decimal"/>
    </xmlCellPr>
  </singleXmlCell>
  <singleXmlCell id="812" xr6:uid="{00000000-000C-0000-FFFF-FFFF1F030000}" r="I51" connectionId="0">
    <xmlCellPr id="1" xr6:uid="{00000000-0010-0000-1F03-000001000000}" uniqueName="P1078178">
      <xmlPr mapId="1" xpath="/TFI-IZD-POD/NTD-GFI-IZD-POD_1000378/P1078178" xmlDataType="decimal"/>
    </xmlCellPr>
  </singleXmlCell>
  <singleXmlCell id="813" xr6:uid="{00000000-000C-0000-FFFF-FFFF20030000}" r="H52" connectionId="0">
    <xmlCellPr id="1" xr6:uid="{00000000-0010-0000-2003-000001000000}" uniqueName="P1078179">
      <xmlPr mapId="1" xpath="/TFI-IZD-POD/NTD-GFI-IZD-POD_1000378/P1078179" xmlDataType="decimal"/>
    </xmlCellPr>
  </singleXmlCell>
  <singleXmlCell id="814" xr6:uid="{00000000-000C-0000-FFFF-FFFF21030000}" r="I52" connectionId="0">
    <xmlCellPr id="1" xr6:uid="{00000000-0010-0000-2103-000001000000}" uniqueName="P1078180">
      <xmlPr mapId="1" xpath="/TFI-IZD-POD/NTD-GFI-IZD-POD_1000378/P1078180" xmlDataType="decimal"/>
    </xmlCellPr>
  </singleXmlCell>
  <singleXmlCell id="815" xr6:uid="{00000000-000C-0000-FFFF-FFFF22030000}" r="H53" connectionId="0">
    <xmlCellPr id="1" xr6:uid="{00000000-0010-0000-2203-000001000000}" uniqueName="P1078181">
      <xmlPr mapId="1" xpath="/TFI-IZD-POD/NTD-GFI-IZD-POD_1000378/P1078181" xmlDataType="decimal"/>
    </xmlCellPr>
  </singleXmlCell>
  <singleXmlCell id="816" xr6:uid="{00000000-000C-0000-FFFF-FFFF23030000}" r="I53" connectionId="0">
    <xmlCellPr id="1" xr6:uid="{00000000-0010-0000-2303-000001000000}" uniqueName="P1078182">
      <xmlPr mapId="1" xpath="/TFI-IZD-POD/NTD-GFI-IZD-POD_1000378/P1078182" xmlDataType="decimal"/>
    </xmlCellPr>
  </singleXmlCell>
  <singleXmlCell id="750" xr6:uid="{00000000-000C-0000-FFFF-FFFF24030000}" r="I18" connectionId="0">
    <xmlCellPr id="1" xr6:uid="{00000000-0010-0000-2403-000001000000}" uniqueName="P1078116">
      <xmlPr mapId="1" xpath="/TFI-IZD-POD/NTD-GFI-IZD-POD_1000378/P1078116" xmlDataType="decimal"/>
    </xmlCellPr>
  </singleXmlCell>
  <singleXmlCell id="749" xr6:uid="{00000000-000C-0000-FFFF-FFFF25030000}" r="H18" connectionId="0">
    <xmlCellPr id="1" xr6:uid="{00000000-0010-0000-2503-000001000000}" uniqueName="P1078115">
      <xmlPr mapId="1" xpath="/TFI-IZD-POD/NTD-GFI-IZD-POD_1000378/P1078115" xmlDataType="decimal"/>
    </xmlCellPr>
  </singleXmlCell>
  <singleXmlCell id="754" xr6:uid="{00000000-000C-0000-FFFF-FFFF26030000}" r="I20" connectionId="0">
    <xmlCellPr id="1" xr6:uid="{00000000-0010-0000-2603-000001000000}" uniqueName="P1078120">
      <xmlPr mapId="1" xpath="/TFI-IZD-POD/NTD-GFI-IZD-POD_1000378/P1078120" xmlDataType="decimal"/>
    </xmlCellPr>
  </singleXmlCell>
  <singleXmlCell id="753" xr6:uid="{00000000-000C-0000-FFFF-FFFF27030000}" r="H20" connectionId="0">
    <xmlCellPr id="1" xr6:uid="{00000000-0010-0000-2703-000001000000}" uniqueName="P1078119">
      <xmlPr mapId="1" xpath="/TFI-IZD-POD/NTD-GFI-IZD-POD_1000378/P1078119"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ericsson.hr/en/reports" TargetMode="External"/><Relationship Id="rId1" Type="http://schemas.openxmlformats.org/officeDocument/2006/relationships/hyperlink" Target="http://www.ericsson.com/en/investors/financial-reports" TargetMode="External"/><Relationship Id="rId4"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showGridLines="0" tabSelected="1" zoomScaleNormal="100" workbookViewId="0">
      <selection activeCell="C29" sqref="C29"/>
    </sheetView>
  </sheetViews>
  <sheetFormatPr defaultColWidth="9.140625" defaultRowHeight="15" x14ac:dyDescent="0.25"/>
  <cols>
    <col min="1" max="8" width="9.140625" style="64"/>
    <col min="9" max="9" width="15.28515625" style="64" customWidth="1"/>
    <col min="10" max="16384" width="9.140625" style="64"/>
  </cols>
  <sheetData>
    <row r="1" spans="1:14" ht="15.75" x14ac:dyDescent="0.25">
      <c r="A1" s="235" t="s">
        <v>0</v>
      </c>
      <c r="B1" s="236"/>
      <c r="C1" s="236"/>
      <c r="D1" s="62"/>
      <c r="E1" s="62"/>
      <c r="F1" s="62"/>
      <c r="G1" s="62"/>
      <c r="H1" s="62"/>
      <c r="I1" s="62"/>
      <c r="J1" s="63"/>
    </row>
    <row r="2" spans="1:14" ht="14.45" customHeight="1" x14ac:dyDescent="0.25">
      <c r="A2" s="237" t="s">
        <v>1</v>
      </c>
      <c r="B2" s="238"/>
      <c r="C2" s="238"/>
      <c r="D2" s="238"/>
      <c r="E2" s="238"/>
      <c r="F2" s="238"/>
      <c r="G2" s="238"/>
      <c r="H2" s="238"/>
      <c r="I2" s="238"/>
      <c r="J2" s="239"/>
      <c r="N2" s="112" t="s">
        <v>393</v>
      </c>
    </row>
    <row r="3" spans="1:14" x14ac:dyDescent="0.25">
      <c r="A3" s="65"/>
      <c r="B3" s="66"/>
      <c r="C3" s="66"/>
      <c r="D3" s="66"/>
      <c r="E3" s="66"/>
      <c r="F3" s="66"/>
      <c r="G3" s="66"/>
      <c r="H3" s="66"/>
      <c r="I3" s="66"/>
      <c r="J3" s="67"/>
      <c r="N3" s="112" t="s">
        <v>394</v>
      </c>
    </row>
    <row r="4" spans="1:14" ht="33.6" customHeight="1" x14ac:dyDescent="0.25">
      <c r="A4" s="240" t="s">
        <v>2</v>
      </c>
      <c r="B4" s="241"/>
      <c r="C4" s="241"/>
      <c r="D4" s="241"/>
      <c r="E4" s="242">
        <v>44562</v>
      </c>
      <c r="F4" s="243"/>
      <c r="G4" s="68" t="s">
        <v>3</v>
      </c>
      <c r="H4" s="244">
        <v>44742</v>
      </c>
      <c r="I4" s="245"/>
      <c r="J4" s="69"/>
      <c r="N4" s="112" t="s">
        <v>395</v>
      </c>
    </row>
    <row r="5" spans="1:14" s="70" customFormat="1" ht="10.15" customHeight="1" x14ac:dyDescent="0.25">
      <c r="A5" s="246"/>
      <c r="B5" s="247"/>
      <c r="C5" s="247"/>
      <c r="D5" s="247"/>
      <c r="E5" s="247"/>
      <c r="F5" s="247"/>
      <c r="G5" s="247"/>
      <c r="H5" s="247"/>
      <c r="I5" s="247"/>
      <c r="J5" s="248"/>
      <c r="N5" s="113" t="s">
        <v>396</v>
      </c>
    </row>
    <row r="6" spans="1:14" ht="20.45" customHeight="1" x14ac:dyDescent="0.25">
      <c r="A6" s="71"/>
      <c r="B6" s="72" t="s">
        <v>4</v>
      </c>
      <c r="C6" s="73"/>
      <c r="D6" s="73"/>
      <c r="E6" s="79">
        <v>2022</v>
      </c>
      <c r="F6" s="74"/>
      <c r="G6" s="68"/>
      <c r="H6" s="74"/>
      <c r="I6" s="75"/>
      <c r="J6" s="76"/>
      <c r="N6" s="112"/>
    </row>
    <row r="7" spans="1:14" s="78" customFormat="1" ht="10.9" customHeight="1" x14ac:dyDescent="0.25">
      <c r="A7" s="71"/>
      <c r="B7" s="73"/>
      <c r="C7" s="73"/>
      <c r="D7" s="73"/>
      <c r="E7" s="77"/>
      <c r="F7" s="77"/>
      <c r="G7" s="68"/>
      <c r="H7" s="74"/>
      <c r="I7" s="75"/>
      <c r="J7" s="76"/>
    </row>
    <row r="8" spans="1:14" ht="20.45" customHeight="1" x14ac:dyDescent="0.25">
      <c r="A8" s="71"/>
      <c r="B8" s="72" t="s">
        <v>5</v>
      </c>
      <c r="C8" s="73"/>
      <c r="D8" s="73"/>
      <c r="E8" s="79" t="s">
        <v>394</v>
      </c>
      <c r="F8" s="74"/>
      <c r="G8" s="68"/>
      <c r="H8" s="74"/>
      <c r="I8" s="75"/>
      <c r="J8" s="76"/>
    </row>
    <row r="9" spans="1:14" s="78" customFormat="1" ht="10.9" customHeight="1" x14ac:dyDescent="0.25">
      <c r="A9" s="71"/>
      <c r="B9" s="73"/>
      <c r="C9" s="73"/>
      <c r="D9" s="73"/>
      <c r="E9" s="77"/>
      <c r="F9" s="77"/>
      <c r="G9" s="68"/>
      <c r="H9" s="77"/>
      <c r="I9" s="80"/>
      <c r="J9" s="76"/>
    </row>
    <row r="10" spans="1:14" ht="37.9" customHeight="1" x14ac:dyDescent="0.25">
      <c r="A10" s="231" t="s">
        <v>6</v>
      </c>
      <c r="B10" s="232"/>
      <c r="C10" s="232"/>
      <c r="D10" s="232"/>
      <c r="E10" s="232"/>
      <c r="F10" s="232"/>
      <c r="G10" s="232"/>
      <c r="H10" s="232"/>
      <c r="I10" s="232"/>
      <c r="J10" s="81"/>
    </row>
    <row r="11" spans="1:14" ht="24.6" customHeight="1" x14ac:dyDescent="0.25">
      <c r="A11" s="219" t="s">
        <v>7</v>
      </c>
      <c r="B11" s="233"/>
      <c r="C11" s="225" t="s">
        <v>504</v>
      </c>
      <c r="D11" s="226"/>
      <c r="E11" s="82"/>
      <c r="F11" s="191" t="s">
        <v>8</v>
      </c>
      <c r="G11" s="229"/>
      <c r="H11" s="207" t="s">
        <v>505</v>
      </c>
      <c r="I11" s="208"/>
      <c r="J11" s="83"/>
    </row>
    <row r="12" spans="1:14" ht="14.45" customHeight="1" x14ac:dyDescent="0.25">
      <c r="A12" s="84"/>
      <c r="B12" s="85"/>
      <c r="C12" s="85"/>
      <c r="D12" s="85"/>
      <c r="E12" s="234"/>
      <c r="F12" s="234"/>
      <c r="G12" s="234"/>
      <c r="H12" s="234"/>
      <c r="I12" s="86"/>
      <c r="J12" s="83"/>
    </row>
    <row r="13" spans="1:14" ht="21" customHeight="1" x14ac:dyDescent="0.25">
      <c r="A13" s="190" t="s">
        <v>9</v>
      </c>
      <c r="B13" s="229"/>
      <c r="C13" s="225" t="s">
        <v>506</v>
      </c>
      <c r="D13" s="226"/>
      <c r="E13" s="249"/>
      <c r="F13" s="234"/>
      <c r="G13" s="234"/>
      <c r="H13" s="234"/>
      <c r="I13" s="86"/>
      <c r="J13" s="83"/>
    </row>
    <row r="14" spans="1:14" ht="10.9" customHeight="1" x14ac:dyDescent="0.25">
      <c r="A14" s="82"/>
      <c r="B14" s="86"/>
      <c r="C14" s="85"/>
      <c r="D14" s="85"/>
      <c r="E14" s="197"/>
      <c r="F14" s="197"/>
      <c r="G14" s="197"/>
      <c r="H14" s="197"/>
      <c r="I14" s="85"/>
      <c r="J14" s="87"/>
    </row>
    <row r="15" spans="1:14" ht="22.9" customHeight="1" x14ac:dyDescent="0.25">
      <c r="A15" s="190" t="s">
        <v>10</v>
      </c>
      <c r="B15" s="229"/>
      <c r="C15" s="225" t="s">
        <v>507</v>
      </c>
      <c r="D15" s="226"/>
      <c r="E15" s="230"/>
      <c r="F15" s="221"/>
      <c r="G15" s="88" t="s">
        <v>11</v>
      </c>
      <c r="H15" s="207" t="s">
        <v>508</v>
      </c>
      <c r="I15" s="208"/>
      <c r="J15" s="89"/>
    </row>
    <row r="16" spans="1:14" ht="10.9" customHeight="1" x14ac:dyDescent="0.25">
      <c r="A16" s="82"/>
      <c r="B16" s="86"/>
      <c r="C16" s="85"/>
      <c r="D16" s="85"/>
      <c r="E16" s="197"/>
      <c r="F16" s="197"/>
      <c r="G16" s="197"/>
      <c r="H16" s="197"/>
      <c r="I16" s="85"/>
      <c r="J16" s="87"/>
    </row>
    <row r="17" spans="1:10" ht="22.9" customHeight="1" x14ac:dyDescent="0.25">
      <c r="A17" s="90"/>
      <c r="B17" s="88" t="s">
        <v>12</v>
      </c>
      <c r="C17" s="225" t="s">
        <v>509</v>
      </c>
      <c r="D17" s="226"/>
      <c r="E17" s="91"/>
      <c r="F17" s="91"/>
      <c r="G17" s="91"/>
      <c r="H17" s="91"/>
      <c r="I17" s="91"/>
      <c r="J17" s="89"/>
    </row>
    <row r="18" spans="1:10" x14ac:dyDescent="0.25">
      <c r="A18" s="227"/>
      <c r="B18" s="228"/>
      <c r="C18" s="197"/>
      <c r="D18" s="197"/>
      <c r="E18" s="197"/>
      <c r="F18" s="197"/>
      <c r="G18" s="197"/>
      <c r="H18" s="197"/>
      <c r="I18" s="85"/>
      <c r="J18" s="87"/>
    </row>
    <row r="19" spans="1:10" x14ac:dyDescent="0.25">
      <c r="A19" s="219" t="s">
        <v>13</v>
      </c>
      <c r="B19" s="220"/>
      <c r="C19" s="198" t="s">
        <v>510</v>
      </c>
      <c r="D19" s="199"/>
      <c r="E19" s="199"/>
      <c r="F19" s="199"/>
      <c r="G19" s="199"/>
      <c r="H19" s="199"/>
      <c r="I19" s="199"/>
      <c r="J19" s="200"/>
    </row>
    <row r="20" spans="1:10" x14ac:dyDescent="0.25">
      <c r="A20" s="84"/>
      <c r="B20" s="85"/>
      <c r="C20" s="92"/>
      <c r="D20" s="85"/>
      <c r="E20" s="197"/>
      <c r="F20" s="197"/>
      <c r="G20" s="197"/>
      <c r="H20" s="197"/>
      <c r="I20" s="85"/>
      <c r="J20" s="87"/>
    </row>
    <row r="21" spans="1:10" x14ac:dyDescent="0.25">
      <c r="A21" s="219" t="s">
        <v>14</v>
      </c>
      <c r="B21" s="220"/>
      <c r="C21" s="207">
        <v>10000</v>
      </c>
      <c r="D21" s="208"/>
      <c r="E21" s="197"/>
      <c r="F21" s="197"/>
      <c r="G21" s="198" t="s">
        <v>511</v>
      </c>
      <c r="H21" s="199"/>
      <c r="I21" s="199"/>
      <c r="J21" s="200"/>
    </row>
    <row r="22" spans="1:10" x14ac:dyDescent="0.25">
      <c r="A22" s="84"/>
      <c r="B22" s="85"/>
      <c r="C22" s="85"/>
      <c r="D22" s="85"/>
      <c r="E22" s="197"/>
      <c r="F22" s="197"/>
      <c r="G22" s="197"/>
      <c r="H22" s="197"/>
      <c r="I22" s="85"/>
      <c r="J22" s="87"/>
    </row>
    <row r="23" spans="1:10" x14ac:dyDescent="0.25">
      <c r="A23" s="219" t="s">
        <v>15</v>
      </c>
      <c r="B23" s="220"/>
      <c r="C23" s="198" t="s">
        <v>512</v>
      </c>
      <c r="D23" s="199"/>
      <c r="E23" s="199"/>
      <c r="F23" s="199"/>
      <c r="G23" s="199"/>
      <c r="H23" s="199"/>
      <c r="I23" s="199"/>
      <c r="J23" s="200"/>
    </row>
    <row r="24" spans="1:10" x14ac:dyDescent="0.25">
      <c r="A24" s="84"/>
      <c r="B24" s="85"/>
      <c r="C24" s="85"/>
      <c r="D24" s="85"/>
      <c r="E24" s="197"/>
      <c r="F24" s="197"/>
      <c r="G24" s="197"/>
      <c r="H24" s="197"/>
      <c r="I24" s="85"/>
      <c r="J24" s="87"/>
    </row>
    <row r="25" spans="1:10" x14ac:dyDescent="0.25">
      <c r="A25" s="219" t="s">
        <v>16</v>
      </c>
      <c r="B25" s="220"/>
      <c r="C25" s="222" t="s">
        <v>513</v>
      </c>
      <c r="D25" s="223"/>
      <c r="E25" s="223"/>
      <c r="F25" s="223"/>
      <c r="G25" s="223"/>
      <c r="H25" s="223"/>
      <c r="I25" s="223"/>
      <c r="J25" s="224"/>
    </row>
    <row r="26" spans="1:10" x14ac:dyDescent="0.25">
      <c r="A26" s="84"/>
      <c r="B26" s="85"/>
      <c r="C26" s="92"/>
      <c r="D26" s="85"/>
      <c r="E26" s="197"/>
      <c r="F26" s="197"/>
      <c r="G26" s="197"/>
      <c r="H26" s="197"/>
      <c r="I26" s="85"/>
      <c r="J26" s="87"/>
    </row>
    <row r="27" spans="1:10" x14ac:dyDescent="0.25">
      <c r="A27" s="219" t="s">
        <v>17</v>
      </c>
      <c r="B27" s="220"/>
      <c r="C27" s="222" t="s">
        <v>514</v>
      </c>
      <c r="D27" s="223"/>
      <c r="E27" s="223"/>
      <c r="F27" s="223"/>
      <c r="G27" s="223"/>
      <c r="H27" s="223"/>
      <c r="I27" s="223"/>
      <c r="J27" s="224"/>
    </row>
    <row r="28" spans="1:10" ht="13.9" customHeight="1" x14ac:dyDescent="0.25">
      <c r="A28" s="84"/>
      <c r="B28" s="85"/>
      <c r="C28" s="92"/>
      <c r="D28" s="85"/>
      <c r="E28" s="197"/>
      <c r="F28" s="197"/>
      <c r="G28" s="197"/>
      <c r="H28" s="197"/>
      <c r="I28" s="85"/>
      <c r="J28" s="87"/>
    </row>
    <row r="29" spans="1:10" ht="22.9" customHeight="1" x14ac:dyDescent="0.25">
      <c r="A29" s="190" t="s">
        <v>18</v>
      </c>
      <c r="B29" s="220"/>
      <c r="C29" s="93">
        <v>2678</v>
      </c>
      <c r="D29" s="94"/>
      <c r="E29" s="201"/>
      <c r="F29" s="201"/>
      <c r="G29" s="201"/>
      <c r="H29" s="201"/>
      <c r="I29" s="95"/>
      <c r="J29" s="96"/>
    </row>
    <row r="30" spans="1:10" x14ac:dyDescent="0.25">
      <c r="A30" s="84"/>
      <c r="B30" s="85"/>
      <c r="C30" s="85"/>
      <c r="D30" s="85"/>
      <c r="E30" s="197"/>
      <c r="F30" s="197"/>
      <c r="G30" s="197"/>
      <c r="H30" s="197"/>
      <c r="I30" s="95"/>
      <c r="J30" s="96"/>
    </row>
    <row r="31" spans="1:10" x14ac:dyDescent="0.25">
      <c r="A31" s="219" t="s">
        <v>19</v>
      </c>
      <c r="B31" s="220"/>
      <c r="C31" s="109" t="s">
        <v>515</v>
      </c>
      <c r="D31" s="218" t="s">
        <v>20</v>
      </c>
      <c r="E31" s="205"/>
      <c r="F31" s="205"/>
      <c r="G31" s="205"/>
      <c r="H31" s="97"/>
      <c r="I31" s="98" t="s">
        <v>21</v>
      </c>
      <c r="J31" s="99" t="s">
        <v>22</v>
      </c>
    </row>
    <row r="32" spans="1:10" x14ac:dyDescent="0.25">
      <c r="A32" s="219"/>
      <c r="B32" s="220"/>
      <c r="C32" s="100"/>
      <c r="D32" s="68"/>
      <c r="E32" s="221"/>
      <c r="F32" s="221"/>
      <c r="G32" s="221"/>
      <c r="H32" s="221"/>
      <c r="I32" s="95"/>
      <c r="J32" s="96"/>
    </row>
    <row r="33" spans="1:10" x14ac:dyDescent="0.25">
      <c r="A33" s="219" t="s">
        <v>23</v>
      </c>
      <c r="B33" s="220"/>
      <c r="C33" s="93" t="s">
        <v>516</v>
      </c>
      <c r="D33" s="218" t="s">
        <v>24</v>
      </c>
      <c r="E33" s="205"/>
      <c r="F33" s="205"/>
      <c r="G33" s="205"/>
      <c r="H33" s="91"/>
      <c r="I33" s="98" t="s">
        <v>25</v>
      </c>
      <c r="J33" s="99" t="s">
        <v>26</v>
      </c>
    </row>
    <row r="34" spans="1:10" x14ac:dyDescent="0.25">
      <c r="A34" s="84"/>
      <c r="B34" s="85"/>
      <c r="C34" s="85"/>
      <c r="D34" s="85"/>
      <c r="E34" s="197"/>
      <c r="F34" s="197"/>
      <c r="G34" s="197"/>
      <c r="H34" s="197"/>
      <c r="I34" s="85"/>
      <c r="J34" s="87"/>
    </row>
    <row r="35" spans="1:10" x14ac:dyDescent="0.25">
      <c r="A35" s="218" t="s">
        <v>27</v>
      </c>
      <c r="B35" s="205"/>
      <c r="C35" s="205"/>
      <c r="D35" s="205"/>
      <c r="E35" s="205" t="s">
        <v>28</v>
      </c>
      <c r="F35" s="205"/>
      <c r="G35" s="205"/>
      <c r="H35" s="205"/>
      <c r="I35" s="205"/>
      <c r="J35" s="101" t="s">
        <v>29</v>
      </c>
    </row>
    <row r="36" spans="1:10" x14ac:dyDescent="0.25">
      <c r="A36" s="84"/>
      <c r="B36" s="85"/>
      <c r="C36" s="85"/>
      <c r="D36" s="85"/>
      <c r="E36" s="197"/>
      <c r="F36" s="197"/>
      <c r="G36" s="197"/>
      <c r="H36" s="197"/>
      <c r="I36" s="85"/>
      <c r="J36" s="96"/>
    </row>
    <row r="37" spans="1:10" x14ac:dyDescent="0.25">
      <c r="A37" s="213"/>
      <c r="B37" s="214"/>
      <c r="C37" s="214"/>
      <c r="D37" s="214"/>
      <c r="E37" s="213"/>
      <c r="F37" s="214"/>
      <c r="G37" s="214"/>
      <c r="H37" s="214"/>
      <c r="I37" s="215"/>
      <c r="J37" s="102"/>
    </row>
    <row r="38" spans="1:10" x14ac:dyDescent="0.25">
      <c r="A38" s="84"/>
      <c r="B38" s="85"/>
      <c r="C38" s="92"/>
      <c r="D38" s="217"/>
      <c r="E38" s="217"/>
      <c r="F38" s="217"/>
      <c r="G38" s="217"/>
      <c r="H38" s="217"/>
      <c r="I38" s="217"/>
      <c r="J38" s="87"/>
    </row>
    <row r="39" spans="1:10" x14ac:dyDescent="0.25">
      <c r="A39" s="213"/>
      <c r="B39" s="214"/>
      <c r="C39" s="214"/>
      <c r="D39" s="215"/>
      <c r="E39" s="213"/>
      <c r="F39" s="214"/>
      <c r="G39" s="214"/>
      <c r="H39" s="214"/>
      <c r="I39" s="215"/>
      <c r="J39" s="93"/>
    </row>
    <row r="40" spans="1:10" x14ac:dyDescent="0.25">
      <c r="A40" s="84"/>
      <c r="B40" s="85"/>
      <c r="C40" s="92"/>
      <c r="D40" s="103"/>
      <c r="E40" s="217"/>
      <c r="F40" s="217"/>
      <c r="G40" s="217"/>
      <c r="H40" s="217"/>
      <c r="I40" s="86"/>
      <c r="J40" s="87"/>
    </row>
    <row r="41" spans="1:10" x14ac:dyDescent="0.25">
      <c r="A41" s="213"/>
      <c r="B41" s="214"/>
      <c r="C41" s="214"/>
      <c r="D41" s="215"/>
      <c r="E41" s="213"/>
      <c r="F41" s="214"/>
      <c r="G41" s="214"/>
      <c r="H41" s="214"/>
      <c r="I41" s="215"/>
      <c r="J41" s="93"/>
    </row>
    <row r="42" spans="1:10" x14ac:dyDescent="0.25">
      <c r="A42" s="84"/>
      <c r="B42" s="85"/>
      <c r="C42" s="92"/>
      <c r="D42" s="103"/>
      <c r="E42" s="217"/>
      <c r="F42" s="217"/>
      <c r="G42" s="217"/>
      <c r="H42" s="217"/>
      <c r="I42" s="86"/>
      <c r="J42" s="87"/>
    </row>
    <row r="43" spans="1:10" x14ac:dyDescent="0.25">
      <c r="A43" s="213"/>
      <c r="B43" s="214"/>
      <c r="C43" s="214"/>
      <c r="D43" s="215"/>
      <c r="E43" s="213"/>
      <c r="F43" s="214"/>
      <c r="G43" s="214"/>
      <c r="H43" s="214"/>
      <c r="I43" s="215"/>
      <c r="J43" s="93"/>
    </row>
    <row r="44" spans="1:10" x14ac:dyDescent="0.25">
      <c r="A44" s="104"/>
      <c r="B44" s="92"/>
      <c r="C44" s="211"/>
      <c r="D44" s="211"/>
      <c r="E44" s="197"/>
      <c r="F44" s="197"/>
      <c r="G44" s="211"/>
      <c r="H44" s="211"/>
      <c r="I44" s="211"/>
      <c r="J44" s="87"/>
    </row>
    <row r="45" spans="1:10" x14ac:dyDescent="0.25">
      <c r="A45" s="213"/>
      <c r="B45" s="214"/>
      <c r="C45" s="214"/>
      <c r="D45" s="215"/>
      <c r="E45" s="213"/>
      <c r="F45" s="214"/>
      <c r="G45" s="214"/>
      <c r="H45" s="214"/>
      <c r="I45" s="215"/>
      <c r="J45" s="93"/>
    </row>
    <row r="46" spans="1:10" x14ac:dyDescent="0.25">
      <c r="A46" s="104"/>
      <c r="B46" s="92"/>
      <c r="C46" s="92"/>
      <c r="D46" s="85"/>
      <c r="E46" s="216"/>
      <c r="F46" s="216"/>
      <c r="G46" s="211"/>
      <c r="H46" s="211"/>
      <c r="I46" s="85"/>
      <c r="J46" s="87"/>
    </row>
    <row r="47" spans="1:10" x14ac:dyDescent="0.25">
      <c r="A47" s="213"/>
      <c r="B47" s="214"/>
      <c r="C47" s="214"/>
      <c r="D47" s="215"/>
      <c r="E47" s="213"/>
      <c r="F47" s="214"/>
      <c r="G47" s="214"/>
      <c r="H47" s="214"/>
      <c r="I47" s="215"/>
      <c r="J47" s="93"/>
    </row>
    <row r="48" spans="1:10" x14ac:dyDescent="0.25">
      <c r="A48" s="104"/>
      <c r="B48" s="92"/>
      <c r="C48" s="92"/>
      <c r="D48" s="85"/>
      <c r="E48" s="197"/>
      <c r="F48" s="197"/>
      <c r="G48" s="211"/>
      <c r="H48" s="211"/>
      <c r="I48" s="85"/>
      <c r="J48" s="105" t="s">
        <v>30</v>
      </c>
    </row>
    <row r="49" spans="1:10" x14ac:dyDescent="0.25">
      <c r="A49" s="104"/>
      <c r="B49" s="92"/>
      <c r="C49" s="92"/>
      <c r="D49" s="85"/>
      <c r="E49" s="197"/>
      <c r="F49" s="197"/>
      <c r="G49" s="211"/>
      <c r="H49" s="211"/>
      <c r="I49" s="85"/>
      <c r="J49" s="105" t="s">
        <v>31</v>
      </c>
    </row>
    <row r="50" spans="1:10" ht="14.45" customHeight="1" x14ac:dyDescent="0.25">
      <c r="A50" s="190" t="s">
        <v>32</v>
      </c>
      <c r="B50" s="191"/>
      <c r="C50" s="207" t="s">
        <v>517</v>
      </c>
      <c r="D50" s="208"/>
      <c r="E50" s="209" t="s">
        <v>33</v>
      </c>
      <c r="F50" s="210"/>
      <c r="G50" s="198"/>
      <c r="H50" s="199"/>
      <c r="I50" s="199"/>
      <c r="J50" s="200"/>
    </row>
    <row r="51" spans="1:10" x14ac:dyDescent="0.25">
      <c r="A51" s="104"/>
      <c r="B51" s="92"/>
      <c r="C51" s="211"/>
      <c r="D51" s="211"/>
      <c r="E51" s="197"/>
      <c r="F51" s="197"/>
      <c r="G51" s="212" t="s">
        <v>34</v>
      </c>
      <c r="H51" s="212"/>
      <c r="I51" s="212"/>
      <c r="J51" s="76"/>
    </row>
    <row r="52" spans="1:10" ht="13.9" customHeight="1" x14ac:dyDescent="0.25">
      <c r="A52" s="190" t="s">
        <v>35</v>
      </c>
      <c r="B52" s="191"/>
      <c r="C52" s="198" t="s">
        <v>518</v>
      </c>
      <c r="D52" s="199"/>
      <c r="E52" s="199"/>
      <c r="F52" s="199"/>
      <c r="G52" s="199"/>
      <c r="H52" s="199"/>
      <c r="I52" s="199"/>
      <c r="J52" s="200"/>
    </row>
    <row r="53" spans="1:10" x14ac:dyDescent="0.25">
      <c r="A53" s="84"/>
      <c r="B53" s="85"/>
      <c r="C53" s="201" t="s">
        <v>36</v>
      </c>
      <c r="D53" s="201"/>
      <c r="E53" s="201"/>
      <c r="F53" s="201"/>
      <c r="G53" s="201"/>
      <c r="H53" s="201"/>
      <c r="I53" s="201"/>
      <c r="J53" s="87"/>
    </row>
    <row r="54" spans="1:10" x14ac:dyDescent="0.25">
      <c r="A54" s="190" t="s">
        <v>37</v>
      </c>
      <c r="B54" s="191"/>
      <c r="C54" s="202" t="s">
        <v>519</v>
      </c>
      <c r="D54" s="203"/>
      <c r="E54" s="204"/>
      <c r="F54" s="197"/>
      <c r="G54" s="197"/>
      <c r="H54" s="205"/>
      <c r="I54" s="205"/>
      <c r="J54" s="206"/>
    </row>
    <row r="55" spans="1:10" x14ac:dyDescent="0.25">
      <c r="A55" s="84"/>
      <c r="B55" s="85"/>
      <c r="C55" s="92"/>
      <c r="D55" s="85"/>
      <c r="E55" s="197"/>
      <c r="F55" s="197"/>
      <c r="G55" s="197"/>
      <c r="H55" s="197"/>
      <c r="I55" s="85"/>
      <c r="J55" s="87"/>
    </row>
    <row r="56" spans="1:10" ht="14.45" customHeight="1" x14ac:dyDescent="0.25">
      <c r="A56" s="190" t="s">
        <v>38</v>
      </c>
      <c r="B56" s="191"/>
      <c r="C56" s="192" t="s">
        <v>520</v>
      </c>
      <c r="D56" s="193"/>
      <c r="E56" s="193"/>
      <c r="F56" s="193"/>
      <c r="G56" s="193"/>
      <c r="H56" s="193"/>
      <c r="I56" s="193"/>
      <c r="J56" s="194"/>
    </row>
    <row r="57" spans="1:10" x14ac:dyDescent="0.25">
      <c r="A57" s="84"/>
      <c r="B57" s="85"/>
      <c r="C57" s="85"/>
      <c r="D57" s="85"/>
      <c r="E57" s="197"/>
      <c r="F57" s="197"/>
      <c r="G57" s="197"/>
      <c r="H57" s="197"/>
      <c r="I57" s="85"/>
      <c r="J57" s="87"/>
    </row>
    <row r="58" spans="1:10" x14ac:dyDescent="0.25">
      <c r="A58" s="190" t="s">
        <v>39</v>
      </c>
      <c r="B58" s="191"/>
      <c r="C58" s="192" t="s">
        <v>521</v>
      </c>
      <c r="D58" s="193"/>
      <c r="E58" s="193"/>
      <c r="F58" s="193"/>
      <c r="G58" s="193"/>
      <c r="H58" s="193"/>
      <c r="I58" s="193"/>
      <c r="J58" s="194"/>
    </row>
    <row r="59" spans="1:10" ht="14.45" customHeight="1" x14ac:dyDescent="0.25">
      <c r="A59" s="84"/>
      <c r="B59" s="85"/>
      <c r="C59" s="195" t="s">
        <v>40</v>
      </c>
      <c r="D59" s="195"/>
      <c r="E59" s="195"/>
      <c r="F59" s="195"/>
      <c r="G59" s="85"/>
      <c r="H59" s="85"/>
      <c r="I59" s="85"/>
      <c r="J59" s="87"/>
    </row>
    <row r="60" spans="1:10" x14ac:dyDescent="0.25">
      <c r="A60" s="190" t="s">
        <v>41</v>
      </c>
      <c r="B60" s="191"/>
      <c r="C60" s="192" t="s">
        <v>584</v>
      </c>
      <c r="D60" s="193"/>
      <c r="E60" s="193"/>
      <c r="F60" s="193"/>
      <c r="G60" s="193"/>
      <c r="H60" s="193"/>
      <c r="I60" s="193"/>
      <c r="J60" s="194"/>
    </row>
    <row r="61" spans="1:10" ht="14.45" customHeight="1" x14ac:dyDescent="0.25">
      <c r="A61" s="106"/>
      <c r="B61" s="107"/>
      <c r="C61" s="196" t="s">
        <v>42</v>
      </c>
      <c r="D61" s="196"/>
      <c r="E61" s="196"/>
      <c r="F61" s="196"/>
      <c r="G61" s="196"/>
      <c r="H61" s="107"/>
      <c r="I61" s="107"/>
      <c r="J61" s="108"/>
    </row>
    <row r="68" ht="27"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showGridLines="0" zoomScaleNormal="100" zoomScaleSheetLayoutView="100" workbookViewId="0">
      <selection sqref="A1:I1"/>
    </sheetView>
  </sheetViews>
  <sheetFormatPr defaultColWidth="8.85546875" defaultRowHeight="12.75" x14ac:dyDescent="0.2"/>
  <cols>
    <col min="1" max="7" width="8.85546875" style="9"/>
    <col min="8" max="9" width="16.140625" style="32" customWidth="1"/>
    <col min="10" max="10" width="10.28515625" style="9" bestFit="1" customWidth="1"/>
    <col min="11" max="16384" width="8.85546875" style="9"/>
  </cols>
  <sheetData>
    <row r="1" spans="1:9" x14ac:dyDescent="0.2">
      <c r="A1" s="257" t="s">
        <v>43</v>
      </c>
      <c r="B1" s="258"/>
      <c r="C1" s="258"/>
      <c r="D1" s="258"/>
      <c r="E1" s="258"/>
      <c r="F1" s="258"/>
      <c r="G1" s="258"/>
      <c r="H1" s="258"/>
      <c r="I1" s="258"/>
    </row>
    <row r="2" spans="1:9" x14ac:dyDescent="0.2">
      <c r="A2" s="259" t="s">
        <v>592</v>
      </c>
      <c r="B2" s="260"/>
      <c r="C2" s="260"/>
      <c r="D2" s="260"/>
      <c r="E2" s="260"/>
      <c r="F2" s="260"/>
      <c r="G2" s="260"/>
      <c r="H2" s="260"/>
      <c r="I2" s="260"/>
    </row>
    <row r="3" spans="1:9" x14ac:dyDescent="0.2">
      <c r="A3" s="261" t="s">
        <v>44</v>
      </c>
      <c r="B3" s="262"/>
      <c r="C3" s="262"/>
      <c r="D3" s="262"/>
      <c r="E3" s="262"/>
      <c r="F3" s="262"/>
      <c r="G3" s="262"/>
      <c r="H3" s="262"/>
      <c r="I3" s="262"/>
    </row>
    <row r="4" spans="1:9" x14ac:dyDescent="0.2">
      <c r="A4" s="263" t="s">
        <v>522</v>
      </c>
      <c r="B4" s="264"/>
      <c r="C4" s="264"/>
      <c r="D4" s="264"/>
      <c r="E4" s="264"/>
      <c r="F4" s="264"/>
      <c r="G4" s="264"/>
      <c r="H4" s="264"/>
      <c r="I4" s="265"/>
    </row>
    <row r="5" spans="1:9" ht="45" x14ac:dyDescent="0.2">
      <c r="A5" s="268" t="s">
        <v>45</v>
      </c>
      <c r="B5" s="269"/>
      <c r="C5" s="269"/>
      <c r="D5" s="269"/>
      <c r="E5" s="269"/>
      <c r="F5" s="269"/>
      <c r="G5" s="10" t="s">
        <v>46</v>
      </c>
      <c r="H5" s="12" t="s">
        <v>47</v>
      </c>
      <c r="I5" s="12" t="s">
        <v>48</v>
      </c>
    </row>
    <row r="6" spans="1:9" x14ac:dyDescent="0.2">
      <c r="A6" s="266">
        <v>1</v>
      </c>
      <c r="B6" s="267"/>
      <c r="C6" s="267"/>
      <c r="D6" s="267"/>
      <c r="E6" s="267"/>
      <c r="F6" s="267"/>
      <c r="G6" s="11">
        <v>2</v>
      </c>
      <c r="H6" s="12">
        <v>3</v>
      </c>
      <c r="I6" s="12">
        <v>4</v>
      </c>
    </row>
    <row r="7" spans="1:9" x14ac:dyDescent="0.2">
      <c r="A7" s="270"/>
      <c r="B7" s="270"/>
      <c r="C7" s="270"/>
      <c r="D7" s="270"/>
      <c r="E7" s="270"/>
      <c r="F7" s="270"/>
      <c r="G7" s="270"/>
      <c r="H7" s="270"/>
      <c r="I7" s="270"/>
    </row>
    <row r="8" spans="1:9" ht="12.75" customHeight="1" x14ac:dyDescent="0.2">
      <c r="A8" s="251" t="s">
        <v>49</v>
      </c>
      <c r="B8" s="251"/>
      <c r="C8" s="251"/>
      <c r="D8" s="251"/>
      <c r="E8" s="251"/>
      <c r="F8" s="251"/>
      <c r="G8" s="13">
        <v>1</v>
      </c>
      <c r="H8" s="135">
        <v>0</v>
      </c>
      <c r="I8" s="30">
        <v>0</v>
      </c>
    </row>
    <row r="9" spans="1:9" ht="12.75" customHeight="1" x14ac:dyDescent="0.2">
      <c r="A9" s="252" t="s">
        <v>50</v>
      </c>
      <c r="B9" s="252"/>
      <c r="C9" s="252"/>
      <c r="D9" s="252"/>
      <c r="E9" s="252"/>
      <c r="F9" s="252"/>
      <c r="G9" s="14">
        <v>2</v>
      </c>
      <c r="H9" s="31">
        <f>H10+H17+H27+H38+H43</f>
        <v>195275284</v>
      </c>
      <c r="I9" s="31">
        <f>I10+I17+I27+I38+I43</f>
        <v>190324910</v>
      </c>
    </row>
    <row r="10" spans="1:9" ht="12.75" customHeight="1" x14ac:dyDescent="0.2">
      <c r="A10" s="254" t="s">
        <v>51</v>
      </c>
      <c r="B10" s="254"/>
      <c r="C10" s="254"/>
      <c r="D10" s="254"/>
      <c r="E10" s="254"/>
      <c r="F10" s="254"/>
      <c r="G10" s="14">
        <v>3</v>
      </c>
      <c r="H10" s="31">
        <f>H11+H12+H13+H14+H15+H16</f>
        <v>1079766</v>
      </c>
      <c r="I10" s="31">
        <f>I11+I12+I13+I14+I15+I16</f>
        <v>878308</v>
      </c>
    </row>
    <row r="11" spans="1:9" ht="12.75" customHeight="1" x14ac:dyDescent="0.2">
      <c r="A11" s="250" t="s">
        <v>503</v>
      </c>
      <c r="B11" s="250"/>
      <c r="C11" s="250"/>
      <c r="D11" s="250"/>
      <c r="E11" s="250"/>
      <c r="F11" s="250"/>
      <c r="G11" s="13">
        <v>4</v>
      </c>
      <c r="H11" s="136">
        <v>0</v>
      </c>
      <c r="I11" s="134">
        <v>0</v>
      </c>
    </row>
    <row r="12" spans="1:9" ht="22.9" customHeight="1" x14ac:dyDescent="0.2">
      <c r="A12" s="250" t="s">
        <v>502</v>
      </c>
      <c r="B12" s="250"/>
      <c r="C12" s="250"/>
      <c r="D12" s="250"/>
      <c r="E12" s="250"/>
      <c r="F12" s="250"/>
      <c r="G12" s="13">
        <v>5</v>
      </c>
      <c r="H12" s="136">
        <v>1079766</v>
      </c>
      <c r="I12" s="134">
        <v>878308</v>
      </c>
    </row>
    <row r="13" spans="1:9" ht="12.75" customHeight="1" x14ac:dyDescent="0.2">
      <c r="A13" s="250" t="s">
        <v>52</v>
      </c>
      <c r="B13" s="250"/>
      <c r="C13" s="250"/>
      <c r="D13" s="250"/>
      <c r="E13" s="250"/>
      <c r="F13" s="250"/>
      <c r="G13" s="13">
        <v>6</v>
      </c>
      <c r="H13" s="136">
        <v>0</v>
      </c>
      <c r="I13" s="134">
        <v>0</v>
      </c>
    </row>
    <row r="14" spans="1:9" ht="12.75" customHeight="1" x14ac:dyDescent="0.2">
      <c r="A14" s="250" t="s">
        <v>53</v>
      </c>
      <c r="B14" s="250"/>
      <c r="C14" s="250"/>
      <c r="D14" s="250"/>
      <c r="E14" s="250"/>
      <c r="F14" s="250"/>
      <c r="G14" s="13">
        <v>7</v>
      </c>
      <c r="H14" s="136">
        <v>0</v>
      </c>
      <c r="I14" s="134">
        <v>0</v>
      </c>
    </row>
    <row r="15" spans="1:9" ht="12.75" customHeight="1" x14ac:dyDescent="0.2">
      <c r="A15" s="250" t="s">
        <v>54</v>
      </c>
      <c r="B15" s="250"/>
      <c r="C15" s="250"/>
      <c r="D15" s="250"/>
      <c r="E15" s="250"/>
      <c r="F15" s="250"/>
      <c r="G15" s="13">
        <v>8</v>
      </c>
      <c r="H15" s="136">
        <v>0</v>
      </c>
      <c r="I15" s="134">
        <v>0</v>
      </c>
    </row>
    <row r="16" spans="1:9" ht="12.75" customHeight="1" x14ac:dyDescent="0.2">
      <c r="A16" s="250" t="s">
        <v>55</v>
      </c>
      <c r="B16" s="250"/>
      <c r="C16" s="250"/>
      <c r="D16" s="250"/>
      <c r="E16" s="250"/>
      <c r="F16" s="250"/>
      <c r="G16" s="13">
        <v>9</v>
      </c>
      <c r="H16" s="136">
        <v>0</v>
      </c>
      <c r="I16" s="134">
        <v>0</v>
      </c>
    </row>
    <row r="17" spans="1:9" ht="12.75" customHeight="1" x14ac:dyDescent="0.2">
      <c r="A17" s="254" t="s">
        <v>56</v>
      </c>
      <c r="B17" s="254"/>
      <c r="C17" s="254"/>
      <c r="D17" s="254"/>
      <c r="E17" s="254"/>
      <c r="F17" s="254"/>
      <c r="G17" s="14">
        <v>10</v>
      </c>
      <c r="H17" s="31">
        <f>H18+H19+H20+H21+H22+H23+H24+H25+H26</f>
        <v>158611407</v>
      </c>
      <c r="I17" s="31">
        <f>I18+I19+I20+I21+I22+I23+I24+I25+I26</f>
        <v>153895226</v>
      </c>
    </row>
    <row r="18" spans="1:9" ht="12.75" customHeight="1" x14ac:dyDescent="0.2">
      <c r="A18" s="250" t="s">
        <v>57</v>
      </c>
      <c r="B18" s="250"/>
      <c r="C18" s="250"/>
      <c r="D18" s="250"/>
      <c r="E18" s="250"/>
      <c r="F18" s="250"/>
      <c r="G18" s="13">
        <v>11</v>
      </c>
      <c r="H18" s="137">
        <v>15605344</v>
      </c>
      <c r="I18" s="134">
        <v>15605344</v>
      </c>
    </row>
    <row r="19" spans="1:9" ht="12.75" customHeight="1" x14ac:dyDescent="0.2">
      <c r="A19" s="250" t="s">
        <v>58</v>
      </c>
      <c r="B19" s="250"/>
      <c r="C19" s="250"/>
      <c r="D19" s="250"/>
      <c r="E19" s="250"/>
      <c r="F19" s="250"/>
      <c r="G19" s="13">
        <v>12</v>
      </c>
      <c r="H19" s="137">
        <v>81500293</v>
      </c>
      <c r="I19" s="134">
        <v>81687389</v>
      </c>
    </row>
    <row r="20" spans="1:9" ht="12.75" customHeight="1" x14ac:dyDescent="0.2">
      <c r="A20" s="250" t="s">
        <v>59</v>
      </c>
      <c r="B20" s="250"/>
      <c r="C20" s="250"/>
      <c r="D20" s="250"/>
      <c r="E20" s="250"/>
      <c r="F20" s="250"/>
      <c r="G20" s="13">
        <v>13</v>
      </c>
      <c r="H20" s="137">
        <v>46233527</v>
      </c>
      <c r="I20" s="134">
        <v>37160981</v>
      </c>
    </row>
    <row r="21" spans="1:9" ht="12.75" customHeight="1" x14ac:dyDescent="0.2">
      <c r="A21" s="250" t="s">
        <v>60</v>
      </c>
      <c r="B21" s="250"/>
      <c r="C21" s="250"/>
      <c r="D21" s="250"/>
      <c r="E21" s="250"/>
      <c r="F21" s="250"/>
      <c r="G21" s="13">
        <v>14</v>
      </c>
      <c r="H21" s="137">
        <v>15009657</v>
      </c>
      <c r="I21" s="134">
        <v>13580287</v>
      </c>
    </row>
    <row r="22" spans="1:9" ht="12.75" customHeight="1" x14ac:dyDescent="0.2">
      <c r="A22" s="250" t="s">
        <v>61</v>
      </c>
      <c r="B22" s="250"/>
      <c r="C22" s="250"/>
      <c r="D22" s="250"/>
      <c r="E22" s="250"/>
      <c r="F22" s="250"/>
      <c r="G22" s="13">
        <v>15</v>
      </c>
      <c r="H22" s="137">
        <v>0</v>
      </c>
      <c r="I22" s="134">
        <v>0</v>
      </c>
    </row>
    <row r="23" spans="1:9" ht="12.75" customHeight="1" x14ac:dyDescent="0.2">
      <c r="A23" s="250" t="s">
        <v>62</v>
      </c>
      <c r="B23" s="250"/>
      <c r="C23" s="250"/>
      <c r="D23" s="250"/>
      <c r="E23" s="250"/>
      <c r="F23" s="250"/>
      <c r="G23" s="13">
        <v>16</v>
      </c>
      <c r="H23" s="137">
        <v>0</v>
      </c>
      <c r="I23" s="134">
        <v>0</v>
      </c>
    </row>
    <row r="24" spans="1:9" ht="12.75" customHeight="1" x14ac:dyDescent="0.2">
      <c r="A24" s="250" t="s">
        <v>63</v>
      </c>
      <c r="B24" s="250"/>
      <c r="C24" s="250"/>
      <c r="D24" s="250"/>
      <c r="E24" s="250"/>
      <c r="F24" s="250"/>
      <c r="G24" s="13">
        <v>17</v>
      </c>
      <c r="H24" s="137">
        <v>217724</v>
      </c>
      <c r="I24" s="134">
        <v>5820254</v>
      </c>
    </row>
    <row r="25" spans="1:9" ht="12.75" customHeight="1" x14ac:dyDescent="0.2">
      <c r="A25" s="250" t="s">
        <v>64</v>
      </c>
      <c r="B25" s="250"/>
      <c r="C25" s="250"/>
      <c r="D25" s="250"/>
      <c r="E25" s="250"/>
      <c r="F25" s="250"/>
      <c r="G25" s="13">
        <v>18</v>
      </c>
      <c r="H25" s="137">
        <v>44862</v>
      </c>
      <c r="I25" s="134">
        <v>40971</v>
      </c>
    </row>
    <row r="26" spans="1:9" ht="12.75" customHeight="1" x14ac:dyDescent="0.2">
      <c r="A26" s="250" t="s">
        <v>65</v>
      </c>
      <c r="B26" s="250"/>
      <c r="C26" s="250"/>
      <c r="D26" s="250"/>
      <c r="E26" s="250"/>
      <c r="F26" s="250"/>
      <c r="G26" s="13">
        <v>19</v>
      </c>
      <c r="H26" s="137">
        <v>0</v>
      </c>
      <c r="I26" s="134">
        <v>0</v>
      </c>
    </row>
    <row r="27" spans="1:9" ht="12.75" customHeight="1" x14ac:dyDescent="0.2">
      <c r="A27" s="254" t="s">
        <v>66</v>
      </c>
      <c r="B27" s="254"/>
      <c r="C27" s="254"/>
      <c r="D27" s="254"/>
      <c r="E27" s="254"/>
      <c r="F27" s="254"/>
      <c r="G27" s="14">
        <v>20</v>
      </c>
      <c r="H27" s="31">
        <f>SUM(H28:H37)</f>
        <v>17533295</v>
      </c>
      <c r="I27" s="31">
        <f>SUM(I28:I37)</f>
        <v>16858767</v>
      </c>
    </row>
    <row r="28" spans="1:9" ht="12.75" customHeight="1" x14ac:dyDescent="0.2">
      <c r="A28" s="250" t="s">
        <v>67</v>
      </c>
      <c r="B28" s="250"/>
      <c r="C28" s="250"/>
      <c r="D28" s="250"/>
      <c r="E28" s="250"/>
      <c r="F28" s="250"/>
      <c r="G28" s="13">
        <v>21</v>
      </c>
      <c r="H28" s="138">
        <v>1052798</v>
      </c>
      <c r="I28" s="30">
        <v>1052798</v>
      </c>
    </row>
    <row r="29" spans="1:9" ht="12.75" customHeight="1" x14ac:dyDescent="0.2">
      <c r="A29" s="250" t="s">
        <v>68</v>
      </c>
      <c r="B29" s="250"/>
      <c r="C29" s="250"/>
      <c r="D29" s="250"/>
      <c r="E29" s="250"/>
      <c r="F29" s="250"/>
      <c r="G29" s="13">
        <v>22</v>
      </c>
      <c r="H29" s="138">
        <v>0</v>
      </c>
      <c r="I29" s="30">
        <v>0</v>
      </c>
    </row>
    <row r="30" spans="1:9" ht="12.75" customHeight="1" x14ac:dyDescent="0.2">
      <c r="A30" s="250" t="s">
        <v>69</v>
      </c>
      <c r="B30" s="250"/>
      <c r="C30" s="250"/>
      <c r="D30" s="250"/>
      <c r="E30" s="250"/>
      <c r="F30" s="250"/>
      <c r="G30" s="13">
        <v>23</v>
      </c>
      <c r="H30" s="138">
        <v>48531</v>
      </c>
      <c r="I30" s="30">
        <v>48601</v>
      </c>
    </row>
    <row r="31" spans="1:9" ht="24" customHeight="1" x14ac:dyDescent="0.2">
      <c r="A31" s="250" t="s">
        <v>70</v>
      </c>
      <c r="B31" s="250"/>
      <c r="C31" s="250"/>
      <c r="D31" s="250"/>
      <c r="E31" s="250"/>
      <c r="F31" s="250"/>
      <c r="G31" s="13">
        <v>24</v>
      </c>
      <c r="H31" s="138">
        <v>0</v>
      </c>
      <c r="I31" s="30">
        <v>0</v>
      </c>
    </row>
    <row r="32" spans="1:9" ht="23.45" customHeight="1" x14ac:dyDescent="0.2">
      <c r="A32" s="250" t="s">
        <v>71</v>
      </c>
      <c r="B32" s="250"/>
      <c r="C32" s="250"/>
      <c r="D32" s="250"/>
      <c r="E32" s="250"/>
      <c r="F32" s="250"/>
      <c r="G32" s="13">
        <v>25</v>
      </c>
      <c r="H32" s="138">
        <v>0</v>
      </c>
      <c r="I32" s="30">
        <v>0</v>
      </c>
    </row>
    <row r="33" spans="1:9" ht="21.6" customHeight="1" x14ac:dyDescent="0.2">
      <c r="A33" s="250" t="s">
        <v>72</v>
      </c>
      <c r="B33" s="250"/>
      <c r="C33" s="250"/>
      <c r="D33" s="250"/>
      <c r="E33" s="250"/>
      <c r="F33" s="250"/>
      <c r="G33" s="13">
        <v>26</v>
      </c>
      <c r="H33" s="138">
        <v>0</v>
      </c>
      <c r="I33" s="30">
        <v>0</v>
      </c>
    </row>
    <row r="34" spans="1:9" ht="12.75" customHeight="1" x14ac:dyDescent="0.2">
      <c r="A34" s="250" t="s">
        <v>73</v>
      </c>
      <c r="B34" s="250"/>
      <c r="C34" s="250"/>
      <c r="D34" s="250"/>
      <c r="E34" s="250"/>
      <c r="F34" s="250"/>
      <c r="G34" s="13">
        <v>27</v>
      </c>
      <c r="H34" s="138">
        <v>0</v>
      </c>
      <c r="I34" s="30">
        <v>0</v>
      </c>
    </row>
    <row r="35" spans="1:9" ht="12.75" customHeight="1" x14ac:dyDescent="0.2">
      <c r="A35" s="250" t="s">
        <v>74</v>
      </c>
      <c r="B35" s="250"/>
      <c r="C35" s="250"/>
      <c r="D35" s="250"/>
      <c r="E35" s="250"/>
      <c r="F35" s="250"/>
      <c r="G35" s="13">
        <v>28</v>
      </c>
      <c r="H35" s="138">
        <v>16431966</v>
      </c>
      <c r="I35" s="30">
        <v>15757368</v>
      </c>
    </row>
    <row r="36" spans="1:9" ht="12.75" customHeight="1" x14ac:dyDescent="0.2">
      <c r="A36" s="250" t="s">
        <v>75</v>
      </c>
      <c r="B36" s="250"/>
      <c r="C36" s="250"/>
      <c r="D36" s="250"/>
      <c r="E36" s="250"/>
      <c r="F36" s="250"/>
      <c r="G36" s="13">
        <v>29</v>
      </c>
      <c r="H36" s="138">
        <v>0</v>
      </c>
      <c r="I36" s="30">
        <v>0</v>
      </c>
    </row>
    <row r="37" spans="1:9" ht="12.75" customHeight="1" x14ac:dyDescent="0.2">
      <c r="A37" s="250" t="s">
        <v>76</v>
      </c>
      <c r="B37" s="250"/>
      <c r="C37" s="250"/>
      <c r="D37" s="250"/>
      <c r="E37" s="250"/>
      <c r="F37" s="250"/>
      <c r="G37" s="13">
        <v>30</v>
      </c>
      <c r="H37" s="138">
        <v>0</v>
      </c>
      <c r="I37" s="30">
        <v>0</v>
      </c>
    </row>
    <row r="38" spans="1:9" ht="12.75" customHeight="1" x14ac:dyDescent="0.2">
      <c r="A38" s="254" t="s">
        <v>77</v>
      </c>
      <c r="B38" s="254"/>
      <c r="C38" s="254"/>
      <c r="D38" s="254"/>
      <c r="E38" s="254"/>
      <c r="F38" s="254"/>
      <c r="G38" s="14">
        <v>31</v>
      </c>
      <c r="H38" s="31">
        <f>H39+H40+H41+H42</f>
        <v>5495745</v>
      </c>
      <c r="I38" s="31">
        <f>I39+I40+I41+I42</f>
        <v>6137538</v>
      </c>
    </row>
    <row r="39" spans="1:9" ht="12.75" customHeight="1" x14ac:dyDescent="0.2">
      <c r="A39" s="250" t="s">
        <v>78</v>
      </c>
      <c r="B39" s="250"/>
      <c r="C39" s="250"/>
      <c r="D39" s="250"/>
      <c r="E39" s="250"/>
      <c r="F39" s="250"/>
      <c r="G39" s="13">
        <v>32</v>
      </c>
      <c r="H39" s="139">
        <v>0</v>
      </c>
      <c r="I39" s="30">
        <v>0</v>
      </c>
    </row>
    <row r="40" spans="1:9" ht="27" customHeight="1" x14ac:dyDescent="0.2">
      <c r="A40" s="250" t="s">
        <v>79</v>
      </c>
      <c r="B40" s="250"/>
      <c r="C40" s="250"/>
      <c r="D40" s="250"/>
      <c r="E40" s="250"/>
      <c r="F40" s="250"/>
      <c r="G40" s="13">
        <v>33</v>
      </c>
      <c r="H40" s="139">
        <v>0</v>
      </c>
      <c r="I40" s="30">
        <v>0</v>
      </c>
    </row>
    <row r="41" spans="1:9" ht="12.75" customHeight="1" x14ac:dyDescent="0.2">
      <c r="A41" s="250" t="s">
        <v>80</v>
      </c>
      <c r="B41" s="250"/>
      <c r="C41" s="250"/>
      <c r="D41" s="250"/>
      <c r="E41" s="250"/>
      <c r="F41" s="250"/>
      <c r="G41" s="13">
        <v>34</v>
      </c>
      <c r="H41" s="139">
        <v>5127139</v>
      </c>
      <c r="I41" s="30">
        <v>5773585</v>
      </c>
    </row>
    <row r="42" spans="1:9" ht="12.75" customHeight="1" x14ac:dyDescent="0.2">
      <c r="A42" s="250" t="s">
        <v>81</v>
      </c>
      <c r="B42" s="250"/>
      <c r="C42" s="250"/>
      <c r="D42" s="250"/>
      <c r="E42" s="250"/>
      <c r="F42" s="250"/>
      <c r="G42" s="13">
        <v>35</v>
      </c>
      <c r="H42" s="139">
        <v>368606</v>
      </c>
      <c r="I42" s="30">
        <v>363953</v>
      </c>
    </row>
    <row r="43" spans="1:9" ht="12.75" customHeight="1" x14ac:dyDescent="0.2">
      <c r="A43" s="250" t="s">
        <v>82</v>
      </c>
      <c r="B43" s="250"/>
      <c r="C43" s="250"/>
      <c r="D43" s="250"/>
      <c r="E43" s="250"/>
      <c r="F43" s="250"/>
      <c r="G43" s="13">
        <v>36</v>
      </c>
      <c r="H43" s="139">
        <v>12555071</v>
      </c>
      <c r="I43" s="30">
        <v>12555071</v>
      </c>
    </row>
    <row r="44" spans="1:9" ht="12.75" customHeight="1" x14ac:dyDescent="0.2">
      <c r="A44" s="252" t="s">
        <v>83</v>
      </c>
      <c r="B44" s="252"/>
      <c r="C44" s="252"/>
      <c r="D44" s="252"/>
      <c r="E44" s="252"/>
      <c r="F44" s="252"/>
      <c r="G44" s="14">
        <v>37</v>
      </c>
      <c r="H44" s="31">
        <f>H45+H53+H60+H70</f>
        <v>679244968</v>
      </c>
      <c r="I44" s="31">
        <f>I45+I53+I60+I70</f>
        <v>768452343</v>
      </c>
    </row>
    <row r="45" spans="1:9" ht="12.75" customHeight="1" x14ac:dyDescent="0.2">
      <c r="A45" s="254" t="s">
        <v>84</v>
      </c>
      <c r="B45" s="254"/>
      <c r="C45" s="254"/>
      <c r="D45" s="254"/>
      <c r="E45" s="254"/>
      <c r="F45" s="254"/>
      <c r="G45" s="14">
        <v>38</v>
      </c>
      <c r="H45" s="31">
        <f>SUM(H46:H52)</f>
        <v>89047839</v>
      </c>
      <c r="I45" s="31">
        <f>SUM(I46:I52)</f>
        <v>91538804</v>
      </c>
    </row>
    <row r="46" spans="1:9" ht="12.75" customHeight="1" x14ac:dyDescent="0.2">
      <c r="A46" s="250" t="s">
        <v>85</v>
      </c>
      <c r="B46" s="250"/>
      <c r="C46" s="250"/>
      <c r="D46" s="250"/>
      <c r="E46" s="250"/>
      <c r="F46" s="250"/>
      <c r="G46" s="13">
        <v>39</v>
      </c>
      <c r="H46" s="140">
        <v>0</v>
      </c>
      <c r="I46" s="30">
        <v>12025043</v>
      </c>
    </row>
    <row r="47" spans="1:9" ht="12.75" customHeight="1" x14ac:dyDescent="0.2">
      <c r="A47" s="250" t="s">
        <v>86</v>
      </c>
      <c r="B47" s="250"/>
      <c r="C47" s="250"/>
      <c r="D47" s="250"/>
      <c r="E47" s="250"/>
      <c r="F47" s="250"/>
      <c r="G47" s="13">
        <v>40</v>
      </c>
      <c r="H47" s="140">
        <v>89047839</v>
      </c>
      <c r="I47" s="30">
        <v>79513761</v>
      </c>
    </row>
    <row r="48" spans="1:9" ht="12.75" customHeight="1" x14ac:dyDescent="0.2">
      <c r="A48" s="250" t="s">
        <v>87</v>
      </c>
      <c r="B48" s="250"/>
      <c r="C48" s="250"/>
      <c r="D48" s="250"/>
      <c r="E48" s="250"/>
      <c r="F48" s="250"/>
      <c r="G48" s="13">
        <v>41</v>
      </c>
      <c r="H48" s="140">
        <v>0</v>
      </c>
      <c r="I48" s="30">
        <v>0</v>
      </c>
    </row>
    <row r="49" spans="1:9" ht="12.75" customHeight="1" x14ac:dyDescent="0.2">
      <c r="A49" s="250" t="s">
        <v>88</v>
      </c>
      <c r="B49" s="250"/>
      <c r="C49" s="250"/>
      <c r="D49" s="250"/>
      <c r="E49" s="250"/>
      <c r="F49" s="250"/>
      <c r="G49" s="13">
        <v>42</v>
      </c>
      <c r="H49" s="140">
        <v>0</v>
      </c>
      <c r="I49" s="30">
        <v>0</v>
      </c>
    </row>
    <row r="50" spans="1:9" ht="12.75" customHeight="1" x14ac:dyDescent="0.2">
      <c r="A50" s="250" t="s">
        <v>89</v>
      </c>
      <c r="B50" s="250"/>
      <c r="C50" s="250"/>
      <c r="D50" s="250"/>
      <c r="E50" s="250"/>
      <c r="F50" s="250"/>
      <c r="G50" s="13">
        <v>43</v>
      </c>
      <c r="H50" s="140">
        <v>0</v>
      </c>
      <c r="I50" s="30">
        <v>0</v>
      </c>
    </row>
    <row r="51" spans="1:9" ht="12.75" customHeight="1" x14ac:dyDescent="0.2">
      <c r="A51" s="250" t="s">
        <v>90</v>
      </c>
      <c r="B51" s="250"/>
      <c r="C51" s="250"/>
      <c r="D51" s="250"/>
      <c r="E51" s="250"/>
      <c r="F51" s="250"/>
      <c r="G51" s="13">
        <v>44</v>
      </c>
      <c r="H51" s="140">
        <v>0</v>
      </c>
      <c r="I51" s="30">
        <v>0</v>
      </c>
    </row>
    <row r="52" spans="1:9" ht="12.75" customHeight="1" x14ac:dyDescent="0.2">
      <c r="A52" s="250" t="s">
        <v>91</v>
      </c>
      <c r="B52" s="250"/>
      <c r="C52" s="250"/>
      <c r="D52" s="250"/>
      <c r="E52" s="250"/>
      <c r="F52" s="250"/>
      <c r="G52" s="13">
        <v>45</v>
      </c>
      <c r="H52" s="140">
        <v>0</v>
      </c>
      <c r="I52" s="30">
        <v>0</v>
      </c>
    </row>
    <row r="53" spans="1:9" ht="12.75" customHeight="1" x14ac:dyDescent="0.2">
      <c r="A53" s="254" t="s">
        <v>92</v>
      </c>
      <c r="B53" s="254"/>
      <c r="C53" s="254"/>
      <c r="D53" s="254"/>
      <c r="E53" s="254"/>
      <c r="F53" s="254"/>
      <c r="G53" s="14">
        <v>46</v>
      </c>
      <c r="H53" s="31">
        <f>SUM(H54:H59)</f>
        <v>211581418</v>
      </c>
      <c r="I53" s="31">
        <f>SUM(I54:I59)</f>
        <v>293517969</v>
      </c>
    </row>
    <row r="54" spans="1:9" ht="12.75" customHeight="1" x14ac:dyDescent="0.2">
      <c r="A54" s="250" t="s">
        <v>93</v>
      </c>
      <c r="B54" s="250"/>
      <c r="C54" s="250"/>
      <c r="D54" s="250"/>
      <c r="E54" s="250"/>
      <c r="F54" s="250"/>
      <c r="G54" s="13">
        <v>47</v>
      </c>
      <c r="H54" s="141">
        <v>5786039</v>
      </c>
      <c r="I54" s="30">
        <v>3296396</v>
      </c>
    </row>
    <row r="55" spans="1:9" ht="23.45" customHeight="1" x14ac:dyDescent="0.2">
      <c r="A55" s="250" t="s">
        <v>94</v>
      </c>
      <c r="B55" s="250"/>
      <c r="C55" s="250"/>
      <c r="D55" s="250"/>
      <c r="E55" s="250"/>
      <c r="F55" s="250"/>
      <c r="G55" s="13">
        <v>48</v>
      </c>
      <c r="H55" s="141">
        <v>74392078</v>
      </c>
      <c r="I55" s="30">
        <v>113836120</v>
      </c>
    </row>
    <row r="56" spans="1:9" ht="12.75" customHeight="1" x14ac:dyDescent="0.2">
      <c r="A56" s="250" t="s">
        <v>95</v>
      </c>
      <c r="B56" s="250"/>
      <c r="C56" s="250"/>
      <c r="D56" s="250"/>
      <c r="E56" s="250"/>
      <c r="F56" s="250"/>
      <c r="G56" s="13">
        <v>49</v>
      </c>
      <c r="H56" s="141">
        <v>108484202</v>
      </c>
      <c r="I56" s="30">
        <v>172502692</v>
      </c>
    </row>
    <row r="57" spans="1:9" ht="12.75" customHeight="1" x14ac:dyDescent="0.2">
      <c r="A57" s="250" t="s">
        <v>96</v>
      </c>
      <c r="B57" s="250"/>
      <c r="C57" s="250"/>
      <c r="D57" s="250"/>
      <c r="E57" s="250"/>
      <c r="F57" s="250"/>
      <c r="G57" s="13">
        <v>50</v>
      </c>
      <c r="H57" s="141">
        <v>0</v>
      </c>
      <c r="I57" s="30">
        <v>0</v>
      </c>
    </row>
    <row r="58" spans="1:9" ht="12.75" customHeight="1" x14ac:dyDescent="0.2">
      <c r="A58" s="250" t="s">
        <v>97</v>
      </c>
      <c r="B58" s="250"/>
      <c r="C58" s="250"/>
      <c r="D58" s="250"/>
      <c r="E58" s="250"/>
      <c r="F58" s="250"/>
      <c r="G58" s="13">
        <v>51</v>
      </c>
      <c r="H58" s="141">
        <v>4496122</v>
      </c>
      <c r="I58" s="30">
        <v>315451</v>
      </c>
    </row>
    <row r="59" spans="1:9" ht="12.75" customHeight="1" x14ac:dyDescent="0.2">
      <c r="A59" s="250" t="s">
        <v>98</v>
      </c>
      <c r="B59" s="250"/>
      <c r="C59" s="250"/>
      <c r="D59" s="250"/>
      <c r="E59" s="250"/>
      <c r="F59" s="250"/>
      <c r="G59" s="13">
        <v>52</v>
      </c>
      <c r="H59" s="141">
        <v>18422977</v>
      </c>
      <c r="I59" s="30">
        <v>3567310</v>
      </c>
    </row>
    <row r="60" spans="1:9" ht="12.75" customHeight="1" x14ac:dyDescent="0.2">
      <c r="A60" s="254" t="s">
        <v>99</v>
      </c>
      <c r="B60" s="254"/>
      <c r="C60" s="254"/>
      <c r="D60" s="254"/>
      <c r="E60" s="254"/>
      <c r="F60" s="254"/>
      <c r="G60" s="14">
        <v>53</v>
      </c>
      <c r="H60" s="31">
        <f>SUM(H61:H69)</f>
        <v>46314419</v>
      </c>
      <c r="I60" s="31">
        <f>SUM(I61:I69)</f>
        <v>32899904</v>
      </c>
    </row>
    <row r="61" spans="1:9" ht="12.75" customHeight="1" x14ac:dyDescent="0.2">
      <c r="A61" s="250" t="s">
        <v>100</v>
      </c>
      <c r="B61" s="250"/>
      <c r="C61" s="250"/>
      <c r="D61" s="250"/>
      <c r="E61" s="250"/>
      <c r="F61" s="250"/>
      <c r="G61" s="13">
        <v>54</v>
      </c>
      <c r="H61" s="142">
        <v>0</v>
      </c>
      <c r="I61" s="30">
        <v>0</v>
      </c>
    </row>
    <row r="62" spans="1:9" ht="27.6" customHeight="1" x14ac:dyDescent="0.2">
      <c r="A62" s="250" t="s">
        <v>101</v>
      </c>
      <c r="B62" s="250"/>
      <c r="C62" s="250"/>
      <c r="D62" s="250"/>
      <c r="E62" s="250"/>
      <c r="F62" s="250"/>
      <c r="G62" s="13">
        <v>55</v>
      </c>
      <c r="H62" s="142">
        <v>0</v>
      </c>
      <c r="I62" s="30">
        <v>0</v>
      </c>
    </row>
    <row r="63" spans="1:9" ht="12.75" customHeight="1" x14ac:dyDescent="0.2">
      <c r="A63" s="250" t="s">
        <v>102</v>
      </c>
      <c r="B63" s="250"/>
      <c r="C63" s="250"/>
      <c r="D63" s="250"/>
      <c r="E63" s="250"/>
      <c r="F63" s="250"/>
      <c r="G63" s="13">
        <v>56</v>
      </c>
      <c r="H63" s="142">
        <v>0</v>
      </c>
      <c r="I63" s="30">
        <v>0</v>
      </c>
    </row>
    <row r="64" spans="1:9" ht="25.9" customHeight="1" x14ac:dyDescent="0.2">
      <c r="A64" s="250" t="s">
        <v>103</v>
      </c>
      <c r="B64" s="250"/>
      <c r="C64" s="250"/>
      <c r="D64" s="250"/>
      <c r="E64" s="250"/>
      <c r="F64" s="250"/>
      <c r="G64" s="13">
        <v>57</v>
      </c>
      <c r="H64" s="142">
        <v>0</v>
      </c>
      <c r="I64" s="30">
        <v>0</v>
      </c>
    </row>
    <row r="65" spans="1:9" ht="21.6" customHeight="1" x14ac:dyDescent="0.2">
      <c r="A65" s="250" t="s">
        <v>104</v>
      </c>
      <c r="B65" s="250"/>
      <c r="C65" s="250"/>
      <c r="D65" s="250"/>
      <c r="E65" s="250"/>
      <c r="F65" s="250"/>
      <c r="G65" s="13">
        <v>58</v>
      </c>
      <c r="H65" s="142">
        <v>0</v>
      </c>
      <c r="I65" s="30">
        <v>0</v>
      </c>
    </row>
    <row r="66" spans="1:9" ht="21.6" customHeight="1" x14ac:dyDescent="0.2">
      <c r="A66" s="250" t="s">
        <v>105</v>
      </c>
      <c r="B66" s="250"/>
      <c r="C66" s="250"/>
      <c r="D66" s="250"/>
      <c r="E66" s="250"/>
      <c r="F66" s="250"/>
      <c r="G66" s="13">
        <v>59</v>
      </c>
      <c r="H66" s="142">
        <v>0</v>
      </c>
      <c r="I66" s="30">
        <v>0</v>
      </c>
    </row>
    <row r="67" spans="1:9" ht="12.75" customHeight="1" x14ac:dyDescent="0.2">
      <c r="A67" s="250" t="s">
        <v>106</v>
      </c>
      <c r="B67" s="250"/>
      <c r="C67" s="250"/>
      <c r="D67" s="250"/>
      <c r="E67" s="250"/>
      <c r="F67" s="250"/>
      <c r="G67" s="13">
        <v>60</v>
      </c>
      <c r="H67" s="142">
        <v>32997449</v>
      </c>
      <c r="I67" s="30">
        <v>31099904</v>
      </c>
    </row>
    <row r="68" spans="1:9" ht="12.75" customHeight="1" x14ac:dyDescent="0.2">
      <c r="A68" s="250" t="s">
        <v>107</v>
      </c>
      <c r="B68" s="250"/>
      <c r="C68" s="250"/>
      <c r="D68" s="250"/>
      <c r="E68" s="250"/>
      <c r="F68" s="250"/>
      <c r="G68" s="13">
        <v>61</v>
      </c>
      <c r="H68" s="142">
        <v>13316970</v>
      </c>
      <c r="I68" s="30">
        <v>1800000</v>
      </c>
    </row>
    <row r="69" spans="1:9" ht="12.75" customHeight="1" x14ac:dyDescent="0.2">
      <c r="A69" s="250" t="s">
        <v>108</v>
      </c>
      <c r="B69" s="250"/>
      <c r="C69" s="250"/>
      <c r="D69" s="250"/>
      <c r="E69" s="250"/>
      <c r="F69" s="250"/>
      <c r="G69" s="13">
        <v>62</v>
      </c>
      <c r="H69" s="142">
        <v>0</v>
      </c>
      <c r="I69" s="30">
        <v>0</v>
      </c>
    </row>
    <row r="70" spans="1:9" ht="12.75" customHeight="1" x14ac:dyDescent="0.2">
      <c r="A70" s="250" t="s">
        <v>109</v>
      </c>
      <c r="B70" s="250"/>
      <c r="C70" s="250"/>
      <c r="D70" s="250"/>
      <c r="E70" s="250"/>
      <c r="F70" s="250"/>
      <c r="G70" s="13">
        <v>63</v>
      </c>
      <c r="H70" s="142">
        <v>332301292</v>
      </c>
      <c r="I70" s="30">
        <v>350495666</v>
      </c>
    </row>
    <row r="71" spans="1:9" ht="12.75" customHeight="1" x14ac:dyDescent="0.2">
      <c r="A71" s="251" t="s">
        <v>110</v>
      </c>
      <c r="B71" s="251"/>
      <c r="C71" s="251"/>
      <c r="D71" s="251"/>
      <c r="E71" s="251"/>
      <c r="F71" s="251"/>
      <c r="G71" s="13">
        <v>64</v>
      </c>
      <c r="H71" s="142">
        <v>6334220</v>
      </c>
      <c r="I71" s="30">
        <v>4782018</v>
      </c>
    </row>
    <row r="72" spans="1:9" ht="12.75" customHeight="1" x14ac:dyDescent="0.2">
      <c r="A72" s="252" t="s">
        <v>111</v>
      </c>
      <c r="B72" s="252"/>
      <c r="C72" s="252"/>
      <c r="D72" s="252"/>
      <c r="E72" s="252"/>
      <c r="F72" s="252"/>
      <c r="G72" s="14">
        <v>65</v>
      </c>
      <c r="H72" s="31">
        <f>H8+H9+H44+H71</f>
        <v>880854472</v>
      </c>
      <c r="I72" s="31">
        <f>I8+I9+I44+I71</f>
        <v>963559271</v>
      </c>
    </row>
    <row r="73" spans="1:9" ht="12.75" customHeight="1" x14ac:dyDescent="0.2">
      <c r="A73" s="251" t="s">
        <v>112</v>
      </c>
      <c r="B73" s="251"/>
      <c r="C73" s="251"/>
      <c r="D73" s="251"/>
      <c r="E73" s="251"/>
      <c r="F73" s="251"/>
      <c r="G73" s="13">
        <v>66</v>
      </c>
      <c r="H73" s="30">
        <v>0</v>
      </c>
      <c r="I73" s="30">
        <v>0</v>
      </c>
    </row>
    <row r="74" spans="1:9" x14ac:dyDescent="0.2">
      <c r="A74" s="255" t="s">
        <v>113</v>
      </c>
      <c r="B74" s="256"/>
      <c r="C74" s="256"/>
      <c r="D74" s="256"/>
      <c r="E74" s="256"/>
      <c r="F74" s="256"/>
      <c r="G74" s="256"/>
      <c r="H74" s="256"/>
      <c r="I74" s="256"/>
    </row>
    <row r="75" spans="1:9" ht="12.75" customHeight="1" x14ac:dyDescent="0.2">
      <c r="A75" s="252" t="s">
        <v>114</v>
      </c>
      <c r="B75" s="252"/>
      <c r="C75" s="252"/>
      <c r="D75" s="252"/>
      <c r="E75" s="252"/>
      <c r="F75" s="252"/>
      <c r="G75" s="14">
        <v>67</v>
      </c>
      <c r="H75" s="31">
        <f>H76+H77+H78+H84+H85+H91+H94+H97</f>
        <v>303235757</v>
      </c>
      <c r="I75" s="31">
        <f>I76+I77+I78+I84+I85+I91+I94+I97</f>
        <v>272736381</v>
      </c>
    </row>
    <row r="76" spans="1:9" ht="12.75" customHeight="1" x14ac:dyDescent="0.2">
      <c r="A76" s="250" t="s">
        <v>115</v>
      </c>
      <c r="B76" s="250"/>
      <c r="C76" s="250"/>
      <c r="D76" s="250"/>
      <c r="E76" s="250"/>
      <c r="F76" s="250"/>
      <c r="G76" s="13">
        <v>68</v>
      </c>
      <c r="H76" s="30">
        <v>133165000</v>
      </c>
      <c r="I76" s="30">
        <v>133165000</v>
      </c>
    </row>
    <row r="77" spans="1:9" ht="12.75" customHeight="1" x14ac:dyDescent="0.2">
      <c r="A77" s="250" t="s">
        <v>116</v>
      </c>
      <c r="B77" s="250"/>
      <c r="C77" s="250"/>
      <c r="D77" s="250"/>
      <c r="E77" s="250"/>
      <c r="F77" s="250"/>
      <c r="G77" s="13">
        <v>69</v>
      </c>
      <c r="H77" s="30">
        <v>0</v>
      </c>
      <c r="I77" s="30">
        <v>0</v>
      </c>
    </row>
    <row r="78" spans="1:9" ht="12.75" customHeight="1" x14ac:dyDescent="0.2">
      <c r="A78" s="254" t="s">
        <v>117</v>
      </c>
      <c r="B78" s="254"/>
      <c r="C78" s="254"/>
      <c r="D78" s="254"/>
      <c r="E78" s="254"/>
      <c r="F78" s="254"/>
      <c r="G78" s="14">
        <v>70</v>
      </c>
      <c r="H78" s="31">
        <f>SUM(H79:H83)</f>
        <v>30748156</v>
      </c>
      <c r="I78" s="31">
        <f>SUM(I79:I83)</f>
        <v>37037556</v>
      </c>
    </row>
    <row r="79" spans="1:9" ht="12.75" customHeight="1" x14ac:dyDescent="0.2">
      <c r="A79" s="250" t="s">
        <v>118</v>
      </c>
      <c r="B79" s="250"/>
      <c r="C79" s="250"/>
      <c r="D79" s="250"/>
      <c r="E79" s="250"/>
      <c r="F79" s="250"/>
      <c r="G79" s="13">
        <v>71</v>
      </c>
      <c r="H79" s="143">
        <v>6658250</v>
      </c>
      <c r="I79" s="30">
        <v>6658250</v>
      </c>
    </row>
    <row r="80" spans="1:9" ht="12.75" customHeight="1" x14ac:dyDescent="0.2">
      <c r="A80" s="250" t="s">
        <v>119</v>
      </c>
      <c r="B80" s="250"/>
      <c r="C80" s="250"/>
      <c r="D80" s="250"/>
      <c r="E80" s="250"/>
      <c r="F80" s="250"/>
      <c r="G80" s="13">
        <v>72</v>
      </c>
      <c r="H80" s="143">
        <v>36511836</v>
      </c>
      <c r="I80" s="30">
        <v>46438936</v>
      </c>
    </row>
    <row r="81" spans="1:9" ht="12.75" customHeight="1" x14ac:dyDescent="0.2">
      <c r="A81" s="250" t="s">
        <v>120</v>
      </c>
      <c r="B81" s="250"/>
      <c r="C81" s="250"/>
      <c r="D81" s="250"/>
      <c r="E81" s="250"/>
      <c r="F81" s="250"/>
      <c r="G81" s="13">
        <v>73</v>
      </c>
      <c r="H81" s="143">
        <v>-12421930</v>
      </c>
      <c r="I81" s="30">
        <v>-16059630</v>
      </c>
    </row>
    <row r="82" spans="1:9" ht="12.75" customHeight="1" x14ac:dyDescent="0.2">
      <c r="A82" s="250" t="s">
        <v>121</v>
      </c>
      <c r="B82" s="250"/>
      <c r="C82" s="250"/>
      <c r="D82" s="250"/>
      <c r="E82" s="250"/>
      <c r="F82" s="250"/>
      <c r="G82" s="13">
        <v>74</v>
      </c>
      <c r="H82" s="143">
        <v>0</v>
      </c>
      <c r="I82" s="30">
        <v>0</v>
      </c>
    </row>
    <row r="83" spans="1:9" ht="12.75" customHeight="1" x14ac:dyDescent="0.2">
      <c r="A83" s="250" t="s">
        <v>122</v>
      </c>
      <c r="B83" s="250"/>
      <c r="C83" s="250"/>
      <c r="D83" s="250"/>
      <c r="E83" s="250"/>
      <c r="F83" s="250"/>
      <c r="G83" s="13">
        <v>75</v>
      </c>
      <c r="H83" s="143">
        <v>0</v>
      </c>
      <c r="I83" s="30">
        <v>0</v>
      </c>
    </row>
    <row r="84" spans="1:9" ht="12.75" customHeight="1" x14ac:dyDescent="0.2">
      <c r="A84" s="253" t="s">
        <v>123</v>
      </c>
      <c r="B84" s="253"/>
      <c r="C84" s="253"/>
      <c r="D84" s="253"/>
      <c r="E84" s="253"/>
      <c r="F84" s="253"/>
      <c r="G84" s="110">
        <v>76</v>
      </c>
      <c r="H84" s="144">
        <v>0</v>
      </c>
      <c r="I84" s="111">
        <v>0</v>
      </c>
    </row>
    <row r="85" spans="1:9" ht="12.75" customHeight="1" x14ac:dyDescent="0.2">
      <c r="A85" s="254" t="s">
        <v>397</v>
      </c>
      <c r="B85" s="254"/>
      <c r="C85" s="254"/>
      <c r="D85" s="254"/>
      <c r="E85" s="254"/>
      <c r="F85" s="254"/>
      <c r="G85" s="14">
        <v>77</v>
      </c>
      <c r="H85" s="31">
        <f>H86+H87+H88+H89+H90</f>
        <v>0</v>
      </c>
      <c r="I85" s="31">
        <f>I86+I87+I88+I89+I90</f>
        <v>0</v>
      </c>
    </row>
    <row r="86" spans="1:9" ht="25.5" customHeight="1" x14ac:dyDescent="0.2">
      <c r="A86" s="250" t="s">
        <v>398</v>
      </c>
      <c r="B86" s="250"/>
      <c r="C86" s="250"/>
      <c r="D86" s="250"/>
      <c r="E86" s="250"/>
      <c r="F86" s="250"/>
      <c r="G86" s="13">
        <v>78</v>
      </c>
      <c r="H86" s="30">
        <v>0</v>
      </c>
      <c r="I86" s="30">
        <v>0</v>
      </c>
    </row>
    <row r="87" spans="1:9" ht="12.75" customHeight="1" x14ac:dyDescent="0.2">
      <c r="A87" s="250" t="s">
        <v>124</v>
      </c>
      <c r="B87" s="250"/>
      <c r="C87" s="250"/>
      <c r="D87" s="250"/>
      <c r="E87" s="250"/>
      <c r="F87" s="250"/>
      <c r="G87" s="13">
        <v>79</v>
      </c>
      <c r="H87" s="30">
        <v>0</v>
      </c>
      <c r="I87" s="30">
        <v>0</v>
      </c>
    </row>
    <row r="88" spans="1:9" ht="12.75" customHeight="1" x14ac:dyDescent="0.2">
      <c r="A88" s="250" t="s">
        <v>125</v>
      </c>
      <c r="B88" s="250"/>
      <c r="C88" s="250"/>
      <c r="D88" s="250"/>
      <c r="E88" s="250"/>
      <c r="F88" s="250"/>
      <c r="G88" s="13">
        <v>80</v>
      </c>
      <c r="H88" s="30">
        <v>0</v>
      </c>
      <c r="I88" s="30">
        <v>0</v>
      </c>
    </row>
    <row r="89" spans="1:9" ht="12.75" customHeight="1" x14ac:dyDescent="0.2">
      <c r="A89" s="250" t="s">
        <v>399</v>
      </c>
      <c r="B89" s="250"/>
      <c r="C89" s="250"/>
      <c r="D89" s="250"/>
      <c r="E89" s="250"/>
      <c r="F89" s="250"/>
      <c r="G89" s="13">
        <v>81</v>
      </c>
      <c r="H89" s="30">
        <v>0</v>
      </c>
      <c r="I89" s="30">
        <v>0</v>
      </c>
    </row>
    <row r="90" spans="1:9" ht="25.5" customHeight="1" x14ac:dyDescent="0.2">
      <c r="A90" s="250" t="s">
        <v>400</v>
      </c>
      <c r="B90" s="250"/>
      <c r="C90" s="250"/>
      <c r="D90" s="250"/>
      <c r="E90" s="250"/>
      <c r="F90" s="250"/>
      <c r="G90" s="13">
        <v>82</v>
      </c>
      <c r="H90" s="30">
        <v>0</v>
      </c>
      <c r="I90" s="30">
        <v>0</v>
      </c>
    </row>
    <row r="91" spans="1:9" ht="24" customHeight="1" x14ac:dyDescent="0.2">
      <c r="A91" s="254" t="s">
        <v>401</v>
      </c>
      <c r="B91" s="254"/>
      <c r="C91" s="254"/>
      <c r="D91" s="254"/>
      <c r="E91" s="254"/>
      <c r="F91" s="254"/>
      <c r="G91" s="14">
        <v>83</v>
      </c>
      <c r="H91" s="31">
        <f>H92-H93</f>
        <v>24115606</v>
      </c>
      <c r="I91" s="31">
        <f>I92-I93</f>
        <v>48627048</v>
      </c>
    </row>
    <row r="92" spans="1:9" ht="12.75" customHeight="1" x14ac:dyDescent="0.2">
      <c r="A92" s="250" t="s">
        <v>126</v>
      </c>
      <c r="B92" s="250"/>
      <c r="C92" s="250"/>
      <c r="D92" s="250"/>
      <c r="E92" s="250"/>
      <c r="F92" s="250"/>
      <c r="G92" s="13">
        <v>84</v>
      </c>
      <c r="H92" s="145">
        <v>24115606</v>
      </c>
      <c r="I92" s="30">
        <v>48627048</v>
      </c>
    </row>
    <row r="93" spans="1:9" ht="12.75" customHeight="1" x14ac:dyDescent="0.2">
      <c r="A93" s="250" t="s">
        <v>127</v>
      </c>
      <c r="B93" s="250"/>
      <c r="C93" s="250"/>
      <c r="D93" s="250"/>
      <c r="E93" s="250"/>
      <c r="F93" s="250"/>
      <c r="G93" s="13">
        <v>85</v>
      </c>
      <c r="H93" s="30">
        <v>0</v>
      </c>
      <c r="I93" s="30">
        <v>0</v>
      </c>
    </row>
    <row r="94" spans="1:9" ht="12.75" customHeight="1" x14ac:dyDescent="0.2">
      <c r="A94" s="254" t="s">
        <v>402</v>
      </c>
      <c r="B94" s="254"/>
      <c r="C94" s="254"/>
      <c r="D94" s="254"/>
      <c r="E94" s="254"/>
      <c r="F94" s="254"/>
      <c r="G94" s="14">
        <v>86</v>
      </c>
      <c r="H94" s="31">
        <f>H95-H96</f>
        <v>115206995</v>
      </c>
      <c r="I94" s="31">
        <f>I95-I96</f>
        <v>53906777</v>
      </c>
    </row>
    <row r="95" spans="1:9" ht="12.75" customHeight="1" x14ac:dyDescent="0.2">
      <c r="A95" s="250" t="s">
        <v>128</v>
      </c>
      <c r="B95" s="250"/>
      <c r="C95" s="250"/>
      <c r="D95" s="250"/>
      <c r="E95" s="250"/>
      <c r="F95" s="250"/>
      <c r="G95" s="13">
        <v>87</v>
      </c>
      <c r="H95" s="146">
        <v>115206995</v>
      </c>
      <c r="I95" s="30">
        <v>53906777</v>
      </c>
    </row>
    <row r="96" spans="1:9" ht="12.75" customHeight="1" x14ac:dyDescent="0.2">
      <c r="A96" s="250" t="s">
        <v>129</v>
      </c>
      <c r="B96" s="250"/>
      <c r="C96" s="250"/>
      <c r="D96" s="250"/>
      <c r="E96" s="250"/>
      <c r="F96" s="250"/>
      <c r="G96" s="13">
        <v>88</v>
      </c>
      <c r="H96" s="30">
        <v>0</v>
      </c>
      <c r="I96" s="30">
        <v>0</v>
      </c>
    </row>
    <row r="97" spans="1:9" ht="12.75" customHeight="1" x14ac:dyDescent="0.2">
      <c r="A97" s="250" t="s">
        <v>130</v>
      </c>
      <c r="B97" s="250"/>
      <c r="C97" s="250"/>
      <c r="D97" s="250"/>
      <c r="E97" s="250"/>
      <c r="F97" s="250"/>
      <c r="G97" s="13">
        <v>89</v>
      </c>
      <c r="H97" s="30">
        <v>0</v>
      </c>
      <c r="I97" s="30">
        <v>0</v>
      </c>
    </row>
    <row r="98" spans="1:9" ht="12.75" customHeight="1" x14ac:dyDescent="0.2">
      <c r="A98" s="252" t="s">
        <v>403</v>
      </c>
      <c r="B98" s="252"/>
      <c r="C98" s="252"/>
      <c r="D98" s="252"/>
      <c r="E98" s="252"/>
      <c r="F98" s="252"/>
      <c r="G98" s="14">
        <v>90</v>
      </c>
      <c r="H98" s="31">
        <f>SUM(H99:H104)</f>
        <v>6102034</v>
      </c>
      <c r="I98" s="31">
        <f>SUM(I99:I104)</f>
        <v>5626922</v>
      </c>
    </row>
    <row r="99" spans="1:9" ht="31.9" customHeight="1" x14ac:dyDescent="0.2">
      <c r="A99" s="250" t="s">
        <v>131</v>
      </c>
      <c r="B99" s="250"/>
      <c r="C99" s="250"/>
      <c r="D99" s="250"/>
      <c r="E99" s="250"/>
      <c r="F99" s="250"/>
      <c r="G99" s="13">
        <v>91</v>
      </c>
      <c r="H99" s="147">
        <v>6102034</v>
      </c>
      <c r="I99" s="30">
        <v>5626922</v>
      </c>
    </row>
    <row r="100" spans="1:9" ht="12.75" customHeight="1" x14ac:dyDescent="0.2">
      <c r="A100" s="250" t="s">
        <v>132</v>
      </c>
      <c r="B100" s="250"/>
      <c r="C100" s="250"/>
      <c r="D100" s="250"/>
      <c r="E100" s="250"/>
      <c r="F100" s="250"/>
      <c r="G100" s="13">
        <v>92</v>
      </c>
      <c r="H100" s="147">
        <v>0</v>
      </c>
      <c r="I100" s="30">
        <v>0</v>
      </c>
    </row>
    <row r="101" spans="1:9" ht="12.75" customHeight="1" x14ac:dyDescent="0.2">
      <c r="A101" s="250" t="s">
        <v>133</v>
      </c>
      <c r="B101" s="250"/>
      <c r="C101" s="250"/>
      <c r="D101" s="250"/>
      <c r="E101" s="250"/>
      <c r="F101" s="250"/>
      <c r="G101" s="13">
        <v>93</v>
      </c>
      <c r="H101" s="147">
        <v>0</v>
      </c>
      <c r="I101" s="149">
        <v>0</v>
      </c>
    </row>
    <row r="102" spans="1:9" ht="12.75" customHeight="1" x14ac:dyDescent="0.2">
      <c r="A102" s="250" t="s">
        <v>134</v>
      </c>
      <c r="B102" s="250"/>
      <c r="C102" s="250"/>
      <c r="D102" s="250"/>
      <c r="E102" s="250"/>
      <c r="F102" s="250"/>
      <c r="G102" s="13">
        <v>94</v>
      </c>
      <c r="H102" s="147">
        <v>0</v>
      </c>
      <c r="I102" s="30">
        <v>0</v>
      </c>
    </row>
    <row r="103" spans="1:9" ht="12.75" customHeight="1" x14ac:dyDescent="0.2">
      <c r="A103" s="250" t="s">
        <v>135</v>
      </c>
      <c r="B103" s="250"/>
      <c r="C103" s="250"/>
      <c r="D103" s="250"/>
      <c r="E103" s="250"/>
      <c r="F103" s="250"/>
      <c r="G103" s="13">
        <v>95</v>
      </c>
      <c r="H103" s="147">
        <v>0</v>
      </c>
      <c r="I103" s="30">
        <v>0</v>
      </c>
    </row>
    <row r="104" spans="1:9" ht="12.75" customHeight="1" x14ac:dyDescent="0.2">
      <c r="A104" s="250" t="s">
        <v>136</v>
      </c>
      <c r="B104" s="250"/>
      <c r="C104" s="250"/>
      <c r="D104" s="250"/>
      <c r="E104" s="250"/>
      <c r="F104" s="250"/>
      <c r="G104" s="13">
        <v>96</v>
      </c>
      <c r="H104" s="147">
        <v>0</v>
      </c>
      <c r="I104" s="30">
        <v>0</v>
      </c>
    </row>
    <row r="105" spans="1:9" ht="12.75" customHeight="1" x14ac:dyDescent="0.2">
      <c r="A105" s="252" t="s">
        <v>404</v>
      </c>
      <c r="B105" s="252"/>
      <c r="C105" s="252"/>
      <c r="D105" s="252"/>
      <c r="E105" s="252"/>
      <c r="F105" s="252"/>
      <c r="G105" s="14">
        <v>97</v>
      </c>
      <c r="H105" s="31">
        <f>SUM(H106:H116)</f>
        <v>38738280</v>
      </c>
      <c r="I105" s="31">
        <f>SUM(I106:I116)</f>
        <v>35885072</v>
      </c>
    </row>
    <row r="106" spans="1:9" ht="12.75" customHeight="1" x14ac:dyDescent="0.2">
      <c r="A106" s="250" t="s">
        <v>137</v>
      </c>
      <c r="B106" s="250"/>
      <c r="C106" s="250"/>
      <c r="D106" s="250"/>
      <c r="E106" s="250"/>
      <c r="F106" s="250"/>
      <c r="G106" s="13">
        <v>98</v>
      </c>
      <c r="H106" s="148">
        <v>0</v>
      </c>
      <c r="I106" s="30">
        <v>0</v>
      </c>
    </row>
    <row r="107" spans="1:9" ht="24.6" customHeight="1" x14ac:dyDescent="0.2">
      <c r="A107" s="250" t="s">
        <v>138</v>
      </c>
      <c r="B107" s="250"/>
      <c r="C107" s="250"/>
      <c r="D107" s="250"/>
      <c r="E107" s="250"/>
      <c r="F107" s="250"/>
      <c r="G107" s="13">
        <v>99</v>
      </c>
      <c r="H107" s="148">
        <v>0</v>
      </c>
      <c r="I107" s="30">
        <v>0</v>
      </c>
    </row>
    <row r="108" spans="1:9" ht="12.75" customHeight="1" x14ac:dyDescent="0.2">
      <c r="A108" s="250" t="s">
        <v>139</v>
      </c>
      <c r="B108" s="250"/>
      <c r="C108" s="250"/>
      <c r="D108" s="250"/>
      <c r="E108" s="250"/>
      <c r="F108" s="250"/>
      <c r="G108" s="13">
        <v>100</v>
      </c>
      <c r="H108" s="148">
        <v>0</v>
      </c>
      <c r="I108" s="30">
        <v>0</v>
      </c>
    </row>
    <row r="109" spans="1:9" ht="21.6" customHeight="1" x14ac:dyDescent="0.2">
      <c r="A109" s="250" t="s">
        <v>140</v>
      </c>
      <c r="B109" s="250"/>
      <c r="C109" s="250"/>
      <c r="D109" s="250"/>
      <c r="E109" s="250"/>
      <c r="F109" s="250"/>
      <c r="G109" s="13">
        <v>101</v>
      </c>
      <c r="H109" s="148">
        <v>0</v>
      </c>
      <c r="I109" s="30">
        <v>0</v>
      </c>
    </row>
    <row r="110" spans="1:9" ht="12.75" customHeight="1" x14ac:dyDescent="0.2">
      <c r="A110" s="250" t="s">
        <v>141</v>
      </c>
      <c r="B110" s="250"/>
      <c r="C110" s="250"/>
      <c r="D110" s="250"/>
      <c r="E110" s="250"/>
      <c r="F110" s="250"/>
      <c r="G110" s="13">
        <v>102</v>
      </c>
      <c r="H110" s="148">
        <v>0</v>
      </c>
      <c r="I110" s="30">
        <v>0</v>
      </c>
    </row>
    <row r="111" spans="1:9" ht="12.75" customHeight="1" x14ac:dyDescent="0.2">
      <c r="A111" s="250" t="s">
        <v>142</v>
      </c>
      <c r="B111" s="250"/>
      <c r="C111" s="250"/>
      <c r="D111" s="250"/>
      <c r="E111" s="250"/>
      <c r="F111" s="250"/>
      <c r="G111" s="13">
        <v>103</v>
      </c>
      <c r="H111" s="148">
        <v>38295580</v>
      </c>
      <c r="I111" s="30">
        <v>35483935</v>
      </c>
    </row>
    <row r="112" spans="1:9" ht="12.75" customHeight="1" x14ac:dyDescent="0.2">
      <c r="A112" s="250" t="s">
        <v>143</v>
      </c>
      <c r="B112" s="250"/>
      <c r="C112" s="250"/>
      <c r="D112" s="250"/>
      <c r="E112" s="250"/>
      <c r="F112" s="250"/>
      <c r="G112" s="13">
        <v>104</v>
      </c>
      <c r="H112" s="148">
        <v>0</v>
      </c>
      <c r="I112" s="30">
        <v>0</v>
      </c>
    </row>
    <row r="113" spans="1:9" ht="12.75" customHeight="1" x14ac:dyDescent="0.2">
      <c r="A113" s="250" t="s">
        <v>144</v>
      </c>
      <c r="B113" s="250"/>
      <c r="C113" s="250"/>
      <c r="D113" s="250"/>
      <c r="E113" s="250"/>
      <c r="F113" s="250"/>
      <c r="G113" s="13">
        <v>105</v>
      </c>
      <c r="H113" s="148">
        <v>0</v>
      </c>
      <c r="I113" s="30">
        <v>0</v>
      </c>
    </row>
    <row r="114" spans="1:9" ht="12.75" customHeight="1" x14ac:dyDescent="0.2">
      <c r="A114" s="250" t="s">
        <v>145</v>
      </c>
      <c r="B114" s="250"/>
      <c r="C114" s="250"/>
      <c r="D114" s="250"/>
      <c r="E114" s="250"/>
      <c r="F114" s="250"/>
      <c r="G114" s="13">
        <v>106</v>
      </c>
      <c r="H114" s="148">
        <v>0</v>
      </c>
      <c r="I114" s="30">
        <v>0</v>
      </c>
    </row>
    <row r="115" spans="1:9" ht="12.75" customHeight="1" x14ac:dyDescent="0.2">
      <c r="A115" s="250" t="s">
        <v>146</v>
      </c>
      <c r="B115" s="250"/>
      <c r="C115" s="250"/>
      <c r="D115" s="250"/>
      <c r="E115" s="250"/>
      <c r="F115" s="250"/>
      <c r="G115" s="13">
        <v>107</v>
      </c>
      <c r="H115" s="148">
        <v>442700</v>
      </c>
      <c r="I115" s="30">
        <v>401137</v>
      </c>
    </row>
    <row r="116" spans="1:9" ht="12.75" customHeight="1" x14ac:dyDescent="0.2">
      <c r="A116" s="250" t="s">
        <v>147</v>
      </c>
      <c r="B116" s="250"/>
      <c r="C116" s="250"/>
      <c r="D116" s="250"/>
      <c r="E116" s="250"/>
      <c r="F116" s="250"/>
      <c r="G116" s="13">
        <v>108</v>
      </c>
      <c r="H116" s="148">
        <v>0</v>
      </c>
      <c r="I116" s="30">
        <v>0</v>
      </c>
    </row>
    <row r="117" spans="1:9" ht="12.75" customHeight="1" x14ac:dyDescent="0.2">
      <c r="A117" s="252" t="s">
        <v>405</v>
      </c>
      <c r="B117" s="252"/>
      <c r="C117" s="252"/>
      <c r="D117" s="252"/>
      <c r="E117" s="252"/>
      <c r="F117" s="252"/>
      <c r="G117" s="14">
        <v>109</v>
      </c>
      <c r="H117" s="31">
        <f>SUM(H118:H131)</f>
        <v>246632690</v>
      </c>
      <c r="I117" s="31">
        <f>SUM(I118:I131)</f>
        <v>364458857</v>
      </c>
    </row>
    <row r="118" spans="1:9" ht="12.75" customHeight="1" x14ac:dyDescent="0.2">
      <c r="A118" s="250" t="s">
        <v>148</v>
      </c>
      <c r="B118" s="250"/>
      <c r="C118" s="250"/>
      <c r="D118" s="250"/>
      <c r="E118" s="250"/>
      <c r="F118" s="250"/>
      <c r="G118" s="13">
        <v>110</v>
      </c>
      <c r="H118" s="149">
        <v>1821627</v>
      </c>
      <c r="I118" s="30">
        <v>11601092</v>
      </c>
    </row>
    <row r="119" spans="1:9" ht="22.15" customHeight="1" x14ac:dyDescent="0.2">
      <c r="A119" s="250" t="s">
        <v>149</v>
      </c>
      <c r="B119" s="250"/>
      <c r="C119" s="250"/>
      <c r="D119" s="250"/>
      <c r="E119" s="250"/>
      <c r="F119" s="250"/>
      <c r="G119" s="13">
        <v>111</v>
      </c>
      <c r="H119" s="149">
        <v>0</v>
      </c>
      <c r="I119" s="30">
        <v>0</v>
      </c>
    </row>
    <row r="120" spans="1:9" ht="12.75" customHeight="1" x14ac:dyDescent="0.2">
      <c r="A120" s="250" t="s">
        <v>150</v>
      </c>
      <c r="B120" s="250"/>
      <c r="C120" s="250"/>
      <c r="D120" s="250"/>
      <c r="E120" s="250"/>
      <c r="F120" s="250"/>
      <c r="G120" s="13">
        <v>112</v>
      </c>
      <c r="H120" s="149">
        <v>3975002</v>
      </c>
      <c r="I120" s="30">
        <v>49454108</v>
      </c>
    </row>
    <row r="121" spans="1:9" ht="23.45" customHeight="1" x14ac:dyDescent="0.2">
      <c r="A121" s="250" t="s">
        <v>151</v>
      </c>
      <c r="B121" s="250"/>
      <c r="C121" s="250"/>
      <c r="D121" s="250"/>
      <c r="E121" s="250"/>
      <c r="F121" s="250"/>
      <c r="G121" s="13">
        <v>113</v>
      </c>
      <c r="H121" s="149">
        <v>0</v>
      </c>
      <c r="I121" s="30">
        <v>0</v>
      </c>
    </row>
    <row r="122" spans="1:9" ht="12.75" customHeight="1" x14ac:dyDescent="0.2">
      <c r="A122" s="250" t="s">
        <v>152</v>
      </c>
      <c r="B122" s="250"/>
      <c r="C122" s="250"/>
      <c r="D122" s="250"/>
      <c r="E122" s="250"/>
      <c r="F122" s="250"/>
      <c r="G122" s="13">
        <v>114</v>
      </c>
      <c r="H122" s="149">
        <v>0</v>
      </c>
      <c r="I122" s="30">
        <v>0</v>
      </c>
    </row>
    <row r="123" spans="1:9" ht="12.75" customHeight="1" x14ac:dyDescent="0.2">
      <c r="A123" s="250" t="s">
        <v>153</v>
      </c>
      <c r="B123" s="250"/>
      <c r="C123" s="250"/>
      <c r="D123" s="250"/>
      <c r="E123" s="250"/>
      <c r="F123" s="250"/>
      <c r="G123" s="13">
        <v>115</v>
      </c>
      <c r="H123" s="149">
        <v>22221607</v>
      </c>
      <c r="I123" s="30">
        <v>20503725</v>
      </c>
    </row>
    <row r="124" spans="1:9" ht="12.75" customHeight="1" x14ac:dyDescent="0.2">
      <c r="A124" s="250" t="s">
        <v>154</v>
      </c>
      <c r="B124" s="250"/>
      <c r="C124" s="250"/>
      <c r="D124" s="250"/>
      <c r="E124" s="250"/>
      <c r="F124" s="250"/>
      <c r="G124" s="13">
        <v>116</v>
      </c>
      <c r="H124" s="149">
        <v>52527993</v>
      </c>
      <c r="I124" s="30">
        <v>36966041</v>
      </c>
    </row>
    <row r="125" spans="1:9" ht="12.75" customHeight="1" x14ac:dyDescent="0.2">
      <c r="A125" s="250" t="s">
        <v>155</v>
      </c>
      <c r="B125" s="250"/>
      <c r="C125" s="250"/>
      <c r="D125" s="250"/>
      <c r="E125" s="250"/>
      <c r="F125" s="250"/>
      <c r="G125" s="13">
        <v>117</v>
      </c>
      <c r="H125" s="149">
        <v>14406438</v>
      </c>
      <c r="I125" s="30">
        <v>50854073</v>
      </c>
    </row>
    <row r="126" spans="1:9" x14ac:dyDescent="0.2">
      <c r="A126" s="250" t="s">
        <v>156</v>
      </c>
      <c r="B126" s="250"/>
      <c r="C126" s="250"/>
      <c r="D126" s="250"/>
      <c r="E126" s="250"/>
      <c r="F126" s="250"/>
      <c r="G126" s="13">
        <v>118</v>
      </c>
      <c r="H126" s="149">
        <v>0</v>
      </c>
      <c r="I126" s="30">
        <v>0</v>
      </c>
    </row>
    <row r="127" spans="1:9" x14ac:dyDescent="0.2">
      <c r="A127" s="250" t="s">
        <v>157</v>
      </c>
      <c r="B127" s="250"/>
      <c r="C127" s="250"/>
      <c r="D127" s="250"/>
      <c r="E127" s="250"/>
      <c r="F127" s="250"/>
      <c r="G127" s="13">
        <v>119</v>
      </c>
      <c r="H127" s="149">
        <v>111900908</v>
      </c>
      <c r="I127" s="30">
        <v>64588647</v>
      </c>
    </row>
    <row r="128" spans="1:9" x14ac:dyDescent="0.2">
      <c r="A128" s="250" t="s">
        <v>158</v>
      </c>
      <c r="B128" s="250"/>
      <c r="C128" s="250"/>
      <c r="D128" s="250"/>
      <c r="E128" s="250"/>
      <c r="F128" s="250"/>
      <c r="G128" s="13">
        <v>120</v>
      </c>
      <c r="H128" s="149">
        <v>26471734</v>
      </c>
      <c r="I128" s="30">
        <v>35035543</v>
      </c>
    </row>
    <row r="129" spans="1:9" x14ac:dyDescent="0.2">
      <c r="A129" s="250" t="s">
        <v>159</v>
      </c>
      <c r="B129" s="250"/>
      <c r="C129" s="250"/>
      <c r="D129" s="250"/>
      <c r="E129" s="250"/>
      <c r="F129" s="250"/>
      <c r="G129" s="13">
        <v>121</v>
      </c>
      <c r="H129" s="149">
        <v>0</v>
      </c>
      <c r="I129" s="149">
        <v>84649088</v>
      </c>
    </row>
    <row r="130" spans="1:9" x14ac:dyDescent="0.2">
      <c r="A130" s="250" t="s">
        <v>160</v>
      </c>
      <c r="B130" s="250"/>
      <c r="C130" s="250"/>
      <c r="D130" s="250"/>
      <c r="E130" s="250"/>
      <c r="F130" s="250"/>
      <c r="G130" s="13">
        <v>122</v>
      </c>
      <c r="H130" s="149">
        <v>0</v>
      </c>
      <c r="I130" s="30">
        <v>0</v>
      </c>
    </row>
    <row r="131" spans="1:9" x14ac:dyDescent="0.2">
      <c r="A131" s="250" t="s">
        <v>161</v>
      </c>
      <c r="B131" s="250"/>
      <c r="C131" s="250"/>
      <c r="D131" s="250"/>
      <c r="E131" s="250"/>
      <c r="F131" s="250"/>
      <c r="G131" s="13">
        <v>123</v>
      </c>
      <c r="H131" s="149">
        <v>13307381</v>
      </c>
      <c r="I131" s="30">
        <v>10806540</v>
      </c>
    </row>
    <row r="132" spans="1:9" ht="22.15" customHeight="1" x14ac:dyDescent="0.2">
      <c r="A132" s="251" t="s">
        <v>162</v>
      </c>
      <c r="B132" s="251"/>
      <c r="C132" s="251"/>
      <c r="D132" s="251"/>
      <c r="E132" s="251"/>
      <c r="F132" s="251"/>
      <c r="G132" s="13">
        <v>124</v>
      </c>
      <c r="H132" s="149">
        <v>286145711</v>
      </c>
      <c r="I132" s="30">
        <v>284852039</v>
      </c>
    </row>
    <row r="133" spans="1:9" x14ac:dyDescent="0.2">
      <c r="A133" s="252" t="s">
        <v>406</v>
      </c>
      <c r="B133" s="252"/>
      <c r="C133" s="252"/>
      <c r="D133" s="252"/>
      <c r="E133" s="252"/>
      <c r="F133" s="252"/>
      <c r="G133" s="14">
        <v>125</v>
      </c>
      <c r="H133" s="31">
        <f>H75+H98+H105+H117+H132</f>
        <v>880854472</v>
      </c>
      <c r="I133" s="31">
        <f>I75+I98+I105+I117+I132</f>
        <v>963559271</v>
      </c>
    </row>
    <row r="134" spans="1:9" x14ac:dyDescent="0.2">
      <c r="A134" s="251" t="s">
        <v>163</v>
      </c>
      <c r="B134" s="251"/>
      <c r="C134" s="251"/>
      <c r="D134" s="251"/>
      <c r="E134" s="251"/>
      <c r="F134" s="251"/>
      <c r="G134" s="13">
        <v>126</v>
      </c>
      <c r="H134" s="30">
        <v>0</v>
      </c>
      <c r="I134" s="30">
        <v>0</v>
      </c>
    </row>
  </sheetData>
  <sheetProtection algorithmName="SHA-512" hashValue="O6It8BVxtjP4TPI6Oqit72jPYM060exs4yKEEFoKvSJDecI52pEVOeZP04ExKX9skL93BiqPbL9DYalbN+tAmA==" saltValue="VOv5kfcLH/ue6xHBtyEFw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36"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zoomScaleNormal="100" zoomScaleSheetLayoutView="100" workbookViewId="0">
      <selection sqref="A1:I1"/>
    </sheetView>
  </sheetViews>
  <sheetFormatPr defaultRowHeight="12.75" x14ac:dyDescent="0.2"/>
  <cols>
    <col min="1" max="7" width="9.140625" style="15"/>
    <col min="8" max="11" width="14.7109375" style="33" customWidth="1"/>
    <col min="12" max="263" width="9.140625" style="15"/>
    <col min="264" max="264" width="9.85546875" style="15" bestFit="1" customWidth="1"/>
    <col min="265" max="265" width="11.7109375" style="15" bestFit="1" customWidth="1"/>
    <col min="266" max="519" width="9.140625" style="15"/>
    <col min="520" max="520" width="9.85546875" style="15" bestFit="1" customWidth="1"/>
    <col min="521" max="521" width="11.7109375" style="15" bestFit="1" customWidth="1"/>
    <col min="522" max="775" width="9.140625" style="15"/>
    <col min="776" max="776" width="9.85546875" style="15" bestFit="1" customWidth="1"/>
    <col min="777" max="777" width="11.7109375" style="15" bestFit="1" customWidth="1"/>
    <col min="778" max="1031" width="9.140625" style="15"/>
    <col min="1032" max="1032" width="9.85546875" style="15" bestFit="1" customWidth="1"/>
    <col min="1033" max="1033" width="11.7109375" style="15" bestFit="1" customWidth="1"/>
    <col min="1034" max="1287" width="9.140625" style="15"/>
    <col min="1288" max="1288" width="9.85546875" style="15" bestFit="1" customWidth="1"/>
    <col min="1289" max="1289" width="11.7109375" style="15" bestFit="1" customWidth="1"/>
    <col min="1290" max="1543" width="9.140625" style="15"/>
    <col min="1544" max="1544" width="9.85546875" style="15" bestFit="1" customWidth="1"/>
    <col min="1545" max="1545" width="11.7109375" style="15" bestFit="1" customWidth="1"/>
    <col min="1546" max="1799" width="9.140625" style="15"/>
    <col min="1800" max="1800" width="9.85546875" style="15" bestFit="1" customWidth="1"/>
    <col min="1801" max="1801" width="11.7109375" style="15" bestFit="1" customWidth="1"/>
    <col min="1802" max="2055" width="9.140625" style="15"/>
    <col min="2056" max="2056" width="9.85546875" style="15" bestFit="1" customWidth="1"/>
    <col min="2057" max="2057" width="11.7109375" style="15" bestFit="1" customWidth="1"/>
    <col min="2058" max="2311" width="9.140625" style="15"/>
    <col min="2312" max="2312" width="9.85546875" style="15" bestFit="1" customWidth="1"/>
    <col min="2313" max="2313" width="11.7109375" style="15" bestFit="1" customWidth="1"/>
    <col min="2314" max="2567" width="9.140625" style="15"/>
    <col min="2568" max="2568" width="9.85546875" style="15" bestFit="1" customWidth="1"/>
    <col min="2569" max="2569" width="11.7109375" style="15" bestFit="1" customWidth="1"/>
    <col min="2570" max="2823" width="9.140625" style="15"/>
    <col min="2824" max="2824" width="9.85546875" style="15" bestFit="1" customWidth="1"/>
    <col min="2825" max="2825" width="11.7109375" style="15" bestFit="1" customWidth="1"/>
    <col min="2826" max="3079" width="9.140625" style="15"/>
    <col min="3080" max="3080" width="9.85546875" style="15" bestFit="1" customWidth="1"/>
    <col min="3081" max="3081" width="11.7109375" style="15" bestFit="1" customWidth="1"/>
    <col min="3082" max="3335" width="9.140625" style="15"/>
    <col min="3336" max="3336" width="9.85546875" style="15" bestFit="1" customWidth="1"/>
    <col min="3337" max="3337" width="11.7109375" style="15" bestFit="1" customWidth="1"/>
    <col min="3338" max="3591" width="9.140625" style="15"/>
    <col min="3592" max="3592" width="9.85546875" style="15" bestFit="1" customWidth="1"/>
    <col min="3593" max="3593" width="11.7109375" style="15" bestFit="1" customWidth="1"/>
    <col min="3594" max="3847" width="9.140625" style="15"/>
    <col min="3848" max="3848" width="9.85546875" style="15" bestFit="1" customWidth="1"/>
    <col min="3849" max="3849" width="11.7109375" style="15" bestFit="1" customWidth="1"/>
    <col min="3850" max="4103" width="9.140625" style="15"/>
    <col min="4104" max="4104" width="9.85546875" style="15" bestFit="1" customWidth="1"/>
    <col min="4105" max="4105" width="11.7109375" style="15" bestFit="1" customWidth="1"/>
    <col min="4106" max="4359" width="9.140625" style="15"/>
    <col min="4360" max="4360" width="9.85546875" style="15" bestFit="1" customWidth="1"/>
    <col min="4361" max="4361" width="11.7109375" style="15" bestFit="1" customWidth="1"/>
    <col min="4362" max="4615" width="9.140625" style="15"/>
    <col min="4616" max="4616" width="9.85546875" style="15" bestFit="1" customWidth="1"/>
    <col min="4617" max="4617" width="11.7109375" style="15" bestFit="1" customWidth="1"/>
    <col min="4618" max="4871" width="9.140625" style="15"/>
    <col min="4872" max="4872" width="9.85546875" style="15" bestFit="1" customWidth="1"/>
    <col min="4873" max="4873" width="11.7109375" style="15" bestFit="1" customWidth="1"/>
    <col min="4874" max="5127" width="9.140625" style="15"/>
    <col min="5128" max="5128" width="9.85546875" style="15" bestFit="1" customWidth="1"/>
    <col min="5129" max="5129" width="11.7109375" style="15" bestFit="1" customWidth="1"/>
    <col min="5130" max="5383" width="9.140625" style="15"/>
    <col min="5384" max="5384" width="9.85546875" style="15" bestFit="1" customWidth="1"/>
    <col min="5385" max="5385" width="11.7109375" style="15" bestFit="1" customWidth="1"/>
    <col min="5386" max="5639" width="9.140625" style="15"/>
    <col min="5640" max="5640" width="9.85546875" style="15" bestFit="1" customWidth="1"/>
    <col min="5641" max="5641" width="11.7109375" style="15" bestFit="1" customWidth="1"/>
    <col min="5642" max="5895" width="9.140625" style="15"/>
    <col min="5896" max="5896" width="9.85546875" style="15" bestFit="1" customWidth="1"/>
    <col min="5897" max="5897" width="11.7109375" style="15" bestFit="1" customWidth="1"/>
    <col min="5898" max="6151" width="9.140625" style="15"/>
    <col min="6152" max="6152" width="9.85546875" style="15" bestFit="1" customWidth="1"/>
    <col min="6153" max="6153" width="11.7109375" style="15" bestFit="1" customWidth="1"/>
    <col min="6154" max="6407" width="9.140625" style="15"/>
    <col min="6408" max="6408" width="9.85546875" style="15" bestFit="1" customWidth="1"/>
    <col min="6409" max="6409" width="11.7109375" style="15" bestFit="1" customWidth="1"/>
    <col min="6410" max="6663" width="9.140625" style="15"/>
    <col min="6664" max="6664" width="9.85546875" style="15" bestFit="1" customWidth="1"/>
    <col min="6665" max="6665" width="11.7109375" style="15" bestFit="1" customWidth="1"/>
    <col min="6666" max="6919" width="9.140625" style="15"/>
    <col min="6920" max="6920" width="9.85546875" style="15" bestFit="1" customWidth="1"/>
    <col min="6921" max="6921" width="11.7109375" style="15" bestFit="1" customWidth="1"/>
    <col min="6922" max="7175" width="9.140625" style="15"/>
    <col min="7176" max="7176" width="9.85546875" style="15" bestFit="1" customWidth="1"/>
    <col min="7177" max="7177" width="11.7109375" style="15" bestFit="1" customWidth="1"/>
    <col min="7178" max="7431" width="9.140625" style="15"/>
    <col min="7432" max="7432" width="9.85546875" style="15" bestFit="1" customWidth="1"/>
    <col min="7433" max="7433" width="11.7109375" style="15" bestFit="1" customWidth="1"/>
    <col min="7434" max="7687" width="9.140625" style="15"/>
    <col min="7688" max="7688" width="9.85546875" style="15" bestFit="1" customWidth="1"/>
    <col min="7689" max="7689" width="11.7109375" style="15" bestFit="1" customWidth="1"/>
    <col min="7690" max="7943" width="9.140625" style="15"/>
    <col min="7944" max="7944" width="9.85546875" style="15" bestFit="1" customWidth="1"/>
    <col min="7945" max="7945" width="11.7109375" style="15" bestFit="1" customWidth="1"/>
    <col min="7946" max="8199" width="9.140625" style="15"/>
    <col min="8200" max="8200" width="9.85546875" style="15" bestFit="1" customWidth="1"/>
    <col min="8201" max="8201" width="11.7109375" style="15" bestFit="1" customWidth="1"/>
    <col min="8202" max="8455" width="9.140625" style="15"/>
    <col min="8456" max="8456" width="9.85546875" style="15" bestFit="1" customWidth="1"/>
    <col min="8457" max="8457" width="11.7109375" style="15" bestFit="1" customWidth="1"/>
    <col min="8458" max="8711" width="9.140625" style="15"/>
    <col min="8712" max="8712" width="9.85546875" style="15" bestFit="1" customWidth="1"/>
    <col min="8713" max="8713" width="11.7109375" style="15" bestFit="1" customWidth="1"/>
    <col min="8714" max="8967" width="9.140625" style="15"/>
    <col min="8968" max="8968" width="9.85546875" style="15" bestFit="1" customWidth="1"/>
    <col min="8969" max="8969" width="11.7109375" style="15" bestFit="1" customWidth="1"/>
    <col min="8970" max="9223" width="9.140625" style="15"/>
    <col min="9224" max="9224" width="9.85546875" style="15" bestFit="1" customWidth="1"/>
    <col min="9225" max="9225" width="11.7109375" style="15" bestFit="1" customWidth="1"/>
    <col min="9226" max="9479" width="9.140625" style="15"/>
    <col min="9480" max="9480" width="9.85546875" style="15" bestFit="1" customWidth="1"/>
    <col min="9481" max="9481" width="11.7109375" style="15" bestFit="1" customWidth="1"/>
    <col min="9482" max="9735" width="9.140625" style="15"/>
    <col min="9736" max="9736" width="9.85546875" style="15" bestFit="1" customWidth="1"/>
    <col min="9737" max="9737" width="11.7109375" style="15" bestFit="1" customWidth="1"/>
    <col min="9738" max="9991" width="9.140625" style="15"/>
    <col min="9992" max="9992" width="9.85546875" style="15" bestFit="1" customWidth="1"/>
    <col min="9993" max="9993" width="11.7109375" style="15" bestFit="1" customWidth="1"/>
    <col min="9994" max="10247" width="9.140625" style="15"/>
    <col min="10248" max="10248" width="9.85546875" style="15" bestFit="1" customWidth="1"/>
    <col min="10249" max="10249" width="11.7109375" style="15" bestFit="1" customWidth="1"/>
    <col min="10250" max="10503" width="9.140625" style="15"/>
    <col min="10504" max="10504" width="9.85546875" style="15" bestFit="1" customWidth="1"/>
    <col min="10505" max="10505" width="11.7109375" style="15" bestFit="1" customWidth="1"/>
    <col min="10506" max="10759" width="9.140625" style="15"/>
    <col min="10760" max="10760" width="9.85546875" style="15" bestFit="1" customWidth="1"/>
    <col min="10761" max="10761" width="11.7109375" style="15" bestFit="1" customWidth="1"/>
    <col min="10762" max="11015" width="9.140625" style="15"/>
    <col min="11016" max="11016" width="9.85546875" style="15" bestFit="1" customWidth="1"/>
    <col min="11017" max="11017" width="11.7109375" style="15" bestFit="1" customWidth="1"/>
    <col min="11018" max="11271" width="9.140625" style="15"/>
    <col min="11272" max="11272" width="9.85546875" style="15" bestFit="1" customWidth="1"/>
    <col min="11273" max="11273" width="11.7109375" style="15" bestFit="1" customWidth="1"/>
    <col min="11274" max="11527" width="9.140625" style="15"/>
    <col min="11528" max="11528" width="9.85546875" style="15" bestFit="1" customWidth="1"/>
    <col min="11529" max="11529" width="11.7109375" style="15" bestFit="1" customWidth="1"/>
    <col min="11530" max="11783" width="9.140625" style="15"/>
    <col min="11784" max="11784" width="9.85546875" style="15" bestFit="1" customWidth="1"/>
    <col min="11785" max="11785" width="11.7109375" style="15" bestFit="1" customWidth="1"/>
    <col min="11786" max="12039" width="9.140625" style="15"/>
    <col min="12040" max="12040" width="9.85546875" style="15" bestFit="1" customWidth="1"/>
    <col min="12041" max="12041" width="11.7109375" style="15" bestFit="1" customWidth="1"/>
    <col min="12042" max="12295" width="9.140625" style="15"/>
    <col min="12296" max="12296" width="9.85546875" style="15" bestFit="1" customWidth="1"/>
    <col min="12297" max="12297" width="11.7109375" style="15" bestFit="1" customWidth="1"/>
    <col min="12298" max="12551" width="9.140625" style="15"/>
    <col min="12552" max="12552" width="9.85546875" style="15" bestFit="1" customWidth="1"/>
    <col min="12553" max="12553" width="11.7109375" style="15" bestFit="1" customWidth="1"/>
    <col min="12554" max="12807" width="9.140625" style="15"/>
    <col min="12808" max="12808" width="9.85546875" style="15" bestFit="1" customWidth="1"/>
    <col min="12809" max="12809" width="11.7109375" style="15" bestFit="1" customWidth="1"/>
    <col min="12810" max="13063" width="9.140625" style="15"/>
    <col min="13064" max="13064" width="9.85546875" style="15" bestFit="1" customWidth="1"/>
    <col min="13065" max="13065" width="11.7109375" style="15" bestFit="1" customWidth="1"/>
    <col min="13066" max="13319" width="9.140625" style="15"/>
    <col min="13320" max="13320" width="9.85546875" style="15" bestFit="1" customWidth="1"/>
    <col min="13321" max="13321" width="11.7109375" style="15" bestFit="1" customWidth="1"/>
    <col min="13322" max="13575" width="9.140625" style="15"/>
    <col min="13576" max="13576" width="9.85546875" style="15" bestFit="1" customWidth="1"/>
    <col min="13577" max="13577" width="11.7109375" style="15" bestFit="1" customWidth="1"/>
    <col min="13578" max="13831" width="9.140625" style="15"/>
    <col min="13832" max="13832" width="9.85546875" style="15" bestFit="1" customWidth="1"/>
    <col min="13833" max="13833" width="11.7109375" style="15" bestFit="1" customWidth="1"/>
    <col min="13834" max="14087" width="9.140625" style="15"/>
    <col min="14088" max="14088" width="9.85546875" style="15" bestFit="1" customWidth="1"/>
    <col min="14089" max="14089" width="11.7109375" style="15" bestFit="1" customWidth="1"/>
    <col min="14090" max="14343" width="9.140625" style="15"/>
    <col min="14344" max="14344" width="9.85546875" style="15" bestFit="1" customWidth="1"/>
    <col min="14345" max="14345" width="11.7109375" style="15" bestFit="1" customWidth="1"/>
    <col min="14346" max="14599" width="9.140625" style="15"/>
    <col min="14600" max="14600" width="9.85546875" style="15" bestFit="1" customWidth="1"/>
    <col min="14601" max="14601" width="11.7109375" style="15" bestFit="1" customWidth="1"/>
    <col min="14602" max="14855" width="9.140625" style="15"/>
    <col min="14856" max="14856" width="9.85546875" style="15" bestFit="1" customWidth="1"/>
    <col min="14857" max="14857" width="11.7109375" style="15" bestFit="1" customWidth="1"/>
    <col min="14858" max="15111" width="9.140625" style="15"/>
    <col min="15112" max="15112" width="9.85546875" style="15" bestFit="1" customWidth="1"/>
    <col min="15113" max="15113" width="11.7109375" style="15" bestFit="1" customWidth="1"/>
    <col min="15114" max="15367" width="9.140625" style="15"/>
    <col min="15368" max="15368" width="9.85546875" style="15" bestFit="1" customWidth="1"/>
    <col min="15369" max="15369" width="11.7109375" style="15" bestFit="1" customWidth="1"/>
    <col min="15370" max="15623" width="9.140625" style="15"/>
    <col min="15624" max="15624" width="9.85546875" style="15" bestFit="1" customWidth="1"/>
    <col min="15625" max="15625" width="11.7109375" style="15" bestFit="1" customWidth="1"/>
    <col min="15626" max="15879" width="9.140625" style="15"/>
    <col min="15880" max="15880" width="9.85546875" style="15" bestFit="1" customWidth="1"/>
    <col min="15881" max="15881" width="11.7109375" style="15" bestFit="1" customWidth="1"/>
    <col min="15882" max="16135" width="9.140625" style="15"/>
    <col min="16136" max="16136" width="9.85546875" style="15" bestFit="1" customWidth="1"/>
    <col min="16137" max="16137" width="11.7109375" style="15" bestFit="1" customWidth="1"/>
    <col min="16138" max="16384" width="9.140625" style="15"/>
  </cols>
  <sheetData>
    <row r="1" spans="1:11" x14ac:dyDescent="0.2">
      <c r="A1" s="288" t="s">
        <v>164</v>
      </c>
      <c r="B1" s="258"/>
      <c r="C1" s="258"/>
      <c r="D1" s="258"/>
      <c r="E1" s="258"/>
      <c r="F1" s="258"/>
      <c r="G1" s="258"/>
      <c r="H1" s="258"/>
      <c r="I1" s="258"/>
    </row>
    <row r="2" spans="1:11" ht="12.75" customHeight="1" x14ac:dyDescent="0.2">
      <c r="A2" s="287" t="s">
        <v>593</v>
      </c>
      <c r="B2" s="260"/>
      <c r="C2" s="260"/>
      <c r="D2" s="260"/>
      <c r="E2" s="260"/>
      <c r="F2" s="260"/>
      <c r="G2" s="260"/>
      <c r="H2" s="260"/>
      <c r="I2" s="260"/>
      <c r="J2" s="114"/>
      <c r="K2" s="114"/>
    </row>
    <row r="3" spans="1:11" x14ac:dyDescent="0.2">
      <c r="A3" s="292" t="s">
        <v>165</v>
      </c>
      <c r="B3" s="293"/>
      <c r="C3" s="293"/>
      <c r="D3" s="293"/>
      <c r="E3" s="293"/>
      <c r="F3" s="293"/>
      <c r="G3" s="293"/>
      <c r="H3" s="293"/>
      <c r="I3" s="293"/>
      <c r="J3" s="294"/>
      <c r="K3" s="294"/>
    </row>
    <row r="4" spans="1:11" x14ac:dyDescent="0.2">
      <c r="A4" s="295" t="s">
        <v>523</v>
      </c>
      <c r="B4" s="296"/>
      <c r="C4" s="296"/>
      <c r="D4" s="296"/>
      <c r="E4" s="296"/>
      <c r="F4" s="296"/>
      <c r="G4" s="296"/>
      <c r="H4" s="296"/>
      <c r="I4" s="296"/>
      <c r="J4" s="297"/>
      <c r="K4" s="297"/>
    </row>
    <row r="5" spans="1:11" ht="22.15" customHeight="1" x14ac:dyDescent="0.2">
      <c r="A5" s="289" t="s">
        <v>166</v>
      </c>
      <c r="B5" s="269"/>
      <c r="C5" s="269"/>
      <c r="D5" s="269"/>
      <c r="E5" s="269"/>
      <c r="F5" s="269"/>
      <c r="G5" s="289" t="s">
        <v>167</v>
      </c>
      <c r="H5" s="290" t="s">
        <v>168</v>
      </c>
      <c r="I5" s="291"/>
      <c r="J5" s="290" t="s">
        <v>169</v>
      </c>
      <c r="K5" s="291"/>
    </row>
    <row r="6" spans="1:11" x14ac:dyDescent="0.2">
      <c r="A6" s="269"/>
      <c r="B6" s="269"/>
      <c r="C6" s="269"/>
      <c r="D6" s="269"/>
      <c r="E6" s="269"/>
      <c r="F6" s="269"/>
      <c r="G6" s="269"/>
      <c r="H6" s="17" t="s">
        <v>170</v>
      </c>
      <c r="I6" s="17" t="s">
        <v>171</v>
      </c>
      <c r="J6" s="17" t="s">
        <v>172</v>
      </c>
      <c r="K6" s="17" t="s">
        <v>173</v>
      </c>
    </row>
    <row r="7" spans="1:11" x14ac:dyDescent="0.2">
      <c r="A7" s="298">
        <v>1</v>
      </c>
      <c r="B7" s="267"/>
      <c r="C7" s="267"/>
      <c r="D7" s="267"/>
      <c r="E7" s="267"/>
      <c r="F7" s="267"/>
      <c r="G7" s="16">
        <v>2</v>
      </c>
      <c r="H7" s="17">
        <v>3</v>
      </c>
      <c r="I7" s="17">
        <v>4</v>
      </c>
      <c r="J7" s="17">
        <v>5</v>
      </c>
      <c r="K7" s="17">
        <v>6</v>
      </c>
    </row>
    <row r="8" spans="1:11" x14ac:dyDescent="0.2">
      <c r="A8" s="281" t="s">
        <v>407</v>
      </c>
      <c r="B8" s="282"/>
      <c r="C8" s="282"/>
      <c r="D8" s="282"/>
      <c r="E8" s="282"/>
      <c r="F8" s="282"/>
      <c r="G8" s="14">
        <v>1</v>
      </c>
      <c r="H8" s="115">
        <f>SUM(H9:H13)</f>
        <v>752041108</v>
      </c>
      <c r="I8" s="115">
        <f>SUM(I9:I13)</f>
        <v>415987239</v>
      </c>
      <c r="J8" s="115">
        <f>SUM(J9:J13)</f>
        <v>814889615</v>
      </c>
      <c r="K8" s="115">
        <f>SUM(K9:K13)</f>
        <v>404764555</v>
      </c>
    </row>
    <row r="9" spans="1:11" x14ac:dyDescent="0.2">
      <c r="A9" s="250" t="s">
        <v>174</v>
      </c>
      <c r="B9" s="250"/>
      <c r="C9" s="250"/>
      <c r="D9" s="250"/>
      <c r="E9" s="250"/>
      <c r="F9" s="250"/>
      <c r="G9" s="13">
        <v>2</v>
      </c>
      <c r="H9" s="30">
        <v>9561324</v>
      </c>
      <c r="I9" s="30">
        <v>1610322</v>
      </c>
      <c r="J9" s="30">
        <v>3837376</v>
      </c>
      <c r="K9" s="30">
        <v>1651127</v>
      </c>
    </row>
    <row r="10" spans="1:11" x14ac:dyDescent="0.2">
      <c r="A10" s="250" t="s">
        <v>175</v>
      </c>
      <c r="B10" s="250"/>
      <c r="C10" s="250"/>
      <c r="D10" s="250"/>
      <c r="E10" s="250"/>
      <c r="F10" s="250"/>
      <c r="G10" s="13">
        <v>3</v>
      </c>
      <c r="H10" s="30">
        <v>733633128</v>
      </c>
      <c r="I10" s="30">
        <v>409716803</v>
      </c>
      <c r="J10" s="30">
        <v>791384216</v>
      </c>
      <c r="K10" s="30">
        <v>392590555</v>
      </c>
    </row>
    <row r="11" spans="1:11" x14ac:dyDescent="0.2">
      <c r="A11" s="250" t="s">
        <v>176</v>
      </c>
      <c r="B11" s="250"/>
      <c r="C11" s="250"/>
      <c r="D11" s="250"/>
      <c r="E11" s="250"/>
      <c r="F11" s="250"/>
      <c r="G11" s="13">
        <v>4</v>
      </c>
      <c r="H11" s="30">
        <v>0</v>
      </c>
      <c r="I11" s="30">
        <v>0</v>
      </c>
      <c r="J11" s="30">
        <v>0</v>
      </c>
      <c r="K11" s="30">
        <v>0</v>
      </c>
    </row>
    <row r="12" spans="1:11" x14ac:dyDescent="0.2">
      <c r="A12" s="250" t="s">
        <v>177</v>
      </c>
      <c r="B12" s="250"/>
      <c r="C12" s="250"/>
      <c r="D12" s="250"/>
      <c r="E12" s="250"/>
      <c r="F12" s="250"/>
      <c r="G12" s="13">
        <v>5</v>
      </c>
      <c r="H12" s="30">
        <v>899087</v>
      </c>
      <c r="I12" s="30">
        <v>438209</v>
      </c>
      <c r="J12" s="30">
        <v>1194073</v>
      </c>
      <c r="K12" s="30">
        <v>596479</v>
      </c>
    </row>
    <row r="13" spans="1:11" x14ac:dyDescent="0.2">
      <c r="A13" s="250" t="s">
        <v>178</v>
      </c>
      <c r="B13" s="250"/>
      <c r="C13" s="250"/>
      <c r="D13" s="250"/>
      <c r="E13" s="250"/>
      <c r="F13" s="250"/>
      <c r="G13" s="13">
        <v>6</v>
      </c>
      <c r="H13" s="30">
        <v>7947569</v>
      </c>
      <c r="I13" s="30">
        <v>4221905</v>
      </c>
      <c r="J13" s="30">
        <v>18473950</v>
      </c>
      <c r="K13" s="30">
        <v>9926394</v>
      </c>
    </row>
    <row r="14" spans="1:11" ht="22.15" customHeight="1" x14ac:dyDescent="0.2">
      <c r="A14" s="281" t="s">
        <v>408</v>
      </c>
      <c r="B14" s="282"/>
      <c r="C14" s="282"/>
      <c r="D14" s="282"/>
      <c r="E14" s="282"/>
      <c r="F14" s="282"/>
      <c r="G14" s="14">
        <v>7</v>
      </c>
      <c r="H14" s="115">
        <f>H15+H16+H20+H24+H25+H26+H29+H36</f>
        <v>658439677</v>
      </c>
      <c r="I14" s="115">
        <f>I15+I16+I20+I24+I25+I26+I29+I36</f>
        <v>358522027</v>
      </c>
      <c r="J14" s="115">
        <f>J15+J16+J20+J24+J25+J26+J29+J36</f>
        <v>756234894</v>
      </c>
      <c r="K14" s="115">
        <f>K15+K16+K20+K24+K25+K26+K29+K36</f>
        <v>402402930</v>
      </c>
    </row>
    <row r="15" spans="1:11" x14ac:dyDescent="0.2">
      <c r="A15" s="250" t="s">
        <v>179</v>
      </c>
      <c r="B15" s="250"/>
      <c r="C15" s="250"/>
      <c r="D15" s="250"/>
      <c r="E15" s="250"/>
      <c r="F15" s="250"/>
      <c r="G15" s="13">
        <v>8</v>
      </c>
      <c r="H15" s="30">
        <v>-29541972</v>
      </c>
      <c r="I15" s="30">
        <v>-17817361</v>
      </c>
      <c r="J15" s="30">
        <v>9534077</v>
      </c>
      <c r="K15" s="30">
        <v>21244316</v>
      </c>
    </row>
    <row r="16" spans="1:11" x14ac:dyDescent="0.2">
      <c r="A16" s="254" t="s">
        <v>409</v>
      </c>
      <c r="B16" s="254"/>
      <c r="C16" s="254"/>
      <c r="D16" s="254"/>
      <c r="E16" s="254"/>
      <c r="F16" s="254"/>
      <c r="G16" s="14">
        <v>9</v>
      </c>
      <c r="H16" s="115">
        <f>SUM(H17:H19)</f>
        <v>268884373</v>
      </c>
      <c r="I16" s="115">
        <f>SUM(I17:I19)</f>
        <v>160802239</v>
      </c>
      <c r="J16" s="115">
        <f>SUM(J17:J19)</f>
        <v>293413379</v>
      </c>
      <c r="K16" s="115">
        <f>SUM(K17:K19)</f>
        <v>152006175</v>
      </c>
    </row>
    <row r="17" spans="1:11" x14ac:dyDescent="0.2">
      <c r="A17" s="283" t="s">
        <v>180</v>
      </c>
      <c r="B17" s="283"/>
      <c r="C17" s="283"/>
      <c r="D17" s="283"/>
      <c r="E17" s="283"/>
      <c r="F17" s="283"/>
      <c r="G17" s="13">
        <v>10</v>
      </c>
      <c r="H17" s="30">
        <v>134868142</v>
      </c>
      <c r="I17" s="30">
        <v>79596635</v>
      </c>
      <c r="J17" s="30">
        <v>154558016</v>
      </c>
      <c r="K17" s="30">
        <v>65909067</v>
      </c>
    </row>
    <row r="18" spans="1:11" x14ac:dyDescent="0.2">
      <c r="A18" s="283" t="s">
        <v>181</v>
      </c>
      <c r="B18" s="283"/>
      <c r="C18" s="283"/>
      <c r="D18" s="283"/>
      <c r="E18" s="283"/>
      <c r="F18" s="283"/>
      <c r="G18" s="13">
        <v>11</v>
      </c>
      <c r="H18" s="30">
        <v>0</v>
      </c>
      <c r="I18" s="30">
        <v>0</v>
      </c>
      <c r="J18" s="30">
        <v>0</v>
      </c>
      <c r="K18" s="30">
        <v>0</v>
      </c>
    </row>
    <row r="19" spans="1:11" x14ac:dyDescent="0.2">
      <c r="A19" s="283" t="s">
        <v>182</v>
      </c>
      <c r="B19" s="283"/>
      <c r="C19" s="283"/>
      <c r="D19" s="283"/>
      <c r="E19" s="283"/>
      <c r="F19" s="283"/>
      <c r="G19" s="13">
        <v>12</v>
      </c>
      <c r="H19" s="30">
        <v>134016231</v>
      </c>
      <c r="I19" s="30">
        <v>81205604</v>
      </c>
      <c r="J19" s="30">
        <v>138855363</v>
      </c>
      <c r="K19" s="30">
        <v>86097108</v>
      </c>
    </row>
    <row r="20" spans="1:11" x14ac:dyDescent="0.2">
      <c r="A20" s="254" t="s">
        <v>410</v>
      </c>
      <c r="B20" s="254"/>
      <c r="C20" s="254"/>
      <c r="D20" s="254"/>
      <c r="E20" s="254"/>
      <c r="F20" s="254"/>
      <c r="G20" s="14">
        <v>13</v>
      </c>
      <c r="H20" s="115">
        <f>SUM(H21:H23)</f>
        <v>369653103</v>
      </c>
      <c r="I20" s="115">
        <f>SUM(I21:I23)</f>
        <v>186659745</v>
      </c>
      <c r="J20" s="115">
        <f>SUM(J21:J23)</f>
        <v>399175124</v>
      </c>
      <c r="K20" s="115">
        <f>SUM(K21:K23)</f>
        <v>200818643</v>
      </c>
    </row>
    <row r="21" spans="1:11" x14ac:dyDescent="0.2">
      <c r="A21" s="283" t="s">
        <v>183</v>
      </c>
      <c r="B21" s="283"/>
      <c r="C21" s="283"/>
      <c r="D21" s="283"/>
      <c r="E21" s="283"/>
      <c r="F21" s="283"/>
      <c r="G21" s="13">
        <v>14</v>
      </c>
      <c r="H21" s="30">
        <v>228958089</v>
      </c>
      <c r="I21" s="30">
        <v>115738448</v>
      </c>
      <c r="J21" s="30">
        <v>244207370</v>
      </c>
      <c r="K21" s="30">
        <v>124105397</v>
      </c>
    </row>
    <row r="22" spans="1:11" x14ac:dyDescent="0.2">
      <c r="A22" s="283" t="s">
        <v>184</v>
      </c>
      <c r="B22" s="283"/>
      <c r="C22" s="283"/>
      <c r="D22" s="283"/>
      <c r="E22" s="283"/>
      <c r="F22" s="283"/>
      <c r="G22" s="13">
        <v>15</v>
      </c>
      <c r="H22" s="30">
        <v>99764925</v>
      </c>
      <c r="I22" s="30">
        <v>49485720</v>
      </c>
      <c r="J22" s="30">
        <v>110947637</v>
      </c>
      <c r="K22" s="30">
        <v>54085150</v>
      </c>
    </row>
    <row r="23" spans="1:11" x14ac:dyDescent="0.2">
      <c r="A23" s="283" t="s">
        <v>185</v>
      </c>
      <c r="B23" s="283"/>
      <c r="C23" s="283"/>
      <c r="D23" s="283"/>
      <c r="E23" s="283"/>
      <c r="F23" s="283"/>
      <c r="G23" s="13">
        <v>16</v>
      </c>
      <c r="H23" s="30">
        <v>40930089</v>
      </c>
      <c r="I23" s="30">
        <v>21435577</v>
      </c>
      <c r="J23" s="30">
        <v>44020117</v>
      </c>
      <c r="K23" s="30">
        <v>22628096</v>
      </c>
    </row>
    <row r="24" spans="1:11" x14ac:dyDescent="0.2">
      <c r="A24" s="250" t="s">
        <v>186</v>
      </c>
      <c r="B24" s="250"/>
      <c r="C24" s="250"/>
      <c r="D24" s="250"/>
      <c r="E24" s="250"/>
      <c r="F24" s="250"/>
      <c r="G24" s="13">
        <v>17</v>
      </c>
      <c r="H24" s="30">
        <v>23066940</v>
      </c>
      <c r="I24" s="30">
        <v>11615175</v>
      </c>
      <c r="J24" s="30">
        <v>19206164</v>
      </c>
      <c r="K24" s="30">
        <v>9193603</v>
      </c>
    </row>
    <row r="25" spans="1:11" x14ac:dyDescent="0.2">
      <c r="A25" s="250" t="s">
        <v>187</v>
      </c>
      <c r="B25" s="250"/>
      <c r="C25" s="250"/>
      <c r="D25" s="250"/>
      <c r="E25" s="250"/>
      <c r="F25" s="250"/>
      <c r="G25" s="13">
        <v>18</v>
      </c>
      <c r="H25" s="30">
        <v>18254757</v>
      </c>
      <c r="I25" s="30">
        <v>10374240</v>
      </c>
      <c r="J25" s="30">
        <v>31447650</v>
      </c>
      <c r="K25" s="30">
        <v>16800597</v>
      </c>
    </row>
    <row r="26" spans="1:11" x14ac:dyDescent="0.2">
      <c r="A26" s="254" t="s">
        <v>411</v>
      </c>
      <c r="B26" s="254"/>
      <c r="C26" s="254"/>
      <c r="D26" s="254"/>
      <c r="E26" s="254"/>
      <c r="F26" s="254"/>
      <c r="G26" s="14">
        <v>19</v>
      </c>
      <c r="H26" s="115">
        <f>H27+H28</f>
        <v>1004091</v>
      </c>
      <c r="I26" s="115">
        <f>I27+I28</f>
        <v>344012</v>
      </c>
      <c r="J26" s="115">
        <f>J27+J28</f>
        <v>0</v>
      </c>
      <c r="K26" s="115">
        <f>K27+K28</f>
        <v>0</v>
      </c>
    </row>
    <row r="27" spans="1:11" x14ac:dyDescent="0.2">
      <c r="A27" s="283" t="s">
        <v>188</v>
      </c>
      <c r="B27" s="283"/>
      <c r="C27" s="283"/>
      <c r="D27" s="283"/>
      <c r="E27" s="283"/>
      <c r="F27" s="283"/>
      <c r="G27" s="13">
        <v>20</v>
      </c>
      <c r="H27" s="30">
        <v>0</v>
      </c>
      <c r="I27" s="30">
        <v>0</v>
      </c>
      <c r="J27" s="30">
        <v>0</v>
      </c>
      <c r="K27" s="30">
        <v>0</v>
      </c>
    </row>
    <row r="28" spans="1:11" x14ac:dyDescent="0.2">
      <c r="A28" s="283" t="s">
        <v>189</v>
      </c>
      <c r="B28" s="283"/>
      <c r="C28" s="283"/>
      <c r="D28" s="283"/>
      <c r="E28" s="283"/>
      <c r="F28" s="283"/>
      <c r="G28" s="13">
        <v>21</v>
      </c>
      <c r="H28" s="187">
        <v>1004091</v>
      </c>
      <c r="I28" s="187">
        <v>344012</v>
      </c>
      <c r="J28" s="30">
        <v>0</v>
      </c>
      <c r="K28" s="30">
        <v>0</v>
      </c>
    </row>
    <row r="29" spans="1:11" x14ac:dyDescent="0.2">
      <c r="A29" s="254" t="s">
        <v>412</v>
      </c>
      <c r="B29" s="254"/>
      <c r="C29" s="254"/>
      <c r="D29" s="254"/>
      <c r="E29" s="254"/>
      <c r="F29" s="254"/>
      <c r="G29" s="14">
        <v>22</v>
      </c>
      <c r="H29" s="115">
        <f>SUM(H30:H35)</f>
        <v>6570819</v>
      </c>
      <c r="I29" s="115">
        <f>SUM(I30:I35)</f>
        <v>6112149</v>
      </c>
      <c r="J29" s="115">
        <f>SUM(J30:J35)</f>
        <v>3247385</v>
      </c>
      <c r="K29" s="115">
        <f>SUM(K30:K35)</f>
        <v>2128481</v>
      </c>
    </row>
    <row r="30" spans="1:11" x14ac:dyDescent="0.2">
      <c r="A30" s="283" t="s">
        <v>190</v>
      </c>
      <c r="B30" s="283"/>
      <c r="C30" s="283"/>
      <c r="D30" s="283"/>
      <c r="E30" s="283"/>
      <c r="F30" s="283"/>
      <c r="G30" s="13">
        <v>23</v>
      </c>
      <c r="H30" s="30">
        <v>2739669</v>
      </c>
      <c r="I30" s="30">
        <v>2737226</v>
      </c>
      <c r="J30" s="30">
        <v>3172653</v>
      </c>
      <c r="K30" s="30">
        <v>2110283</v>
      </c>
    </row>
    <row r="31" spans="1:11" x14ac:dyDescent="0.2">
      <c r="A31" s="283" t="s">
        <v>191</v>
      </c>
      <c r="B31" s="283"/>
      <c r="C31" s="283"/>
      <c r="D31" s="283"/>
      <c r="E31" s="283"/>
      <c r="F31" s="283"/>
      <c r="G31" s="13">
        <v>24</v>
      </c>
      <c r="H31" s="30">
        <v>0</v>
      </c>
      <c r="I31" s="30">
        <v>0</v>
      </c>
      <c r="J31" s="30">
        <v>0</v>
      </c>
      <c r="K31" s="30">
        <v>0</v>
      </c>
    </row>
    <row r="32" spans="1:11" x14ac:dyDescent="0.2">
      <c r="A32" s="283" t="s">
        <v>192</v>
      </c>
      <c r="B32" s="283"/>
      <c r="C32" s="283"/>
      <c r="D32" s="283"/>
      <c r="E32" s="283"/>
      <c r="F32" s="283"/>
      <c r="G32" s="13">
        <v>25</v>
      </c>
      <c r="H32" s="30">
        <v>0</v>
      </c>
      <c r="I32" s="30">
        <v>0</v>
      </c>
      <c r="J32" s="30">
        <v>0</v>
      </c>
      <c r="K32" s="30">
        <v>0</v>
      </c>
    </row>
    <row r="33" spans="1:11" x14ac:dyDescent="0.2">
      <c r="A33" s="283" t="s">
        <v>193</v>
      </c>
      <c r="B33" s="283"/>
      <c r="C33" s="283"/>
      <c r="D33" s="283"/>
      <c r="E33" s="283"/>
      <c r="F33" s="283"/>
      <c r="G33" s="13">
        <v>26</v>
      </c>
      <c r="H33" s="30">
        <v>0</v>
      </c>
      <c r="I33" s="30">
        <v>0</v>
      </c>
      <c r="J33" s="30">
        <v>0</v>
      </c>
      <c r="K33" s="30">
        <v>0</v>
      </c>
    </row>
    <row r="34" spans="1:11" x14ac:dyDescent="0.2">
      <c r="A34" s="283" t="s">
        <v>194</v>
      </c>
      <c r="B34" s="283"/>
      <c r="C34" s="283"/>
      <c r="D34" s="283"/>
      <c r="E34" s="283"/>
      <c r="F34" s="283"/>
      <c r="G34" s="13">
        <v>27</v>
      </c>
      <c r="H34" s="30">
        <v>476835</v>
      </c>
      <c r="I34" s="30">
        <v>20608</v>
      </c>
      <c r="J34" s="30">
        <v>74732</v>
      </c>
      <c r="K34" s="30">
        <v>18198</v>
      </c>
    </row>
    <row r="35" spans="1:11" x14ac:dyDescent="0.2">
      <c r="A35" s="283" t="s">
        <v>195</v>
      </c>
      <c r="B35" s="283"/>
      <c r="C35" s="283"/>
      <c r="D35" s="283"/>
      <c r="E35" s="283"/>
      <c r="F35" s="283"/>
      <c r="G35" s="13">
        <v>28</v>
      </c>
      <c r="H35" s="30">
        <v>3354315</v>
      </c>
      <c r="I35" s="30">
        <v>3354315</v>
      </c>
      <c r="J35" s="30">
        <v>0</v>
      </c>
      <c r="K35" s="30">
        <v>0</v>
      </c>
    </row>
    <row r="36" spans="1:11" x14ac:dyDescent="0.2">
      <c r="A36" s="250" t="s">
        <v>196</v>
      </c>
      <c r="B36" s="250"/>
      <c r="C36" s="250"/>
      <c r="D36" s="250"/>
      <c r="E36" s="250"/>
      <c r="F36" s="250"/>
      <c r="G36" s="13">
        <v>29</v>
      </c>
      <c r="H36" s="30">
        <v>547566</v>
      </c>
      <c r="I36" s="30">
        <v>431828</v>
      </c>
      <c r="J36" s="30">
        <v>211115</v>
      </c>
      <c r="K36" s="30">
        <v>211115</v>
      </c>
    </row>
    <row r="37" spans="1:11" x14ac:dyDescent="0.2">
      <c r="A37" s="281" t="s">
        <v>413</v>
      </c>
      <c r="B37" s="282"/>
      <c r="C37" s="282"/>
      <c r="D37" s="282"/>
      <c r="E37" s="282"/>
      <c r="F37" s="282"/>
      <c r="G37" s="14">
        <v>30</v>
      </c>
      <c r="H37" s="115">
        <f>SUM(H38:H47)</f>
        <v>2283529</v>
      </c>
      <c r="I37" s="115">
        <f>SUM(I38:I47)</f>
        <v>-1306000</v>
      </c>
      <c r="J37" s="115">
        <f>SUM(J38:J47)</f>
        <v>5898764</v>
      </c>
      <c r="K37" s="115">
        <f>SUM(K38:K47)</f>
        <v>3574251</v>
      </c>
    </row>
    <row r="38" spans="1:11" ht="23.45" customHeight="1" x14ac:dyDescent="0.2">
      <c r="A38" s="250" t="s">
        <v>197</v>
      </c>
      <c r="B38" s="250"/>
      <c r="C38" s="250"/>
      <c r="D38" s="250"/>
      <c r="E38" s="250"/>
      <c r="F38" s="250"/>
      <c r="G38" s="13">
        <v>31</v>
      </c>
      <c r="H38" s="30">
        <v>0</v>
      </c>
      <c r="I38" s="30">
        <v>0</v>
      </c>
      <c r="J38" s="30">
        <v>0</v>
      </c>
      <c r="K38" s="30">
        <v>0</v>
      </c>
    </row>
    <row r="39" spans="1:11" ht="25.15" customHeight="1" x14ac:dyDescent="0.2">
      <c r="A39" s="250" t="s">
        <v>198</v>
      </c>
      <c r="B39" s="250"/>
      <c r="C39" s="250"/>
      <c r="D39" s="250"/>
      <c r="E39" s="250"/>
      <c r="F39" s="250"/>
      <c r="G39" s="13">
        <v>32</v>
      </c>
      <c r="H39" s="30">
        <v>0</v>
      </c>
      <c r="I39" s="30">
        <v>0</v>
      </c>
      <c r="J39" s="30">
        <v>0</v>
      </c>
      <c r="K39" s="30">
        <v>0</v>
      </c>
    </row>
    <row r="40" spans="1:11" ht="25.15" customHeight="1" x14ac:dyDescent="0.2">
      <c r="A40" s="250" t="s">
        <v>199</v>
      </c>
      <c r="B40" s="250"/>
      <c r="C40" s="250"/>
      <c r="D40" s="250"/>
      <c r="E40" s="250"/>
      <c r="F40" s="250"/>
      <c r="G40" s="13">
        <v>33</v>
      </c>
      <c r="H40" s="30">
        <v>0</v>
      </c>
      <c r="I40" s="30">
        <v>0</v>
      </c>
      <c r="J40" s="30">
        <v>0</v>
      </c>
      <c r="K40" s="30">
        <v>0</v>
      </c>
    </row>
    <row r="41" spans="1:11" ht="25.15" customHeight="1" x14ac:dyDescent="0.2">
      <c r="A41" s="250" t="s">
        <v>200</v>
      </c>
      <c r="B41" s="250"/>
      <c r="C41" s="250"/>
      <c r="D41" s="250"/>
      <c r="E41" s="250"/>
      <c r="F41" s="250"/>
      <c r="G41" s="13">
        <v>34</v>
      </c>
      <c r="H41" s="30">
        <v>0</v>
      </c>
      <c r="I41" s="30">
        <v>0</v>
      </c>
      <c r="J41" s="30">
        <v>0</v>
      </c>
      <c r="K41" s="30">
        <v>0</v>
      </c>
    </row>
    <row r="42" spans="1:11" ht="25.15" customHeight="1" x14ac:dyDescent="0.2">
      <c r="A42" s="250" t="s">
        <v>201</v>
      </c>
      <c r="B42" s="250"/>
      <c r="C42" s="250"/>
      <c r="D42" s="250"/>
      <c r="E42" s="250"/>
      <c r="F42" s="250"/>
      <c r="G42" s="13">
        <v>35</v>
      </c>
      <c r="H42" s="30">
        <v>0</v>
      </c>
      <c r="I42" s="30">
        <v>-29803</v>
      </c>
      <c r="J42" s="30">
        <v>10250</v>
      </c>
      <c r="K42" s="30">
        <v>-6515</v>
      </c>
    </row>
    <row r="43" spans="1:11" x14ac:dyDescent="0.2">
      <c r="A43" s="250" t="s">
        <v>202</v>
      </c>
      <c r="B43" s="250"/>
      <c r="C43" s="250"/>
      <c r="D43" s="250"/>
      <c r="E43" s="250"/>
      <c r="F43" s="250"/>
      <c r="G43" s="13">
        <v>36</v>
      </c>
      <c r="H43" s="30">
        <v>0</v>
      </c>
      <c r="I43" s="30">
        <v>0</v>
      </c>
      <c r="J43" s="30">
        <v>0</v>
      </c>
      <c r="K43" s="30">
        <v>0</v>
      </c>
    </row>
    <row r="44" spans="1:11" x14ac:dyDescent="0.2">
      <c r="A44" s="250" t="s">
        <v>203</v>
      </c>
      <c r="B44" s="250"/>
      <c r="C44" s="250"/>
      <c r="D44" s="250"/>
      <c r="E44" s="250"/>
      <c r="F44" s="250"/>
      <c r="G44" s="13">
        <v>37</v>
      </c>
      <c r="H44" s="30">
        <v>1359831</v>
      </c>
      <c r="I44" s="30">
        <v>989538</v>
      </c>
      <c r="J44" s="30">
        <v>3040234</v>
      </c>
      <c r="K44" s="30">
        <v>2687177</v>
      </c>
    </row>
    <row r="45" spans="1:11" x14ac:dyDescent="0.2">
      <c r="A45" s="250" t="s">
        <v>204</v>
      </c>
      <c r="B45" s="250"/>
      <c r="C45" s="250"/>
      <c r="D45" s="250"/>
      <c r="E45" s="250"/>
      <c r="F45" s="250"/>
      <c r="G45" s="13">
        <v>38</v>
      </c>
      <c r="H45" s="30">
        <v>677706</v>
      </c>
      <c r="I45" s="30">
        <v>-2323964</v>
      </c>
      <c r="J45" s="30">
        <v>2848280</v>
      </c>
      <c r="K45" s="30">
        <v>893589</v>
      </c>
    </row>
    <row r="46" spans="1:11" x14ac:dyDescent="0.2">
      <c r="A46" s="250" t="s">
        <v>205</v>
      </c>
      <c r="B46" s="250"/>
      <c r="C46" s="250"/>
      <c r="D46" s="250"/>
      <c r="E46" s="250"/>
      <c r="F46" s="250"/>
      <c r="G46" s="13">
        <v>39</v>
      </c>
      <c r="H46" s="30">
        <v>0</v>
      </c>
      <c r="I46" s="30">
        <v>0</v>
      </c>
      <c r="J46" s="30">
        <v>0</v>
      </c>
      <c r="K46" s="30">
        <v>0</v>
      </c>
    </row>
    <row r="47" spans="1:11" x14ac:dyDescent="0.2">
      <c r="A47" s="250" t="s">
        <v>206</v>
      </c>
      <c r="B47" s="250"/>
      <c r="C47" s="250"/>
      <c r="D47" s="250"/>
      <c r="E47" s="250"/>
      <c r="F47" s="250"/>
      <c r="G47" s="13">
        <v>40</v>
      </c>
      <c r="H47" s="30">
        <v>245992</v>
      </c>
      <c r="I47" s="30">
        <v>58229</v>
      </c>
      <c r="J47" s="30">
        <v>0</v>
      </c>
      <c r="K47" s="30">
        <v>0</v>
      </c>
    </row>
    <row r="48" spans="1:11" x14ac:dyDescent="0.2">
      <c r="A48" s="281" t="s">
        <v>414</v>
      </c>
      <c r="B48" s="282"/>
      <c r="C48" s="282"/>
      <c r="D48" s="282"/>
      <c r="E48" s="282"/>
      <c r="F48" s="282"/>
      <c r="G48" s="14">
        <v>41</v>
      </c>
      <c r="H48" s="115">
        <f>SUM(H49:H55)</f>
        <v>549009</v>
      </c>
      <c r="I48" s="115">
        <f>SUM(I49:I55)</f>
        <v>388200</v>
      </c>
      <c r="J48" s="115">
        <f>SUM(J49:J55)</f>
        <v>2472050</v>
      </c>
      <c r="K48" s="115">
        <f>SUM(K49:K55)</f>
        <v>1542136</v>
      </c>
    </row>
    <row r="49" spans="1:11" ht="25.15" customHeight="1" x14ac:dyDescent="0.2">
      <c r="A49" s="250" t="s">
        <v>207</v>
      </c>
      <c r="B49" s="250"/>
      <c r="C49" s="250"/>
      <c r="D49" s="250"/>
      <c r="E49" s="250"/>
      <c r="F49" s="250"/>
      <c r="G49" s="13">
        <v>42</v>
      </c>
      <c r="H49" s="30">
        <v>27383</v>
      </c>
      <c r="I49" s="30">
        <v>25657</v>
      </c>
      <c r="J49" s="30">
        <v>4173</v>
      </c>
      <c r="K49" s="30">
        <v>1616</v>
      </c>
    </row>
    <row r="50" spans="1:11" ht="24" customHeight="1" x14ac:dyDescent="0.2">
      <c r="A50" s="277" t="s">
        <v>208</v>
      </c>
      <c r="B50" s="277"/>
      <c r="C50" s="277"/>
      <c r="D50" s="277"/>
      <c r="E50" s="277"/>
      <c r="F50" s="277"/>
      <c r="G50" s="13">
        <v>43</v>
      </c>
      <c r="H50" s="30">
        <v>18466</v>
      </c>
      <c r="I50" s="30">
        <v>18466</v>
      </c>
      <c r="J50" s="30">
        <v>0</v>
      </c>
      <c r="K50" s="30">
        <v>0</v>
      </c>
    </row>
    <row r="51" spans="1:11" x14ac:dyDescent="0.2">
      <c r="A51" s="277" t="s">
        <v>209</v>
      </c>
      <c r="B51" s="277"/>
      <c r="C51" s="277"/>
      <c r="D51" s="277"/>
      <c r="E51" s="277"/>
      <c r="F51" s="277"/>
      <c r="G51" s="13">
        <v>44</v>
      </c>
      <c r="H51" s="30">
        <v>503160</v>
      </c>
      <c r="I51" s="30">
        <v>344077</v>
      </c>
      <c r="J51" s="30">
        <v>570333</v>
      </c>
      <c r="K51" s="30">
        <v>291126</v>
      </c>
    </row>
    <row r="52" spans="1:11" x14ac:dyDescent="0.2">
      <c r="A52" s="277" t="s">
        <v>210</v>
      </c>
      <c r="B52" s="277"/>
      <c r="C52" s="277"/>
      <c r="D52" s="277"/>
      <c r="E52" s="277"/>
      <c r="F52" s="277"/>
      <c r="G52" s="13">
        <v>45</v>
      </c>
      <c r="H52" s="30">
        <v>0</v>
      </c>
      <c r="I52" s="30">
        <v>0</v>
      </c>
      <c r="J52" s="30">
        <v>0</v>
      </c>
      <c r="K52" s="30">
        <v>0</v>
      </c>
    </row>
    <row r="53" spans="1:11" x14ac:dyDescent="0.2">
      <c r="A53" s="277" t="s">
        <v>211</v>
      </c>
      <c r="B53" s="277"/>
      <c r="C53" s="277"/>
      <c r="D53" s="277"/>
      <c r="E53" s="277"/>
      <c r="F53" s="277"/>
      <c r="G53" s="13">
        <v>46</v>
      </c>
      <c r="H53" s="30">
        <v>0</v>
      </c>
      <c r="I53" s="30">
        <v>0</v>
      </c>
      <c r="J53" s="30">
        <v>0</v>
      </c>
      <c r="K53" s="30">
        <v>0</v>
      </c>
    </row>
    <row r="54" spans="1:11" x14ac:dyDescent="0.2">
      <c r="A54" s="277" t="s">
        <v>212</v>
      </c>
      <c r="B54" s="277"/>
      <c r="C54" s="277"/>
      <c r="D54" s="277"/>
      <c r="E54" s="277"/>
      <c r="F54" s="277"/>
      <c r="G54" s="13">
        <v>47</v>
      </c>
      <c r="H54" s="30">
        <v>0</v>
      </c>
      <c r="I54" s="30">
        <v>0</v>
      </c>
      <c r="J54" s="30">
        <v>0</v>
      </c>
      <c r="K54" s="30">
        <v>0</v>
      </c>
    </row>
    <row r="55" spans="1:11" x14ac:dyDescent="0.2">
      <c r="A55" s="277" t="s">
        <v>213</v>
      </c>
      <c r="B55" s="277"/>
      <c r="C55" s="277"/>
      <c r="D55" s="277"/>
      <c r="E55" s="277"/>
      <c r="F55" s="277"/>
      <c r="G55" s="13">
        <v>48</v>
      </c>
      <c r="H55" s="30">
        <v>0</v>
      </c>
      <c r="I55" s="30">
        <v>0</v>
      </c>
      <c r="J55" s="30">
        <v>1897544</v>
      </c>
      <c r="K55" s="30">
        <v>1249394</v>
      </c>
    </row>
    <row r="56" spans="1:11" ht="22.15" customHeight="1" x14ac:dyDescent="0.2">
      <c r="A56" s="286" t="s">
        <v>214</v>
      </c>
      <c r="B56" s="286"/>
      <c r="C56" s="286"/>
      <c r="D56" s="286"/>
      <c r="E56" s="286"/>
      <c r="F56" s="286"/>
      <c r="G56" s="13">
        <v>49</v>
      </c>
      <c r="H56" s="30">
        <v>0</v>
      </c>
      <c r="I56" s="30">
        <v>0</v>
      </c>
      <c r="J56" s="30">
        <v>0</v>
      </c>
      <c r="K56" s="149">
        <v>0</v>
      </c>
    </row>
    <row r="57" spans="1:11" x14ac:dyDescent="0.2">
      <c r="A57" s="286" t="s">
        <v>215</v>
      </c>
      <c r="B57" s="286"/>
      <c r="C57" s="286"/>
      <c r="D57" s="286"/>
      <c r="E57" s="286"/>
      <c r="F57" s="286"/>
      <c r="G57" s="13">
        <v>50</v>
      </c>
      <c r="H57" s="30">
        <v>0</v>
      </c>
      <c r="I57" s="30">
        <v>0</v>
      </c>
      <c r="J57" s="149">
        <v>0</v>
      </c>
      <c r="K57" s="149">
        <v>0</v>
      </c>
    </row>
    <row r="58" spans="1:11" ht="24.6" customHeight="1" x14ac:dyDescent="0.2">
      <c r="A58" s="286" t="s">
        <v>216</v>
      </c>
      <c r="B58" s="286"/>
      <c r="C58" s="286"/>
      <c r="D58" s="286"/>
      <c r="E58" s="286"/>
      <c r="F58" s="286"/>
      <c r="G58" s="13">
        <v>51</v>
      </c>
      <c r="H58" s="30">
        <v>0</v>
      </c>
      <c r="I58" s="30">
        <v>0</v>
      </c>
      <c r="J58" s="149">
        <v>0</v>
      </c>
      <c r="K58" s="149">
        <v>0</v>
      </c>
    </row>
    <row r="59" spans="1:11" x14ac:dyDescent="0.2">
      <c r="A59" s="286" t="s">
        <v>217</v>
      </c>
      <c r="B59" s="286"/>
      <c r="C59" s="286"/>
      <c r="D59" s="286"/>
      <c r="E59" s="286"/>
      <c r="F59" s="286"/>
      <c r="G59" s="13">
        <v>52</v>
      </c>
      <c r="H59" s="30">
        <v>0</v>
      </c>
      <c r="I59" s="30">
        <v>0</v>
      </c>
      <c r="J59" s="30">
        <v>0</v>
      </c>
      <c r="K59" s="149">
        <v>0</v>
      </c>
    </row>
    <row r="60" spans="1:11" x14ac:dyDescent="0.2">
      <c r="A60" s="281" t="s">
        <v>415</v>
      </c>
      <c r="B60" s="282"/>
      <c r="C60" s="282"/>
      <c r="D60" s="282"/>
      <c r="E60" s="282"/>
      <c r="F60" s="282"/>
      <c r="G60" s="14">
        <v>53</v>
      </c>
      <c r="H60" s="115">
        <f>H8+H37+H56+H57</f>
        <v>754324637</v>
      </c>
      <c r="I60" s="115">
        <f t="shared" ref="I60:K60" si="0">I8+I37+I56+I57</f>
        <v>414681239</v>
      </c>
      <c r="J60" s="115">
        <f t="shared" si="0"/>
        <v>820788379</v>
      </c>
      <c r="K60" s="115">
        <f t="shared" si="0"/>
        <v>408338806</v>
      </c>
    </row>
    <row r="61" spans="1:11" x14ac:dyDescent="0.2">
      <c r="A61" s="281" t="s">
        <v>416</v>
      </c>
      <c r="B61" s="282"/>
      <c r="C61" s="282"/>
      <c r="D61" s="282"/>
      <c r="E61" s="282"/>
      <c r="F61" s="282"/>
      <c r="G61" s="14">
        <v>54</v>
      </c>
      <c r="H61" s="115">
        <f>H14+H48+H58+H59</f>
        <v>658988686</v>
      </c>
      <c r="I61" s="115">
        <f t="shared" ref="I61:K61" si="1">I14+I48+I58+I59</f>
        <v>358910227</v>
      </c>
      <c r="J61" s="115">
        <f t="shared" si="1"/>
        <v>758706944</v>
      </c>
      <c r="K61" s="115">
        <f t="shared" si="1"/>
        <v>403945066</v>
      </c>
    </row>
    <row r="62" spans="1:11" x14ac:dyDescent="0.2">
      <c r="A62" s="281" t="s">
        <v>417</v>
      </c>
      <c r="B62" s="282"/>
      <c r="C62" s="282"/>
      <c r="D62" s="282"/>
      <c r="E62" s="282"/>
      <c r="F62" s="282"/>
      <c r="G62" s="14">
        <v>55</v>
      </c>
      <c r="H62" s="115">
        <f>H60-H61</f>
        <v>95335951</v>
      </c>
      <c r="I62" s="115">
        <f t="shared" ref="I62:K62" si="2">I60-I61</f>
        <v>55771012</v>
      </c>
      <c r="J62" s="115">
        <f t="shared" si="2"/>
        <v>62081435</v>
      </c>
      <c r="K62" s="115">
        <f t="shared" si="2"/>
        <v>4393740</v>
      </c>
    </row>
    <row r="63" spans="1:11" x14ac:dyDescent="0.2">
      <c r="A63" s="280" t="s">
        <v>419</v>
      </c>
      <c r="B63" s="280"/>
      <c r="C63" s="280"/>
      <c r="D63" s="280"/>
      <c r="E63" s="280"/>
      <c r="F63" s="280"/>
      <c r="G63" s="14">
        <v>56</v>
      </c>
      <c r="H63" s="115">
        <f>+IF((H60-H61)&gt;0,(H60-H61),0)</f>
        <v>95335951</v>
      </c>
      <c r="I63" s="115">
        <f t="shared" ref="I63:K63" si="3">+IF((I60-I61)&gt;0,(I60-I61),0)</f>
        <v>55771012</v>
      </c>
      <c r="J63" s="115">
        <f t="shared" si="3"/>
        <v>62081435</v>
      </c>
      <c r="K63" s="115">
        <f t="shared" si="3"/>
        <v>4393740</v>
      </c>
    </row>
    <row r="64" spans="1:11" x14ac:dyDescent="0.2">
      <c r="A64" s="280" t="s">
        <v>418</v>
      </c>
      <c r="B64" s="280"/>
      <c r="C64" s="280"/>
      <c r="D64" s="280"/>
      <c r="E64" s="280"/>
      <c r="F64" s="280"/>
      <c r="G64" s="14">
        <v>57</v>
      </c>
      <c r="H64" s="115">
        <f>+IF((H60-H61)&lt;0,(H60-H61),0)</f>
        <v>0</v>
      </c>
      <c r="I64" s="115">
        <f t="shared" ref="I64:K64" si="4">+IF((I60-I61)&lt;0,(I60-I61),0)</f>
        <v>0</v>
      </c>
      <c r="J64" s="115">
        <f t="shared" si="4"/>
        <v>0</v>
      </c>
      <c r="K64" s="115">
        <f t="shared" si="4"/>
        <v>0</v>
      </c>
    </row>
    <row r="65" spans="1:11" x14ac:dyDescent="0.2">
      <c r="A65" s="286" t="s">
        <v>218</v>
      </c>
      <c r="B65" s="286"/>
      <c r="C65" s="286"/>
      <c r="D65" s="286"/>
      <c r="E65" s="286"/>
      <c r="F65" s="286"/>
      <c r="G65" s="13">
        <v>58</v>
      </c>
      <c r="H65" s="30">
        <v>14160471</v>
      </c>
      <c r="I65" s="30">
        <v>8288782</v>
      </c>
      <c r="J65" s="30">
        <v>8174658</v>
      </c>
      <c r="K65" s="30">
        <v>-709127</v>
      </c>
    </row>
    <row r="66" spans="1:11" x14ac:dyDescent="0.2">
      <c r="A66" s="281" t="s">
        <v>420</v>
      </c>
      <c r="B66" s="282"/>
      <c r="C66" s="282"/>
      <c r="D66" s="282"/>
      <c r="E66" s="282"/>
      <c r="F66" s="282"/>
      <c r="G66" s="14">
        <v>59</v>
      </c>
      <c r="H66" s="115">
        <f>H62-H65</f>
        <v>81175480</v>
      </c>
      <c r="I66" s="115">
        <f t="shared" ref="I66:K66" si="5">I62-I65</f>
        <v>47482230</v>
      </c>
      <c r="J66" s="115">
        <f t="shared" si="5"/>
        <v>53906777</v>
      </c>
      <c r="K66" s="115">
        <f t="shared" si="5"/>
        <v>5102867</v>
      </c>
    </row>
    <row r="67" spans="1:11" x14ac:dyDescent="0.2">
      <c r="A67" s="280" t="s">
        <v>421</v>
      </c>
      <c r="B67" s="280"/>
      <c r="C67" s="280"/>
      <c r="D67" s="280"/>
      <c r="E67" s="280"/>
      <c r="F67" s="280"/>
      <c r="G67" s="14">
        <v>60</v>
      </c>
      <c r="H67" s="115">
        <f>+IF((H62-H65)&gt;0,(H62-H65),0)</f>
        <v>81175480</v>
      </c>
      <c r="I67" s="115">
        <f t="shared" ref="I67:K67" si="6">+IF((I62-I65)&gt;0,(I62-I65),0)</f>
        <v>47482230</v>
      </c>
      <c r="J67" s="115">
        <f t="shared" si="6"/>
        <v>53906777</v>
      </c>
      <c r="K67" s="115">
        <f t="shared" si="6"/>
        <v>5102867</v>
      </c>
    </row>
    <row r="68" spans="1:11" x14ac:dyDescent="0.2">
      <c r="A68" s="280" t="s">
        <v>422</v>
      </c>
      <c r="B68" s="280"/>
      <c r="C68" s="280"/>
      <c r="D68" s="280"/>
      <c r="E68" s="280"/>
      <c r="F68" s="280"/>
      <c r="G68" s="14">
        <v>61</v>
      </c>
      <c r="H68" s="115">
        <f>+IF((H62-H65)&lt;0,(H62-H65),0)</f>
        <v>0</v>
      </c>
      <c r="I68" s="115">
        <f t="shared" ref="I68:K68" si="7">+IF((I62-I65)&lt;0,(I62-I65),0)</f>
        <v>0</v>
      </c>
      <c r="J68" s="115">
        <f t="shared" si="7"/>
        <v>0</v>
      </c>
      <c r="K68" s="115">
        <f t="shared" si="7"/>
        <v>0</v>
      </c>
    </row>
    <row r="69" spans="1:11" x14ac:dyDescent="0.2">
      <c r="A69" s="255" t="s">
        <v>219</v>
      </c>
      <c r="B69" s="255"/>
      <c r="C69" s="255"/>
      <c r="D69" s="255"/>
      <c r="E69" s="255"/>
      <c r="F69" s="255"/>
      <c r="G69" s="278"/>
      <c r="H69" s="278"/>
      <c r="I69" s="278"/>
      <c r="J69" s="279"/>
      <c r="K69" s="279"/>
    </row>
    <row r="70" spans="1:11" ht="22.15" customHeight="1" x14ac:dyDescent="0.2">
      <c r="A70" s="281" t="s">
        <v>423</v>
      </c>
      <c r="B70" s="282"/>
      <c r="C70" s="282"/>
      <c r="D70" s="282"/>
      <c r="E70" s="282"/>
      <c r="F70" s="282"/>
      <c r="G70" s="14">
        <v>62</v>
      </c>
      <c r="H70" s="115">
        <f>H71-H72</f>
        <v>0</v>
      </c>
      <c r="I70" s="115">
        <f>I71-I72</f>
        <v>0</v>
      </c>
      <c r="J70" s="115">
        <f>J71-J72</f>
        <v>0</v>
      </c>
      <c r="K70" s="115">
        <f>K71-K72</f>
        <v>0</v>
      </c>
    </row>
    <row r="71" spans="1:11" x14ac:dyDescent="0.2">
      <c r="A71" s="277" t="s">
        <v>220</v>
      </c>
      <c r="B71" s="277"/>
      <c r="C71" s="277"/>
      <c r="D71" s="277"/>
      <c r="E71" s="277"/>
      <c r="F71" s="277"/>
      <c r="G71" s="13">
        <v>63</v>
      </c>
      <c r="H71" s="30">
        <v>0</v>
      </c>
      <c r="I71" s="30">
        <v>0</v>
      </c>
      <c r="J71" s="30">
        <v>0</v>
      </c>
      <c r="K71" s="30">
        <v>0</v>
      </c>
    </row>
    <row r="72" spans="1:11" x14ac:dyDescent="0.2">
      <c r="A72" s="277" t="s">
        <v>221</v>
      </c>
      <c r="B72" s="277"/>
      <c r="C72" s="277"/>
      <c r="D72" s="277"/>
      <c r="E72" s="277"/>
      <c r="F72" s="277"/>
      <c r="G72" s="13">
        <v>64</v>
      </c>
      <c r="H72" s="30">
        <v>0</v>
      </c>
      <c r="I72" s="30">
        <v>0</v>
      </c>
      <c r="J72" s="30">
        <v>0</v>
      </c>
      <c r="K72" s="30">
        <v>0</v>
      </c>
    </row>
    <row r="73" spans="1:11" x14ac:dyDescent="0.2">
      <c r="A73" s="286" t="s">
        <v>222</v>
      </c>
      <c r="B73" s="286"/>
      <c r="C73" s="286"/>
      <c r="D73" s="286"/>
      <c r="E73" s="286"/>
      <c r="F73" s="286"/>
      <c r="G73" s="13">
        <v>65</v>
      </c>
      <c r="H73" s="30">
        <v>0</v>
      </c>
      <c r="I73" s="30">
        <v>0</v>
      </c>
      <c r="J73" s="30">
        <v>0</v>
      </c>
      <c r="K73" s="30">
        <v>0</v>
      </c>
    </row>
    <row r="74" spans="1:11" x14ac:dyDescent="0.2">
      <c r="A74" s="280" t="s">
        <v>424</v>
      </c>
      <c r="B74" s="280"/>
      <c r="C74" s="280"/>
      <c r="D74" s="280"/>
      <c r="E74" s="280"/>
      <c r="F74" s="280"/>
      <c r="G74" s="14">
        <v>66</v>
      </c>
      <c r="H74" s="116">
        <v>0</v>
      </c>
      <c r="I74" s="116">
        <v>0</v>
      </c>
      <c r="J74" s="116">
        <v>0</v>
      </c>
      <c r="K74" s="116">
        <v>0</v>
      </c>
    </row>
    <row r="75" spans="1:11" x14ac:dyDescent="0.2">
      <c r="A75" s="280" t="s">
        <v>425</v>
      </c>
      <c r="B75" s="280"/>
      <c r="C75" s="280"/>
      <c r="D75" s="280"/>
      <c r="E75" s="280"/>
      <c r="F75" s="280"/>
      <c r="G75" s="14">
        <v>67</v>
      </c>
      <c r="H75" s="116">
        <v>0</v>
      </c>
      <c r="I75" s="116">
        <v>0</v>
      </c>
      <c r="J75" s="116">
        <v>0</v>
      </c>
      <c r="K75" s="116">
        <v>0</v>
      </c>
    </row>
    <row r="76" spans="1:11" x14ac:dyDescent="0.2">
      <c r="A76" s="255" t="s">
        <v>223</v>
      </c>
      <c r="B76" s="255"/>
      <c r="C76" s="255"/>
      <c r="D76" s="255"/>
      <c r="E76" s="255"/>
      <c r="F76" s="255"/>
      <c r="G76" s="278"/>
      <c r="H76" s="278"/>
      <c r="I76" s="278"/>
      <c r="J76" s="279"/>
      <c r="K76" s="279"/>
    </row>
    <row r="77" spans="1:11" x14ac:dyDescent="0.2">
      <c r="A77" s="281" t="s">
        <v>426</v>
      </c>
      <c r="B77" s="282"/>
      <c r="C77" s="282"/>
      <c r="D77" s="282"/>
      <c r="E77" s="282"/>
      <c r="F77" s="282"/>
      <c r="G77" s="14">
        <v>68</v>
      </c>
      <c r="H77" s="116">
        <v>0</v>
      </c>
      <c r="I77" s="116">
        <v>0</v>
      </c>
      <c r="J77" s="116">
        <v>0</v>
      </c>
      <c r="K77" s="116">
        <v>0</v>
      </c>
    </row>
    <row r="78" spans="1:11" x14ac:dyDescent="0.2">
      <c r="A78" s="277" t="s">
        <v>427</v>
      </c>
      <c r="B78" s="277"/>
      <c r="C78" s="277"/>
      <c r="D78" s="277"/>
      <c r="E78" s="277"/>
      <c r="F78" s="277"/>
      <c r="G78" s="110">
        <v>69</v>
      </c>
      <c r="H78" s="34">
        <v>0</v>
      </c>
      <c r="I78" s="34">
        <v>0</v>
      </c>
      <c r="J78" s="34">
        <v>0</v>
      </c>
      <c r="K78" s="34">
        <v>0</v>
      </c>
    </row>
    <row r="79" spans="1:11" x14ac:dyDescent="0.2">
      <c r="A79" s="277" t="s">
        <v>428</v>
      </c>
      <c r="B79" s="277"/>
      <c r="C79" s="277"/>
      <c r="D79" s="277"/>
      <c r="E79" s="277"/>
      <c r="F79" s="277"/>
      <c r="G79" s="110">
        <v>70</v>
      </c>
      <c r="H79" s="34">
        <v>0</v>
      </c>
      <c r="I79" s="34">
        <v>0</v>
      </c>
      <c r="J79" s="34">
        <v>0</v>
      </c>
      <c r="K79" s="34">
        <v>0</v>
      </c>
    </row>
    <row r="80" spans="1:11" x14ac:dyDescent="0.2">
      <c r="A80" s="281" t="s">
        <v>429</v>
      </c>
      <c r="B80" s="282"/>
      <c r="C80" s="282"/>
      <c r="D80" s="282"/>
      <c r="E80" s="282"/>
      <c r="F80" s="282"/>
      <c r="G80" s="14">
        <v>71</v>
      </c>
      <c r="H80" s="116">
        <v>0</v>
      </c>
      <c r="I80" s="116">
        <v>0</v>
      </c>
      <c r="J80" s="116">
        <v>0</v>
      </c>
      <c r="K80" s="116">
        <v>0</v>
      </c>
    </row>
    <row r="81" spans="1:11" x14ac:dyDescent="0.2">
      <c r="A81" s="281" t="s">
        <v>430</v>
      </c>
      <c r="B81" s="282"/>
      <c r="C81" s="282"/>
      <c r="D81" s="282"/>
      <c r="E81" s="282"/>
      <c r="F81" s="282"/>
      <c r="G81" s="14">
        <v>72</v>
      </c>
      <c r="H81" s="116">
        <v>0</v>
      </c>
      <c r="I81" s="116">
        <v>0</v>
      </c>
      <c r="J81" s="116">
        <v>0</v>
      </c>
      <c r="K81" s="116">
        <v>0</v>
      </c>
    </row>
    <row r="82" spans="1:11" x14ac:dyDescent="0.2">
      <c r="A82" s="280" t="s">
        <v>431</v>
      </c>
      <c r="B82" s="280"/>
      <c r="C82" s="280"/>
      <c r="D82" s="280"/>
      <c r="E82" s="280"/>
      <c r="F82" s="280"/>
      <c r="G82" s="14">
        <v>73</v>
      </c>
      <c r="H82" s="116">
        <v>0</v>
      </c>
      <c r="I82" s="116">
        <v>0</v>
      </c>
      <c r="J82" s="116">
        <v>0</v>
      </c>
      <c r="K82" s="116">
        <v>0</v>
      </c>
    </row>
    <row r="83" spans="1:11" x14ac:dyDescent="0.2">
      <c r="A83" s="280" t="s">
        <v>432</v>
      </c>
      <c r="B83" s="280"/>
      <c r="C83" s="280"/>
      <c r="D83" s="280"/>
      <c r="E83" s="280"/>
      <c r="F83" s="280"/>
      <c r="G83" s="14">
        <v>74</v>
      </c>
      <c r="H83" s="116">
        <v>0</v>
      </c>
      <c r="I83" s="116">
        <v>0</v>
      </c>
      <c r="J83" s="116">
        <v>0</v>
      </c>
      <c r="K83" s="116">
        <v>0</v>
      </c>
    </row>
    <row r="84" spans="1:11" x14ac:dyDescent="0.2">
      <c r="A84" s="255" t="s">
        <v>224</v>
      </c>
      <c r="B84" s="255"/>
      <c r="C84" s="255"/>
      <c r="D84" s="255"/>
      <c r="E84" s="255"/>
      <c r="F84" s="255"/>
      <c r="G84" s="278"/>
      <c r="H84" s="278"/>
      <c r="I84" s="278"/>
      <c r="J84" s="279"/>
      <c r="K84" s="279"/>
    </row>
    <row r="85" spans="1:11" x14ac:dyDescent="0.2">
      <c r="A85" s="271" t="s">
        <v>433</v>
      </c>
      <c r="B85" s="272"/>
      <c r="C85" s="272"/>
      <c r="D85" s="272"/>
      <c r="E85" s="272"/>
      <c r="F85" s="272"/>
      <c r="G85" s="14">
        <v>75</v>
      </c>
      <c r="H85" s="117">
        <f>H86+H87</f>
        <v>0</v>
      </c>
      <c r="I85" s="117">
        <f>I86+I87</f>
        <v>0</v>
      </c>
      <c r="J85" s="117">
        <f>J86+J87</f>
        <v>0</v>
      </c>
      <c r="K85" s="117">
        <f>K86+K87</f>
        <v>0</v>
      </c>
    </row>
    <row r="86" spans="1:11" x14ac:dyDescent="0.2">
      <c r="A86" s="273" t="s">
        <v>225</v>
      </c>
      <c r="B86" s="273"/>
      <c r="C86" s="273"/>
      <c r="D86" s="273"/>
      <c r="E86" s="273"/>
      <c r="F86" s="273"/>
      <c r="G86" s="13">
        <v>76</v>
      </c>
      <c r="H86" s="35">
        <v>0</v>
      </c>
      <c r="I86" s="35">
        <v>0</v>
      </c>
      <c r="J86" s="35">
        <v>0</v>
      </c>
      <c r="K86" s="35">
        <v>0</v>
      </c>
    </row>
    <row r="87" spans="1:11" x14ac:dyDescent="0.2">
      <c r="A87" s="273" t="s">
        <v>226</v>
      </c>
      <c r="B87" s="273"/>
      <c r="C87" s="273"/>
      <c r="D87" s="273"/>
      <c r="E87" s="273"/>
      <c r="F87" s="273"/>
      <c r="G87" s="13">
        <v>77</v>
      </c>
      <c r="H87" s="35">
        <v>0</v>
      </c>
      <c r="I87" s="35">
        <v>0</v>
      </c>
      <c r="J87" s="35">
        <v>0</v>
      </c>
      <c r="K87" s="35">
        <v>0</v>
      </c>
    </row>
    <row r="88" spans="1:11" x14ac:dyDescent="0.2">
      <c r="A88" s="284" t="s">
        <v>227</v>
      </c>
      <c r="B88" s="284"/>
      <c r="C88" s="284"/>
      <c r="D88" s="284"/>
      <c r="E88" s="284"/>
      <c r="F88" s="284"/>
      <c r="G88" s="285"/>
      <c r="H88" s="285"/>
      <c r="I88" s="285"/>
      <c r="J88" s="279"/>
      <c r="K88" s="279"/>
    </row>
    <row r="89" spans="1:11" x14ac:dyDescent="0.2">
      <c r="A89" s="251" t="s">
        <v>228</v>
      </c>
      <c r="B89" s="251"/>
      <c r="C89" s="251"/>
      <c r="D89" s="251"/>
      <c r="E89" s="251"/>
      <c r="F89" s="251"/>
      <c r="G89" s="13">
        <v>78</v>
      </c>
      <c r="H89" s="35">
        <v>81175480</v>
      </c>
      <c r="I89" s="35">
        <v>47482230</v>
      </c>
      <c r="J89" s="35">
        <v>53906777</v>
      </c>
      <c r="K89" s="35">
        <v>5102867</v>
      </c>
    </row>
    <row r="90" spans="1:11" ht="24" customHeight="1" x14ac:dyDescent="0.2">
      <c r="A90" s="252" t="s">
        <v>434</v>
      </c>
      <c r="B90" s="252"/>
      <c r="C90" s="252"/>
      <c r="D90" s="252"/>
      <c r="E90" s="252"/>
      <c r="F90" s="252"/>
      <c r="G90" s="14">
        <v>79</v>
      </c>
      <c r="H90" s="117">
        <f>H92+H101</f>
        <v>0</v>
      </c>
      <c r="I90" s="117">
        <f>I92+I101</f>
        <v>0</v>
      </c>
      <c r="J90" s="117">
        <f>J92+J101</f>
        <v>0</v>
      </c>
      <c r="K90" s="117">
        <f>K92+K101</f>
        <v>0</v>
      </c>
    </row>
    <row r="91" spans="1:11" ht="24" customHeight="1" x14ac:dyDescent="0.2">
      <c r="A91" s="252" t="s">
        <v>435</v>
      </c>
      <c r="B91" s="252"/>
      <c r="C91" s="252"/>
      <c r="D91" s="252"/>
      <c r="E91" s="252"/>
      <c r="F91" s="252"/>
      <c r="G91" s="14">
        <v>80</v>
      </c>
      <c r="H91" s="117">
        <f>SUM(H92:H96)</f>
        <v>0</v>
      </c>
      <c r="I91" s="117">
        <f>SUM(I92:I96)</f>
        <v>0</v>
      </c>
      <c r="J91" s="117">
        <f>SUM(J92:J96)</f>
        <v>0</v>
      </c>
      <c r="K91" s="117">
        <f>SUM(K92:K96)</f>
        <v>0</v>
      </c>
    </row>
    <row r="92" spans="1:11" ht="24.75" customHeight="1" x14ac:dyDescent="0.2">
      <c r="A92" s="274" t="s">
        <v>436</v>
      </c>
      <c r="B92" s="275"/>
      <c r="C92" s="275"/>
      <c r="D92" s="275"/>
      <c r="E92" s="275"/>
      <c r="F92" s="276"/>
      <c r="G92" s="13">
        <v>81</v>
      </c>
      <c r="H92" s="35">
        <v>0</v>
      </c>
      <c r="I92" s="35">
        <v>0</v>
      </c>
      <c r="J92" s="35">
        <v>0</v>
      </c>
      <c r="K92" s="35">
        <v>0</v>
      </c>
    </row>
    <row r="93" spans="1:11" ht="22.15" customHeight="1" x14ac:dyDescent="0.2">
      <c r="A93" s="277" t="s">
        <v>437</v>
      </c>
      <c r="B93" s="277"/>
      <c r="C93" s="277"/>
      <c r="D93" s="277"/>
      <c r="E93" s="277"/>
      <c r="F93" s="277"/>
      <c r="G93" s="13">
        <v>82</v>
      </c>
      <c r="H93" s="35">
        <v>0</v>
      </c>
      <c r="I93" s="35">
        <v>0</v>
      </c>
      <c r="J93" s="35">
        <v>0</v>
      </c>
      <c r="K93" s="35">
        <v>0</v>
      </c>
    </row>
    <row r="94" spans="1:11" ht="22.15" customHeight="1" x14ac:dyDescent="0.2">
      <c r="A94" s="277" t="s">
        <v>438</v>
      </c>
      <c r="B94" s="277"/>
      <c r="C94" s="277"/>
      <c r="D94" s="277"/>
      <c r="E94" s="277"/>
      <c r="F94" s="277"/>
      <c r="G94" s="13">
        <v>83</v>
      </c>
      <c r="H94" s="35">
        <v>0</v>
      </c>
      <c r="I94" s="35">
        <v>0</v>
      </c>
      <c r="J94" s="35">
        <v>0</v>
      </c>
      <c r="K94" s="35">
        <v>0</v>
      </c>
    </row>
    <row r="95" spans="1:11" ht="22.15" customHeight="1" x14ac:dyDescent="0.2">
      <c r="A95" s="277" t="s">
        <v>439</v>
      </c>
      <c r="B95" s="277"/>
      <c r="C95" s="277"/>
      <c r="D95" s="277"/>
      <c r="E95" s="277"/>
      <c r="F95" s="277"/>
      <c r="G95" s="13">
        <v>84</v>
      </c>
      <c r="H95" s="35">
        <v>0</v>
      </c>
      <c r="I95" s="35">
        <v>0</v>
      </c>
      <c r="J95" s="35">
        <v>0</v>
      </c>
      <c r="K95" s="35">
        <v>0</v>
      </c>
    </row>
    <row r="96" spans="1:11" ht="22.15" customHeight="1" x14ac:dyDescent="0.2">
      <c r="A96" s="277" t="s">
        <v>440</v>
      </c>
      <c r="B96" s="277"/>
      <c r="C96" s="277"/>
      <c r="D96" s="277"/>
      <c r="E96" s="277"/>
      <c r="F96" s="277"/>
      <c r="G96" s="13">
        <v>85</v>
      </c>
      <c r="H96" s="35">
        <v>0</v>
      </c>
      <c r="I96" s="35">
        <v>0</v>
      </c>
      <c r="J96" s="35">
        <v>0</v>
      </c>
      <c r="K96" s="35">
        <v>0</v>
      </c>
    </row>
    <row r="97" spans="1:11" ht="22.15" customHeight="1" x14ac:dyDescent="0.2">
      <c r="A97" s="277" t="s">
        <v>441</v>
      </c>
      <c r="B97" s="277"/>
      <c r="C97" s="277"/>
      <c r="D97" s="277"/>
      <c r="E97" s="277"/>
      <c r="F97" s="277"/>
      <c r="G97" s="13">
        <v>86</v>
      </c>
      <c r="H97" s="35">
        <v>0</v>
      </c>
      <c r="I97" s="35">
        <v>0</v>
      </c>
      <c r="J97" s="35">
        <v>0</v>
      </c>
      <c r="K97" s="35">
        <v>0</v>
      </c>
    </row>
    <row r="98" spans="1:11" ht="22.15" customHeight="1" x14ac:dyDescent="0.2">
      <c r="A98" s="280" t="s">
        <v>442</v>
      </c>
      <c r="B98" s="280"/>
      <c r="C98" s="280"/>
      <c r="D98" s="280"/>
      <c r="E98" s="280"/>
      <c r="F98" s="280"/>
      <c r="G98" s="14">
        <v>87</v>
      </c>
      <c r="H98" s="118">
        <f>SUM(H99:H106)</f>
        <v>0</v>
      </c>
      <c r="I98" s="118">
        <f>SUM(I99:I106)</f>
        <v>0</v>
      </c>
      <c r="J98" s="118">
        <f t="shared" ref="J98:K98" si="8">SUM(J99:J106)</f>
        <v>0</v>
      </c>
      <c r="K98" s="118">
        <f t="shared" si="8"/>
        <v>0</v>
      </c>
    </row>
    <row r="99" spans="1:11" ht="14.25" customHeight="1" x14ac:dyDescent="0.2">
      <c r="A99" s="277" t="s">
        <v>443</v>
      </c>
      <c r="B99" s="277"/>
      <c r="C99" s="277"/>
      <c r="D99" s="277"/>
      <c r="E99" s="277"/>
      <c r="F99" s="277"/>
      <c r="G99" s="13">
        <v>88</v>
      </c>
      <c r="H99" s="35">
        <v>0</v>
      </c>
      <c r="I99" s="35">
        <v>0</v>
      </c>
      <c r="J99" s="35">
        <v>0</v>
      </c>
      <c r="K99" s="35">
        <v>0</v>
      </c>
    </row>
    <row r="100" spans="1:11" ht="24" customHeight="1" x14ac:dyDescent="0.2">
      <c r="A100" s="277" t="s">
        <v>444</v>
      </c>
      <c r="B100" s="277"/>
      <c r="C100" s="277"/>
      <c r="D100" s="277"/>
      <c r="E100" s="277"/>
      <c r="F100" s="277"/>
      <c r="G100" s="13">
        <v>89</v>
      </c>
      <c r="H100" s="35">
        <v>0</v>
      </c>
      <c r="I100" s="35">
        <v>0</v>
      </c>
      <c r="J100" s="35">
        <v>0</v>
      </c>
      <c r="K100" s="35">
        <v>0</v>
      </c>
    </row>
    <row r="101" spans="1:11" x14ac:dyDescent="0.2">
      <c r="A101" s="277" t="s">
        <v>445</v>
      </c>
      <c r="B101" s="277"/>
      <c r="C101" s="277"/>
      <c r="D101" s="277"/>
      <c r="E101" s="277"/>
      <c r="F101" s="277"/>
      <c r="G101" s="13">
        <v>90</v>
      </c>
      <c r="H101" s="35">
        <v>0</v>
      </c>
      <c r="I101" s="35">
        <v>0</v>
      </c>
      <c r="J101" s="35">
        <v>0</v>
      </c>
      <c r="K101" s="35">
        <v>0</v>
      </c>
    </row>
    <row r="102" spans="1:11" ht="27.75" customHeight="1" x14ac:dyDescent="0.2">
      <c r="A102" s="250" t="s">
        <v>446</v>
      </c>
      <c r="B102" s="250"/>
      <c r="C102" s="250"/>
      <c r="D102" s="250"/>
      <c r="E102" s="250"/>
      <c r="F102" s="250"/>
      <c r="G102" s="13">
        <v>91</v>
      </c>
      <c r="H102" s="35">
        <v>0</v>
      </c>
      <c r="I102" s="35">
        <v>0</v>
      </c>
      <c r="J102" s="35">
        <v>0</v>
      </c>
      <c r="K102" s="35">
        <v>0</v>
      </c>
    </row>
    <row r="103" spans="1:11" ht="27.75" customHeight="1" x14ac:dyDescent="0.2">
      <c r="A103" s="250" t="s">
        <v>447</v>
      </c>
      <c r="B103" s="250"/>
      <c r="C103" s="250"/>
      <c r="D103" s="250"/>
      <c r="E103" s="250"/>
      <c r="F103" s="250"/>
      <c r="G103" s="13">
        <v>92</v>
      </c>
      <c r="H103" s="35">
        <v>0</v>
      </c>
      <c r="I103" s="35">
        <v>0</v>
      </c>
      <c r="J103" s="35">
        <v>0</v>
      </c>
      <c r="K103" s="35">
        <v>0</v>
      </c>
    </row>
    <row r="104" spans="1:11" ht="14.25" customHeight="1" x14ac:dyDescent="0.2">
      <c r="A104" s="250" t="s">
        <v>448</v>
      </c>
      <c r="B104" s="250"/>
      <c r="C104" s="250"/>
      <c r="D104" s="250"/>
      <c r="E104" s="250"/>
      <c r="F104" s="250"/>
      <c r="G104" s="13">
        <v>93</v>
      </c>
      <c r="H104" s="35">
        <v>0</v>
      </c>
      <c r="I104" s="35">
        <v>0</v>
      </c>
      <c r="J104" s="35">
        <v>0</v>
      </c>
      <c r="K104" s="35">
        <v>0</v>
      </c>
    </row>
    <row r="105" spans="1:11" ht="15.75" customHeight="1" x14ac:dyDescent="0.2">
      <c r="A105" s="250" t="s">
        <v>449</v>
      </c>
      <c r="B105" s="250"/>
      <c r="C105" s="250"/>
      <c r="D105" s="250"/>
      <c r="E105" s="250"/>
      <c r="F105" s="250"/>
      <c r="G105" s="13">
        <v>94</v>
      </c>
      <c r="H105" s="35">
        <v>0</v>
      </c>
      <c r="I105" s="35">
        <v>0</v>
      </c>
      <c r="J105" s="35">
        <v>0</v>
      </c>
      <c r="K105" s="35">
        <v>0</v>
      </c>
    </row>
    <row r="106" spans="1:11" ht="17.25" customHeight="1" x14ac:dyDescent="0.2">
      <c r="A106" s="250" t="s">
        <v>450</v>
      </c>
      <c r="B106" s="250"/>
      <c r="C106" s="250"/>
      <c r="D106" s="250"/>
      <c r="E106" s="250"/>
      <c r="F106" s="250"/>
      <c r="G106" s="13">
        <v>95</v>
      </c>
      <c r="H106" s="35">
        <v>0</v>
      </c>
      <c r="I106" s="35">
        <v>0</v>
      </c>
      <c r="J106" s="35">
        <v>0</v>
      </c>
      <c r="K106" s="35">
        <v>0</v>
      </c>
    </row>
    <row r="107" spans="1:11" ht="27.75" customHeight="1" x14ac:dyDescent="0.2">
      <c r="A107" s="250" t="s">
        <v>451</v>
      </c>
      <c r="B107" s="250"/>
      <c r="C107" s="250"/>
      <c r="D107" s="250"/>
      <c r="E107" s="250"/>
      <c r="F107" s="250"/>
      <c r="G107" s="13">
        <v>96</v>
      </c>
      <c r="H107" s="35">
        <v>0</v>
      </c>
      <c r="I107" s="35">
        <v>0</v>
      </c>
      <c r="J107" s="35">
        <v>0</v>
      </c>
      <c r="K107" s="35">
        <v>0</v>
      </c>
    </row>
    <row r="108" spans="1:11" ht="22.9" customHeight="1" x14ac:dyDescent="0.2">
      <c r="A108" s="252" t="s">
        <v>452</v>
      </c>
      <c r="B108" s="252"/>
      <c r="C108" s="252"/>
      <c r="D108" s="252"/>
      <c r="E108" s="252"/>
      <c r="F108" s="252"/>
      <c r="G108" s="14">
        <v>97</v>
      </c>
      <c r="H108" s="117">
        <f>H91+H98-H107-H97</f>
        <v>0</v>
      </c>
      <c r="I108" s="117">
        <f>I91+I98-I107-I97</f>
        <v>0</v>
      </c>
      <c r="J108" s="117">
        <f t="shared" ref="J108:K108" si="9">J91+J98-J107-J97</f>
        <v>0</v>
      </c>
      <c r="K108" s="117">
        <f t="shared" si="9"/>
        <v>0</v>
      </c>
    </row>
    <row r="109" spans="1:11" ht="22.9" customHeight="1" x14ac:dyDescent="0.2">
      <c r="A109" s="252" t="s">
        <v>453</v>
      </c>
      <c r="B109" s="252"/>
      <c r="C109" s="252"/>
      <c r="D109" s="252"/>
      <c r="E109" s="252"/>
      <c r="F109" s="252"/>
      <c r="G109" s="14">
        <v>98</v>
      </c>
      <c r="H109" s="117">
        <f>H89+H108</f>
        <v>81175480</v>
      </c>
      <c r="I109" s="117">
        <f>I89+I108</f>
        <v>47482230</v>
      </c>
      <c r="J109" s="117">
        <f t="shared" ref="J109:K109" si="10">J89+J108</f>
        <v>53906777</v>
      </c>
      <c r="K109" s="117">
        <f t="shared" si="10"/>
        <v>5102867</v>
      </c>
    </row>
    <row r="110" spans="1:11" x14ac:dyDescent="0.2">
      <c r="A110" s="255" t="s">
        <v>229</v>
      </c>
      <c r="B110" s="255"/>
      <c r="C110" s="255"/>
      <c r="D110" s="255"/>
      <c r="E110" s="255"/>
      <c r="F110" s="255"/>
      <c r="G110" s="278"/>
      <c r="H110" s="278"/>
      <c r="I110" s="278"/>
      <c r="J110" s="279"/>
      <c r="K110" s="279"/>
    </row>
    <row r="111" spans="1:11" ht="27" customHeight="1" x14ac:dyDescent="0.2">
      <c r="A111" s="271" t="s">
        <v>454</v>
      </c>
      <c r="B111" s="272"/>
      <c r="C111" s="272"/>
      <c r="D111" s="272"/>
      <c r="E111" s="272"/>
      <c r="F111" s="272"/>
      <c r="G111" s="14">
        <v>99</v>
      </c>
      <c r="H111" s="117">
        <f>H112+H113</f>
        <v>81175480</v>
      </c>
      <c r="I111" s="117">
        <f>I112+I113</f>
        <v>47482230</v>
      </c>
      <c r="J111" s="117">
        <f>J112+J113</f>
        <v>53906777</v>
      </c>
      <c r="K111" s="117">
        <f>K112+K113</f>
        <v>5102867</v>
      </c>
    </row>
    <row r="112" spans="1:11" x14ac:dyDescent="0.2">
      <c r="A112" s="273" t="s">
        <v>230</v>
      </c>
      <c r="B112" s="273"/>
      <c r="C112" s="273"/>
      <c r="D112" s="273"/>
      <c r="E112" s="273"/>
      <c r="F112" s="273"/>
      <c r="G112" s="13">
        <v>100</v>
      </c>
      <c r="H112" s="35">
        <v>81175480</v>
      </c>
      <c r="I112" s="35">
        <v>47482230</v>
      </c>
      <c r="J112" s="35">
        <v>53906777</v>
      </c>
      <c r="K112" s="35">
        <v>5102867</v>
      </c>
    </row>
    <row r="113" spans="1:11" x14ac:dyDescent="0.2">
      <c r="A113" s="273" t="s">
        <v>231</v>
      </c>
      <c r="B113" s="273"/>
      <c r="C113" s="273"/>
      <c r="D113" s="273"/>
      <c r="E113" s="273"/>
      <c r="F113" s="273"/>
      <c r="G113" s="13">
        <v>101</v>
      </c>
      <c r="H113" s="35">
        <v>0</v>
      </c>
      <c r="I113" s="35">
        <v>0</v>
      </c>
      <c r="J113" s="35">
        <v>0</v>
      </c>
      <c r="K113" s="35">
        <v>0</v>
      </c>
    </row>
  </sheetData>
  <sheetProtection algorithmName="SHA-512" hashValue="eUegSf2caansMnMCc69zuJBEpuHOQhMm7P21/R2B8SpaGDw2JgBZYS9P2k0YhlkwefyeMwFGXU+X7IkfQXZJ/Q==" saltValue="mvheMTqmESNVMywc+tqf0A=="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40"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showGridLines="0" zoomScaleNormal="100" zoomScaleSheetLayoutView="110" workbookViewId="0">
      <selection sqref="A1:I1"/>
    </sheetView>
  </sheetViews>
  <sheetFormatPr defaultColWidth="9.140625" defaultRowHeight="12.75" x14ac:dyDescent="0.2"/>
  <cols>
    <col min="1" max="7" width="9.140625" style="18"/>
    <col min="8" max="9" width="15.140625" style="46" customWidth="1"/>
    <col min="10" max="16384" width="9.140625" style="18"/>
  </cols>
  <sheetData>
    <row r="1" spans="1:9" x14ac:dyDescent="0.2">
      <c r="A1" s="288" t="s">
        <v>232</v>
      </c>
      <c r="B1" s="326"/>
      <c r="C1" s="326"/>
      <c r="D1" s="326"/>
      <c r="E1" s="326"/>
      <c r="F1" s="326"/>
      <c r="G1" s="326"/>
      <c r="H1" s="326"/>
      <c r="I1" s="326"/>
    </row>
    <row r="2" spans="1:9" ht="12.75" customHeight="1" x14ac:dyDescent="0.2">
      <c r="A2" s="287" t="s">
        <v>593</v>
      </c>
      <c r="B2" s="260"/>
      <c r="C2" s="260"/>
      <c r="D2" s="260"/>
      <c r="E2" s="260"/>
      <c r="F2" s="260"/>
      <c r="G2" s="260"/>
      <c r="H2" s="260"/>
      <c r="I2" s="260"/>
    </row>
    <row r="3" spans="1:9" x14ac:dyDescent="0.2">
      <c r="A3" s="328" t="s">
        <v>233</v>
      </c>
      <c r="B3" s="329"/>
      <c r="C3" s="329"/>
      <c r="D3" s="329"/>
      <c r="E3" s="329"/>
      <c r="F3" s="329"/>
      <c r="G3" s="329"/>
      <c r="H3" s="329"/>
      <c r="I3" s="329"/>
    </row>
    <row r="4" spans="1:9" x14ac:dyDescent="0.2">
      <c r="A4" s="327" t="s">
        <v>523</v>
      </c>
      <c r="B4" s="264"/>
      <c r="C4" s="264"/>
      <c r="D4" s="264"/>
      <c r="E4" s="264"/>
      <c r="F4" s="264"/>
      <c r="G4" s="264"/>
      <c r="H4" s="264"/>
      <c r="I4" s="265"/>
    </row>
    <row r="5" spans="1:9" ht="24" thickBot="1" x14ac:dyDescent="0.25">
      <c r="A5" s="330" t="s">
        <v>234</v>
      </c>
      <c r="B5" s="331"/>
      <c r="C5" s="331"/>
      <c r="D5" s="331"/>
      <c r="E5" s="331"/>
      <c r="F5" s="332"/>
      <c r="G5" s="19" t="s">
        <v>235</v>
      </c>
      <c r="H5" s="36" t="s">
        <v>236</v>
      </c>
      <c r="I5" s="36" t="s">
        <v>237</v>
      </c>
    </row>
    <row r="6" spans="1:9" x14ac:dyDescent="0.2">
      <c r="A6" s="333">
        <v>1</v>
      </c>
      <c r="B6" s="334"/>
      <c r="C6" s="334"/>
      <c r="D6" s="334"/>
      <c r="E6" s="334"/>
      <c r="F6" s="335"/>
      <c r="G6" s="20">
        <v>2</v>
      </c>
      <c r="H6" s="37" t="s">
        <v>238</v>
      </c>
      <c r="I6" s="37" t="s">
        <v>239</v>
      </c>
    </row>
    <row r="7" spans="1:9" x14ac:dyDescent="0.2">
      <c r="A7" s="305" t="s">
        <v>240</v>
      </c>
      <c r="B7" s="306"/>
      <c r="C7" s="306"/>
      <c r="D7" s="306"/>
      <c r="E7" s="306"/>
      <c r="F7" s="306"/>
      <c r="G7" s="306"/>
      <c r="H7" s="306"/>
      <c r="I7" s="307"/>
    </row>
    <row r="8" spans="1:9" ht="12.75" customHeight="1" x14ac:dyDescent="0.2">
      <c r="A8" s="308" t="s">
        <v>241</v>
      </c>
      <c r="B8" s="309"/>
      <c r="C8" s="309"/>
      <c r="D8" s="309"/>
      <c r="E8" s="309"/>
      <c r="F8" s="310"/>
      <c r="G8" s="21">
        <v>1</v>
      </c>
      <c r="H8" s="150">
        <v>95335951</v>
      </c>
      <c r="I8" s="38">
        <v>62081435</v>
      </c>
    </row>
    <row r="9" spans="1:9" ht="12.75" customHeight="1" x14ac:dyDescent="0.2">
      <c r="A9" s="323" t="s">
        <v>242</v>
      </c>
      <c r="B9" s="324"/>
      <c r="C9" s="324"/>
      <c r="D9" s="324"/>
      <c r="E9" s="324"/>
      <c r="F9" s="325"/>
      <c r="G9" s="22">
        <v>2</v>
      </c>
      <c r="H9" s="39">
        <f>H10+H11+H12+H13+H14+H15+H16+H17</f>
        <v>22354559</v>
      </c>
      <c r="I9" s="39">
        <f>I10+I11+I12+I13+I14+I15+I16+I17</f>
        <v>19497522</v>
      </c>
    </row>
    <row r="10" spans="1:9" ht="12.75" customHeight="1" x14ac:dyDescent="0.2">
      <c r="A10" s="320" t="s">
        <v>243</v>
      </c>
      <c r="B10" s="321"/>
      <c r="C10" s="321"/>
      <c r="D10" s="321"/>
      <c r="E10" s="321"/>
      <c r="F10" s="322"/>
      <c r="G10" s="23">
        <v>3</v>
      </c>
      <c r="H10" s="40">
        <v>23066940</v>
      </c>
      <c r="I10" s="40">
        <v>19206164</v>
      </c>
    </row>
    <row r="11" spans="1:9" ht="22.15" customHeight="1" x14ac:dyDescent="0.2">
      <c r="A11" s="320" t="s">
        <v>244</v>
      </c>
      <c r="B11" s="321"/>
      <c r="C11" s="321"/>
      <c r="D11" s="321"/>
      <c r="E11" s="321"/>
      <c r="F11" s="322"/>
      <c r="G11" s="23">
        <v>4</v>
      </c>
      <c r="H11" s="40">
        <v>-51662</v>
      </c>
      <c r="I11" s="40">
        <v>-229826</v>
      </c>
    </row>
    <row r="12" spans="1:9" ht="23.45" customHeight="1" x14ac:dyDescent="0.2">
      <c r="A12" s="320" t="s">
        <v>245</v>
      </c>
      <c r="B12" s="321"/>
      <c r="C12" s="321"/>
      <c r="D12" s="321"/>
      <c r="E12" s="321"/>
      <c r="F12" s="322"/>
      <c r="G12" s="23">
        <v>5</v>
      </c>
      <c r="H12" s="40">
        <v>-245991</v>
      </c>
      <c r="I12" s="40">
        <v>1897545</v>
      </c>
    </row>
    <row r="13" spans="1:9" ht="12.75" customHeight="1" x14ac:dyDescent="0.2">
      <c r="A13" s="320" t="s">
        <v>246</v>
      </c>
      <c r="B13" s="321"/>
      <c r="C13" s="321"/>
      <c r="D13" s="321"/>
      <c r="E13" s="321"/>
      <c r="F13" s="322"/>
      <c r="G13" s="23">
        <v>6</v>
      </c>
      <c r="H13" s="40">
        <v>-1359831</v>
      </c>
      <c r="I13" s="40">
        <v>-3040234</v>
      </c>
    </row>
    <row r="14" spans="1:9" ht="12.75" customHeight="1" x14ac:dyDescent="0.2">
      <c r="A14" s="320" t="s">
        <v>247</v>
      </c>
      <c r="B14" s="321"/>
      <c r="C14" s="321"/>
      <c r="D14" s="321"/>
      <c r="E14" s="321"/>
      <c r="F14" s="322"/>
      <c r="G14" s="23">
        <v>7</v>
      </c>
      <c r="H14" s="40">
        <v>503160</v>
      </c>
      <c r="I14" s="40">
        <v>570333</v>
      </c>
    </row>
    <row r="15" spans="1:9" ht="12.75" customHeight="1" x14ac:dyDescent="0.2">
      <c r="A15" s="320" t="s">
        <v>248</v>
      </c>
      <c r="B15" s="321"/>
      <c r="C15" s="321"/>
      <c r="D15" s="321"/>
      <c r="E15" s="321"/>
      <c r="F15" s="322"/>
      <c r="G15" s="23">
        <v>8</v>
      </c>
      <c r="H15" s="40">
        <v>0</v>
      </c>
      <c r="I15" s="40">
        <v>0</v>
      </c>
    </row>
    <row r="16" spans="1:9" ht="12.75" customHeight="1" x14ac:dyDescent="0.2">
      <c r="A16" s="320" t="s">
        <v>249</v>
      </c>
      <c r="B16" s="321"/>
      <c r="C16" s="321"/>
      <c r="D16" s="321"/>
      <c r="E16" s="321"/>
      <c r="F16" s="322"/>
      <c r="G16" s="23">
        <v>9</v>
      </c>
      <c r="H16" s="40">
        <v>-159473</v>
      </c>
      <c r="I16" s="40">
        <v>-2600047</v>
      </c>
    </row>
    <row r="17" spans="1:9" ht="25.15" customHeight="1" x14ac:dyDescent="0.2">
      <c r="A17" s="320" t="s">
        <v>250</v>
      </c>
      <c r="B17" s="321"/>
      <c r="C17" s="321"/>
      <c r="D17" s="321"/>
      <c r="E17" s="321"/>
      <c r="F17" s="322"/>
      <c r="G17" s="23">
        <v>10</v>
      </c>
      <c r="H17" s="40">
        <v>601416</v>
      </c>
      <c r="I17" s="40">
        <v>3693587</v>
      </c>
    </row>
    <row r="18" spans="1:9" ht="28.15" customHeight="1" x14ac:dyDescent="0.2">
      <c r="A18" s="299" t="s">
        <v>251</v>
      </c>
      <c r="B18" s="300"/>
      <c r="C18" s="300"/>
      <c r="D18" s="300"/>
      <c r="E18" s="300"/>
      <c r="F18" s="301"/>
      <c r="G18" s="22">
        <v>11</v>
      </c>
      <c r="H18" s="39">
        <f>H8+H9</f>
        <v>117690510</v>
      </c>
      <c r="I18" s="39">
        <f>I8+I9</f>
        <v>81578957</v>
      </c>
    </row>
    <row r="19" spans="1:9" ht="12.75" customHeight="1" x14ac:dyDescent="0.2">
      <c r="A19" s="323" t="s">
        <v>252</v>
      </c>
      <c r="B19" s="324"/>
      <c r="C19" s="324"/>
      <c r="D19" s="324"/>
      <c r="E19" s="324"/>
      <c r="F19" s="325"/>
      <c r="G19" s="22">
        <v>12</v>
      </c>
      <c r="H19" s="39">
        <f>H20+H21+H22+H23</f>
        <v>11282157</v>
      </c>
      <c r="I19" s="39">
        <f>I20+I21+I22+I23</f>
        <v>-54451579</v>
      </c>
    </row>
    <row r="20" spans="1:9" ht="12.75" customHeight="1" x14ac:dyDescent="0.2">
      <c r="A20" s="320" t="s">
        <v>253</v>
      </c>
      <c r="B20" s="321"/>
      <c r="C20" s="321"/>
      <c r="D20" s="321"/>
      <c r="E20" s="321"/>
      <c r="F20" s="322"/>
      <c r="G20" s="23">
        <v>13</v>
      </c>
      <c r="H20" s="151">
        <v>132658209</v>
      </c>
      <c r="I20" s="40">
        <v>27911184</v>
      </c>
    </row>
    <row r="21" spans="1:9" ht="12.75" customHeight="1" x14ac:dyDescent="0.2">
      <c r="A21" s="320" t="s">
        <v>254</v>
      </c>
      <c r="B21" s="321"/>
      <c r="C21" s="321"/>
      <c r="D21" s="321"/>
      <c r="E21" s="321"/>
      <c r="F21" s="322"/>
      <c r="G21" s="23">
        <v>14</v>
      </c>
      <c r="H21" s="151">
        <v>-93260225</v>
      </c>
      <c r="I21" s="40">
        <v>-76895844</v>
      </c>
    </row>
    <row r="22" spans="1:9" ht="12.75" customHeight="1" x14ac:dyDescent="0.2">
      <c r="A22" s="320" t="s">
        <v>255</v>
      </c>
      <c r="B22" s="321"/>
      <c r="C22" s="321"/>
      <c r="D22" s="321"/>
      <c r="E22" s="321"/>
      <c r="F22" s="322"/>
      <c r="G22" s="23">
        <v>15</v>
      </c>
      <c r="H22" s="151">
        <v>-29541972</v>
      </c>
      <c r="I22" s="40">
        <v>-2490965</v>
      </c>
    </row>
    <row r="23" spans="1:9" ht="12.75" customHeight="1" x14ac:dyDescent="0.2">
      <c r="A23" s="320" t="s">
        <v>256</v>
      </c>
      <c r="B23" s="321"/>
      <c r="C23" s="321"/>
      <c r="D23" s="321"/>
      <c r="E23" s="321"/>
      <c r="F23" s="322"/>
      <c r="G23" s="23">
        <v>16</v>
      </c>
      <c r="H23" s="151">
        <v>1426145</v>
      </c>
      <c r="I23" s="40">
        <v>-2975954</v>
      </c>
    </row>
    <row r="24" spans="1:9" ht="12.75" customHeight="1" x14ac:dyDescent="0.2">
      <c r="A24" s="299" t="s">
        <v>257</v>
      </c>
      <c r="B24" s="300"/>
      <c r="C24" s="300"/>
      <c r="D24" s="300"/>
      <c r="E24" s="300"/>
      <c r="F24" s="301"/>
      <c r="G24" s="22">
        <v>17</v>
      </c>
      <c r="H24" s="39">
        <f>H18+H19</f>
        <v>128972667</v>
      </c>
      <c r="I24" s="39">
        <f>I18+I19</f>
        <v>27127378</v>
      </c>
    </row>
    <row r="25" spans="1:9" ht="12.75" customHeight="1" x14ac:dyDescent="0.2">
      <c r="A25" s="311" t="s">
        <v>258</v>
      </c>
      <c r="B25" s="312"/>
      <c r="C25" s="312"/>
      <c r="D25" s="312"/>
      <c r="E25" s="312"/>
      <c r="F25" s="313"/>
      <c r="G25" s="23">
        <v>18</v>
      </c>
      <c r="H25" s="151">
        <v>-677450</v>
      </c>
      <c r="I25" s="40">
        <v>-575098</v>
      </c>
    </row>
    <row r="26" spans="1:9" ht="12.75" customHeight="1" x14ac:dyDescent="0.2">
      <c r="A26" s="311" t="s">
        <v>259</v>
      </c>
      <c r="B26" s="312"/>
      <c r="C26" s="312"/>
      <c r="D26" s="312"/>
      <c r="E26" s="312"/>
      <c r="F26" s="313"/>
      <c r="G26" s="23">
        <v>19</v>
      </c>
      <c r="H26" s="151">
        <v>-78545</v>
      </c>
      <c r="I26" s="40">
        <v>-1660258</v>
      </c>
    </row>
    <row r="27" spans="1:9" ht="25.9" customHeight="1" x14ac:dyDescent="0.2">
      <c r="A27" s="302" t="s">
        <v>260</v>
      </c>
      <c r="B27" s="303"/>
      <c r="C27" s="303"/>
      <c r="D27" s="303"/>
      <c r="E27" s="303"/>
      <c r="F27" s="304"/>
      <c r="G27" s="24">
        <v>20</v>
      </c>
      <c r="H27" s="41">
        <f>H24+H25+H26</f>
        <v>128216672</v>
      </c>
      <c r="I27" s="41">
        <f>I24+I25+I26</f>
        <v>24892022</v>
      </c>
    </row>
    <row r="28" spans="1:9" x14ac:dyDescent="0.2">
      <c r="A28" s="305" t="s">
        <v>261</v>
      </c>
      <c r="B28" s="306"/>
      <c r="C28" s="306"/>
      <c r="D28" s="306"/>
      <c r="E28" s="306"/>
      <c r="F28" s="306"/>
      <c r="G28" s="306"/>
      <c r="H28" s="306"/>
      <c r="I28" s="307"/>
    </row>
    <row r="29" spans="1:9" ht="30.6" customHeight="1" x14ac:dyDescent="0.2">
      <c r="A29" s="308" t="s">
        <v>262</v>
      </c>
      <c r="B29" s="309"/>
      <c r="C29" s="309"/>
      <c r="D29" s="309"/>
      <c r="E29" s="309"/>
      <c r="F29" s="310"/>
      <c r="G29" s="21">
        <v>21</v>
      </c>
      <c r="H29" s="152">
        <v>31178</v>
      </c>
      <c r="I29" s="42">
        <v>193246</v>
      </c>
    </row>
    <row r="30" spans="1:9" ht="12.75" customHeight="1" x14ac:dyDescent="0.2">
      <c r="A30" s="311" t="s">
        <v>263</v>
      </c>
      <c r="B30" s="312"/>
      <c r="C30" s="312"/>
      <c r="D30" s="312"/>
      <c r="E30" s="312"/>
      <c r="F30" s="313"/>
      <c r="G30" s="23">
        <v>22</v>
      </c>
      <c r="H30" s="153">
        <v>0</v>
      </c>
      <c r="I30" s="40">
        <v>0</v>
      </c>
    </row>
    <row r="31" spans="1:9" ht="12.75" customHeight="1" x14ac:dyDescent="0.2">
      <c r="A31" s="311" t="s">
        <v>264</v>
      </c>
      <c r="B31" s="312"/>
      <c r="C31" s="312"/>
      <c r="D31" s="312"/>
      <c r="E31" s="312"/>
      <c r="F31" s="313"/>
      <c r="G31" s="23">
        <v>23</v>
      </c>
      <c r="H31" s="153">
        <v>869267</v>
      </c>
      <c r="I31" s="43">
        <v>2943408</v>
      </c>
    </row>
    <row r="32" spans="1:9" ht="12.75" customHeight="1" x14ac:dyDescent="0.2">
      <c r="A32" s="311" t="s">
        <v>265</v>
      </c>
      <c r="B32" s="312"/>
      <c r="C32" s="312"/>
      <c r="D32" s="312"/>
      <c r="E32" s="312"/>
      <c r="F32" s="313"/>
      <c r="G32" s="23">
        <v>24</v>
      </c>
      <c r="H32" s="153">
        <v>0</v>
      </c>
      <c r="I32" s="40">
        <v>0</v>
      </c>
    </row>
    <row r="33" spans="1:9" ht="12.75" customHeight="1" x14ac:dyDescent="0.2">
      <c r="A33" s="311" t="s">
        <v>266</v>
      </c>
      <c r="B33" s="312"/>
      <c r="C33" s="312"/>
      <c r="D33" s="312"/>
      <c r="E33" s="312"/>
      <c r="F33" s="313"/>
      <c r="G33" s="23">
        <v>25</v>
      </c>
      <c r="H33" s="153">
        <v>3249610</v>
      </c>
      <c r="I33" s="43">
        <v>12900523</v>
      </c>
    </row>
    <row r="34" spans="1:9" ht="12.75" customHeight="1" x14ac:dyDescent="0.2">
      <c r="A34" s="311" t="s">
        <v>267</v>
      </c>
      <c r="B34" s="312"/>
      <c r="C34" s="312"/>
      <c r="D34" s="312"/>
      <c r="E34" s="312"/>
      <c r="F34" s="313"/>
      <c r="G34" s="23">
        <v>26</v>
      </c>
      <c r="H34" s="153">
        <v>1324523</v>
      </c>
      <c r="I34" s="40">
        <v>0</v>
      </c>
    </row>
    <row r="35" spans="1:9" ht="26.45" customHeight="1" x14ac:dyDescent="0.2">
      <c r="A35" s="299" t="s">
        <v>268</v>
      </c>
      <c r="B35" s="300"/>
      <c r="C35" s="300"/>
      <c r="D35" s="300"/>
      <c r="E35" s="300"/>
      <c r="F35" s="301"/>
      <c r="G35" s="22">
        <v>27</v>
      </c>
      <c r="H35" s="44">
        <f>H29+H30+H31+H32+H33+H34</f>
        <v>5474578</v>
      </c>
      <c r="I35" s="44">
        <f>I29+I30+I31+I32+I33+I34</f>
        <v>16037177</v>
      </c>
    </row>
    <row r="36" spans="1:9" ht="22.9" customHeight="1" x14ac:dyDescent="0.2">
      <c r="A36" s="311" t="s">
        <v>269</v>
      </c>
      <c r="B36" s="312"/>
      <c r="C36" s="312"/>
      <c r="D36" s="312"/>
      <c r="E36" s="312"/>
      <c r="F36" s="313"/>
      <c r="G36" s="23">
        <v>28</v>
      </c>
      <c r="H36" s="153">
        <v>-6246958</v>
      </c>
      <c r="I36" s="43">
        <v>-2421830</v>
      </c>
    </row>
    <row r="37" spans="1:9" ht="12.75" customHeight="1" x14ac:dyDescent="0.2">
      <c r="A37" s="311" t="s">
        <v>270</v>
      </c>
      <c r="B37" s="312"/>
      <c r="C37" s="312"/>
      <c r="D37" s="312"/>
      <c r="E37" s="312"/>
      <c r="F37" s="313"/>
      <c r="G37" s="23">
        <v>29</v>
      </c>
      <c r="H37" s="153">
        <v>0</v>
      </c>
      <c r="I37" s="43">
        <v>0</v>
      </c>
    </row>
    <row r="38" spans="1:9" ht="12.75" customHeight="1" x14ac:dyDescent="0.2">
      <c r="A38" s="311" t="s">
        <v>271</v>
      </c>
      <c r="B38" s="312"/>
      <c r="C38" s="312"/>
      <c r="D38" s="312"/>
      <c r="E38" s="312"/>
      <c r="F38" s="313"/>
      <c r="G38" s="23">
        <v>30</v>
      </c>
      <c r="H38" s="153">
        <v>0</v>
      </c>
      <c r="I38" s="43">
        <v>0</v>
      </c>
    </row>
    <row r="39" spans="1:9" ht="12.75" customHeight="1" x14ac:dyDescent="0.2">
      <c r="A39" s="311" t="s">
        <v>272</v>
      </c>
      <c r="B39" s="312"/>
      <c r="C39" s="312"/>
      <c r="D39" s="312"/>
      <c r="E39" s="312"/>
      <c r="F39" s="313"/>
      <c r="G39" s="23">
        <v>31</v>
      </c>
      <c r="H39" s="153">
        <v>0</v>
      </c>
      <c r="I39" s="43">
        <v>0</v>
      </c>
    </row>
    <row r="40" spans="1:9" ht="12.75" customHeight="1" x14ac:dyDescent="0.2">
      <c r="A40" s="311" t="s">
        <v>273</v>
      </c>
      <c r="B40" s="312"/>
      <c r="C40" s="312"/>
      <c r="D40" s="312"/>
      <c r="E40" s="312"/>
      <c r="F40" s="313"/>
      <c r="G40" s="23">
        <v>32</v>
      </c>
      <c r="H40" s="153">
        <v>0</v>
      </c>
      <c r="I40" s="43">
        <v>0</v>
      </c>
    </row>
    <row r="41" spans="1:9" ht="24" customHeight="1" x14ac:dyDescent="0.2">
      <c r="A41" s="299" t="s">
        <v>274</v>
      </c>
      <c r="B41" s="300"/>
      <c r="C41" s="300"/>
      <c r="D41" s="300"/>
      <c r="E41" s="300"/>
      <c r="F41" s="301"/>
      <c r="G41" s="22">
        <v>33</v>
      </c>
      <c r="H41" s="44">
        <f>H36+H37+H38+H39+H40</f>
        <v>-6246958</v>
      </c>
      <c r="I41" s="44">
        <f>I36+I37+I38+I39+I40</f>
        <v>-2421830</v>
      </c>
    </row>
    <row r="42" spans="1:9" ht="29.45" customHeight="1" x14ac:dyDescent="0.2">
      <c r="A42" s="302" t="s">
        <v>275</v>
      </c>
      <c r="B42" s="303"/>
      <c r="C42" s="303"/>
      <c r="D42" s="303"/>
      <c r="E42" s="303"/>
      <c r="F42" s="304"/>
      <c r="G42" s="24">
        <v>34</v>
      </c>
      <c r="H42" s="45">
        <f>H35+H41</f>
        <v>-772380</v>
      </c>
      <c r="I42" s="45">
        <f>I35+I41</f>
        <v>13615347</v>
      </c>
    </row>
    <row r="43" spans="1:9" x14ac:dyDescent="0.2">
      <c r="A43" s="305" t="s">
        <v>276</v>
      </c>
      <c r="B43" s="306"/>
      <c r="C43" s="306"/>
      <c r="D43" s="306"/>
      <c r="E43" s="306"/>
      <c r="F43" s="306"/>
      <c r="G43" s="306"/>
      <c r="H43" s="306"/>
      <c r="I43" s="307"/>
    </row>
    <row r="44" spans="1:9" ht="12.75" customHeight="1" x14ac:dyDescent="0.2">
      <c r="A44" s="308" t="s">
        <v>277</v>
      </c>
      <c r="B44" s="309"/>
      <c r="C44" s="309"/>
      <c r="D44" s="309"/>
      <c r="E44" s="309"/>
      <c r="F44" s="310"/>
      <c r="G44" s="21">
        <v>35</v>
      </c>
      <c r="H44" s="42">
        <v>0</v>
      </c>
      <c r="I44" s="42">
        <v>0</v>
      </c>
    </row>
    <row r="45" spans="1:9" ht="25.15" customHeight="1" x14ac:dyDescent="0.2">
      <c r="A45" s="311" t="s">
        <v>278</v>
      </c>
      <c r="B45" s="312"/>
      <c r="C45" s="312"/>
      <c r="D45" s="312"/>
      <c r="E45" s="312"/>
      <c r="F45" s="313"/>
      <c r="G45" s="23">
        <v>36</v>
      </c>
      <c r="H45" s="43">
        <v>0</v>
      </c>
      <c r="I45" s="43">
        <v>0</v>
      </c>
    </row>
    <row r="46" spans="1:9" ht="12.75" customHeight="1" x14ac:dyDescent="0.2">
      <c r="A46" s="311" t="s">
        <v>279</v>
      </c>
      <c r="B46" s="312"/>
      <c r="C46" s="312"/>
      <c r="D46" s="312"/>
      <c r="E46" s="312"/>
      <c r="F46" s="313"/>
      <c r="G46" s="23">
        <v>37</v>
      </c>
      <c r="H46" s="153">
        <v>0</v>
      </c>
      <c r="I46" s="43">
        <v>0</v>
      </c>
    </row>
    <row r="47" spans="1:9" ht="12.75" customHeight="1" x14ac:dyDescent="0.2">
      <c r="A47" s="311" t="s">
        <v>280</v>
      </c>
      <c r="B47" s="312"/>
      <c r="C47" s="312"/>
      <c r="D47" s="312"/>
      <c r="E47" s="312"/>
      <c r="F47" s="313"/>
      <c r="G47" s="23">
        <v>38</v>
      </c>
      <c r="H47" s="43">
        <v>0</v>
      </c>
      <c r="I47" s="43">
        <v>0</v>
      </c>
    </row>
    <row r="48" spans="1:9" ht="22.15" customHeight="1" x14ac:dyDescent="0.2">
      <c r="A48" s="299" t="s">
        <v>281</v>
      </c>
      <c r="B48" s="300"/>
      <c r="C48" s="300"/>
      <c r="D48" s="300"/>
      <c r="E48" s="300"/>
      <c r="F48" s="301"/>
      <c r="G48" s="22">
        <v>39</v>
      </c>
      <c r="H48" s="44">
        <f>H44+H45+H46+H47</f>
        <v>0</v>
      </c>
      <c r="I48" s="44">
        <f>I44+I45+I46+I47</f>
        <v>0</v>
      </c>
    </row>
    <row r="49" spans="1:9" ht="24.6" customHeight="1" x14ac:dyDescent="0.2">
      <c r="A49" s="311" t="s">
        <v>282</v>
      </c>
      <c r="B49" s="312"/>
      <c r="C49" s="312"/>
      <c r="D49" s="312"/>
      <c r="E49" s="312"/>
      <c r="F49" s="313"/>
      <c r="G49" s="23">
        <v>40</v>
      </c>
      <c r="H49" s="153">
        <v>-7044132</v>
      </c>
      <c r="I49" s="43">
        <v>-12343678</v>
      </c>
    </row>
    <row r="50" spans="1:9" ht="12.75" customHeight="1" x14ac:dyDescent="0.2">
      <c r="A50" s="311" t="s">
        <v>283</v>
      </c>
      <c r="B50" s="312"/>
      <c r="C50" s="312"/>
      <c r="D50" s="312"/>
      <c r="E50" s="312"/>
      <c r="F50" s="313"/>
      <c r="G50" s="23">
        <v>41</v>
      </c>
      <c r="H50" s="153">
        <v>-3485</v>
      </c>
      <c r="I50" s="43">
        <v>-50167</v>
      </c>
    </row>
    <row r="51" spans="1:9" ht="12.75" customHeight="1" x14ac:dyDescent="0.2">
      <c r="A51" s="311" t="s">
        <v>284</v>
      </c>
      <c r="B51" s="312"/>
      <c r="C51" s="312"/>
      <c r="D51" s="312"/>
      <c r="E51" s="312"/>
      <c r="F51" s="313"/>
      <c r="G51" s="23">
        <v>42</v>
      </c>
      <c r="H51" s="153">
        <v>-6007448</v>
      </c>
      <c r="I51" s="43">
        <v>-5052986</v>
      </c>
    </row>
    <row r="52" spans="1:9" ht="22.9" customHeight="1" x14ac:dyDescent="0.2">
      <c r="A52" s="311" t="s">
        <v>285</v>
      </c>
      <c r="B52" s="312"/>
      <c r="C52" s="312"/>
      <c r="D52" s="312"/>
      <c r="E52" s="312"/>
      <c r="F52" s="313"/>
      <c r="G52" s="23">
        <v>43</v>
      </c>
      <c r="H52" s="153">
        <v>0</v>
      </c>
      <c r="I52" s="43">
        <v>-3710600</v>
      </c>
    </row>
    <row r="53" spans="1:9" ht="12.75" customHeight="1" x14ac:dyDescent="0.2">
      <c r="A53" s="311" t="s">
        <v>286</v>
      </c>
      <c r="B53" s="312"/>
      <c r="C53" s="312"/>
      <c r="D53" s="312"/>
      <c r="E53" s="312"/>
      <c r="F53" s="313"/>
      <c r="G53" s="23">
        <v>44</v>
      </c>
      <c r="H53" s="43"/>
      <c r="I53" s="43">
        <v>0</v>
      </c>
    </row>
    <row r="54" spans="1:9" ht="30.6" customHeight="1" x14ac:dyDescent="0.2">
      <c r="A54" s="299" t="s">
        <v>287</v>
      </c>
      <c r="B54" s="300"/>
      <c r="C54" s="300"/>
      <c r="D54" s="300"/>
      <c r="E54" s="300"/>
      <c r="F54" s="301"/>
      <c r="G54" s="22">
        <v>45</v>
      </c>
      <c r="H54" s="44">
        <f>H49+H50+H51+H52+H53</f>
        <v>-13055065</v>
      </c>
      <c r="I54" s="44">
        <f>I49+I50+I51+I52+I53</f>
        <v>-21157431</v>
      </c>
    </row>
    <row r="55" spans="1:9" ht="29.45" customHeight="1" x14ac:dyDescent="0.2">
      <c r="A55" s="314" t="s">
        <v>288</v>
      </c>
      <c r="B55" s="315"/>
      <c r="C55" s="315"/>
      <c r="D55" s="315"/>
      <c r="E55" s="315"/>
      <c r="F55" s="316"/>
      <c r="G55" s="22">
        <v>46</v>
      </c>
      <c r="H55" s="44">
        <f>H48+H54</f>
        <v>-13055065</v>
      </c>
      <c r="I55" s="44">
        <f>I48+I54</f>
        <v>-21157431</v>
      </c>
    </row>
    <row r="56" spans="1:9" ht="32.450000000000003" customHeight="1" x14ac:dyDescent="0.2">
      <c r="A56" s="311" t="s">
        <v>289</v>
      </c>
      <c r="B56" s="312"/>
      <c r="C56" s="312"/>
      <c r="D56" s="312"/>
      <c r="E56" s="312"/>
      <c r="F56" s="313"/>
      <c r="G56" s="23">
        <v>47</v>
      </c>
      <c r="H56" s="153">
        <v>-316582</v>
      </c>
      <c r="I56" s="43">
        <v>844436</v>
      </c>
    </row>
    <row r="57" spans="1:9" ht="26.45" customHeight="1" x14ac:dyDescent="0.2">
      <c r="A57" s="314" t="s">
        <v>290</v>
      </c>
      <c r="B57" s="315"/>
      <c r="C57" s="315"/>
      <c r="D57" s="315"/>
      <c r="E57" s="315"/>
      <c r="F57" s="316"/>
      <c r="G57" s="22">
        <v>48</v>
      </c>
      <c r="H57" s="44">
        <f>H27+H42+H55+H56</f>
        <v>114072645</v>
      </c>
      <c r="I57" s="44">
        <f>I27+I42+I55+I56</f>
        <v>18194374</v>
      </c>
    </row>
    <row r="58" spans="1:9" ht="24" customHeight="1" x14ac:dyDescent="0.2">
      <c r="A58" s="317" t="s">
        <v>291</v>
      </c>
      <c r="B58" s="318"/>
      <c r="C58" s="318"/>
      <c r="D58" s="318"/>
      <c r="E58" s="318"/>
      <c r="F58" s="319"/>
      <c r="G58" s="23">
        <v>49</v>
      </c>
      <c r="H58" s="43">
        <v>245833070.33000001</v>
      </c>
      <c r="I58" s="43">
        <v>332301292</v>
      </c>
    </row>
    <row r="59" spans="1:9" ht="31.15" customHeight="1" x14ac:dyDescent="0.2">
      <c r="A59" s="302" t="s">
        <v>292</v>
      </c>
      <c r="B59" s="303"/>
      <c r="C59" s="303"/>
      <c r="D59" s="303"/>
      <c r="E59" s="303"/>
      <c r="F59" s="304"/>
      <c r="G59" s="24">
        <v>50</v>
      </c>
      <c r="H59" s="45">
        <f>H57+H58</f>
        <v>359905715.33000004</v>
      </c>
      <c r="I59" s="45">
        <f>I57+I58</f>
        <v>350495666</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68"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showGridLines="0" zoomScaleNormal="100" zoomScaleSheetLayoutView="110" workbookViewId="0">
      <selection sqref="A1:I1"/>
    </sheetView>
  </sheetViews>
  <sheetFormatPr defaultRowHeight="12.75" x14ac:dyDescent="0.2"/>
  <cols>
    <col min="1" max="7" width="9.140625" style="15"/>
    <col min="8" max="9" width="15.42578125" style="33" customWidth="1"/>
    <col min="10" max="10" width="12" style="15" bestFit="1" customWidth="1"/>
    <col min="11" max="11" width="10.28515625" style="15" bestFit="1" customWidth="1"/>
    <col min="12" max="12" width="12.28515625" style="15" bestFit="1" customWidth="1"/>
    <col min="13" max="263" width="9.140625" style="15"/>
    <col min="264" max="265" width="9.85546875" style="15" bestFit="1" customWidth="1"/>
    <col min="266" max="266" width="12" style="15" bestFit="1" customWidth="1"/>
    <col min="267" max="267" width="10.28515625" style="15" bestFit="1" customWidth="1"/>
    <col min="268" max="268" width="12.28515625" style="15" bestFit="1" customWidth="1"/>
    <col min="269" max="519" width="9.140625" style="15"/>
    <col min="520" max="521" width="9.85546875" style="15" bestFit="1" customWidth="1"/>
    <col min="522" max="522" width="12" style="15" bestFit="1" customWidth="1"/>
    <col min="523" max="523" width="10.28515625" style="15" bestFit="1" customWidth="1"/>
    <col min="524" max="524" width="12.28515625" style="15" bestFit="1" customWidth="1"/>
    <col min="525" max="775" width="9.140625" style="15"/>
    <col min="776" max="777" width="9.85546875" style="15" bestFit="1" customWidth="1"/>
    <col min="778" max="778" width="12" style="15" bestFit="1" customWidth="1"/>
    <col min="779" max="779" width="10.28515625" style="15" bestFit="1" customWidth="1"/>
    <col min="780" max="780" width="12.28515625" style="15" bestFit="1" customWidth="1"/>
    <col min="781" max="1031" width="9.140625" style="15"/>
    <col min="1032" max="1033" width="9.85546875" style="15" bestFit="1" customWidth="1"/>
    <col min="1034" max="1034" width="12" style="15" bestFit="1" customWidth="1"/>
    <col min="1035" max="1035" width="10.28515625" style="15" bestFit="1" customWidth="1"/>
    <col min="1036" max="1036" width="12.28515625" style="15" bestFit="1" customWidth="1"/>
    <col min="1037" max="1287" width="9.140625" style="15"/>
    <col min="1288" max="1289" width="9.85546875" style="15" bestFit="1" customWidth="1"/>
    <col min="1290" max="1290" width="12" style="15" bestFit="1" customWidth="1"/>
    <col min="1291" max="1291" width="10.28515625" style="15" bestFit="1" customWidth="1"/>
    <col min="1292" max="1292" width="12.28515625" style="15" bestFit="1" customWidth="1"/>
    <col min="1293" max="1543" width="9.140625" style="15"/>
    <col min="1544" max="1545" width="9.85546875" style="15" bestFit="1" customWidth="1"/>
    <col min="1546" max="1546" width="12" style="15" bestFit="1" customWidth="1"/>
    <col min="1547" max="1547" width="10.28515625" style="15" bestFit="1" customWidth="1"/>
    <col min="1548" max="1548" width="12.28515625" style="15" bestFit="1" customWidth="1"/>
    <col min="1549" max="1799" width="9.140625" style="15"/>
    <col min="1800" max="1801" width="9.85546875" style="15" bestFit="1" customWidth="1"/>
    <col min="1802" max="1802" width="12" style="15" bestFit="1" customWidth="1"/>
    <col min="1803" max="1803" width="10.28515625" style="15" bestFit="1" customWidth="1"/>
    <col min="1804" max="1804" width="12.28515625" style="15" bestFit="1" customWidth="1"/>
    <col min="1805" max="2055" width="9.140625" style="15"/>
    <col min="2056" max="2057" width="9.85546875" style="15" bestFit="1" customWidth="1"/>
    <col min="2058" max="2058" width="12" style="15" bestFit="1" customWidth="1"/>
    <col min="2059" max="2059" width="10.28515625" style="15" bestFit="1" customWidth="1"/>
    <col min="2060" max="2060" width="12.28515625" style="15" bestFit="1" customWidth="1"/>
    <col min="2061" max="2311" width="9.140625" style="15"/>
    <col min="2312" max="2313" width="9.85546875" style="15" bestFit="1" customWidth="1"/>
    <col min="2314" max="2314" width="12" style="15" bestFit="1" customWidth="1"/>
    <col min="2315" max="2315" width="10.28515625" style="15" bestFit="1" customWidth="1"/>
    <col min="2316" max="2316" width="12.28515625" style="15" bestFit="1" customWidth="1"/>
    <col min="2317" max="2567" width="9.140625" style="15"/>
    <col min="2568" max="2569" width="9.85546875" style="15" bestFit="1" customWidth="1"/>
    <col min="2570" max="2570" width="12" style="15" bestFit="1" customWidth="1"/>
    <col min="2571" max="2571" width="10.28515625" style="15" bestFit="1" customWidth="1"/>
    <col min="2572" max="2572" width="12.28515625" style="15" bestFit="1" customWidth="1"/>
    <col min="2573" max="2823" width="9.140625" style="15"/>
    <col min="2824" max="2825" width="9.85546875" style="15" bestFit="1" customWidth="1"/>
    <col min="2826" max="2826" width="12" style="15" bestFit="1" customWidth="1"/>
    <col min="2827" max="2827" width="10.28515625" style="15" bestFit="1" customWidth="1"/>
    <col min="2828" max="2828" width="12.28515625" style="15" bestFit="1" customWidth="1"/>
    <col min="2829" max="3079" width="9.140625" style="15"/>
    <col min="3080" max="3081" width="9.85546875" style="15" bestFit="1" customWidth="1"/>
    <col min="3082" max="3082" width="12" style="15" bestFit="1" customWidth="1"/>
    <col min="3083" max="3083" width="10.28515625" style="15" bestFit="1" customWidth="1"/>
    <col min="3084" max="3084" width="12.28515625" style="15" bestFit="1" customWidth="1"/>
    <col min="3085" max="3335" width="9.140625" style="15"/>
    <col min="3336" max="3337" width="9.85546875" style="15" bestFit="1" customWidth="1"/>
    <col min="3338" max="3338" width="12" style="15" bestFit="1" customWidth="1"/>
    <col min="3339" max="3339" width="10.28515625" style="15" bestFit="1" customWidth="1"/>
    <col min="3340" max="3340" width="12.28515625" style="15" bestFit="1" customWidth="1"/>
    <col min="3341" max="3591" width="9.140625" style="15"/>
    <col min="3592" max="3593" width="9.85546875" style="15" bestFit="1" customWidth="1"/>
    <col min="3594" max="3594" width="12" style="15" bestFit="1" customWidth="1"/>
    <col min="3595" max="3595" width="10.28515625" style="15" bestFit="1" customWidth="1"/>
    <col min="3596" max="3596" width="12.28515625" style="15" bestFit="1" customWidth="1"/>
    <col min="3597" max="3847" width="9.140625" style="15"/>
    <col min="3848" max="3849" width="9.85546875" style="15" bestFit="1" customWidth="1"/>
    <col min="3850" max="3850" width="12" style="15" bestFit="1" customWidth="1"/>
    <col min="3851" max="3851" width="10.28515625" style="15" bestFit="1" customWidth="1"/>
    <col min="3852" max="3852" width="12.28515625" style="15" bestFit="1" customWidth="1"/>
    <col min="3853" max="4103" width="9.140625" style="15"/>
    <col min="4104" max="4105" width="9.85546875" style="15" bestFit="1" customWidth="1"/>
    <col min="4106" max="4106" width="12" style="15" bestFit="1" customWidth="1"/>
    <col min="4107" max="4107" width="10.28515625" style="15" bestFit="1" customWidth="1"/>
    <col min="4108" max="4108" width="12.28515625" style="15" bestFit="1" customWidth="1"/>
    <col min="4109" max="4359" width="9.140625" style="15"/>
    <col min="4360" max="4361" width="9.85546875" style="15" bestFit="1" customWidth="1"/>
    <col min="4362" max="4362" width="12" style="15" bestFit="1" customWidth="1"/>
    <col min="4363" max="4363" width="10.28515625" style="15" bestFit="1" customWidth="1"/>
    <col min="4364" max="4364" width="12.28515625" style="15" bestFit="1" customWidth="1"/>
    <col min="4365" max="4615" width="9.140625" style="15"/>
    <col min="4616" max="4617" width="9.85546875" style="15" bestFit="1" customWidth="1"/>
    <col min="4618" max="4618" width="12" style="15" bestFit="1" customWidth="1"/>
    <col min="4619" max="4619" width="10.28515625" style="15" bestFit="1" customWidth="1"/>
    <col min="4620" max="4620" width="12.28515625" style="15" bestFit="1" customWidth="1"/>
    <col min="4621" max="4871" width="9.140625" style="15"/>
    <col min="4872" max="4873" width="9.85546875" style="15" bestFit="1" customWidth="1"/>
    <col min="4874" max="4874" width="12" style="15" bestFit="1" customWidth="1"/>
    <col min="4875" max="4875" width="10.28515625" style="15" bestFit="1" customWidth="1"/>
    <col min="4876" max="4876" width="12.28515625" style="15" bestFit="1" customWidth="1"/>
    <col min="4877" max="5127" width="9.140625" style="15"/>
    <col min="5128" max="5129" width="9.85546875" style="15" bestFit="1" customWidth="1"/>
    <col min="5130" max="5130" width="12" style="15" bestFit="1" customWidth="1"/>
    <col min="5131" max="5131" width="10.28515625" style="15" bestFit="1" customWidth="1"/>
    <col min="5132" max="5132" width="12.28515625" style="15" bestFit="1" customWidth="1"/>
    <col min="5133" max="5383" width="9.140625" style="15"/>
    <col min="5384" max="5385" width="9.85546875" style="15" bestFit="1" customWidth="1"/>
    <col min="5386" max="5386" width="12" style="15" bestFit="1" customWidth="1"/>
    <col min="5387" max="5387" width="10.28515625" style="15" bestFit="1" customWidth="1"/>
    <col min="5388" max="5388" width="12.28515625" style="15" bestFit="1" customWidth="1"/>
    <col min="5389" max="5639" width="9.140625" style="15"/>
    <col min="5640" max="5641" width="9.85546875" style="15" bestFit="1" customWidth="1"/>
    <col min="5642" max="5642" width="12" style="15" bestFit="1" customWidth="1"/>
    <col min="5643" max="5643" width="10.28515625" style="15" bestFit="1" customWidth="1"/>
    <col min="5644" max="5644" width="12.28515625" style="15" bestFit="1" customWidth="1"/>
    <col min="5645" max="5895" width="9.140625" style="15"/>
    <col min="5896" max="5897" width="9.85546875" style="15" bestFit="1" customWidth="1"/>
    <col min="5898" max="5898" width="12" style="15" bestFit="1" customWidth="1"/>
    <col min="5899" max="5899" width="10.28515625" style="15" bestFit="1" customWidth="1"/>
    <col min="5900" max="5900" width="12.28515625" style="15" bestFit="1" customWidth="1"/>
    <col min="5901" max="6151" width="9.140625" style="15"/>
    <col min="6152" max="6153" width="9.85546875" style="15" bestFit="1" customWidth="1"/>
    <col min="6154" max="6154" width="12" style="15" bestFit="1" customWidth="1"/>
    <col min="6155" max="6155" width="10.28515625" style="15" bestFit="1" customWidth="1"/>
    <col min="6156" max="6156" width="12.28515625" style="15" bestFit="1" customWidth="1"/>
    <col min="6157" max="6407" width="9.140625" style="15"/>
    <col min="6408" max="6409" width="9.85546875" style="15" bestFit="1" customWidth="1"/>
    <col min="6410" max="6410" width="12" style="15" bestFit="1" customWidth="1"/>
    <col min="6411" max="6411" width="10.28515625" style="15" bestFit="1" customWidth="1"/>
    <col min="6412" max="6412" width="12.28515625" style="15" bestFit="1" customWidth="1"/>
    <col min="6413" max="6663" width="9.140625" style="15"/>
    <col min="6664" max="6665" width="9.85546875" style="15" bestFit="1" customWidth="1"/>
    <col min="6666" max="6666" width="12" style="15" bestFit="1" customWidth="1"/>
    <col min="6667" max="6667" width="10.28515625" style="15" bestFit="1" customWidth="1"/>
    <col min="6668" max="6668" width="12.28515625" style="15" bestFit="1" customWidth="1"/>
    <col min="6669" max="6919" width="9.140625" style="15"/>
    <col min="6920" max="6921" width="9.85546875" style="15" bestFit="1" customWidth="1"/>
    <col min="6922" max="6922" width="12" style="15" bestFit="1" customWidth="1"/>
    <col min="6923" max="6923" width="10.28515625" style="15" bestFit="1" customWidth="1"/>
    <col min="6924" max="6924" width="12.28515625" style="15" bestFit="1" customWidth="1"/>
    <col min="6925" max="7175" width="9.140625" style="15"/>
    <col min="7176" max="7177" width="9.85546875" style="15" bestFit="1" customWidth="1"/>
    <col min="7178" max="7178" width="12" style="15" bestFit="1" customWidth="1"/>
    <col min="7179" max="7179" width="10.28515625" style="15" bestFit="1" customWidth="1"/>
    <col min="7180" max="7180" width="12.28515625" style="15" bestFit="1" customWidth="1"/>
    <col min="7181" max="7431" width="9.140625" style="15"/>
    <col min="7432" max="7433" width="9.85546875" style="15" bestFit="1" customWidth="1"/>
    <col min="7434" max="7434" width="12" style="15" bestFit="1" customWidth="1"/>
    <col min="7435" max="7435" width="10.28515625" style="15" bestFit="1" customWidth="1"/>
    <col min="7436" max="7436" width="12.28515625" style="15" bestFit="1" customWidth="1"/>
    <col min="7437" max="7687" width="9.140625" style="15"/>
    <col min="7688" max="7689" width="9.85546875" style="15" bestFit="1" customWidth="1"/>
    <col min="7690" max="7690" width="12" style="15" bestFit="1" customWidth="1"/>
    <col min="7691" max="7691" width="10.28515625" style="15" bestFit="1" customWidth="1"/>
    <col min="7692" max="7692" width="12.28515625" style="15" bestFit="1" customWidth="1"/>
    <col min="7693" max="7943" width="9.140625" style="15"/>
    <col min="7944" max="7945" width="9.85546875" style="15" bestFit="1" customWidth="1"/>
    <col min="7946" max="7946" width="12" style="15" bestFit="1" customWidth="1"/>
    <col min="7947" max="7947" width="10.28515625" style="15" bestFit="1" customWidth="1"/>
    <col min="7948" max="7948" width="12.28515625" style="15" bestFit="1" customWidth="1"/>
    <col min="7949" max="8199" width="9.140625" style="15"/>
    <col min="8200" max="8201" width="9.85546875" style="15" bestFit="1" customWidth="1"/>
    <col min="8202" max="8202" width="12" style="15" bestFit="1" customWidth="1"/>
    <col min="8203" max="8203" width="10.28515625" style="15" bestFit="1" customWidth="1"/>
    <col min="8204" max="8204" width="12.28515625" style="15" bestFit="1" customWidth="1"/>
    <col min="8205" max="8455" width="9.140625" style="15"/>
    <col min="8456" max="8457" width="9.85546875" style="15" bestFit="1" customWidth="1"/>
    <col min="8458" max="8458" width="12" style="15" bestFit="1" customWidth="1"/>
    <col min="8459" max="8459" width="10.28515625" style="15" bestFit="1" customWidth="1"/>
    <col min="8460" max="8460" width="12.28515625" style="15" bestFit="1" customWidth="1"/>
    <col min="8461" max="8711" width="9.140625" style="15"/>
    <col min="8712" max="8713" width="9.85546875" style="15" bestFit="1" customWidth="1"/>
    <col min="8714" max="8714" width="12" style="15" bestFit="1" customWidth="1"/>
    <col min="8715" max="8715" width="10.28515625" style="15" bestFit="1" customWidth="1"/>
    <col min="8716" max="8716" width="12.28515625" style="15" bestFit="1" customWidth="1"/>
    <col min="8717" max="8967" width="9.140625" style="15"/>
    <col min="8968" max="8969" width="9.85546875" style="15" bestFit="1" customWidth="1"/>
    <col min="8970" max="8970" width="12" style="15" bestFit="1" customWidth="1"/>
    <col min="8971" max="8971" width="10.28515625" style="15" bestFit="1" customWidth="1"/>
    <col min="8972" max="8972" width="12.28515625" style="15" bestFit="1" customWidth="1"/>
    <col min="8973" max="9223" width="9.140625" style="15"/>
    <col min="9224" max="9225" width="9.85546875" style="15" bestFit="1" customWidth="1"/>
    <col min="9226" max="9226" width="12" style="15" bestFit="1" customWidth="1"/>
    <col min="9227" max="9227" width="10.28515625" style="15" bestFit="1" customWidth="1"/>
    <col min="9228" max="9228" width="12.28515625" style="15" bestFit="1" customWidth="1"/>
    <col min="9229" max="9479" width="9.140625" style="15"/>
    <col min="9480" max="9481" width="9.85546875" style="15" bestFit="1" customWidth="1"/>
    <col min="9482" max="9482" width="12" style="15" bestFit="1" customWidth="1"/>
    <col min="9483" max="9483" width="10.28515625" style="15" bestFit="1" customWidth="1"/>
    <col min="9484" max="9484" width="12.28515625" style="15" bestFit="1" customWidth="1"/>
    <col min="9485" max="9735" width="9.140625" style="15"/>
    <col min="9736" max="9737" width="9.85546875" style="15" bestFit="1" customWidth="1"/>
    <col min="9738" max="9738" width="12" style="15" bestFit="1" customWidth="1"/>
    <col min="9739" max="9739" width="10.28515625" style="15" bestFit="1" customWidth="1"/>
    <col min="9740" max="9740" width="12.28515625" style="15" bestFit="1" customWidth="1"/>
    <col min="9741" max="9991" width="9.140625" style="15"/>
    <col min="9992" max="9993" width="9.85546875" style="15" bestFit="1" customWidth="1"/>
    <col min="9994" max="9994" width="12" style="15" bestFit="1" customWidth="1"/>
    <col min="9995" max="9995" width="10.28515625" style="15" bestFit="1" customWidth="1"/>
    <col min="9996" max="9996" width="12.28515625" style="15" bestFit="1" customWidth="1"/>
    <col min="9997" max="10247" width="9.140625" style="15"/>
    <col min="10248" max="10249" width="9.85546875" style="15" bestFit="1" customWidth="1"/>
    <col min="10250" max="10250" width="12" style="15" bestFit="1" customWidth="1"/>
    <col min="10251" max="10251" width="10.28515625" style="15" bestFit="1" customWidth="1"/>
    <col min="10252" max="10252" width="12.28515625" style="15" bestFit="1" customWidth="1"/>
    <col min="10253" max="10503" width="9.140625" style="15"/>
    <col min="10504" max="10505" width="9.85546875" style="15" bestFit="1" customWidth="1"/>
    <col min="10506" max="10506" width="12" style="15" bestFit="1" customWidth="1"/>
    <col min="10507" max="10507" width="10.28515625" style="15" bestFit="1" customWidth="1"/>
    <col min="10508" max="10508" width="12.28515625" style="15" bestFit="1" customWidth="1"/>
    <col min="10509" max="10759" width="9.140625" style="15"/>
    <col min="10760" max="10761" width="9.85546875" style="15" bestFit="1" customWidth="1"/>
    <col min="10762" max="10762" width="12" style="15" bestFit="1" customWidth="1"/>
    <col min="10763" max="10763" width="10.28515625" style="15" bestFit="1" customWidth="1"/>
    <col min="10764" max="10764" width="12.28515625" style="15" bestFit="1" customWidth="1"/>
    <col min="10765" max="11015" width="9.140625" style="15"/>
    <col min="11016" max="11017" width="9.85546875" style="15" bestFit="1" customWidth="1"/>
    <col min="11018" max="11018" width="12" style="15" bestFit="1" customWidth="1"/>
    <col min="11019" max="11019" width="10.28515625" style="15" bestFit="1" customWidth="1"/>
    <col min="11020" max="11020" width="12.28515625" style="15" bestFit="1" customWidth="1"/>
    <col min="11021" max="11271" width="9.140625" style="15"/>
    <col min="11272" max="11273" width="9.85546875" style="15" bestFit="1" customWidth="1"/>
    <col min="11274" max="11274" width="12" style="15" bestFit="1" customWidth="1"/>
    <col min="11275" max="11275" width="10.28515625" style="15" bestFit="1" customWidth="1"/>
    <col min="11276" max="11276" width="12.28515625" style="15" bestFit="1" customWidth="1"/>
    <col min="11277" max="11527" width="9.140625" style="15"/>
    <col min="11528" max="11529" width="9.85546875" style="15" bestFit="1" customWidth="1"/>
    <col min="11530" max="11530" width="12" style="15" bestFit="1" customWidth="1"/>
    <col min="11531" max="11531" width="10.28515625" style="15" bestFit="1" customWidth="1"/>
    <col min="11532" max="11532" width="12.28515625" style="15" bestFit="1" customWidth="1"/>
    <col min="11533" max="11783" width="9.140625" style="15"/>
    <col min="11784" max="11785" width="9.85546875" style="15" bestFit="1" customWidth="1"/>
    <col min="11786" max="11786" width="12" style="15" bestFit="1" customWidth="1"/>
    <col min="11787" max="11787" width="10.28515625" style="15" bestFit="1" customWidth="1"/>
    <col min="11788" max="11788" width="12.28515625" style="15" bestFit="1" customWidth="1"/>
    <col min="11789" max="12039" width="9.140625" style="15"/>
    <col min="12040" max="12041" width="9.85546875" style="15" bestFit="1" customWidth="1"/>
    <col min="12042" max="12042" width="12" style="15" bestFit="1" customWidth="1"/>
    <col min="12043" max="12043" width="10.28515625" style="15" bestFit="1" customWidth="1"/>
    <col min="12044" max="12044" width="12.28515625" style="15" bestFit="1" customWidth="1"/>
    <col min="12045" max="12295" width="9.140625" style="15"/>
    <col min="12296" max="12297" width="9.85546875" style="15" bestFit="1" customWidth="1"/>
    <col min="12298" max="12298" width="12" style="15" bestFit="1" customWidth="1"/>
    <col min="12299" max="12299" width="10.28515625" style="15" bestFit="1" customWidth="1"/>
    <col min="12300" max="12300" width="12.28515625" style="15" bestFit="1" customWidth="1"/>
    <col min="12301" max="12551" width="9.140625" style="15"/>
    <col min="12552" max="12553" width="9.85546875" style="15" bestFit="1" customWidth="1"/>
    <col min="12554" max="12554" width="12" style="15" bestFit="1" customWidth="1"/>
    <col min="12555" max="12555" width="10.28515625" style="15" bestFit="1" customWidth="1"/>
    <col min="12556" max="12556" width="12.28515625" style="15" bestFit="1" customWidth="1"/>
    <col min="12557" max="12807" width="9.140625" style="15"/>
    <col min="12808" max="12809" width="9.85546875" style="15" bestFit="1" customWidth="1"/>
    <col min="12810" max="12810" width="12" style="15" bestFit="1" customWidth="1"/>
    <col min="12811" max="12811" width="10.28515625" style="15" bestFit="1" customWidth="1"/>
    <col min="12812" max="12812" width="12.28515625" style="15" bestFit="1" customWidth="1"/>
    <col min="12813" max="13063" width="9.140625" style="15"/>
    <col min="13064" max="13065" width="9.85546875" style="15" bestFit="1" customWidth="1"/>
    <col min="13066" max="13066" width="12" style="15" bestFit="1" customWidth="1"/>
    <col min="13067" max="13067" width="10.28515625" style="15" bestFit="1" customWidth="1"/>
    <col min="13068" max="13068" width="12.28515625" style="15" bestFit="1" customWidth="1"/>
    <col min="13069" max="13319" width="9.140625" style="15"/>
    <col min="13320" max="13321" width="9.85546875" style="15" bestFit="1" customWidth="1"/>
    <col min="13322" max="13322" width="12" style="15" bestFit="1" customWidth="1"/>
    <col min="13323" max="13323" width="10.28515625" style="15" bestFit="1" customWidth="1"/>
    <col min="13324" max="13324" width="12.28515625" style="15" bestFit="1" customWidth="1"/>
    <col min="13325" max="13575" width="9.140625" style="15"/>
    <col min="13576" max="13577" width="9.85546875" style="15" bestFit="1" customWidth="1"/>
    <col min="13578" max="13578" width="12" style="15" bestFit="1" customWidth="1"/>
    <col min="13579" max="13579" width="10.28515625" style="15" bestFit="1" customWidth="1"/>
    <col min="13580" max="13580" width="12.28515625" style="15" bestFit="1" customWidth="1"/>
    <col min="13581" max="13831" width="9.140625" style="15"/>
    <col min="13832" max="13833" width="9.85546875" style="15" bestFit="1" customWidth="1"/>
    <col min="13834" max="13834" width="12" style="15" bestFit="1" customWidth="1"/>
    <col min="13835" max="13835" width="10.28515625" style="15" bestFit="1" customWidth="1"/>
    <col min="13836" max="13836" width="12.28515625" style="15" bestFit="1" customWidth="1"/>
    <col min="13837" max="14087" width="9.140625" style="15"/>
    <col min="14088" max="14089" width="9.85546875" style="15" bestFit="1" customWidth="1"/>
    <col min="14090" max="14090" width="12" style="15" bestFit="1" customWidth="1"/>
    <col min="14091" max="14091" width="10.28515625" style="15" bestFit="1" customWidth="1"/>
    <col min="14092" max="14092" width="12.28515625" style="15" bestFit="1" customWidth="1"/>
    <col min="14093" max="14343" width="9.140625" style="15"/>
    <col min="14344" max="14345" width="9.85546875" style="15" bestFit="1" customWidth="1"/>
    <col min="14346" max="14346" width="12" style="15" bestFit="1" customWidth="1"/>
    <col min="14347" max="14347" width="10.28515625" style="15" bestFit="1" customWidth="1"/>
    <col min="14348" max="14348" width="12.28515625" style="15" bestFit="1" customWidth="1"/>
    <col min="14349" max="14599" width="9.140625" style="15"/>
    <col min="14600" max="14601" width="9.85546875" style="15" bestFit="1" customWidth="1"/>
    <col min="14602" max="14602" width="12" style="15" bestFit="1" customWidth="1"/>
    <col min="14603" max="14603" width="10.28515625" style="15" bestFit="1" customWidth="1"/>
    <col min="14604" max="14604" width="12.28515625" style="15" bestFit="1" customWidth="1"/>
    <col min="14605" max="14855" width="9.140625" style="15"/>
    <col min="14856" max="14857" width="9.85546875" style="15" bestFit="1" customWidth="1"/>
    <col min="14858" max="14858" width="12" style="15" bestFit="1" customWidth="1"/>
    <col min="14859" max="14859" width="10.28515625" style="15" bestFit="1" customWidth="1"/>
    <col min="14860" max="14860" width="12.28515625" style="15" bestFit="1" customWidth="1"/>
    <col min="14861" max="15111" width="9.140625" style="15"/>
    <col min="15112" max="15113" width="9.85546875" style="15" bestFit="1" customWidth="1"/>
    <col min="15114" max="15114" width="12" style="15" bestFit="1" customWidth="1"/>
    <col min="15115" max="15115" width="10.28515625" style="15" bestFit="1" customWidth="1"/>
    <col min="15116" max="15116" width="12.28515625" style="15" bestFit="1" customWidth="1"/>
    <col min="15117" max="15367" width="9.140625" style="15"/>
    <col min="15368" max="15369" width="9.85546875" style="15" bestFit="1" customWidth="1"/>
    <col min="15370" max="15370" width="12" style="15" bestFit="1" customWidth="1"/>
    <col min="15371" max="15371" width="10.28515625" style="15" bestFit="1" customWidth="1"/>
    <col min="15372" max="15372" width="12.28515625" style="15" bestFit="1" customWidth="1"/>
    <col min="15373" max="15623" width="9.140625" style="15"/>
    <col min="15624" max="15625" width="9.85546875" style="15" bestFit="1" customWidth="1"/>
    <col min="15626" max="15626" width="12" style="15" bestFit="1" customWidth="1"/>
    <col min="15627" max="15627" width="10.28515625" style="15" bestFit="1" customWidth="1"/>
    <col min="15628" max="15628" width="12.28515625" style="15" bestFit="1" customWidth="1"/>
    <col min="15629" max="15879" width="9.140625" style="15"/>
    <col min="15880" max="15881" width="9.85546875" style="15" bestFit="1" customWidth="1"/>
    <col min="15882" max="15882" width="12" style="15" bestFit="1" customWidth="1"/>
    <col min="15883" max="15883" width="10.28515625" style="15" bestFit="1" customWidth="1"/>
    <col min="15884" max="15884" width="12.28515625" style="15" bestFit="1" customWidth="1"/>
    <col min="15885" max="16135" width="9.140625" style="15"/>
    <col min="16136" max="16137" width="9.85546875" style="15" bestFit="1" customWidth="1"/>
    <col min="16138" max="16138" width="12" style="15" bestFit="1" customWidth="1"/>
    <col min="16139" max="16139" width="10.28515625" style="15" bestFit="1" customWidth="1"/>
    <col min="16140" max="16140" width="12.28515625" style="15" bestFit="1" customWidth="1"/>
    <col min="16141" max="16384" width="9.140625" style="15"/>
  </cols>
  <sheetData>
    <row r="1" spans="1:9" ht="12.75" customHeight="1" x14ac:dyDescent="0.2">
      <c r="A1" s="288" t="s">
        <v>293</v>
      </c>
      <c r="B1" s="326"/>
      <c r="C1" s="326"/>
      <c r="D1" s="326"/>
      <c r="E1" s="326"/>
      <c r="F1" s="326"/>
      <c r="G1" s="326"/>
      <c r="H1" s="326"/>
      <c r="I1" s="326"/>
    </row>
    <row r="2" spans="1:9" ht="12.75" customHeight="1" x14ac:dyDescent="0.2">
      <c r="A2" s="287" t="s">
        <v>593</v>
      </c>
      <c r="B2" s="260"/>
      <c r="C2" s="260"/>
      <c r="D2" s="260"/>
      <c r="E2" s="260"/>
      <c r="F2" s="260"/>
      <c r="G2" s="260"/>
      <c r="H2" s="260"/>
      <c r="I2" s="260"/>
    </row>
    <row r="3" spans="1:9" x14ac:dyDescent="0.2">
      <c r="A3" s="338" t="s">
        <v>294</v>
      </c>
      <c r="B3" s="339"/>
      <c r="C3" s="339"/>
      <c r="D3" s="339"/>
      <c r="E3" s="339"/>
      <c r="F3" s="339"/>
      <c r="G3" s="339"/>
      <c r="H3" s="339"/>
      <c r="I3" s="339"/>
    </row>
    <row r="4" spans="1:9" x14ac:dyDescent="0.2">
      <c r="A4" s="327" t="s">
        <v>523</v>
      </c>
      <c r="B4" s="264"/>
      <c r="C4" s="264"/>
      <c r="D4" s="264"/>
      <c r="E4" s="264"/>
      <c r="F4" s="264"/>
      <c r="G4" s="264"/>
      <c r="H4" s="264"/>
      <c r="I4" s="265"/>
    </row>
    <row r="5" spans="1:9" ht="24" thickBot="1" x14ac:dyDescent="0.25">
      <c r="A5" s="330" t="s">
        <v>295</v>
      </c>
      <c r="B5" s="331"/>
      <c r="C5" s="331"/>
      <c r="D5" s="331"/>
      <c r="E5" s="331"/>
      <c r="F5" s="332"/>
      <c r="G5" s="19" t="s">
        <v>296</v>
      </c>
      <c r="H5" s="36" t="s">
        <v>297</v>
      </c>
      <c r="I5" s="36" t="s">
        <v>298</v>
      </c>
    </row>
    <row r="6" spans="1:9" x14ac:dyDescent="0.2">
      <c r="A6" s="333">
        <v>1</v>
      </c>
      <c r="B6" s="334"/>
      <c r="C6" s="334"/>
      <c r="D6" s="334"/>
      <c r="E6" s="334"/>
      <c r="F6" s="335"/>
      <c r="G6" s="25">
        <v>2</v>
      </c>
      <c r="H6" s="37" t="s">
        <v>299</v>
      </c>
      <c r="I6" s="37" t="s">
        <v>300</v>
      </c>
    </row>
    <row r="7" spans="1:9" x14ac:dyDescent="0.2">
      <c r="A7" s="350" t="s">
        <v>301</v>
      </c>
      <c r="B7" s="351"/>
      <c r="C7" s="351"/>
      <c r="D7" s="351"/>
      <c r="E7" s="351"/>
      <c r="F7" s="351"/>
      <c r="G7" s="351"/>
      <c r="H7" s="351"/>
      <c r="I7" s="352"/>
    </row>
    <row r="8" spans="1:9" x14ac:dyDescent="0.2">
      <c r="A8" s="353" t="s">
        <v>302</v>
      </c>
      <c r="B8" s="353"/>
      <c r="C8" s="353"/>
      <c r="D8" s="353"/>
      <c r="E8" s="353"/>
      <c r="F8" s="353"/>
      <c r="G8" s="26">
        <v>1</v>
      </c>
      <c r="H8" s="47">
        <v>0</v>
      </c>
      <c r="I8" s="47">
        <v>0</v>
      </c>
    </row>
    <row r="9" spans="1:9" x14ac:dyDescent="0.2">
      <c r="A9" s="336" t="s">
        <v>303</v>
      </c>
      <c r="B9" s="336"/>
      <c r="C9" s="336"/>
      <c r="D9" s="336"/>
      <c r="E9" s="336"/>
      <c r="F9" s="336"/>
      <c r="G9" s="27">
        <v>2</v>
      </c>
      <c r="H9" s="47">
        <v>0</v>
      </c>
      <c r="I9" s="47">
        <v>0</v>
      </c>
    </row>
    <row r="10" spans="1:9" x14ac:dyDescent="0.2">
      <c r="A10" s="336" t="s">
        <v>304</v>
      </c>
      <c r="B10" s="336"/>
      <c r="C10" s="336"/>
      <c r="D10" s="336"/>
      <c r="E10" s="336"/>
      <c r="F10" s="336"/>
      <c r="G10" s="27">
        <v>3</v>
      </c>
      <c r="H10" s="47">
        <v>0</v>
      </c>
      <c r="I10" s="47">
        <v>0</v>
      </c>
    </row>
    <row r="11" spans="1:9" x14ac:dyDescent="0.2">
      <c r="A11" s="336" t="s">
        <v>305</v>
      </c>
      <c r="B11" s="336"/>
      <c r="C11" s="336"/>
      <c r="D11" s="336"/>
      <c r="E11" s="336"/>
      <c r="F11" s="336"/>
      <c r="G11" s="27">
        <v>4</v>
      </c>
      <c r="H11" s="47">
        <v>0</v>
      </c>
      <c r="I11" s="47">
        <v>0</v>
      </c>
    </row>
    <row r="12" spans="1:9" x14ac:dyDescent="0.2">
      <c r="A12" s="336" t="s">
        <v>455</v>
      </c>
      <c r="B12" s="336"/>
      <c r="C12" s="336"/>
      <c r="D12" s="336"/>
      <c r="E12" s="336"/>
      <c r="F12" s="336"/>
      <c r="G12" s="27">
        <v>5</v>
      </c>
      <c r="H12" s="47">
        <v>0</v>
      </c>
      <c r="I12" s="47">
        <v>0</v>
      </c>
    </row>
    <row r="13" spans="1:9" x14ac:dyDescent="0.2">
      <c r="A13" s="337" t="s">
        <v>456</v>
      </c>
      <c r="B13" s="337"/>
      <c r="C13" s="337"/>
      <c r="D13" s="337"/>
      <c r="E13" s="337"/>
      <c r="F13" s="337"/>
      <c r="G13" s="119">
        <v>6</v>
      </c>
      <c r="H13" s="120">
        <f>SUM(H8:H12)</f>
        <v>0</v>
      </c>
      <c r="I13" s="120">
        <f>SUM(I8:I12)</f>
        <v>0</v>
      </c>
    </row>
    <row r="14" spans="1:9" x14ac:dyDescent="0.2">
      <c r="A14" s="336" t="s">
        <v>457</v>
      </c>
      <c r="B14" s="336"/>
      <c r="C14" s="336"/>
      <c r="D14" s="336"/>
      <c r="E14" s="336"/>
      <c r="F14" s="336"/>
      <c r="G14" s="27">
        <v>7</v>
      </c>
      <c r="H14" s="47">
        <v>0</v>
      </c>
      <c r="I14" s="47">
        <v>0</v>
      </c>
    </row>
    <row r="15" spans="1:9" x14ac:dyDescent="0.2">
      <c r="A15" s="336" t="s">
        <v>458</v>
      </c>
      <c r="B15" s="336"/>
      <c r="C15" s="336"/>
      <c r="D15" s="336"/>
      <c r="E15" s="336"/>
      <c r="F15" s="336"/>
      <c r="G15" s="27">
        <v>8</v>
      </c>
      <c r="H15" s="47">
        <v>0</v>
      </c>
      <c r="I15" s="47">
        <v>0</v>
      </c>
    </row>
    <row r="16" spans="1:9" x14ac:dyDescent="0.2">
      <c r="A16" s="336" t="s">
        <v>459</v>
      </c>
      <c r="B16" s="336"/>
      <c r="C16" s="336"/>
      <c r="D16" s="336"/>
      <c r="E16" s="336"/>
      <c r="F16" s="336"/>
      <c r="G16" s="27">
        <v>9</v>
      </c>
      <c r="H16" s="47">
        <v>0</v>
      </c>
      <c r="I16" s="47">
        <v>0</v>
      </c>
    </row>
    <row r="17" spans="1:9" x14ac:dyDescent="0.2">
      <c r="A17" s="336" t="s">
        <v>460</v>
      </c>
      <c r="B17" s="336"/>
      <c r="C17" s="336"/>
      <c r="D17" s="336"/>
      <c r="E17" s="336"/>
      <c r="F17" s="336"/>
      <c r="G17" s="27">
        <v>10</v>
      </c>
      <c r="H17" s="47">
        <v>0</v>
      </c>
      <c r="I17" s="47">
        <v>0</v>
      </c>
    </row>
    <row r="18" spans="1:9" ht="12.75" customHeight="1" x14ac:dyDescent="0.2">
      <c r="A18" s="336" t="s">
        <v>461</v>
      </c>
      <c r="B18" s="336"/>
      <c r="C18" s="336"/>
      <c r="D18" s="336"/>
      <c r="E18" s="336"/>
      <c r="F18" s="336"/>
      <c r="G18" s="27">
        <v>11</v>
      </c>
      <c r="H18" s="47">
        <v>0</v>
      </c>
      <c r="I18" s="47">
        <v>0</v>
      </c>
    </row>
    <row r="19" spans="1:9" x14ac:dyDescent="0.2">
      <c r="A19" s="336" t="s">
        <v>462</v>
      </c>
      <c r="B19" s="336"/>
      <c r="C19" s="336"/>
      <c r="D19" s="336"/>
      <c r="E19" s="336"/>
      <c r="F19" s="336"/>
      <c r="G19" s="27">
        <v>12</v>
      </c>
      <c r="H19" s="47">
        <v>0</v>
      </c>
      <c r="I19" s="47">
        <v>0</v>
      </c>
    </row>
    <row r="20" spans="1:9" ht="12.75" customHeight="1" x14ac:dyDescent="0.2">
      <c r="A20" s="347" t="s">
        <v>463</v>
      </c>
      <c r="B20" s="348"/>
      <c r="C20" s="348"/>
      <c r="D20" s="348"/>
      <c r="E20" s="348"/>
      <c r="F20" s="349"/>
      <c r="G20" s="119">
        <v>13</v>
      </c>
      <c r="H20" s="120">
        <f>SUM(H14:H19)</f>
        <v>0</v>
      </c>
      <c r="I20" s="120">
        <f>SUM(I14:I19)</f>
        <v>0</v>
      </c>
    </row>
    <row r="21" spans="1:9" ht="27.6" customHeight="1" x14ac:dyDescent="0.2">
      <c r="A21" s="340" t="s">
        <v>464</v>
      </c>
      <c r="B21" s="341"/>
      <c r="C21" s="341"/>
      <c r="D21" s="341"/>
      <c r="E21" s="341"/>
      <c r="F21" s="341"/>
      <c r="G21" s="29">
        <v>14</v>
      </c>
      <c r="H21" s="49">
        <f>H13+H20</f>
        <v>0</v>
      </c>
      <c r="I21" s="49">
        <f>I13+I20</f>
        <v>0</v>
      </c>
    </row>
    <row r="22" spans="1:9" x14ac:dyDescent="0.2">
      <c r="A22" s="350" t="s">
        <v>306</v>
      </c>
      <c r="B22" s="351"/>
      <c r="C22" s="351"/>
      <c r="D22" s="351"/>
      <c r="E22" s="351"/>
      <c r="F22" s="351"/>
      <c r="G22" s="351"/>
      <c r="H22" s="351"/>
      <c r="I22" s="352"/>
    </row>
    <row r="23" spans="1:9" ht="26.45" customHeight="1" x14ac:dyDescent="0.2">
      <c r="A23" s="353" t="s">
        <v>307</v>
      </c>
      <c r="B23" s="353"/>
      <c r="C23" s="353"/>
      <c r="D23" s="353"/>
      <c r="E23" s="353"/>
      <c r="F23" s="353"/>
      <c r="G23" s="26">
        <v>15</v>
      </c>
      <c r="H23" s="47">
        <v>0</v>
      </c>
      <c r="I23" s="47">
        <v>0</v>
      </c>
    </row>
    <row r="24" spans="1:9" x14ac:dyDescent="0.2">
      <c r="A24" s="336" t="s">
        <v>308</v>
      </c>
      <c r="B24" s="336"/>
      <c r="C24" s="336"/>
      <c r="D24" s="336"/>
      <c r="E24" s="336"/>
      <c r="F24" s="336"/>
      <c r="G24" s="26">
        <v>16</v>
      </c>
      <c r="H24" s="47">
        <v>0</v>
      </c>
      <c r="I24" s="47">
        <v>0</v>
      </c>
    </row>
    <row r="25" spans="1:9" x14ac:dyDescent="0.2">
      <c r="A25" s="336" t="s">
        <v>309</v>
      </c>
      <c r="B25" s="336"/>
      <c r="C25" s="336"/>
      <c r="D25" s="336"/>
      <c r="E25" s="336"/>
      <c r="F25" s="336"/>
      <c r="G25" s="26">
        <v>17</v>
      </c>
      <c r="H25" s="47">
        <v>0</v>
      </c>
      <c r="I25" s="47">
        <v>0</v>
      </c>
    </row>
    <row r="26" spans="1:9" x14ac:dyDescent="0.2">
      <c r="A26" s="336" t="s">
        <v>310</v>
      </c>
      <c r="B26" s="336"/>
      <c r="C26" s="336"/>
      <c r="D26" s="336"/>
      <c r="E26" s="336"/>
      <c r="F26" s="336"/>
      <c r="G26" s="26">
        <v>18</v>
      </c>
      <c r="H26" s="47">
        <v>0</v>
      </c>
      <c r="I26" s="47">
        <v>0</v>
      </c>
    </row>
    <row r="27" spans="1:9" x14ac:dyDescent="0.2">
      <c r="A27" s="336" t="s">
        <v>311</v>
      </c>
      <c r="B27" s="336"/>
      <c r="C27" s="336"/>
      <c r="D27" s="336"/>
      <c r="E27" s="336"/>
      <c r="F27" s="336"/>
      <c r="G27" s="26">
        <v>19</v>
      </c>
      <c r="H27" s="47">
        <v>0</v>
      </c>
      <c r="I27" s="47">
        <v>0</v>
      </c>
    </row>
    <row r="28" spans="1:9" x14ac:dyDescent="0.2">
      <c r="A28" s="336" t="s">
        <v>312</v>
      </c>
      <c r="B28" s="336"/>
      <c r="C28" s="336"/>
      <c r="D28" s="336"/>
      <c r="E28" s="336"/>
      <c r="F28" s="336"/>
      <c r="G28" s="26">
        <v>20</v>
      </c>
      <c r="H28" s="47">
        <v>0</v>
      </c>
      <c r="I28" s="47">
        <v>0</v>
      </c>
    </row>
    <row r="29" spans="1:9" ht="24" customHeight="1" x14ac:dyDescent="0.2">
      <c r="A29" s="343" t="s">
        <v>466</v>
      </c>
      <c r="B29" s="343"/>
      <c r="C29" s="343"/>
      <c r="D29" s="343"/>
      <c r="E29" s="343"/>
      <c r="F29" s="343"/>
      <c r="G29" s="28">
        <v>21</v>
      </c>
      <c r="H29" s="48">
        <f>SUM(H23:H28)</f>
        <v>0</v>
      </c>
      <c r="I29" s="48">
        <f>SUM(I23:I28)</f>
        <v>0</v>
      </c>
    </row>
    <row r="30" spans="1:9" ht="27" customHeight="1" x14ac:dyDescent="0.2">
      <c r="A30" s="336" t="s">
        <v>313</v>
      </c>
      <c r="B30" s="336"/>
      <c r="C30" s="336"/>
      <c r="D30" s="336"/>
      <c r="E30" s="336"/>
      <c r="F30" s="336"/>
      <c r="G30" s="27">
        <v>22</v>
      </c>
      <c r="H30" s="47">
        <v>0</v>
      </c>
      <c r="I30" s="47">
        <v>0</v>
      </c>
    </row>
    <row r="31" spans="1:9" x14ac:dyDescent="0.2">
      <c r="A31" s="336" t="s">
        <v>314</v>
      </c>
      <c r="B31" s="336"/>
      <c r="C31" s="336"/>
      <c r="D31" s="336"/>
      <c r="E31" s="336"/>
      <c r="F31" s="336"/>
      <c r="G31" s="27">
        <v>23</v>
      </c>
      <c r="H31" s="47">
        <v>0</v>
      </c>
      <c r="I31" s="47">
        <v>0</v>
      </c>
    </row>
    <row r="32" spans="1:9" x14ac:dyDescent="0.2">
      <c r="A32" s="336" t="s">
        <v>315</v>
      </c>
      <c r="B32" s="336"/>
      <c r="C32" s="336"/>
      <c r="D32" s="336"/>
      <c r="E32" s="336"/>
      <c r="F32" s="336"/>
      <c r="G32" s="27">
        <v>24</v>
      </c>
      <c r="H32" s="47">
        <v>0</v>
      </c>
      <c r="I32" s="47">
        <v>0</v>
      </c>
    </row>
    <row r="33" spans="1:9" x14ac:dyDescent="0.2">
      <c r="A33" s="336" t="s">
        <v>316</v>
      </c>
      <c r="B33" s="336"/>
      <c r="C33" s="336"/>
      <c r="D33" s="336"/>
      <c r="E33" s="336"/>
      <c r="F33" s="336"/>
      <c r="G33" s="27">
        <v>25</v>
      </c>
      <c r="H33" s="47">
        <v>0</v>
      </c>
      <c r="I33" s="47">
        <v>0</v>
      </c>
    </row>
    <row r="34" spans="1:9" x14ac:dyDescent="0.2">
      <c r="A34" s="336" t="s">
        <v>317</v>
      </c>
      <c r="B34" s="336"/>
      <c r="C34" s="336"/>
      <c r="D34" s="336"/>
      <c r="E34" s="336"/>
      <c r="F34" s="336"/>
      <c r="G34" s="27">
        <v>26</v>
      </c>
      <c r="H34" s="47">
        <v>0</v>
      </c>
      <c r="I34" s="47">
        <v>0</v>
      </c>
    </row>
    <row r="35" spans="1:9" ht="25.9" customHeight="1" x14ac:dyDescent="0.2">
      <c r="A35" s="343" t="s">
        <v>467</v>
      </c>
      <c r="B35" s="343"/>
      <c r="C35" s="343"/>
      <c r="D35" s="343"/>
      <c r="E35" s="343"/>
      <c r="F35" s="343"/>
      <c r="G35" s="28">
        <v>27</v>
      </c>
      <c r="H35" s="48">
        <f>SUM(H30:H34)</f>
        <v>0</v>
      </c>
      <c r="I35" s="48">
        <f>SUM(I30:I34)</f>
        <v>0</v>
      </c>
    </row>
    <row r="36" spans="1:9" ht="28.15" customHeight="1" x14ac:dyDescent="0.2">
      <c r="A36" s="340" t="s">
        <v>465</v>
      </c>
      <c r="B36" s="341"/>
      <c r="C36" s="341"/>
      <c r="D36" s="341"/>
      <c r="E36" s="341"/>
      <c r="F36" s="341"/>
      <c r="G36" s="29">
        <v>28</v>
      </c>
      <c r="H36" s="49">
        <f>H29+H35</f>
        <v>0</v>
      </c>
      <c r="I36" s="49">
        <f>I29+I35</f>
        <v>0</v>
      </c>
    </row>
    <row r="37" spans="1:9" x14ac:dyDescent="0.2">
      <c r="A37" s="350" t="s">
        <v>318</v>
      </c>
      <c r="B37" s="351"/>
      <c r="C37" s="351"/>
      <c r="D37" s="351"/>
      <c r="E37" s="351"/>
      <c r="F37" s="351"/>
      <c r="G37" s="351">
        <v>0</v>
      </c>
      <c r="H37" s="351"/>
      <c r="I37" s="352"/>
    </row>
    <row r="38" spans="1:9" x14ac:dyDescent="0.2">
      <c r="A38" s="354" t="s">
        <v>319</v>
      </c>
      <c r="B38" s="354"/>
      <c r="C38" s="354"/>
      <c r="D38" s="354"/>
      <c r="E38" s="354"/>
      <c r="F38" s="354"/>
      <c r="G38" s="26">
        <v>29</v>
      </c>
      <c r="H38" s="47">
        <v>0</v>
      </c>
      <c r="I38" s="47">
        <v>0</v>
      </c>
    </row>
    <row r="39" spans="1:9" ht="25.15" customHeight="1" x14ac:dyDescent="0.2">
      <c r="A39" s="342" t="s">
        <v>320</v>
      </c>
      <c r="B39" s="342"/>
      <c r="C39" s="342"/>
      <c r="D39" s="342"/>
      <c r="E39" s="342"/>
      <c r="F39" s="342"/>
      <c r="G39" s="26">
        <v>30</v>
      </c>
      <c r="H39" s="47">
        <v>0</v>
      </c>
      <c r="I39" s="47">
        <v>0</v>
      </c>
    </row>
    <row r="40" spans="1:9" x14ac:dyDescent="0.2">
      <c r="A40" s="342" t="s">
        <v>321</v>
      </c>
      <c r="B40" s="342"/>
      <c r="C40" s="342"/>
      <c r="D40" s="342"/>
      <c r="E40" s="342"/>
      <c r="F40" s="342"/>
      <c r="G40" s="26">
        <v>31</v>
      </c>
      <c r="H40" s="47">
        <v>0</v>
      </c>
      <c r="I40" s="47">
        <v>0</v>
      </c>
    </row>
    <row r="41" spans="1:9" x14ac:dyDescent="0.2">
      <c r="A41" s="342" t="s">
        <v>322</v>
      </c>
      <c r="B41" s="342"/>
      <c r="C41" s="342"/>
      <c r="D41" s="342"/>
      <c r="E41" s="342"/>
      <c r="F41" s="342"/>
      <c r="G41" s="26">
        <v>32</v>
      </c>
      <c r="H41" s="47">
        <v>0</v>
      </c>
      <c r="I41" s="47">
        <v>0</v>
      </c>
    </row>
    <row r="42" spans="1:9" ht="25.9" customHeight="1" x14ac:dyDescent="0.2">
      <c r="A42" s="343" t="s">
        <v>468</v>
      </c>
      <c r="B42" s="343"/>
      <c r="C42" s="343"/>
      <c r="D42" s="343"/>
      <c r="E42" s="343"/>
      <c r="F42" s="343"/>
      <c r="G42" s="28">
        <v>33</v>
      </c>
      <c r="H42" s="48">
        <f>H41+H40+H39+H38</f>
        <v>0</v>
      </c>
      <c r="I42" s="48">
        <f>I41+I40+I39+I38</f>
        <v>0</v>
      </c>
    </row>
    <row r="43" spans="1:9" ht="24.6" customHeight="1" x14ac:dyDescent="0.2">
      <c r="A43" s="342" t="s">
        <v>323</v>
      </c>
      <c r="B43" s="342"/>
      <c r="C43" s="342"/>
      <c r="D43" s="342"/>
      <c r="E43" s="342"/>
      <c r="F43" s="342"/>
      <c r="G43" s="27">
        <v>34</v>
      </c>
      <c r="H43" s="47">
        <v>0</v>
      </c>
      <c r="I43" s="47">
        <v>0</v>
      </c>
    </row>
    <row r="44" spans="1:9" x14ac:dyDescent="0.2">
      <c r="A44" s="342" t="s">
        <v>324</v>
      </c>
      <c r="B44" s="342"/>
      <c r="C44" s="342"/>
      <c r="D44" s="342"/>
      <c r="E44" s="342"/>
      <c r="F44" s="342"/>
      <c r="G44" s="27">
        <v>35</v>
      </c>
      <c r="H44" s="47">
        <v>0</v>
      </c>
      <c r="I44" s="47">
        <v>0</v>
      </c>
    </row>
    <row r="45" spans="1:9" x14ac:dyDescent="0.2">
      <c r="A45" s="342" t="s">
        <v>325</v>
      </c>
      <c r="B45" s="342"/>
      <c r="C45" s="342"/>
      <c r="D45" s="342"/>
      <c r="E45" s="342"/>
      <c r="F45" s="342"/>
      <c r="G45" s="27">
        <v>36</v>
      </c>
      <c r="H45" s="47">
        <v>0</v>
      </c>
      <c r="I45" s="47">
        <v>0</v>
      </c>
    </row>
    <row r="46" spans="1:9" ht="21" customHeight="1" x14ac:dyDescent="0.2">
      <c r="A46" s="342" t="s">
        <v>326</v>
      </c>
      <c r="B46" s="342"/>
      <c r="C46" s="342"/>
      <c r="D46" s="342"/>
      <c r="E46" s="342"/>
      <c r="F46" s="342"/>
      <c r="G46" s="27">
        <v>37</v>
      </c>
      <c r="H46" s="47">
        <v>0</v>
      </c>
      <c r="I46" s="47">
        <v>0</v>
      </c>
    </row>
    <row r="47" spans="1:9" x14ac:dyDescent="0.2">
      <c r="A47" s="342" t="s">
        <v>327</v>
      </c>
      <c r="B47" s="342"/>
      <c r="C47" s="342"/>
      <c r="D47" s="342"/>
      <c r="E47" s="342"/>
      <c r="F47" s="342"/>
      <c r="G47" s="27">
        <v>38</v>
      </c>
      <c r="H47" s="47">
        <v>0</v>
      </c>
      <c r="I47" s="47">
        <v>0</v>
      </c>
    </row>
    <row r="48" spans="1:9" ht="22.9" customHeight="1" x14ac:dyDescent="0.2">
      <c r="A48" s="343" t="s">
        <v>469</v>
      </c>
      <c r="B48" s="343"/>
      <c r="C48" s="343"/>
      <c r="D48" s="343"/>
      <c r="E48" s="343"/>
      <c r="F48" s="343"/>
      <c r="G48" s="28">
        <v>39</v>
      </c>
      <c r="H48" s="48">
        <f>H47+H46+H45+H44+H43</f>
        <v>0</v>
      </c>
      <c r="I48" s="48">
        <f>I47+I46+I45+I44+I43</f>
        <v>0</v>
      </c>
    </row>
    <row r="49" spans="1:9" ht="25.9" customHeight="1" x14ac:dyDescent="0.2">
      <c r="A49" s="344" t="s">
        <v>470</v>
      </c>
      <c r="B49" s="345"/>
      <c r="C49" s="345"/>
      <c r="D49" s="345"/>
      <c r="E49" s="345"/>
      <c r="F49" s="345"/>
      <c r="G49" s="28">
        <v>40</v>
      </c>
      <c r="H49" s="48">
        <f>H48+H42</f>
        <v>0</v>
      </c>
      <c r="I49" s="48">
        <f>I48+I42</f>
        <v>0</v>
      </c>
    </row>
    <row r="50" spans="1:9" ht="22.15" customHeight="1" x14ac:dyDescent="0.2">
      <c r="A50" s="336" t="s">
        <v>328</v>
      </c>
      <c r="B50" s="336"/>
      <c r="C50" s="336"/>
      <c r="D50" s="336"/>
      <c r="E50" s="336"/>
      <c r="F50" s="336"/>
      <c r="G50" s="27">
        <v>41</v>
      </c>
      <c r="H50" s="47">
        <v>0</v>
      </c>
      <c r="I50" s="47">
        <v>0</v>
      </c>
    </row>
    <row r="51" spans="1:9" ht="25.9" customHeight="1" x14ac:dyDescent="0.2">
      <c r="A51" s="344" t="s">
        <v>471</v>
      </c>
      <c r="B51" s="345"/>
      <c r="C51" s="345"/>
      <c r="D51" s="345"/>
      <c r="E51" s="345"/>
      <c r="F51" s="345"/>
      <c r="G51" s="28">
        <v>42</v>
      </c>
      <c r="H51" s="48">
        <f>H21+H36+H49+H50</f>
        <v>0</v>
      </c>
      <c r="I51" s="48">
        <f>I21+I36+I49+I50</f>
        <v>0</v>
      </c>
    </row>
    <row r="52" spans="1:9" ht="25.15" customHeight="1" x14ac:dyDescent="0.2">
      <c r="A52" s="346" t="s">
        <v>329</v>
      </c>
      <c r="B52" s="346"/>
      <c r="C52" s="346"/>
      <c r="D52" s="346"/>
      <c r="E52" s="346"/>
      <c r="F52" s="346"/>
      <c r="G52" s="27">
        <v>43</v>
      </c>
      <c r="H52" s="47">
        <v>0</v>
      </c>
      <c r="I52" s="47">
        <v>0</v>
      </c>
    </row>
    <row r="53" spans="1:9" ht="31.9" customHeight="1" x14ac:dyDescent="0.2">
      <c r="A53" s="340" t="s">
        <v>472</v>
      </c>
      <c r="B53" s="341"/>
      <c r="C53" s="341"/>
      <c r="D53" s="341"/>
      <c r="E53" s="341"/>
      <c r="F53" s="341"/>
      <c r="G53" s="29">
        <v>44</v>
      </c>
      <c r="H53" s="49">
        <f>H52+H51</f>
        <v>0</v>
      </c>
      <c r="I53" s="49">
        <f>I52+I51</f>
        <v>0</v>
      </c>
    </row>
  </sheetData>
  <sheetProtection algorithmName="SHA-512" hashValue="lNcniPSqFe523zYKk5tPxLLqOpYu9yd6h4cje5OH6yTz19m5lOofQxHijdwfp2Svx4n9E5XzUVGnLCpm1v5Fcw==" saltValue="5qBjKZ/1Jlo4CoelSayFXQ=="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disablePrompts="1"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0" orientation="portrait" r:id="rId1"/>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showGridLines="0" zoomScaleNormal="100" zoomScaleSheetLayoutView="85" workbookViewId="0">
      <pane xSplit="7" ySplit="6" topLeftCell="M40" activePane="bottomRight" state="frozen"/>
      <selection pane="topRight" activeCell="H1" sqref="H1"/>
      <selection pane="bottomLeft" activeCell="A7" sqref="A7"/>
      <selection pane="bottomRight" sqref="A1:J1"/>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51"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76" t="s">
        <v>330</v>
      </c>
      <c r="B1" s="377"/>
      <c r="C1" s="377"/>
      <c r="D1" s="377"/>
      <c r="E1" s="377"/>
      <c r="F1" s="377"/>
      <c r="G1" s="377"/>
      <c r="H1" s="377"/>
      <c r="I1" s="377"/>
      <c r="J1" s="377"/>
      <c r="K1" s="50"/>
    </row>
    <row r="2" spans="1:25" ht="15.75" x14ac:dyDescent="0.2">
      <c r="A2" s="2"/>
      <c r="B2" s="3"/>
      <c r="C2" s="378" t="s">
        <v>331</v>
      </c>
      <c r="D2" s="378"/>
      <c r="E2" s="157">
        <v>44562</v>
      </c>
      <c r="F2" s="4" t="s">
        <v>332</v>
      </c>
      <c r="G2" s="157">
        <v>44742</v>
      </c>
      <c r="H2" s="52"/>
      <c r="I2" s="52"/>
      <c r="J2" s="52"/>
      <c r="K2" s="53"/>
      <c r="X2" s="54" t="s">
        <v>333</v>
      </c>
    </row>
    <row r="3" spans="1:25" ht="13.5" customHeight="1" thickBot="1" x14ac:dyDescent="0.25">
      <c r="A3" s="379" t="s">
        <v>334</v>
      </c>
      <c r="B3" s="380"/>
      <c r="C3" s="380"/>
      <c r="D3" s="380"/>
      <c r="E3" s="380"/>
      <c r="F3" s="380"/>
      <c r="G3" s="383" t="s">
        <v>335</v>
      </c>
      <c r="H3" s="366" t="s">
        <v>336</v>
      </c>
      <c r="I3" s="366"/>
      <c r="J3" s="366"/>
      <c r="K3" s="366"/>
      <c r="L3" s="366"/>
      <c r="M3" s="366"/>
      <c r="N3" s="366"/>
      <c r="O3" s="366"/>
      <c r="P3" s="366"/>
      <c r="Q3" s="366"/>
      <c r="R3" s="366"/>
      <c r="S3" s="366"/>
      <c r="T3" s="366"/>
      <c r="U3" s="366"/>
      <c r="V3" s="366"/>
      <c r="W3" s="366"/>
      <c r="X3" s="366" t="s">
        <v>337</v>
      </c>
      <c r="Y3" s="368" t="s">
        <v>338</v>
      </c>
    </row>
    <row r="4" spans="1:25" ht="68.25" thickBot="1" x14ac:dyDescent="0.25">
      <c r="A4" s="381"/>
      <c r="B4" s="382"/>
      <c r="C4" s="382"/>
      <c r="D4" s="382"/>
      <c r="E4" s="382"/>
      <c r="F4" s="382"/>
      <c r="G4" s="384"/>
      <c r="H4" s="55" t="s">
        <v>339</v>
      </c>
      <c r="I4" s="55" t="s">
        <v>340</v>
      </c>
      <c r="J4" s="55" t="s">
        <v>341</v>
      </c>
      <c r="K4" s="55" t="s">
        <v>342</v>
      </c>
      <c r="L4" s="55" t="s">
        <v>343</v>
      </c>
      <c r="M4" s="55" t="s">
        <v>344</v>
      </c>
      <c r="N4" s="55" t="s">
        <v>345</v>
      </c>
      <c r="O4" s="55" t="s">
        <v>346</v>
      </c>
      <c r="P4" s="121" t="s">
        <v>473</v>
      </c>
      <c r="Q4" s="55" t="s">
        <v>347</v>
      </c>
      <c r="R4" s="55" t="s">
        <v>348</v>
      </c>
      <c r="S4" s="55" t="s">
        <v>474</v>
      </c>
      <c r="T4" s="55" t="s">
        <v>475</v>
      </c>
      <c r="U4" s="55" t="s">
        <v>349</v>
      </c>
      <c r="V4" s="55" t="s">
        <v>350</v>
      </c>
      <c r="W4" s="55" t="s">
        <v>351</v>
      </c>
      <c r="X4" s="367"/>
      <c r="Y4" s="369"/>
    </row>
    <row r="5" spans="1:25" ht="22.5" x14ac:dyDescent="0.2">
      <c r="A5" s="370">
        <v>1</v>
      </c>
      <c r="B5" s="371"/>
      <c r="C5" s="371"/>
      <c r="D5" s="371"/>
      <c r="E5" s="371"/>
      <c r="F5" s="371"/>
      <c r="G5" s="5">
        <v>2</v>
      </c>
      <c r="H5" s="56" t="s">
        <v>352</v>
      </c>
      <c r="I5" s="57" t="s">
        <v>353</v>
      </c>
      <c r="J5" s="56" t="s">
        <v>354</v>
      </c>
      <c r="K5" s="57" t="s">
        <v>355</v>
      </c>
      <c r="L5" s="56" t="s">
        <v>356</v>
      </c>
      <c r="M5" s="57" t="s">
        <v>357</v>
      </c>
      <c r="N5" s="56" t="s">
        <v>358</v>
      </c>
      <c r="O5" s="57" t="s">
        <v>359</v>
      </c>
      <c r="P5" s="56" t="s">
        <v>360</v>
      </c>
      <c r="Q5" s="57" t="s">
        <v>361</v>
      </c>
      <c r="R5" s="56" t="s">
        <v>362</v>
      </c>
      <c r="S5" s="122" t="s">
        <v>476</v>
      </c>
      <c r="T5" s="122" t="s">
        <v>477</v>
      </c>
      <c r="U5" s="122" t="s">
        <v>478</v>
      </c>
      <c r="V5" s="122" t="s">
        <v>479</v>
      </c>
      <c r="W5" s="122" t="s">
        <v>480</v>
      </c>
      <c r="X5" s="122">
        <v>19</v>
      </c>
      <c r="Y5" s="123" t="s">
        <v>481</v>
      </c>
    </row>
    <row r="6" spans="1:25" x14ac:dyDescent="0.2">
      <c r="A6" s="372" t="s">
        <v>363</v>
      </c>
      <c r="B6" s="372"/>
      <c r="C6" s="372"/>
      <c r="D6" s="372"/>
      <c r="E6" s="372"/>
      <c r="F6" s="372"/>
      <c r="G6" s="372"/>
      <c r="H6" s="372"/>
      <c r="I6" s="372"/>
      <c r="J6" s="372"/>
      <c r="K6" s="372"/>
      <c r="L6" s="372"/>
      <c r="M6" s="372"/>
      <c r="N6" s="373"/>
      <c r="O6" s="373"/>
      <c r="P6" s="373"/>
      <c r="Q6" s="373"/>
      <c r="R6" s="373"/>
      <c r="S6" s="374"/>
      <c r="T6" s="374"/>
      <c r="U6" s="373"/>
      <c r="V6" s="373"/>
      <c r="W6" s="373"/>
      <c r="X6" s="373"/>
      <c r="Y6" s="375"/>
    </row>
    <row r="7" spans="1:25" x14ac:dyDescent="0.2">
      <c r="A7" s="364" t="s">
        <v>364</v>
      </c>
      <c r="B7" s="364"/>
      <c r="C7" s="364"/>
      <c r="D7" s="364"/>
      <c r="E7" s="364"/>
      <c r="F7" s="364"/>
      <c r="G7" s="6">
        <v>1</v>
      </c>
      <c r="H7" s="58">
        <v>133165000</v>
      </c>
      <c r="I7" s="58">
        <v>0</v>
      </c>
      <c r="J7" s="58">
        <v>6658250</v>
      </c>
      <c r="K7" s="58">
        <v>13903446</v>
      </c>
      <c r="L7" s="58">
        <v>506200</v>
      </c>
      <c r="M7" s="58">
        <v>0</v>
      </c>
      <c r="N7" s="58">
        <v>0</v>
      </c>
      <c r="O7" s="58">
        <v>0</v>
      </c>
      <c r="P7" s="58">
        <v>0</v>
      </c>
      <c r="Q7" s="58">
        <v>0</v>
      </c>
      <c r="R7" s="58">
        <v>0</v>
      </c>
      <c r="S7" s="58">
        <v>0</v>
      </c>
      <c r="T7" s="58">
        <v>0</v>
      </c>
      <c r="U7" s="58">
        <v>77382005</v>
      </c>
      <c r="V7" s="58">
        <v>76490881</v>
      </c>
      <c r="W7" s="59">
        <f>H7+I7+J7+K7-L7+M7+N7+O7+P7+Q7+R7+U7+V7+S7+T7</f>
        <v>307093382</v>
      </c>
      <c r="X7" s="58">
        <v>0</v>
      </c>
      <c r="Y7" s="59">
        <f>W7+X7</f>
        <v>307093382</v>
      </c>
    </row>
    <row r="8" spans="1:25" x14ac:dyDescent="0.2">
      <c r="A8" s="359" t="s">
        <v>365</v>
      </c>
      <c r="B8" s="359"/>
      <c r="C8" s="359"/>
      <c r="D8" s="359"/>
      <c r="E8" s="359"/>
      <c r="F8" s="359"/>
      <c r="G8" s="6">
        <v>2</v>
      </c>
      <c r="H8" s="58">
        <v>0</v>
      </c>
      <c r="I8" s="58">
        <v>0</v>
      </c>
      <c r="J8" s="58">
        <v>0</v>
      </c>
      <c r="K8" s="58">
        <v>0</v>
      </c>
      <c r="L8" s="58">
        <v>0</v>
      </c>
      <c r="M8" s="58">
        <v>0</v>
      </c>
      <c r="N8" s="58">
        <v>0</v>
      </c>
      <c r="O8" s="58">
        <v>0</v>
      </c>
      <c r="P8" s="58">
        <v>0</v>
      </c>
      <c r="Q8" s="58">
        <v>0</v>
      </c>
      <c r="R8" s="58">
        <v>0</v>
      </c>
      <c r="S8" s="58">
        <v>0</v>
      </c>
      <c r="T8" s="58">
        <v>0</v>
      </c>
      <c r="U8" s="58">
        <v>0</v>
      </c>
      <c r="V8" s="58">
        <v>0</v>
      </c>
      <c r="W8" s="59">
        <f t="shared" ref="W8:W9" si="0">H8+I8+J8+K8-L8+M8+N8+O8+P8+Q8+R8+U8+V8+S8+T8</f>
        <v>0</v>
      </c>
      <c r="X8" s="58">
        <v>0</v>
      </c>
      <c r="Y8" s="59">
        <f t="shared" ref="Y8:Y9" si="1">W8+X8</f>
        <v>0</v>
      </c>
    </row>
    <row r="9" spans="1:25" x14ac:dyDescent="0.2">
      <c r="A9" s="359" t="s">
        <v>366</v>
      </c>
      <c r="B9" s="359"/>
      <c r="C9" s="359"/>
      <c r="D9" s="359"/>
      <c r="E9" s="359"/>
      <c r="F9" s="359"/>
      <c r="G9" s="6">
        <v>3</v>
      </c>
      <c r="H9" s="58">
        <v>0</v>
      </c>
      <c r="I9" s="58">
        <v>0</v>
      </c>
      <c r="J9" s="58">
        <v>0</v>
      </c>
      <c r="K9" s="58">
        <v>0</v>
      </c>
      <c r="L9" s="58">
        <v>0</v>
      </c>
      <c r="M9" s="58">
        <v>0</v>
      </c>
      <c r="N9" s="58">
        <v>0</v>
      </c>
      <c r="O9" s="58">
        <v>0</v>
      </c>
      <c r="P9" s="58">
        <v>0</v>
      </c>
      <c r="Q9" s="58">
        <v>0</v>
      </c>
      <c r="R9" s="58">
        <v>0</v>
      </c>
      <c r="S9" s="58">
        <v>0</v>
      </c>
      <c r="T9" s="58">
        <v>0</v>
      </c>
      <c r="U9" s="58">
        <v>0</v>
      </c>
      <c r="V9" s="58">
        <v>0</v>
      </c>
      <c r="W9" s="59">
        <f t="shared" si="0"/>
        <v>0</v>
      </c>
      <c r="X9" s="58">
        <v>0</v>
      </c>
      <c r="Y9" s="59">
        <f t="shared" si="1"/>
        <v>0</v>
      </c>
    </row>
    <row r="10" spans="1:25" ht="24" customHeight="1" x14ac:dyDescent="0.2">
      <c r="A10" s="365" t="s">
        <v>367</v>
      </c>
      <c r="B10" s="365"/>
      <c r="C10" s="365"/>
      <c r="D10" s="365"/>
      <c r="E10" s="365"/>
      <c r="F10" s="365"/>
      <c r="G10" s="7">
        <v>4</v>
      </c>
      <c r="H10" s="59">
        <f>H7+H8+H9</f>
        <v>133165000</v>
      </c>
      <c r="I10" s="59">
        <f t="shared" ref="I10:Y10" si="2">I7+I8+I9</f>
        <v>0</v>
      </c>
      <c r="J10" s="59">
        <f t="shared" si="2"/>
        <v>6658250</v>
      </c>
      <c r="K10" s="59">
        <f t="shared" si="2"/>
        <v>13903446</v>
      </c>
      <c r="L10" s="59">
        <f t="shared" si="2"/>
        <v>506200</v>
      </c>
      <c r="M10" s="59">
        <f t="shared" si="2"/>
        <v>0</v>
      </c>
      <c r="N10" s="59">
        <f t="shared" si="2"/>
        <v>0</v>
      </c>
      <c r="O10" s="59">
        <f t="shared" si="2"/>
        <v>0</v>
      </c>
      <c r="P10" s="59">
        <f t="shared" si="2"/>
        <v>0</v>
      </c>
      <c r="Q10" s="59">
        <f t="shared" si="2"/>
        <v>0</v>
      </c>
      <c r="R10" s="59">
        <f t="shared" si="2"/>
        <v>0</v>
      </c>
      <c r="S10" s="59">
        <f t="shared" si="2"/>
        <v>0</v>
      </c>
      <c r="T10" s="59">
        <f t="shared" si="2"/>
        <v>0</v>
      </c>
      <c r="U10" s="59">
        <f t="shared" si="2"/>
        <v>77382005</v>
      </c>
      <c r="V10" s="59">
        <f t="shared" si="2"/>
        <v>76490881</v>
      </c>
      <c r="W10" s="59">
        <f t="shared" si="2"/>
        <v>307093382</v>
      </c>
      <c r="X10" s="59">
        <f t="shared" si="2"/>
        <v>0</v>
      </c>
      <c r="Y10" s="59">
        <f t="shared" si="2"/>
        <v>307093382</v>
      </c>
    </row>
    <row r="11" spans="1:25" x14ac:dyDescent="0.2">
      <c r="A11" s="359" t="s">
        <v>368</v>
      </c>
      <c r="B11" s="359"/>
      <c r="C11" s="359"/>
      <c r="D11" s="359"/>
      <c r="E11" s="359"/>
      <c r="F11" s="359"/>
      <c r="G11" s="6">
        <v>5</v>
      </c>
      <c r="H11" s="60">
        <v>0</v>
      </c>
      <c r="I11" s="60">
        <v>0</v>
      </c>
      <c r="J11" s="60">
        <v>0</v>
      </c>
      <c r="K11" s="60">
        <v>0</v>
      </c>
      <c r="L11" s="60">
        <v>0</v>
      </c>
      <c r="M11" s="60">
        <v>0</v>
      </c>
      <c r="N11" s="60">
        <v>0</v>
      </c>
      <c r="O11" s="60">
        <v>0</v>
      </c>
      <c r="P11" s="60">
        <v>0</v>
      </c>
      <c r="Q11" s="60">
        <v>0</v>
      </c>
      <c r="R11" s="60">
        <v>0</v>
      </c>
      <c r="S11" s="60"/>
      <c r="T11" s="60"/>
      <c r="U11" s="60">
        <v>0</v>
      </c>
      <c r="V11" s="58">
        <v>115206995</v>
      </c>
      <c r="W11" s="59">
        <f t="shared" ref="W11:W29" si="3">H11+I11+J11+K11-L11+M11+N11+O11+P11+Q11+R11+U11+V11+S11+T11</f>
        <v>115206995</v>
      </c>
      <c r="X11" s="58">
        <v>0</v>
      </c>
      <c r="Y11" s="59">
        <f t="shared" ref="Y11:Y29" si="4">W11+X11</f>
        <v>115206995</v>
      </c>
    </row>
    <row r="12" spans="1:25" x14ac:dyDescent="0.2">
      <c r="A12" s="359" t="s">
        <v>369</v>
      </c>
      <c r="B12" s="359"/>
      <c r="C12" s="359"/>
      <c r="D12" s="359"/>
      <c r="E12" s="359"/>
      <c r="F12" s="359"/>
      <c r="G12" s="6">
        <v>6</v>
      </c>
      <c r="H12" s="60">
        <v>0</v>
      </c>
      <c r="I12" s="60">
        <v>0</v>
      </c>
      <c r="J12" s="60">
        <v>0</v>
      </c>
      <c r="K12" s="60">
        <v>0</v>
      </c>
      <c r="L12" s="60">
        <v>0</v>
      </c>
      <c r="M12" s="60">
        <v>0</v>
      </c>
      <c r="N12" s="58">
        <v>0</v>
      </c>
      <c r="O12" s="60">
        <v>0</v>
      </c>
      <c r="P12" s="60">
        <v>0</v>
      </c>
      <c r="Q12" s="60">
        <v>0</v>
      </c>
      <c r="R12" s="60">
        <v>0</v>
      </c>
      <c r="S12" s="60"/>
      <c r="T12" s="60"/>
      <c r="U12" s="60">
        <v>0</v>
      </c>
      <c r="V12" s="60">
        <v>0</v>
      </c>
      <c r="W12" s="59">
        <f t="shared" si="3"/>
        <v>0</v>
      </c>
      <c r="X12" s="58">
        <v>0</v>
      </c>
      <c r="Y12" s="59">
        <f t="shared" si="4"/>
        <v>0</v>
      </c>
    </row>
    <row r="13" spans="1:25" ht="26.25" customHeight="1" x14ac:dyDescent="0.2">
      <c r="A13" s="359" t="s">
        <v>370</v>
      </c>
      <c r="B13" s="359"/>
      <c r="C13" s="359"/>
      <c r="D13" s="359"/>
      <c r="E13" s="359"/>
      <c r="F13" s="359"/>
      <c r="G13" s="6">
        <v>7</v>
      </c>
      <c r="H13" s="60">
        <v>0</v>
      </c>
      <c r="I13" s="60">
        <v>0</v>
      </c>
      <c r="J13" s="60">
        <v>0</v>
      </c>
      <c r="K13" s="60">
        <v>0</v>
      </c>
      <c r="L13" s="60">
        <v>0</v>
      </c>
      <c r="M13" s="60">
        <v>0</v>
      </c>
      <c r="N13" s="60">
        <v>0</v>
      </c>
      <c r="O13" s="58">
        <v>0</v>
      </c>
      <c r="P13" s="60">
        <v>0</v>
      </c>
      <c r="Q13" s="60">
        <v>0</v>
      </c>
      <c r="R13" s="60">
        <v>0</v>
      </c>
      <c r="S13" s="60"/>
      <c r="T13" s="60"/>
      <c r="U13" s="58">
        <v>0</v>
      </c>
      <c r="V13" s="58">
        <v>0</v>
      </c>
      <c r="W13" s="59">
        <f t="shared" si="3"/>
        <v>0</v>
      </c>
      <c r="X13" s="58">
        <v>0</v>
      </c>
      <c r="Y13" s="59">
        <f t="shared" si="4"/>
        <v>0</v>
      </c>
    </row>
    <row r="14" spans="1:25" ht="29.25" customHeight="1" x14ac:dyDescent="0.2">
      <c r="A14" s="359" t="s">
        <v>482</v>
      </c>
      <c r="B14" s="359"/>
      <c r="C14" s="359"/>
      <c r="D14" s="359"/>
      <c r="E14" s="359"/>
      <c r="F14" s="359"/>
      <c r="G14" s="6">
        <v>8</v>
      </c>
      <c r="H14" s="60">
        <v>0</v>
      </c>
      <c r="I14" s="60">
        <v>0</v>
      </c>
      <c r="J14" s="60">
        <v>0</v>
      </c>
      <c r="K14" s="60">
        <v>0</v>
      </c>
      <c r="L14" s="60">
        <v>0</v>
      </c>
      <c r="M14" s="60">
        <v>0</v>
      </c>
      <c r="N14" s="60">
        <v>0</v>
      </c>
      <c r="O14" s="60">
        <v>0</v>
      </c>
      <c r="P14" s="58">
        <v>0</v>
      </c>
      <c r="Q14" s="60">
        <v>0</v>
      </c>
      <c r="R14" s="60">
        <v>0</v>
      </c>
      <c r="S14" s="60"/>
      <c r="T14" s="60"/>
      <c r="U14" s="58">
        <v>0</v>
      </c>
      <c r="V14" s="58">
        <v>0</v>
      </c>
      <c r="W14" s="59">
        <f t="shared" si="3"/>
        <v>0</v>
      </c>
      <c r="X14" s="58">
        <v>0</v>
      </c>
      <c r="Y14" s="59">
        <f t="shared" si="4"/>
        <v>0</v>
      </c>
    </row>
    <row r="15" spans="1:25" x14ac:dyDescent="0.2">
      <c r="A15" s="359" t="s">
        <v>371</v>
      </c>
      <c r="B15" s="359"/>
      <c r="C15" s="359"/>
      <c r="D15" s="359"/>
      <c r="E15" s="359"/>
      <c r="F15" s="359"/>
      <c r="G15" s="6">
        <v>9</v>
      </c>
      <c r="H15" s="60">
        <v>0</v>
      </c>
      <c r="I15" s="60">
        <v>0</v>
      </c>
      <c r="J15" s="60">
        <v>0</v>
      </c>
      <c r="K15" s="60">
        <v>0</v>
      </c>
      <c r="L15" s="60">
        <v>0</v>
      </c>
      <c r="M15" s="60">
        <v>0</v>
      </c>
      <c r="N15" s="60">
        <v>0</v>
      </c>
      <c r="O15" s="60">
        <v>0</v>
      </c>
      <c r="P15" s="60">
        <v>0</v>
      </c>
      <c r="Q15" s="58">
        <v>0</v>
      </c>
      <c r="R15" s="60">
        <v>0</v>
      </c>
      <c r="S15" s="60"/>
      <c r="T15" s="60"/>
      <c r="U15" s="58">
        <v>0</v>
      </c>
      <c r="V15" s="58">
        <v>0</v>
      </c>
      <c r="W15" s="59">
        <f t="shared" si="3"/>
        <v>0</v>
      </c>
      <c r="X15" s="58">
        <v>0</v>
      </c>
      <c r="Y15" s="59">
        <f t="shared" si="4"/>
        <v>0</v>
      </c>
    </row>
    <row r="16" spans="1:25" ht="28.5" customHeight="1" x14ac:dyDescent="0.2">
      <c r="A16" s="359" t="s">
        <v>372</v>
      </c>
      <c r="B16" s="359"/>
      <c r="C16" s="359"/>
      <c r="D16" s="359"/>
      <c r="E16" s="359"/>
      <c r="F16" s="359"/>
      <c r="G16" s="6">
        <v>10</v>
      </c>
      <c r="H16" s="60">
        <v>0</v>
      </c>
      <c r="I16" s="60">
        <v>0</v>
      </c>
      <c r="J16" s="60">
        <v>0</v>
      </c>
      <c r="K16" s="60">
        <v>0</v>
      </c>
      <c r="L16" s="60">
        <v>0</v>
      </c>
      <c r="M16" s="60">
        <v>0</v>
      </c>
      <c r="N16" s="60">
        <v>0</v>
      </c>
      <c r="O16" s="60">
        <v>0</v>
      </c>
      <c r="P16" s="60">
        <v>0</v>
      </c>
      <c r="Q16" s="60">
        <v>0</v>
      </c>
      <c r="R16" s="58">
        <v>0</v>
      </c>
      <c r="S16" s="58">
        <v>0</v>
      </c>
      <c r="T16" s="58">
        <v>0</v>
      </c>
      <c r="U16" s="58">
        <v>0</v>
      </c>
      <c r="V16" s="58">
        <v>0</v>
      </c>
      <c r="W16" s="59">
        <f t="shared" si="3"/>
        <v>0</v>
      </c>
      <c r="X16" s="58">
        <v>0</v>
      </c>
      <c r="Y16" s="59">
        <f t="shared" si="4"/>
        <v>0</v>
      </c>
    </row>
    <row r="17" spans="1:25" ht="23.25" customHeight="1" x14ac:dyDescent="0.2">
      <c r="A17" s="359" t="s">
        <v>373</v>
      </c>
      <c r="B17" s="359"/>
      <c r="C17" s="359"/>
      <c r="D17" s="359"/>
      <c r="E17" s="359"/>
      <c r="F17" s="359"/>
      <c r="G17" s="6">
        <v>11</v>
      </c>
      <c r="H17" s="60">
        <v>0</v>
      </c>
      <c r="I17" s="60">
        <v>0</v>
      </c>
      <c r="J17" s="60">
        <v>0</v>
      </c>
      <c r="K17" s="60">
        <v>0</v>
      </c>
      <c r="L17" s="60">
        <v>0</v>
      </c>
      <c r="M17" s="60">
        <v>0</v>
      </c>
      <c r="N17" s="58">
        <v>0</v>
      </c>
      <c r="O17" s="58">
        <v>0</v>
      </c>
      <c r="P17" s="58">
        <v>0</v>
      </c>
      <c r="Q17" s="58">
        <v>0</v>
      </c>
      <c r="R17" s="58">
        <v>0</v>
      </c>
      <c r="S17" s="58">
        <v>0</v>
      </c>
      <c r="T17" s="58">
        <v>0</v>
      </c>
      <c r="U17" s="58">
        <v>0</v>
      </c>
      <c r="V17" s="58">
        <v>0</v>
      </c>
      <c r="W17" s="59">
        <f t="shared" si="3"/>
        <v>0</v>
      </c>
      <c r="X17" s="58">
        <v>0</v>
      </c>
      <c r="Y17" s="59">
        <f t="shared" si="4"/>
        <v>0</v>
      </c>
    </row>
    <row r="18" spans="1:25" x14ac:dyDescent="0.2">
      <c r="A18" s="359" t="s">
        <v>374</v>
      </c>
      <c r="B18" s="359"/>
      <c r="C18" s="359"/>
      <c r="D18" s="359"/>
      <c r="E18" s="359"/>
      <c r="F18" s="359"/>
      <c r="G18" s="6">
        <v>12</v>
      </c>
      <c r="H18" s="60">
        <v>0</v>
      </c>
      <c r="I18" s="60">
        <v>0</v>
      </c>
      <c r="J18" s="60">
        <v>0</v>
      </c>
      <c r="K18" s="60">
        <v>0</v>
      </c>
      <c r="L18" s="60">
        <v>0</v>
      </c>
      <c r="M18" s="60">
        <v>0</v>
      </c>
      <c r="N18" s="58"/>
      <c r="O18" s="58"/>
      <c r="P18" s="58"/>
      <c r="Q18" s="58"/>
      <c r="R18" s="58"/>
      <c r="S18" s="58"/>
      <c r="T18" s="58"/>
      <c r="U18" s="58">
        <v>0</v>
      </c>
      <c r="V18" s="58">
        <v>0</v>
      </c>
      <c r="W18" s="59">
        <f t="shared" si="3"/>
        <v>0</v>
      </c>
      <c r="X18" s="58">
        <v>0</v>
      </c>
      <c r="Y18" s="59">
        <f t="shared" si="4"/>
        <v>0</v>
      </c>
    </row>
    <row r="19" spans="1:25" x14ac:dyDescent="0.2">
      <c r="A19" s="359" t="s">
        <v>375</v>
      </c>
      <c r="B19" s="359"/>
      <c r="C19" s="359"/>
      <c r="D19" s="359"/>
      <c r="E19" s="359"/>
      <c r="F19" s="359"/>
      <c r="G19" s="6">
        <v>13</v>
      </c>
      <c r="H19" s="58">
        <v>0</v>
      </c>
      <c r="I19" s="58">
        <v>0</v>
      </c>
      <c r="J19" s="58">
        <v>0</v>
      </c>
      <c r="K19" s="58">
        <v>0</v>
      </c>
      <c r="L19" s="58">
        <v>0</v>
      </c>
      <c r="M19" s="58">
        <v>0</v>
      </c>
      <c r="N19" s="58">
        <v>0</v>
      </c>
      <c r="O19" s="58">
        <v>0</v>
      </c>
      <c r="P19" s="58">
        <v>0</v>
      </c>
      <c r="Q19" s="58">
        <v>0</v>
      </c>
      <c r="R19" s="58">
        <v>0</v>
      </c>
      <c r="S19" s="58">
        <v>0</v>
      </c>
      <c r="T19" s="58">
        <v>0</v>
      </c>
      <c r="U19" s="58">
        <v>0</v>
      </c>
      <c r="V19" s="58">
        <v>0</v>
      </c>
      <c r="W19" s="59">
        <f t="shared" si="3"/>
        <v>0</v>
      </c>
      <c r="X19" s="58">
        <v>0</v>
      </c>
      <c r="Y19" s="59">
        <f t="shared" si="4"/>
        <v>0</v>
      </c>
    </row>
    <row r="20" spans="1:25" x14ac:dyDescent="0.2">
      <c r="A20" s="359" t="s">
        <v>376</v>
      </c>
      <c r="B20" s="359"/>
      <c r="C20" s="359"/>
      <c r="D20" s="359"/>
      <c r="E20" s="359"/>
      <c r="F20" s="359"/>
      <c r="G20" s="6">
        <v>14</v>
      </c>
      <c r="H20" s="60">
        <v>0</v>
      </c>
      <c r="I20" s="60">
        <v>0</v>
      </c>
      <c r="J20" s="60">
        <v>0</v>
      </c>
      <c r="K20" s="60">
        <v>0</v>
      </c>
      <c r="L20" s="60">
        <v>0</v>
      </c>
      <c r="M20" s="60">
        <v>0</v>
      </c>
      <c r="N20" s="58">
        <v>0</v>
      </c>
      <c r="O20" s="58">
        <v>0</v>
      </c>
      <c r="P20" s="58">
        <v>0</v>
      </c>
      <c r="Q20" s="58">
        <v>0</v>
      </c>
      <c r="R20" s="58">
        <v>0</v>
      </c>
      <c r="S20" s="58">
        <v>0</v>
      </c>
      <c r="T20" s="58">
        <v>0</v>
      </c>
      <c r="U20" s="58">
        <v>0</v>
      </c>
      <c r="V20" s="58">
        <v>0</v>
      </c>
      <c r="W20" s="59">
        <f t="shared" si="3"/>
        <v>0</v>
      </c>
      <c r="X20" s="58">
        <v>0</v>
      </c>
      <c r="Y20" s="59">
        <f t="shared" si="4"/>
        <v>0</v>
      </c>
    </row>
    <row r="21" spans="1:25" ht="30.75" customHeight="1" x14ac:dyDescent="0.2">
      <c r="A21" s="359" t="s">
        <v>483</v>
      </c>
      <c r="B21" s="359"/>
      <c r="C21" s="359"/>
      <c r="D21" s="359"/>
      <c r="E21" s="359"/>
      <c r="F21" s="359"/>
      <c r="G21" s="6">
        <v>15</v>
      </c>
      <c r="H21" s="58">
        <v>0</v>
      </c>
      <c r="I21" s="58">
        <v>0</v>
      </c>
      <c r="J21" s="58">
        <v>0</v>
      </c>
      <c r="K21" s="58">
        <v>0</v>
      </c>
      <c r="L21" s="58">
        <v>0</v>
      </c>
      <c r="M21" s="58">
        <v>0</v>
      </c>
      <c r="N21" s="58">
        <v>0</v>
      </c>
      <c r="O21" s="58">
        <v>0</v>
      </c>
      <c r="P21" s="58">
        <v>0</v>
      </c>
      <c r="Q21" s="58">
        <v>0</v>
      </c>
      <c r="R21" s="58">
        <v>0</v>
      </c>
      <c r="S21" s="58">
        <v>0</v>
      </c>
      <c r="T21" s="58">
        <v>0</v>
      </c>
      <c r="U21" s="58">
        <v>0</v>
      </c>
      <c r="V21" s="58">
        <v>0</v>
      </c>
      <c r="W21" s="59">
        <f t="shared" si="3"/>
        <v>0</v>
      </c>
      <c r="X21" s="58">
        <v>0</v>
      </c>
      <c r="Y21" s="59">
        <f t="shared" si="4"/>
        <v>0</v>
      </c>
    </row>
    <row r="22" spans="1:25" ht="28.5" customHeight="1" x14ac:dyDescent="0.2">
      <c r="A22" s="359" t="s">
        <v>484</v>
      </c>
      <c r="B22" s="359"/>
      <c r="C22" s="359"/>
      <c r="D22" s="359"/>
      <c r="E22" s="359"/>
      <c r="F22" s="359"/>
      <c r="G22" s="6">
        <v>16</v>
      </c>
      <c r="H22" s="58">
        <v>0</v>
      </c>
      <c r="I22" s="58">
        <v>0</v>
      </c>
      <c r="J22" s="58">
        <v>0</v>
      </c>
      <c r="K22" s="58">
        <v>0</v>
      </c>
      <c r="L22" s="58">
        <v>0</v>
      </c>
      <c r="M22" s="58">
        <v>0</v>
      </c>
      <c r="N22" s="58">
        <v>0</v>
      </c>
      <c r="O22" s="58">
        <v>0</v>
      </c>
      <c r="P22" s="58">
        <v>0</v>
      </c>
      <c r="Q22" s="58">
        <v>0</v>
      </c>
      <c r="R22" s="58">
        <v>0</v>
      </c>
      <c r="S22" s="58">
        <v>0</v>
      </c>
      <c r="T22" s="58">
        <v>0</v>
      </c>
      <c r="U22" s="58">
        <v>0</v>
      </c>
      <c r="V22" s="58">
        <v>0</v>
      </c>
      <c r="W22" s="59">
        <f t="shared" si="3"/>
        <v>0</v>
      </c>
      <c r="X22" s="58">
        <v>0</v>
      </c>
      <c r="Y22" s="59">
        <f t="shared" si="4"/>
        <v>0</v>
      </c>
    </row>
    <row r="23" spans="1:25" ht="26.25" customHeight="1" x14ac:dyDescent="0.2">
      <c r="A23" s="359" t="s">
        <v>485</v>
      </c>
      <c r="B23" s="359"/>
      <c r="C23" s="359"/>
      <c r="D23" s="359"/>
      <c r="E23" s="359"/>
      <c r="F23" s="359"/>
      <c r="G23" s="6">
        <v>17</v>
      </c>
      <c r="H23" s="58">
        <v>0</v>
      </c>
      <c r="I23" s="58">
        <v>0</v>
      </c>
      <c r="J23" s="58">
        <v>0</v>
      </c>
      <c r="K23" s="58">
        <v>0</v>
      </c>
      <c r="L23" s="58">
        <v>0</v>
      </c>
      <c r="M23" s="58">
        <v>0</v>
      </c>
      <c r="N23" s="58">
        <v>0</v>
      </c>
      <c r="O23" s="58">
        <v>0</v>
      </c>
      <c r="P23" s="58">
        <v>0</v>
      </c>
      <c r="Q23" s="58">
        <v>0</v>
      </c>
      <c r="R23" s="58">
        <v>0</v>
      </c>
      <c r="S23" s="58">
        <v>0</v>
      </c>
      <c r="T23" s="58">
        <v>0</v>
      </c>
      <c r="U23" s="58">
        <v>0</v>
      </c>
      <c r="V23" s="58">
        <v>0</v>
      </c>
      <c r="W23" s="59">
        <f t="shared" si="3"/>
        <v>0</v>
      </c>
      <c r="X23" s="58">
        <v>0</v>
      </c>
      <c r="Y23" s="59">
        <f t="shared" si="4"/>
        <v>0</v>
      </c>
    </row>
    <row r="24" spans="1:25" x14ac:dyDescent="0.2">
      <c r="A24" s="359" t="s">
        <v>377</v>
      </c>
      <c r="B24" s="359"/>
      <c r="C24" s="359"/>
      <c r="D24" s="359"/>
      <c r="E24" s="359"/>
      <c r="F24" s="359"/>
      <c r="G24" s="6">
        <v>18</v>
      </c>
      <c r="H24" s="58">
        <v>0</v>
      </c>
      <c r="I24" s="58">
        <v>0</v>
      </c>
      <c r="J24" s="58">
        <v>0</v>
      </c>
      <c r="K24" s="58">
        <v>25000000</v>
      </c>
      <c r="L24" s="58">
        <v>14307340</v>
      </c>
      <c r="M24" s="58">
        <v>0</v>
      </c>
      <c r="N24" s="58">
        <v>0</v>
      </c>
      <c r="O24" s="58">
        <v>0</v>
      </c>
      <c r="P24" s="58">
        <v>0</v>
      </c>
      <c r="Q24" s="58">
        <v>0</v>
      </c>
      <c r="R24" s="58">
        <v>0</v>
      </c>
      <c r="S24" s="58">
        <v>0</v>
      </c>
      <c r="T24" s="58">
        <v>0</v>
      </c>
      <c r="U24" s="58">
        <v>-25000000</v>
      </c>
      <c r="V24" s="58">
        <v>0</v>
      </c>
      <c r="W24" s="59">
        <f t="shared" si="3"/>
        <v>-14307340</v>
      </c>
      <c r="X24" s="58">
        <v>0</v>
      </c>
      <c r="Y24" s="59">
        <f t="shared" si="4"/>
        <v>-14307340</v>
      </c>
    </row>
    <row r="25" spans="1:25" x14ac:dyDescent="0.2">
      <c r="A25" s="359" t="s">
        <v>486</v>
      </c>
      <c r="B25" s="359"/>
      <c r="C25" s="359"/>
      <c r="D25" s="359"/>
      <c r="E25" s="359"/>
      <c r="F25" s="359"/>
      <c r="G25" s="6">
        <v>19</v>
      </c>
      <c r="H25" s="58">
        <v>0</v>
      </c>
      <c r="I25" s="58">
        <v>0</v>
      </c>
      <c r="J25" s="58">
        <v>0</v>
      </c>
      <c r="K25" s="58">
        <v>0</v>
      </c>
      <c r="L25" s="58">
        <v>0</v>
      </c>
      <c r="M25" s="58">
        <v>0</v>
      </c>
      <c r="N25" s="58">
        <v>0</v>
      </c>
      <c r="O25" s="58">
        <v>0</v>
      </c>
      <c r="P25" s="58">
        <v>0</v>
      </c>
      <c r="Q25" s="58">
        <v>0</v>
      </c>
      <c r="R25" s="58">
        <v>0</v>
      </c>
      <c r="S25" s="58">
        <v>0</v>
      </c>
      <c r="T25" s="58">
        <v>0</v>
      </c>
      <c r="U25" s="58">
        <v>0</v>
      </c>
      <c r="V25" s="58">
        <v>0</v>
      </c>
      <c r="W25" s="59">
        <f t="shared" si="3"/>
        <v>0</v>
      </c>
      <c r="X25" s="58">
        <v>0</v>
      </c>
      <c r="Y25" s="59">
        <f t="shared" si="4"/>
        <v>0</v>
      </c>
    </row>
    <row r="26" spans="1:25" x14ac:dyDescent="0.2">
      <c r="A26" s="359" t="s">
        <v>487</v>
      </c>
      <c r="B26" s="359"/>
      <c r="C26" s="359"/>
      <c r="D26" s="359"/>
      <c r="E26" s="359"/>
      <c r="F26" s="359"/>
      <c r="G26" s="6">
        <v>20</v>
      </c>
      <c r="H26" s="58">
        <v>0</v>
      </c>
      <c r="I26" s="58">
        <v>0</v>
      </c>
      <c r="J26" s="58">
        <v>0</v>
      </c>
      <c r="K26" s="58">
        <v>0</v>
      </c>
      <c r="L26" s="58">
        <v>0</v>
      </c>
      <c r="M26" s="58">
        <v>0</v>
      </c>
      <c r="N26" s="58">
        <v>0</v>
      </c>
      <c r="O26" s="58">
        <v>0</v>
      </c>
      <c r="P26" s="58">
        <v>0</v>
      </c>
      <c r="Q26" s="58">
        <v>0</v>
      </c>
      <c r="R26" s="58">
        <v>0</v>
      </c>
      <c r="S26" s="58">
        <v>0</v>
      </c>
      <c r="T26" s="58">
        <v>0</v>
      </c>
      <c r="U26" s="58">
        <v>-109162418</v>
      </c>
      <c r="V26" s="58">
        <v>0</v>
      </c>
      <c r="W26" s="59">
        <f>H26+I26+J26+K26-L26+M26+N26+O26+P26+Q26+R26+U26+V26+S26+T26</f>
        <v>-109162418</v>
      </c>
      <c r="X26" s="58">
        <v>0</v>
      </c>
      <c r="Y26" s="59">
        <f t="shared" si="4"/>
        <v>-109162418</v>
      </c>
    </row>
    <row r="27" spans="1:25" x14ac:dyDescent="0.2">
      <c r="A27" s="359" t="s">
        <v>488</v>
      </c>
      <c r="B27" s="359"/>
      <c r="C27" s="359"/>
      <c r="D27" s="359"/>
      <c r="E27" s="359"/>
      <c r="F27" s="359"/>
      <c r="G27" s="6">
        <v>21</v>
      </c>
      <c r="H27" s="58">
        <v>0</v>
      </c>
      <c r="I27" s="58">
        <v>0</v>
      </c>
      <c r="J27" s="58">
        <v>0</v>
      </c>
      <c r="K27" s="58">
        <v>-2391610</v>
      </c>
      <c r="L27" s="58">
        <v>-2391610</v>
      </c>
      <c r="M27" s="58">
        <v>0</v>
      </c>
      <c r="N27" s="58">
        <v>0</v>
      </c>
      <c r="O27" s="58">
        <v>0</v>
      </c>
      <c r="P27" s="58">
        <v>0</v>
      </c>
      <c r="Q27" s="58">
        <v>0</v>
      </c>
      <c r="R27" s="58">
        <v>0</v>
      </c>
      <c r="S27" s="58">
        <v>0</v>
      </c>
      <c r="T27" s="58">
        <v>0</v>
      </c>
      <c r="U27" s="58">
        <v>4405138</v>
      </c>
      <c r="V27" s="58">
        <v>0</v>
      </c>
      <c r="W27" s="59">
        <f>H27+I27+J27+K27-L27+M27+N27+O27+P27+Q27+R27+U27+V27+S27+T27</f>
        <v>4405138</v>
      </c>
      <c r="X27" s="58">
        <v>0</v>
      </c>
      <c r="Y27" s="59">
        <f t="shared" si="4"/>
        <v>4405138</v>
      </c>
    </row>
    <row r="28" spans="1:25" x14ac:dyDescent="0.2">
      <c r="A28" s="359" t="s">
        <v>489</v>
      </c>
      <c r="B28" s="359"/>
      <c r="C28" s="359"/>
      <c r="D28" s="359"/>
      <c r="E28" s="359"/>
      <c r="F28" s="359"/>
      <c r="G28" s="6">
        <v>22</v>
      </c>
      <c r="H28" s="58">
        <v>0</v>
      </c>
      <c r="I28" s="58">
        <v>0</v>
      </c>
      <c r="J28" s="58">
        <v>0</v>
      </c>
      <c r="K28" s="58">
        <v>0</v>
      </c>
      <c r="L28" s="58">
        <v>0</v>
      </c>
      <c r="M28" s="58">
        <v>0</v>
      </c>
      <c r="N28" s="58">
        <v>0</v>
      </c>
      <c r="O28" s="58">
        <v>0</v>
      </c>
      <c r="P28" s="58">
        <v>0</v>
      </c>
      <c r="Q28" s="58">
        <v>0</v>
      </c>
      <c r="R28" s="58">
        <v>0</v>
      </c>
      <c r="S28" s="58">
        <v>0</v>
      </c>
      <c r="T28" s="58">
        <v>0</v>
      </c>
      <c r="U28" s="58">
        <v>76490881</v>
      </c>
      <c r="V28" s="58">
        <v>-76490881</v>
      </c>
      <c r="W28" s="59">
        <f t="shared" si="3"/>
        <v>0</v>
      </c>
      <c r="X28" s="58">
        <v>0</v>
      </c>
      <c r="Y28" s="59">
        <f t="shared" si="4"/>
        <v>0</v>
      </c>
    </row>
    <row r="29" spans="1:25" x14ac:dyDescent="0.2">
      <c r="A29" s="359" t="s">
        <v>490</v>
      </c>
      <c r="B29" s="359"/>
      <c r="C29" s="359"/>
      <c r="D29" s="359"/>
      <c r="E29" s="359"/>
      <c r="F29" s="359"/>
      <c r="G29" s="6">
        <v>23</v>
      </c>
      <c r="H29" s="58">
        <v>0</v>
      </c>
      <c r="I29" s="58">
        <v>0</v>
      </c>
      <c r="J29" s="58">
        <v>0</v>
      </c>
      <c r="K29" s="58">
        <v>0</v>
      </c>
      <c r="L29" s="58">
        <v>0</v>
      </c>
      <c r="M29" s="58">
        <v>0</v>
      </c>
      <c r="N29" s="58">
        <v>0</v>
      </c>
      <c r="O29" s="58">
        <v>0</v>
      </c>
      <c r="P29" s="58">
        <v>0</v>
      </c>
      <c r="Q29" s="58">
        <v>0</v>
      </c>
      <c r="R29" s="58">
        <v>0</v>
      </c>
      <c r="S29" s="58">
        <v>0</v>
      </c>
      <c r="T29" s="58">
        <v>0</v>
      </c>
      <c r="U29" s="58">
        <v>0</v>
      </c>
      <c r="V29" s="58">
        <v>0</v>
      </c>
      <c r="W29" s="59">
        <f t="shared" si="3"/>
        <v>0</v>
      </c>
      <c r="X29" s="58">
        <v>0</v>
      </c>
      <c r="Y29" s="59">
        <f t="shared" si="4"/>
        <v>0</v>
      </c>
    </row>
    <row r="30" spans="1:25" ht="21.75" customHeight="1" x14ac:dyDescent="0.2">
      <c r="A30" s="360" t="s">
        <v>491</v>
      </c>
      <c r="B30" s="360"/>
      <c r="C30" s="360"/>
      <c r="D30" s="360"/>
      <c r="E30" s="360"/>
      <c r="F30" s="360"/>
      <c r="G30" s="8">
        <v>24</v>
      </c>
      <c r="H30" s="61">
        <f>SUM(H10:H29)</f>
        <v>133165000</v>
      </c>
      <c r="I30" s="61">
        <f t="shared" ref="I30:Y30" si="5">SUM(I10:I29)</f>
        <v>0</v>
      </c>
      <c r="J30" s="61">
        <f t="shared" si="5"/>
        <v>6658250</v>
      </c>
      <c r="K30" s="61">
        <f t="shared" si="5"/>
        <v>36511836</v>
      </c>
      <c r="L30" s="61">
        <f t="shared" si="5"/>
        <v>12421930</v>
      </c>
      <c r="M30" s="61">
        <f t="shared" si="5"/>
        <v>0</v>
      </c>
      <c r="N30" s="61">
        <f t="shared" si="5"/>
        <v>0</v>
      </c>
      <c r="O30" s="61">
        <f t="shared" si="5"/>
        <v>0</v>
      </c>
      <c r="P30" s="61">
        <f t="shared" si="5"/>
        <v>0</v>
      </c>
      <c r="Q30" s="61">
        <f t="shared" si="5"/>
        <v>0</v>
      </c>
      <c r="R30" s="61">
        <f t="shared" si="5"/>
        <v>0</v>
      </c>
      <c r="S30" s="61">
        <f t="shared" si="5"/>
        <v>0</v>
      </c>
      <c r="T30" s="61">
        <f t="shared" si="5"/>
        <v>0</v>
      </c>
      <c r="U30" s="61">
        <f t="shared" si="5"/>
        <v>24115606</v>
      </c>
      <c r="V30" s="61">
        <f t="shared" si="5"/>
        <v>115206995</v>
      </c>
      <c r="W30" s="61">
        <f t="shared" si="5"/>
        <v>303235757</v>
      </c>
      <c r="X30" s="61">
        <f t="shared" si="5"/>
        <v>0</v>
      </c>
      <c r="Y30" s="61">
        <f t="shared" si="5"/>
        <v>303235757</v>
      </c>
    </row>
    <row r="31" spans="1:25" x14ac:dyDescent="0.2">
      <c r="A31" s="361" t="s">
        <v>378</v>
      </c>
      <c r="B31" s="362"/>
      <c r="C31" s="362"/>
      <c r="D31" s="362"/>
      <c r="E31" s="362"/>
      <c r="F31" s="362"/>
      <c r="G31" s="362"/>
      <c r="H31" s="362"/>
      <c r="I31" s="362"/>
      <c r="J31" s="362"/>
      <c r="K31" s="362"/>
      <c r="L31" s="362"/>
      <c r="M31" s="362"/>
      <c r="N31" s="362"/>
      <c r="O31" s="362"/>
      <c r="P31" s="362"/>
      <c r="Q31" s="362"/>
      <c r="R31" s="362"/>
      <c r="S31" s="362"/>
      <c r="T31" s="362"/>
      <c r="U31" s="362"/>
      <c r="V31" s="362"/>
      <c r="W31" s="362"/>
      <c r="X31" s="362"/>
      <c r="Y31" s="362"/>
    </row>
    <row r="32" spans="1:25" ht="36.75" customHeight="1" x14ac:dyDescent="0.2">
      <c r="A32" s="355" t="s">
        <v>379</v>
      </c>
      <c r="B32" s="356"/>
      <c r="C32" s="356"/>
      <c r="D32" s="356"/>
      <c r="E32" s="356"/>
      <c r="F32" s="356"/>
      <c r="G32" s="7">
        <v>25</v>
      </c>
      <c r="H32" s="59">
        <f>SUM(H12:H20)</f>
        <v>0</v>
      </c>
      <c r="I32" s="59">
        <f t="shared" ref="I32:Y32" si="6">SUM(I12:I20)</f>
        <v>0</v>
      </c>
      <c r="J32" s="59">
        <f t="shared" si="6"/>
        <v>0</v>
      </c>
      <c r="K32" s="59">
        <f t="shared" si="6"/>
        <v>0</v>
      </c>
      <c r="L32" s="59">
        <f t="shared" si="6"/>
        <v>0</v>
      </c>
      <c r="M32" s="59">
        <f t="shared" si="6"/>
        <v>0</v>
      </c>
      <c r="N32" s="59">
        <f t="shared" si="6"/>
        <v>0</v>
      </c>
      <c r="O32" s="59">
        <f t="shared" si="6"/>
        <v>0</v>
      </c>
      <c r="P32" s="59">
        <f t="shared" si="6"/>
        <v>0</v>
      </c>
      <c r="Q32" s="59">
        <f t="shared" si="6"/>
        <v>0</v>
      </c>
      <c r="R32" s="59">
        <f t="shared" si="6"/>
        <v>0</v>
      </c>
      <c r="S32" s="59">
        <f t="shared" si="6"/>
        <v>0</v>
      </c>
      <c r="T32" s="59">
        <f t="shared" si="6"/>
        <v>0</v>
      </c>
      <c r="U32" s="59">
        <f t="shared" si="6"/>
        <v>0</v>
      </c>
      <c r="V32" s="59">
        <f t="shared" si="6"/>
        <v>0</v>
      </c>
      <c r="W32" s="59">
        <f t="shared" si="6"/>
        <v>0</v>
      </c>
      <c r="X32" s="59">
        <f t="shared" si="6"/>
        <v>0</v>
      </c>
      <c r="Y32" s="59">
        <f t="shared" si="6"/>
        <v>0</v>
      </c>
    </row>
    <row r="33" spans="1:25" ht="31.5" customHeight="1" x14ac:dyDescent="0.2">
      <c r="A33" s="355" t="s">
        <v>492</v>
      </c>
      <c r="B33" s="356"/>
      <c r="C33" s="356"/>
      <c r="D33" s="356"/>
      <c r="E33" s="356"/>
      <c r="F33" s="356"/>
      <c r="G33" s="7">
        <v>26</v>
      </c>
      <c r="H33" s="59">
        <f>H11+H32</f>
        <v>0</v>
      </c>
      <c r="I33" s="59">
        <f t="shared" ref="I33:Y33" si="7">I11+I32</f>
        <v>0</v>
      </c>
      <c r="J33" s="59">
        <f t="shared" si="7"/>
        <v>0</v>
      </c>
      <c r="K33" s="59">
        <f t="shared" si="7"/>
        <v>0</v>
      </c>
      <c r="L33" s="59">
        <f t="shared" si="7"/>
        <v>0</v>
      </c>
      <c r="M33" s="59">
        <f t="shared" si="7"/>
        <v>0</v>
      </c>
      <c r="N33" s="59">
        <f t="shared" si="7"/>
        <v>0</v>
      </c>
      <c r="O33" s="59">
        <f t="shared" si="7"/>
        <v>0</v>
      </c>
      <c r="P33" s="59">
        <f t="shared" si="7"/>
        <v>0</v>
      </c>
      <c r="Q33" s="59">
        <f t="shared" si="7"/>
        <v>0</v>
      </c>
      <c r="R33" s="59">
        <f t="shared" si="7"/>
        <v>0</v>
      </c>
      <c r="S33" s="59">
        <f t="shared" si="7"/>
        <v>0</v>
      </c>
      <c r="T33" s="59">
        <f t="shared" si="7"/>
        <v>0</v>
      </c>
      <c r="U33" s="59">
        <f t="shared" si="7"/>
        <v>0</v>
      </c>
      <c r="V33" s="59">
        <f t="shared" si="7"/>
        <v>115206995</v>
      </c>
      <c r="W33" s="59">
        <f t="shared" si="7"/>
        <v>115206995</v>
      </c>
      <c r="X33" s="59">
        <f t="shared" si="7"/>
        <v>0</v>
      </c>
      <c r="Y33" s="59">
        <f t="shared" si="7"/>
        <v>115206995</v>
      </c>
    </row>
    <row r="34" spans="1:25" ht="30.75" customHeight="1" x14ac:dyDescent="0.2">
      <c r="A34" s="357" t="s">
        <v>493</v>
      </c>
      <c r="B34" s="358"/>
      <c r="C34" s="358"/>
      <c r="D34" s="358"/>
      <c r="E34" s="358"/>
      <c r="F34" s="358"/>
      <c r="G34" s="8">
        <v>27</v>
      </c>
      <c r="H34" s="61">
        <f>SUM(H21:H29)</f>
        <v>0</v>
      </c>
      <c r="I34" s="61">
        <f t="shared" ref="I34:Y34" si="8">SUM(I21:I29)</f>
        <v>0</v>
      </c>
      <c r="J34" s="61">
        <f t="shared" si="8"/>
        <v>0</v>
      </c>
      <c r="K34" s="61">
        <f t="shared" si="8"/>
        <v>22608390</v>
      </c>
      <c r="L34" s="61">
        <f t="shared" si="8"/>
        <v>11915730</v>
      </c>
      <c r="M34" s="61">
        <f t="shared" si="8"/>
        <v>0</v>
      </c>
      <c r="N34" s="61">
        <f t="shared" si="8"/>
        <v>0</v>
      </c>
      <c r="O34" s="61">
        <f t="shared" si="8"/>
        <v>0</v>
      </c>
      <c r="P34" s="61">
        <f t="shared" si="8"/>
        <v>0</v>
      </c>
      <c r="Q34" s="61">
        <f t="shared" si="8"/>
        <v>0</v>
      </c>
      <c r="R34" s="61">
        <f t="shared" si="8"/>
        <v>0</v>
      </c>
      <c r="S34" s="61">
        <f t="shared" si="8"/>
        <v>0</v>
      </c>
      <c r="T34" s="61">
        <f t="shared" si="8"/>
        <v>0</v>
      </c>
      <c r="U34" s="61">
        <f t="shared" si="8"/>
        <v>-53266399</v>
      </c>
      <c r="V34" s="61">
        <f t="shared" si="8"/>
        <v>-76490881</v>
      </c>
      <c r="W34" s="61">
        <f t="shared" si="8"/>
        <v>-119064620</v>
      </c>
      <c r="X34" s="61">
        <f t="shared" si="8"/>
        <v>0</v>
      </c>
      <c r="Y34" s="61">
        <f t="shared" si="8"/>
        <v>-119064620</v>
      </c>
    </row>
    <row r="35" spans="1:25" x14ac:dyDescent="0.2">
      <c r="A35" s="361" t="s">
        <v>380</v>
      </c>
      <c r="B35" s="363"/>
      <c r="C35" s="363"/>
      <c r="D35" s="363"/>
      <c r="E35" s="363"/>
      <c r="F35" s="363"/>
      <c r="G35" s="363"/>
      <c r="H35" s="363"/>
      <c r="I35" s="363"/>
      <c r="J35" s="363"/>
      <c r="K35" s="363"/>
      <c r="L35" s="363"/>
      <c r="M35" s="363"/>
      <c r="N35" s="363"/>
      <c r="O35" s="363"/>
      <c r="P35" s="363"/>
      <c r="Q35" s="363"/>
      <c r="R35" s="363"/>
      <c r="S35" s="363"/>
      <c r="T35" s="363"/>
      <c r="U35" s="363"/>
      <c r="V35" s="363"/>
      <c r="W35" s="363"/>
      <c r="X35" s="363"/>
      <c r="Y35" s="363"/>
    </row>
    <row r="36" spans="1:25" x14ac:dyDescent="0.2">
      <c r="A36" s="364" t="s">
        <v>381</v>
      </c>
      <c r="B36" s="364"/>
      <c r="C36" s="364"/>
      <c r="D36" s="364"/>
      <c r="E36" s="364"/>
      <c r="F36" s="364"/>
      <c r="G36" s="6">
        <v>28</v>
      </c>
      <c r="H36" s="58">
        <v>133165000</v>
      </c>
      <c r="I36" s="58">
        <v>0</v>
      </c>
      <c r="J36" s="58">
        <v>6658250</v>
      </c>
      <c r="K36" s="58">
        <v>36511836</v>
      </c>
      <c r="L36" s="58">
        <v>12421930</v>
      </c>
      <c r="M36" s="58">
        <v>0</v>
      </c>
      <c r="N36" s="58">
        <v>0</v>
      </c>
      <c r="O36" s="58">
        <v>0</v>
      </c>
      <c r="P36" s="58">
        <v>0</v>
      </c>
      <c r="Q36" s="58">
        <v>0</v>
      </c>
      <c r="R36" s="58">
        <v>0</v>
      </c>
      <c r="S36" s="58">
        <v>0</v>
      </c>
      <c r="T36" s="58">
        <v>0</v>
      </c>
      <c r="U36" s="58">
        <v>24115606</v>
      </c>
      <c r="V36" s="58">
        <v>115206995</v>
      </c>
      <c r="W36" s="59">
        <f>H36+I36+J36+K36-L36+M36+N36+O36+P36+Q36+R36+U36+V36+S36+T36</f>
        <v>303235757</v>
      </c>
      <c r="X36" s="58">
        <v>0</v>
      </c>
      <c r="Y36" s="59">
        <f t="shared" ref="Y36:Y38" si="9">W36+X36</f>
        <v>303235757</v>
      </c>
    </row>
    <row r="37" spans="1:25" x14ac:dyDescent="0.2">
      <c r="A37" s="359" t="s">
        <v>382</v>
      </c>
      <c r="B37" s="359"/>
      <c r="C37" s="359"/>
      <c r="D37" s="359"/>
      <c r="E37" s="359"/>
      <c r="F37" s="359"/>
      <c r="G37" s="6">
        <v>29</v>
      </c>
      <c r="H37" s="58">
        <v>0</v>
      </c>
      <c r="I37" s="58">
        <v>0</v>
      </c>
      <c r="J37" s="58">
        <v>0</v>
      </c>
      <c r="K37" s="58">
        <v>0</v>
      </c>
      <c r="L37" s="58">
        <v>0</v>
      </c>
      <c r="M37" s="58">
        <v>0</v>
      </c>
      <c r="N37" s="58">
        <v>0</v>
      </c>
      <c r="O37" s="58">
        <v>0</v>
      </c>
      <c r="P37" s="58">
        <v>0</v>
      </c>
      <c r="Q37" s="58">
        <v>0</v>
      </c>
      <c r="R37" s="58">
        <v>0</v>
      </c>
      <c r="S37" s="58">
        <v>0</v>
      </c>
      <c r="T37" s="58">
        <v>0</v>
      </c>
      <c r="U37" s="58">
        <v>0</v>
      </c>
      <c r="V37" s="58">
        <v>0</v>
      </c>
      <c r="W37" s="59">
        <f>H37+I37+J37+K37-L37+M37+N37+O37+P37+Q37+R37+U37+V37</f>
        <v>0</v>
      </c>
      <c r="X37" s="58">
        <v>0</v>
      </c>
      <c r="Y37" s="59">
        <f t="shared" si="9"/>
        <v>0</v>
      </c>
    </row>
    <row r="38" spans="1:25" x14ac:dyDescent="0.2">
      <c r="A38" s="359" t="s">
        <v>383</v>
      </c>
      <c r="B38" s="359"/>
      <c r="C38" s="359"/>
      <c r="D38" s="359"/>
      <c r="E38" s="359"/>
      <c r="F38" s="359"/>
      <c r="G38" s="6">
        <v>30</v>
      </c>
      <c r="H38" s="58">
        <v>0</v>
      </c>
      <c r="I38" s="58">
        <v>0</v>
      </c>
      <c r="J38" s="58">
        <v>0</v>
      </c>
      <c r="K38" s="58">
        <v>0</v>
      </c>
      <c r="L38" s="58">
        <v>0</v>
      </c>
      <c r="M38" s="58">
        <v>0</v>
      </c>
      <c r="N38" s="58">
        <v>0</v>
      </c>
      <c r="O38" s="58">
        <v>0</v>
      </c>
      <c r="P38" s="58">
        <v>0</v>
      </c>
      <c r="Q38" s="58">
        <v>0</v>
      </c>
      <c r="R38" s="58">
        <v>0</v>
      </c>
      <c r="S38" s="58">
        <v>0</v>
      </c>
      <c r="T38" s="58">
        <v>0</v>
      </c>
      <c r="U38" s="58">
        <v>0</v>
      </c>
      <c r="V38" s="58">
        <v>0</v>
      </c>
      <c r="W38" s="59">
        <f>H38+I38+J38+K38-L38+M38+N38+O38+P38+Q38+R38+U38+V38</f>
        <v>0</v>
      </c>
      <c r="X38" s="58">
        <v>0</v>
      </c>
      <c r="Y38" s="59">
        <f t="shared" si="9"/>
        <v>0</v>
      </c>
    </row>
    <row r="39" spans="1:25" ht="25.5" customHeight="1" x14ac:dyDescent="0.2">
      <c r="A39" s="365" t="s">
        <v>494</v>
      </c>
      <c r="B39" s="365"/>
      <c r="C39" s="365"/>
      <c r="D39" s="365"/>
      <c r="E39" s="365"/>
      <c r="F39" s="365"/>
      <c r="G39" s="7">
        <v>31</v>
      </c>
      <c r="H39" s="59">
        <f>H36+H37+H38</f>
        <v>133165000</v>
      </c>
      <c r="I39" s="59">
        <f t="shared" ref="I39:Y39" si="10">I36+I37+I38</f>
        <v>0</v>
      </c>
      <c r="J39" s="59">
        <f t="shared" si="10"/>
        <v>6658250</v>
      </c>
      <c r="K39" s="59">
        <f t="shared" si="10"/>
        <v>36511836</v>
      </c>
      <c r="L39" s="59">
        <f t="shared" si="10"/>
        <v>12421930</v>
      </c>
      <c r="M39" s="59">
        <f t="shared" si="10"/>
        <v>0</v>
      </c>
      <c r="N39" s="59">
        <f t="shared" si="10"/>
        <v>0</v>
      </c>
      <c r="O39" s="59">
        <f t="shared" si="10"/>
        <v>0</v>
      </c>
      <c r="P39" s="59">
        <f t="shared" si="10"/>
        <v>0</v>
      </c>
      <c r="Q39" s="59">
        <f t="shared" si="10"/>
        <v>0</v>
      </c>
      <c r="R39" s="59">
        <f t="shared" si="10"/>
        <v>0</v>
      </c>
      <c r="S39" s="59">
        <f t="shared" si="10"/>
        <v>0</v>
      </c>
      <c r="T39" s="59">
        <f t="shared" si="10"/>
        <v>0</v>
      </c>
      <c r="U39" s="59">
        <f t="shared" si="10"/>
        <v>24115606</v>
      </c>
      <c r="V39" s="59">
        <f t="shared" si="10"/>
        <v>115206995</v>
      </c>
      <c r="W39" s="59">
        <f t="shared" si="10"/>
        <v>303235757</v>
      </c>
      <c r="X39" s="59">
        <f t="shared" si="10"/>
        <v>0</v>
      </c>
      <c r="Y39" s="59">
        <f t="shared" si="10"/>
        <v>303235757</v>
      </c>
    </row>
    <row r="40" spans="1:25" x14ac:dyDescent="0.2">
      <c r="A40" s="359" t="s">
        <v>384</v>
      </c>
      <c r="B40" s="359"/>
      <c r="C40" s="359"/>
      <c r="D40" s="359"/>
      <c r="E40" s="359"/>
      <c r="F40" s="359"/>
      <c r="G40" s="6">
        <v>32</v>
      </c>
      <c r="H40" s="60">
        <v>0</v>
      </c>
      <c r="I40" s="60">
        <v>0</v>
      </c>
      <c r="J40" s="60">
        <v>0</v>
      </c>
      <c r="K40" s="60">
        <v>0</v>
      </c>
      <c r="L40" s="60">
        <v>0</v>
      </c>
      <c r="M40" s="60">
        <v>0</v>
      </c>
      <c r="N40" s="60">
        <v>0</v>
      </c>
      <c r="O40" s="60">
        <v>0</v>
      </c>
      <c r="P40" s="60">
        <v>0</v>
      </c>
      <c r="Q40" s="60">
        <v>0</v>
      </c>
      <c r="R40" s="60">
        <v>0</v>
      </c>
      <c r="S40" s="60"/>
      <c r="T40" s="60"/>
      <c r="U40" s="60">
        <v>0</v>
      </c>
      <c r="V40" s="58">
        <v>53906777</v>
      </c>
      <c r="W40" s="59">
        <f t="shared" ref="W40:W58" si="11">H40+I40+J40+K40-L40+M40+N40+O40+P40+Q40+R40+U40+V40+S40+T40</f>
        <v>53906777</v>
      </c>
      <c r="X40" s="58">
        <v>0</v>
      </c>
      <c r="Y40" s="59">
        <f t="shared" ref="Y40:Y58" si="12">W40+X40</f>
        <v>53906777</v>
      </c>
    </row>
    <row r="41" spans="1:25" x14ac:dyDescent="0.2">
      <c r="A41" s="359" t="s">
        <v>385</v>
      </c>
      <c r="B41" s="359"/>
      <c r="C41" s="359"/>
      <c r="D41" s="359"/>
      <c r="E41" s="359"/>
      <c r="F41" s="359"/>
      <c r="G41" s="6">
        <v>33</v>
      </c>
      <c r="H41" s="60">
        <v>0</v>
      </c>
      <c r="I41" s="60">
        <v>0</v>
      </c>
      <c r="J41" s="60">
        <v>0</v>
      </c>
      <c r="K41" s="60">
        <v>0</v>
      </c>
      <c r="L41" s="60">
        <v>0</v>
      </c>
      <c r="M41" s="60">
        <v>0</v>
      </c>
      <c r="N41" s="58">
        <v>0</v>
      </c>
      <c r="O41" s="60">
        <v>0</v>
      </c>
      <c r="P41" s="60">
        <v>0</v>
      </c>
      <c r="Q41" s="60">
        <v>0</v>
      </c>
      <c r="R41" s="60">
        <v>0</v>
      </c>
      <c r="S41" s="60"/>
      <c r="T41" s="60"/>
      <c r="U41" s="60">
        <v>0</v>
      </c>
      <c r="V41" s="60">
        <v>0</v>
      </c>
      <c r="W41" s="59">
        <f t="shared" si="11"/>
        <v>0</v>
      </c>
      <c r="X41" s="58">
        <v>0</v>
      </c>
      <c r="Y41" s="59">
        <f t="shared" si="12"/>
        <v>0</v>
      </c>
    </row>
    <row r="42" spans="1:25" ht="27" customHeight="1" x14ac:dyDescent="0.2">
      <c r="A42" s="359" t="s">
        <v>386</v>
      </c>
      <c r="B42" s="359"/>
      <c r="C42" s="359"/>
      <c r="D42" s="359"/>
      <c r="E42" s="359"/>
      <c r="F42" s="359"/>
      <c r="G42" s="6">
        <v>34</v>
      </c>
      <c r="H42" s="60">
        <v>0</v>
      </c>
      <c r="I42" s="60">
        <v>0</v>
      </c>
      <c r="J42" s="60">
        <v>0</v>
      </c>
      <c r="K42" s="60">
        <v>0</v>
      </c>
      <c r="L42" s="60">
        <v>0</v>
      </c>
      <c r="M42" s="60">
        <v>0</v>
      </c>
      <c r="N42" s="60">
        <v>0</v>
      </c>
      <c r="O42" s="58">
        <v>0</v>
      </c>
      <c r="P42" s="60">
        <v>0</v>
      </c>
      <c r="Q42" s="60">
        <v>0</v>
      </c>
      <c r="R42" s="60">
        <v>0</v>
      </c>
      <c r="S42" s="60"/>
      <c r="T42" s="60"/>
      <c r="U42" s="58">
        <v>0</v>
      </c>
      <c r="V42" s="58">
        <v>0</v>
      </c>
      <c r="W42" s="59">
        <f t="shared" si="11"/>
        <v>0</v>
      </c>
      <c r="X42" s="58">
        <v>0</v>
      </c>
      <c r="Y42" s="59">
        <f t="shared" si="12"/>
        <v>0</v>
      </c>
    </row>
    <row r="43" spans="1:25" ht="20.25" customHeight="1" x14ac:dyDescent="0.2">
      <c r="A43" s="359" t="s">
        <v>482</v>
      </c>
      <c r="B43" s="359"/>
      <c r="C43" s="359"/>
      <c r="D43" s="359"/>
      <c r="E43" s="359"/>
      <c r="F43" s="359"/>
      <c r="G43" s="6">
        <v>35</v>
      </c>
      <c r="H43" s="60">
        <v>0</v>
      </c>
      <c r="I43" s="60">
        <v>0</v>
      </c>
      <c r="J43" s="60">
        <v>0</v>
      </c>
      <c r="K43" s="60">
        <v>0</v>
      </c>
      <c r="L43" s="60">
        <v>0</v>
      </c>
      <c r="M43" s="60">
        <v>0</v>
      </c>
      <c r="N43" s="60">
        <v>0</v>
      </c>
      <c r="O43" s="60">
        <v>0</v>
      </c>
      <c r="P43" s="58">
        <v>0</v>
      </c>
      <c r="Q43" s="60">
        <v>0</v>
      </c>
      <c r="R43" s="60">
        <v>0</v>
      </c>
      <c r="S43" s="60"/>
      <c r="T43" s="60"/>
      <c r="U43" s="58">
        <v>0</v>
      </c>
      <c r="V43" s="58">
        <v>0</v>
      </c>
      <c r="W43" s="59">
        <f t="shared" si="11"/>
        <v>0</v>
      </c>
      <c r="X43" s="58">
        <v>0</v>
      </c>
      <c r="Y43" s="59">
        <f t="shared" si="12"/>
        <v>0</v>
      </c>
    </row>
    <row r="44" spans="1:25" ht="21" customHeight="1" x14ac:dyDescent="0.2">
      <c r="A44" s="359" t="s">
        <v>495</v>
      </c>
      <c r="B44" s="359"/>
      <c r="C44" s="359"/>
      <c r="D44" s="359"/>
      <c r="E44" s="359"/>
      <c r="F44" s="359"/>
      <c r="G44" s="6">
        <v>36</v>
      </c>
      <c r="H44" s="60">
        <v>0</v>
      </c>
      <c r="I44" s="60">
        <v>0</v>
      </c>
      <c r="J44" s="60">
        <v>0</v>
      </c>
      <c r="K44" s="60">
        <v>0</v>
      </c>
      <c r="L44" s="60">
        <v>0</v>
      </c>
      <c r="M44" s="60">
        <v>0</v>
      </c>
      <c r="N44" s="60">
        <v>0</v>
      </c>
      <c r="O44" s="60">
        <v>0</v>
      </c>
      <c r="P44" s="60">
        <v>0</v>
      </c>
      <c r="Q44" s="58">
        <v>0</v>
      </c>
      <c r="R44" s="60">
        <v>0</v>
      </c>
      <c r="S44" s="60"/>
      <c r="T44" s="60"/>
      <c r="U44" s="58">
        <v>0</v>
      </c>
      <c r="V44" s="58">
        <v>0</v>
      </c>
      <c r="W44" s="59">
        <f t="shared" si="11"/>
        <v>0</v>
      </c>
      <c r="X44" s="58">
        <v>0</v>
      </c>
      <c r="Y44" s="59">
        <f t="shared" si="12"/>
        <v>0</v>
      </c>
    </row>
    <row r="45" spans="1:25" ht="29.25" customHeight="1" x14ac:dyDescent="0.2">
      <c r="A45" s="359" t="s">
        <v>387</v>
      </c>
      <c r="B45" s="359"/>
      <c r="C45" s="359"/>
      <c r="D45" s="359"/>
      <c r="E45" s="359"/>
      <c r="F45" s="359"/>
      <c r="G45" s="6">
        <v>37</v>
      </c>
      <c r="H45" s="60">
        <v>0</v>
      </c>
      <c r="I45" s="60">
        <v>0</v>
      </c>
      <c r="J45" s="60">
        <v>0</v>
      </c>
      <c r="K45" s="60">
        <v>0</v>
      </c>
      <c r="L45" s="60">
        <v>0</v>
      </c>
      <c r="M45" s="60">
        <v>0</v>
      </c>
      <c r="N45" s="60">
        <v>0</v>
      </c>
      <c r="O45" s="60">
        <v>0</v>
      </c>
      <c r="P45" s="60">
        <v>0</v>
      </c>
      <c r="Q45" s="60">
        <v>0</v>
      </c>
      <c r="R45" s="58">
        <v>0</v>
      </c>
      <c r="S45" s="58">
        <v>0</v>
      </c>
      <c r="T45" s="58">
        <v>0</v>
      </c>
      <c r="U45" s="58">
        <v>0</v>
      </c>
      <c r="V45" s="58">
        <v>0</v>
      </c>
      <c r="W45" s="59">
        <f t="shared" si="11"/>
        <v>0</v>
      </c>
      <c r="X45" s="58">
        <v>0</v>
      </c>
      <c r="Y45" s="59">
        <f t="shared" si="12"/>
        <v>0</v>
      </c>
    </row>
    <row r="46" spans="1:25" ht="21" customHeight="1" x14ac:dyDescent="0.2">
      <c r="A46" s="359" t="s">
        <v>388</v>
      </c>
      <c r="B46" s="359"/>
      <c r="C46" s="359"/>
      <c r="D46" s="359"/>
      <c r="E46" s="359"/>
      <c r="F46" s="359"/>
      <c r="G46" s="6">
        <v>38</v>
      </c>
      <c r="H46" s="60">
        <v>0</v>
      </c>
      <c r="I46" s="60">
        <v>0</v>
      </c>
      <c r="J46" s="60">
        <v>0</v>
      </c>
      <c r="K46" s="60">
        <v>0</v>
      </c>
      <c r="L46" s="60">
        <v>0</v>
      </c>
      <c r="M46" s="60">
        <v>0</v>
      </c>
      <c r="N46" s="58">
        <v>0</v>
      </c>
      <c r="O46" s="58">
        <v>0</v>
      </c>
      <c r="P46" s="58">
        <v>0</v>
      </c>
      <c r="Q46" s="58">
        <v>0</v>
      </c>
      <c r="R46" s="58">
        <v>0</v>
      </c>
      <c r="S46" s="58">
        <v>0</v>
      </c>
      <c r="T46" s="58">
        <v>0</v>
      </c>
      <c r="U46" s="58">
        <v>0</v>
      </c>
      <c r="V46" s="58">
        <v>0</v>
      </c>
      <c r="W46" s="59">
        <f t="shared" si="11"/>
        <v>0</v>
      </c>
      <c r="X46" s="58">
        <v>0</v>
      </c>
      <c r="Y46" s="59">
        <f t="shared" si="12"/>
        <v>0</v>
      </c>
    </row>
    <row r="47" spans="1:25" x14ac:dyDescent="0.2">
      <c r="A47" s="359" t="s">
        <v>389</v>
      </c>
      <c r="B47" s="359"/>
      <c r="C47" s="359"/>
      <c r="D47" s="359"/>
      <c r="E47" s="359"/>
      <c r="F47" s="359"/>
      <c r="G47" s="6">
        <v>39</v>
      </c>
      <c r="H47" s="60">
        <v>0</v>
      </c>
      <c r="I47" s="60">
        <v>0</v>
      </c>
      <c r="J47" s="60">
        <v>0</v>
      </c>
      <c r="K47" s="60">
        <v>0</v>
      </c>
      <c r="L47" s="60">
        <v>0</v>
      </c>
      <c r="M47" s="60">
        <v>0</v>
      </c>
      <c r="N47" s="58">
        <v>0</v>
      </c>
      <c r="O47" s="58">
        <v>0</v>
      </c>
      <c r="P47" s="58">
        <v>0</v>
      </c>
      <c r="Q47" s="58">
        <v>0</v>
      </c>
      <c r="R47" s="58">
        <v>0</v>
      </c>
      <c r="S47" s="58">
        <v>0</v>
      </c>
      <c r="T47" s="58">
        <v>0</v>
      </c>
      <c r="U47" s="58">
        <v>0</v>
      </c>
      <c r="V47" s="58">
        <v>0</v>
      </c>
      <c r="W47" s="59">
        <f t="shared" si="11"/>
        <v>0</v>
      </c>
      <c r="X47" s="58">
        <v>0</v>
      </c>
      <c r="Y47" s="59">
        <f t="shared" si="12"/>
        <v>0</v>
      </c>
    </row>
    <row r="48" spans="1:25" x14ac:dyDescent="0.2">
      <c r="A48" s="359" t="s">
        <v>390</v>
      </c>
      <c r="B48" s="359"/>
      <c r="C48" s="359"/>
      <c r="D48" s="359"/>
      <c r="E48" s="359"/>
      <c r="F48" s="359"/>
      <c r="G48" s="6">
        <v>40</v>
      </c>
      <c r="H48" s="58">
        <v>0</v>
      </c>
      <c r="I48" s="58">
        <v>0</v>
      </c>
      <c r="J48" s="58">
        <v>0</v>
      </c>
      <c r="K48" s="58">
        <v>0</v>
      </c>
      <c r="L48" s="58">
        <v>0</v>
      </c>
      <c r="M48" s="58">
        <v>0</v>
      </c>
      <c r="N48" s="58">
        <v>0</v>
      </c>
      <c r="O48" s="58">
        <v>0</v>
      </c>
      <c r="P48" s="58">
        <v>0</v>
      </c>
      <c r="Q48" s="58">
        <v>0</v>
      </c>
      <c r="R48" s="58">
        <v>0</v>
      </c>
      <c r="S48" s="58">
        <v>0</v>
      </c>
      <c r="T48" s="58">
        <v>0</v>
      </c>
      <c r="U48" s="58">
        <v>0</v>
      </c>
      <c r="V48" s="58">
        <v>0</v>
      </c>
      <c r="W48" s="59">
        <f t="shared" si="11"/>
        <v>0</v>
      </c>
      <c r="X48" s="58">
        <v>0</v>
      </c>
      <c r="Y48" s="59">
        <f t="shared" si="12"/>
        <v>0</v>
      </c>
    </row>
    <row r="49" spans="1:25" x14ac:dyDescent="0.2">
      <c r="A49" s="359" t="s">
        <v>391</v>
      </c>
      <c r="B49" s="359"/>
      <c r="C49" s="359"/>
      <c r="D49" s="359"/>
      <c r="E49" s="359"/>
      <c r="F49" s="359"/>
      <c r="G49" s="6">
        <v>41</v>
      </c>
      <c r="H49" s="60">
        <v>0</v>
      </c>
      <c r="I49" s="60">
        <v>0</v>
      </c>
      <c r="J49" s="60">
        <v>0</v>
      </c>
      <c r="K49" s="60">
        <v>0</v>
      </c>
      <c r="L49" s="60">
        <v>0</v>
      </c>
      <c r="M49" s="60">
        <v>0</v>
      </c>
      <c r="N49" s="58">
        <v>0</v>
      </c>
      <c r="O49" s="58">
        <v>0</v>
      </c>
      <c r="P49" s="58">
        <v>0</v>
      </c>
      <c r="Q49" s="58">
        <v>0</v>
      </c>
      <c r="R49" s="58">
        <v>0</v>
      </c>
      <c r="S49" s="58">
        <v>0</v>
      </c>
      <c r="T49" s="58">
        <v>0</v>
      </c>
      <c r="U49" s="58">
        <v>0</v>
      </c>
      <c r="V49" s="58">
        <v>0</v>
      </c>
      <c r="W49" s="59">
        <f t="shared" si="11"/>
        <v>0</v>
      </c>
      <c r="X49" s="58">
        <v>0</v>
      </c>
      <c r="Y49" s="59">
        <f t="shared" si="12"/>
        <v>0</v>
      </c>
    </row>
    <row r="50" spans="1:25" ht="24" customHeight="1" x14ac:dyDescent="0.2">
      <c r="A50" s="359" t="s">
        <v>483</v>
      </c>
      <c r="B50" s="359"/>
      <c r="C50" s="359"/>
      <c r="D50" s="359"/>
      <c r="E50" s="359"/>
      <c r="F50" s="359"/>
      <c r="G50" s="6">
        <v>42</v>
      </c>
      <c r="H50" s="58">
        <v>0</v>
      </c>
      <c r="I50" s="58">
        <v>0</v>
      </c>
      <c r="J50" s="58">
        <v>0</v>
      </c>
      <c r="K50" s="58">
        <v>0</v>
      </c>
      <c r="L50" s="58">
        <v>0</v>
      </c>
      <c r="M50" s="58">
        <v>0</v>
      </c>
      <c r="N50" s="58">
        <v>0</v>
      </c>
      <c r="O50" s="58">
        <v>0</v>
      </c>
      <c r="P50" s="58">
        <v>0</v>
      </c>
      <c r="Q50" s="58">
        <v>0</v>
      </c>
      <c r="R50" s="58">
        <v>0</v>
      </c>
      <c r="S50" s="58">
        <v>0</v>
      </c>
      <c r="T50" s="58">
        <v>0</v>
      </c>
      <c r="U50" s="58">
        <v>0</v>
      </c>
      <c r="V50" s="58">
        <v>0</v>
      </c>
      <c r="W50" s="59">
        <f t="shared" si="11"/>
        <v>0</v>
      </c>
      <c r="X50" s="58">
        <v>0</v>
      </c>
      <c r="Y50" s="59">
        <f t="shared" si="12"/>
        <v>0</v>
      </c>
    </row>
    <row r="51" spans="1:25" ht="26.25" customHeight="1" x14ac:dyDescent="0.2">
      <c r="A51" s="359" t="s">
        <v>484</v>
      </c>
      <c r="B51" s="359"/>
      <c r="C51" s="359"/>
      <c r="D51" s="359"/>
      <c r="E51" s="359"/>
      <c r="F51" s="359"/>
      <c r="G51" s="6">
        <v>43</v>
      </c>
      <c r="H51" s="58">
        <v>0</v>
      </c>
      <c r="I51" s="58">
        <v>0</v>
      </c>
      <c r="J51" s="58">
        <v>0</v>
      </c>
      <c r="K51" s="58">
        <v>0</v>
      </c>
      <c r="L51" s="58">
        <v>0</v>
      </c>
      <c r="M51" s="58">
        <v>0</v>
      </c>
      <c r="N51" s="58">
        <v>0</v>
      </c>
      <c r="O51" s="58">
        <v>0</v>
      </c>
      <c r="P51" s="58">
        <v>0</v>
      </c>
      <c r="Q51" s="58">
        <v>0</v>
      </c>
      <c r="R51" s="58">
        <v>0</v>
      </c>
      <c r="S51" s="58">
        <v>0</v>
      </c>
      <c r="T51" s="58">
        <v>0</v>
      </c>
      <c r="U51" s="58">
        <v>0</v>
      </c>
      <c r="V51" s="58">
        <v>0</v>
      </c>
      <c r="W51" s="59">
        <f t="shared" si="11"/>
        <v>0</v>
      </c>
      <c r="X51" s="58">
        <v>0</v>
      </c>
      <c r="Y51" s="59">
        <f t="shared" si="12"/>
        <v>0</v>
      </c>
    </row>
    <row r="52" spans="1:25" ht="22.5" customHeight="1" x14ac:dyDescent="0.2">
      <c r="A52" s="359" t="s">
        <v>485</v>
      </c>
      <c r="B52" s="359"/>
      <c r="C52" s="359"/>
      <c r="D52" s="359"/>
      <c r="E52" s="359"/>
      <c r="F52" s="359"/>
      <c r="G52" s="6">
        <v>44</v>
      </c>
      <c r="H52" s="58">
        <v>0</v>
      </c>
      <c r="I52" s="58">
        <v>0</v>
      </c>
      <c r="J52" s="58">
        <v>0</v>
      </c>
      <c r="K52" s="58">
        <v>0</v>
      </c>
      <c r="L52" s="58">
        <v>0</v>
      </c>
      <c r="M52" s="58">
        <v>0</v>
      </c>
      <c r="N52" s="58">
        <v>0</v>
      </c>
      <c r="O52" s="58">
        <v>0</v>
      </c>
      <c r="P52" s="58">
        <v>0</v>
      </c>
      <c r="Q52" s="58">
        <v>0</v>
      </c>
      <c r="R52" s="58">
        <v>0</v>
      </c>
      <c r="S52" s="58">
        <v>0</v>
      </c>
      <c r="T52" s="58">
        <v>0</v>
      </c>
      <c r="U52" s="58">
        <v>0</v>
      </c>
      <c r="V52" s="58">
        <v>0</v>
      </c>
      <c r="W52" s="59">
        <f t="shared" si="11"/>
        <v>0</v>
      </c>
      <c r="X52" s="58">
        <v>0</v>
      </c>
      <c r="Y52" s="59">
        <f t="shared" si="12"/>
        <v>0</v>
      </c>
    </row>
    <row r="53" spans="1:25" x14ac:dyDescent="0.2">
      <c r="A53" s="359" t="s">
        <v>496</v>
      </c>
      <c r="B53" s="359"/>
      <c r="C53" s="359"/>
      <c r="D53" s="359"/>
      <c r="E53" s="359"/>
      <c r="F53" s="359"/>
      <c r="G53" s="6">
        <v>45</v>
      </c>
      <c r="H53" s="58">
        <v>0</v>
      </c>
      <c r="I53" s="58">
        <v>0</v>
      </c>
      <c r="J53" s="58">
        <v>0</v>
      </c>
      <c r="K53" s="188">
        <v>10000000</v>
      </c>
      <c r="L53" s="188">
        <v>3710600</v>
      </c>
      <c r="M53" s="188">
        <v>0</v>
      </c>
      <c r="N53" s="188">
        <v>0</v>
      </c>
      <c r="O53" s="188">
        <v>0</v>
      </c>
      <c r="P53" s="188">
        <v>0</v>
      </c>
      <c r="Q53" s="188">
        <v>0</v>
      </c>
      <c r="R53" s="188">
        <v>0</v>
      </c>
      <c r="S53" s="188">
        <v>0</v>
      </c>
      <c r="T53" s="188">
        <v>0</v>
      </c>
      <c r="U53" s="188">
        <v>-10000000</v>
      </c>
      <c r="V53" s="58">
        <v>0</v>
      </c>
      <c r="W53" s="59">
        <f t="shared" si="11"/>
        <v>-3710600</v>
      </c>
      <c r="X53" s="58">
        <v>0</v>
      </c>
      <c r="Y53" s="59">
        <f t="shared" si="12"/>
        <v>-3710600</v>
      </c>
    </row>
    <row r="54" spans="1:25" x14ac:dyDescent="0.2">
      <c r="A54" s="359" t="s">
        <v>486</v>
      </c>
      <c r="B54" s="359"/>
      <c r="C54" s="359"/>
      <c r="D54" s="359"/>
      <c r="E54" s="359"/>
      <c r="F54" s="359"/>
      <c r="G54" s="6">
        <v>46</v>
      </c>
      <c r="H54" s="58">
        <v>0</v>
      </c>
      <c r="I54" s="58">
        <v>0</v>
      </c>
      <c r="J54" s="58">
        <v>0</v>
      </c>
      <c r="K54" s="58">
        <v>0</v>
      </c>
      <c r="L54" s="58">
        <v>0</v>
      </c>
      <c r="M54" s="58">
        <v>0</v>
      </c>
      <c r="N54" s="58">
        <v>0</v>
      </c>
      <c r="O54" s="58">
        <v>0</v>
      </c>
      <c r="P54" s="58">
        <v>0</v>
      </c>
      <c r="Q54" s="58">
        <v>0</v>
      </c>
      <c r="R54" s="58">
        <v>0</v>
      </c>
      <c r="S54" s="58">
        <v>0</v>
      </c>
      <c r="T54" s="58">
        <v>0</v>
      </c>
      <c r="U54" s="58">
        <v>0</v>
      </c>
      <c r="V54" s="58">
        <v>0</v>
      </c>
      <c r="W54" s="59">
        <f t="shared" si="11"/>
        <v>0</v>
      </c>
      <c r="X54" s="58">
        <v>0</v>
      </c>
      <c r="Y54" s="59">
        <f t="shared" si="12"/>
        <v>0</v>
      </c>
    </row>
    <row r="55" spans="1:25" x14ac:dyDescent="0.2">
      <c r="A55" s="359" t="s">
        <v>487</v>
      </c>
      <c r="B55" s="359"/>
      <c r="C55" s="359"/>
      <c r="D55" s="359"/>
      <c r="E55" s="359"/>
      <c r="F55" s="359"/>
      <c r="G55" s="6">
        <v>47</v>
      </c>
      <c r="H55" s="58">
        <v>0</v>
      </c>
      <c r="I55" s="58">
        <v>0</v>
      </c>
      <c r="J55" s="58">
        <v>0</v>
      </c>
      <c r="K55" s="58">
        <v>0</v>
      </c>
      <c r="L55" s="58">
        <v>0</v>
      </c>
      <c r="M55" s="58">
        <v>0</v>
      </c>
      <c r="N55" s="58">
        <v>0</v>
      </c>
      <c r="O55" s="58">
        <v>0</v>
      </c>
      <c r="P55" s="58">
        <v>0</v>
      </c>
      <c r="Q55" s="58">
        <v>0</v>
      </c>
      <c r="R55" s="58">
        <v>0</v>
      </c>
      <c r="S55" s="58">
        <v>0</v>
      </c>
      <c r="T55" s="58">
        <v>0</v>
      </c>
      <c r="U55" s="58">
        <v>-84649088</v>
      </c>
      <c r="V55" s="58">
        <v>0</v>
      </c>
      <c r="W55" s="59">
        <f t="shared" si="11"/>
        <v>-84649088</v>
      </c>
      <c r="X55" s="58">
        <v>0</v>
      </c>
      <c r="Y55" s="59">
        <f t="shared" si="12"/>
        <v>-84649088</v>
      </c>
    </row>
    <row r="56" spans="1:25" x14ac:dyDescent="0.2">
      <c r="A56" s="359" t="s">
        <v>488</v>
      </c>
      <c r="B56" s="359"/>
      <c r="C56" s="359"/>
      <c r="D56" s="359"/>
      <c r="E56" s="359"/>
      <c r="F56" s="359"/>
      <c r="G56" s="6">
        <v>48</v>
      </c>
      <c r="H56" s="58">
        <v>0</v>
      </c>
      <c r="I56" s="58">
        <v>0</v>
      </c>
      <c r="J56" s="58">
        <v>0</v>
      </c>
      <c r="K56" s="58">
        <v>-72900</v>
      </c>
      <c r="L56" s="58">
        <v>-72900</v>
      </c>
      <c r="M56" s="58">
        <v>0</v>
      </c>
      <c r="N56" s="58">
        <v>0</v>
      </c>
      <c r="O56" s="58">
        <v>0</v>
      </c>
      <c r="P56" s="58">
        <v>0</v>
      </c>
      <c r="Q56" s="58">
        <v>0</v>
      </c>
      <c r="R56" s="58">
        <v>0</v>
      </c>
      <c r="S56" s="58">
        <v>0</v>
      </c>
      <c r="T56" s="58">
        <v>0</v>
      </c>
      <c r="U56" s="58">
        <v>3953535</v>
      </c>
      <c r="V56" s="58">
        <v>0</v>
      </c>
      <c r="W56" s="59">
        <f t="shared" si="11"/>
        <v>3953535</v>
      </c>
      <c r="X56" s="58">
        <v>0</v>
      </c>
      <c r="Y56" s="59">
        <f t="shared" si="12"/>
        <v>3953535</v>
      </c>
    </row>
    <row r="57" spans="1:25" x14ac:dyDescent="0.2">
      <c r="A57" s="359" t="s">
        <v>497</v>
      </c>
      <c r="B57" s="359"/>
      <c r="C57" s="359"/>
      <c r="D57" s="359"/>
      <c r="E57" s="359"/>
      <c r="F57" s="359"/>
      <c r="G57" s="6">
        <v>49</v>
      </c>
      <c r="H57" s="58">
        <v>0</v>
      </c>
      <c r="I57" s="58">
        <v>0</v>
      </c>
      <c r="J57" s="58">
        <v>0</v>
      </c>
      <c r="K57" s="58">
        <v>0</v>
      </c>
      <c r="L57" s="58">
        <v>0</v>
      </c>
      <c r="M57" s="58">
        <v>0</v>
      </c>
      <c r="N57" s="58">
        <v>0</v>
      </c>
      <c r="O57" s="58">
        <v>0</v>
      </c>
      <c r="P57" s="58">
        <v>0</v>
      </c>
      <c r="Q57" s="58">
        <v>0</v>
      </c>
      <c r="R57" s="58">
        <v>0</v>
      </c>
      <c r="S57" s="58">
        <v>0</v>
      </c>
      <c r="T57" s="58">
        <v>0</v>
      </c>
      <c r="U57" s="58">
        <v>115206995</v>
      </c>
      <c r="V57" s="58">
        <v>-115206995</v>
      </c>
      <c r="W57" s="59">
        <f t="shared" si="11"/>
        <v>0</v>
      </c>
      <c r="X57" s="58">
        <v>0</v>
      </c>
      <c r="Y57" s="59">
        <f t="shared" si="12"/>
        <v>0</v>
      </c>
    </row>
    <row r="58" spans="1:25" x14ac:dyDescent="0.2">
      <c r="A58" s="359" t="s">
        <v>490</v>
      </c>
      <c r="B58" s="359"/>
      <c r="C58" s="359"/>
      <c r="D58" s="359"/>
      <c r="E58" s="359"/>
      <c r="F58" s="359"/>
      <c r="G58" s="6">
        <v>50</v>
      </c>
      <c r="H58" s="124">
        <v>0</v>
      </c>
      <c r="I58" s="124">
        <v>0</v>
      </c>
      <c r="J58" s="124">
        <v>0</v>
      </c>
      <c r="K58" s="124">
        <v>0</v>
      </c>
      <c r="L58" s="124">
        <v>0</v>
      </c>
      <c r="M58" s="124">
        <v>0</v>
      </c>
      <c r="N58" s="124">
        <v>0</v>
      </c>
      <c r="O58" s="58">
        <v>0</v>
      </c>
      <c r="P58" s="58">
        <v>0</v>
      </c>
      <c r="Q58" s="58">
        <v>0</v>
      </c>
      <c r="R58" s="58">
        <v>0</v>
      </c>
      <c r="S58" s="58">
        <v>0</v>
      </c>
      <c r="T58" s="58">
        <v>0</v>
      </c>
      <c r="U58" s="124">
        <v>0</v>
      </c>
      <c r="V58" s="124">
        <v>0</v>
      </c>
      <c r="W58" s="125">
        <f t="shared" si="11"/>
        <v>0</v>
      </c>
      <c r="X58" s="58">
        <v>0</v>
      </c>
      <c r="Y58" s="125">
        <f t="shared" si="12"/>
        <v>0</v>
      </c>
    </row>
    <row r="59" spans="1:25" ht="25.5" customHeight="1" x14ac:dyDescent="0.2">
      <c r="A59" s="360" t="s">
        <v>498</v>
      </c>
      <c r="B59" s="360"/>
      <c r="C59" s="360"/>
      <c r="D59" s="360"/>
      <c r="E59" s="360"/>
      <c r="F59" s="360"/>
      <c r="G59" s="8">
        <v>51</v>
      </c>
      <c r="H59" s="61">
        <f t="shared" ref="H59:T59" si="13">SUM(H39:H58)</f>
        <v>133165000</v>
      </c>
      <c r="I59" s="61">
        <f t="shared" si="13"/>
        <v>0</v>
      </c>
      <c r="J59" s="61">
        <f t="shared" si="13"/>
        <v>6658250</v>
      </c>
      <c r="K59" s="61">
        <f t="shared" si="13"/>
        <v>46438936</v>
      </c>
      <c r="L59" s="61">
        <f t="shared" si="13"/>
        <v>16059630</v>
      </c>
      <c r="M59" s="61">
        <f t="shared" si="13"/>
        <v>0</v>
      </c>
      <c r="N59" s="61">
        <f t="shared" si="13"/>
        <v>0</v>
      </c>
      <c r="O59" s="61">
        <f t="shared" si="13"/>
        <v>0</v>
      </c>
      <c r="P59" s="61">
        <f t="shared" si="13"/>
        <v>0</v>
      </c>
      <c r="Q59" s="61">
        <f t="shared" si="13"/>
        <v>0</v>
      </c>
      <c r="R59" s="61">
        <f t="shared" si="13"/>
        <v>0</v>
      </c>
      <c r="S59" s="61">
        <f t="shared" si="13"/>
        <v>0</v>
      </c>
      <c r="T59" s="61">
        <f t="shared" si="13"/>
        <v>0</v>
      </c>
      <c r="U59" s="61">
        <f>SUM(U39:U58)</f>
        <v>48627048</v>
      </c>
      <c r="V59" s="61">
        <f>SUM(V39:V58)</f>
        <v>53906777</v>
      </c>
      <c r="W59" s="61">
        <f>SUM(W39:W58)</f>
        <v>272736381</v>
      </c>
      <c r="X59" s="61">
        <f>SUM(X39:X58)</f>
        <v>0</v>
      </c>
      <c r="Y59" s="61">
        <f>SUM(Y39:Y58)</f>
        <v>272736381</v>
      </c>
    </row>
    <row r="60" spans="1:25" x14ac:dyDescent="0.2">
      <c r="A60" s="361" t="s">
        <v>392</v>
      </c>
      <c r="B60" s="362"/>
      <c r="C60" s="362"/>
      <c r="D60" s="362"/>
      <c r="E60" s="362"/>
      <c r="F60" s="362"/>
      <c r="G60" s="362"/>
      <c r="H60" s="362"/>
      <c r="I60" s="362"/>
      <c r="J60" s="362"/>
      <c r="K60" s="362"/>
      <c r="L60" s="362"/>
      <c r="M60" s="362"/>
      <c r="N60" s="362"/>
      <c r="O60" s="362"/>
      <c r="P60" s="362"/>
      <c r="Q60" s="362"/>
      <c r="R60" s="362"/>
      <c r="S60" s="362"/>
      <c r="T60" s="362"/>
      <c r="U60" s="362"/>
      <c r="V60" s="362"/>
      <c r="W60" s="362"/>
      <c r="X60" s="362"/>
      <c r="Y60" s="362"/>
    </row>
    <row r="61" spans="1:25" ht="31.5" customHeight="1" x14ac:dyDescent="0.2">
      <c r="A61" s="355" t="s">
        <v>500</v>
      </c>
      <c r="B61" s="356"/>
      <c r="C61" s="356"/>
      <c r="D61" s="356"/>
      <c r="E61" s="356"/>
      <c r="F61" s="356"/>
      <c r="G61" s="7">
        <v>52</v>
      </c>
      <c r="H61" s="59">
        <f t="shared" ref="H61:T61" si="14">SUM(H41:H49)</f>
        <v>0</v>
      </c>
      <c r="I61" s="59">
        <f t="shared" si="14"/>
        <v>0</v>
      </c>
      <c r="J61" s="59">
        <f t="shared" si="14"/>
        <v>0</v>
      </c>
      <c r="K61" s="59">
        <f t="shared" si="14"/>
        <v>0</v>
      </c>
      <c r="L61" s="59">
        <f t="shared" si="14"/>
        <v>0</v>
      </c>
      <c r="M61" s="59">
        <f t="shared" si="14"/>
        <v>0</v>
      </c>
      <c r="N61" s="59">
        <f t="shared" si="14"/>
        <v>0</v>
      </c>
      <c r="O61" s="59">
        <f t="shared" si="14"/>
        <v>0</v>
      </c>
      <c r="P61" s="59">
        <f t="shared" si="14"/>
        <v>0</v>
      </c>
      <c r="Q61" s="59">
        <f t="shared" si="14"/>
        <v>0</v>
      </c>
      <c r="R61" s="59">
        <f t="shared" si="14"/>
        <v>0</v>
      </c>
      <c r="S61" s="59">
        <f t="shared" si="14"/>
        <v>0</v>
      </c>
      <c r="T61" s="59">
        <f t="shared" si="14"/>
        <v>0</v>
      </c>
      <c r="U61" s="59">
        <f>SUM(U41:U49)</f>
        <v>0</v>
      </c>
      <c r="V61" s="59">
        <f>SUM(V41:V49)</f>
        <v>0</v>
      </c>
      <c r="W61" s="59">
        <f>SUM(W41:W49)</f>
        <v>0</v>
      </c>
      <c r="X61" s="59">
        <f>SUM(X41:X49)</f>
        <v>0</v>
      </c>
      <c r="Y61" s="59">
        <f>SUM(Y41:Y49)</f>
        <v>0</v>
      </c>
    </row>
    <row r="62" spans="1:25" ht="27.75" customHeight="1" x14ac:dyDescent="0.2">
      <c r="A62" s="355" t="s">
        <v>501</v>
      </c>
      <c r="B62" s="356"/>
      <c r="C62" s="356"/>
      <c r="D62" s="356"/>
      <c r="E62" s="356"/>
      <c r="F62" s="356"/>
      <c r="G62" s="7">
        <v>53</v>
      </c>
      <c r="H62" s="59">
        <f t="shared" ref="H62:T62" si="15">H40+H61</f>
        <v>0</v>
      </c>
      <c r="I62" s="59">
        <f t="shared" si="15"/>
        <v>0</v>
      </c>
      <c r="J62" s="59">
        <f t="shared" si="15"/>
        <v>0</v>
      </c>
      <c r="K62" s="59">
        <f t="shared" si="15"/>
        <v>0</v>
      </c>
      <c r="L62" s="59">
        <f t="shared" si="15"/>
        <v>0</v>
      </c>
      <c r="M62" s="59">
        <f t="shared" si="15"/>
        <v>0</v>
      </c>
      <c r="N62" s="59">
        <f t="shared" si="15"/>
        <v>0</v>
      </c>
      <c r="O62" s="59">
        <f t="shared" si="15"/>
        <v>0</v>
      </c>
      <c r="P62" s="59">
        <f t="shared" si="15"/>
        <v>0</v>
      </c>
      <c r="Q62" s="59">
        <f t="shared" si="15"/>
        <v>0</v>
      </c>
      <c r="R62" s="59">
        <f t="shared" si="15"/>
        <v>0</v>
      </c>
      <c r="S62" s="59">
        <f t="shared" si="15"/>
        <v>0</v>
      </c>
      <c r="T62" s="59">
        <f t="shared" si="15"/>
        <v>0</v>
      </c>
      <c r="U62" s="59">
        <f>U40+U61</f>
        <v>0</v>
      </c>
      <c r="V62" s="59">
        <f>V40+V61</f>
        <v>53906777</v>
      </c>
      <c r="W62" s="59">
        <f>W40+W61</f>
        <v>53906777</v>
      </c>
      <c r="X62" s="59">
        <f>X40+X61</f>
        <v>0</v>
      </c>
      <c r="Y62" s="59">
        <f>Y40+Y61</f>
        <v>53906777</v>
      </c>
    </row>
    <row r="63" spans="1:25" ht="29.25" customHeight="1" x14ac:dyDescent="0.2">
      <c r="A63" s="357" t="s">
        <v>499</v>
      </c>
      <c r="B63" s="358"/>
      <c r="C63" s="358"/>
      <c r="D63" s="358"/>
      <c r="E63" s="358"/>
      <c r="F63" s="358"/>
      <c r="G63" s="8">
        <v>54</v>
      </c>
      <c r="H63" s="61">
        <f t="shared" ref="H63:T63" si="16">SUM(H50:H58)</f>
        <v>0</v>
      </c>
      <c r="I63" s="61">
        <f t="shared" si="16"/>
        <v>0</v>
      </c>
      <c r="J63" s="61">
        <f t="shared" si="16"/>
        <v>0</v>
      </c>
      <c r="K63" s="61">
        <f t="shared" si="16"/>
        <v>9927100</v>
      </c>
      <c r="L63" s="61">
        <f t="shared" si="16"/>
        <v>3637700</v>
      </c>
      <c r="M63" s="61">
        <f t="shared" si="16"/>
        <v>0</v>
      </c>
      <c r="N63" s="61">
        <f t="shared" si="16"/>
        <v>0</v>
      </c>
      <c r="O63" s="61">
        <f t="shared" si="16"/>
        <v>0</v>
      </c>
      <c r="P63" s="61">
        <f t="shared" si="16"/>
        <v>0</v>
      </c>
      <c r="Q63" s="61">
        <f t="shared" si="16"/>
        <v>0</v>
      </c>
      <c r="R63" s="61">
        <f t="shared" si="16"/>
        <v>0</v>
      </c>
      <c r="S63" s="61">
        <f t="shared" si="16"/>
        <v>0</v>
      </c>
      <c r="T63" s="61">
        <f t="shared" si="16"/>
        <v>0</v>
      </c>
      <c r="U63" s="61">
        <f>SUM(U50:U58)</f>
        <v>24511442</v>
      </c>
      <c r="V63" s="61">
        <f>SUM(V50:V58)</f>
        <v>-115206995</v>
      </c>
      <c r="W63" s="61">
        <f>SUM(W50:W58)</f>
        <v>-84406153</v>
      </c>
      <c r="X63" s="61">
        <f>SUM(X50:X58)</f>
        <v>0</v>
      </c>
      <c r="Y63" s="61">
        <f>SUM(Y50:Y58)</f>
        <v>-84406153</v>
      </c>
    </row>
  </sheetData>
  <sheetProtection algorithmName="SHA-512" hashValue="Y3uqVBCaDKORKzZGhUmJKA6UGacyydnxJotoucbSHWk3dybbHGi0BaJWyFnrmPyowS0VkOSjUkkFRc909ykQkw==" saltValue="0VLwYDKPcuUo2/fnYw49c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36:Y59 H61:Y63 H7:Y30" xr:uid="{00000000-0002-0000-0500-000004000000}">
      <formula1>9999999999</formula1>
    </dataValidation>
  </dataValidations>
  <pageMargins left="0.75" right="0.75" top="1" bottom="1" header="0.5" footer="0.5"/>
  <pageSetup paperSize="9" scale="37" orientation="landscape" r:id="rId1"/>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127"/>
  <sheetViews>
    <sheetView showGridLines="0" zoomScaleNormal="100" workbookViewId="0">
      <selection activeCell="G69" sqref="G69"/>
    </sheetView>
  </sheetViews>
  <sheetFormatPr defaultColWidth="8.85546875" defaultRowHeight="14.25" x14ac:dyDescent="0.2"/>
  <cols>
    <col min="1" max="1" width="23.5703125" style="126" customWidth="1"/>
    <col min="2" max="2" width="13.140625" style="126" customWidth="1"/>
    <col min="3" max="3" width="12.28515625" style="126" bestFit="1" customWidth="1"/>
    <col min="4" max="4" width="13.85546875" style="126" customWidth="1"/>
    <col min="5" max="13" width="12.28515625" style="126" bestFit="1" customWidth="1"/>
    <col min="14" max="16384" width="8.85546875" style="126"/>
  </cols>
  <sheetData>
    <row r="1" spans="1:9" x14ac:dyDescent="0.2">
      <c r="A1" s="385" t="s">
        <v>594</v>
      </c>
      <c r="B1" s="387"/>
      <c r="C1" s="387"/>
      <c r="D1" s="387"/>
      <c r="E1" s="387"/>
      <c r="F1" s="387"/>
      <c r="G1" s="387"/>
      <c r="H1" s="387"/>
      <c r="I1" s="387"/>
    </row>
    <row r="2" spans="1:9" x14ac:dyDescent="0.2">
      <c r="A2" s="387"/>
      <c r="B2" s="387"/>
      <c r="C2" s="387"/>
      <c r="D2" s="387"/>
      <c r="E2" s="387"/>
      <c r="F2" s="387"/>
      <c r="G2" s="387"/>
      <c r="H2" s="387"/>
      <c r="I2" s="387"/>
    </row>
    <row r="3" spans="1:9" x14ac:dyDescent="0.2">
      <c r="A3" s="387"/>
      <c r="B3" s="387"/>
      <c r="C3" s="387"/>
      <c r="D3" s="387"/>
      <c r="E3" s="387"/>
      <c r="F3" s="387"/>
      <c r="G3" s="387"/>
      <c r="H3" s="387"/>
      <c r="I3" s="387"/>
    </row>
    <row r="4" spans="1:9" x14ac:dyDescent="0.2">
      <c r="A4" s="387"/>
      <c r="B4" s="387"/>
      <c r="C4" s="387"/>
      <c r="D4" s="387"/>
      <c r="E4" s="387"/>
      <c r="F4" s="387"/>
      <c r="G4" s="387"/>
      <c r="H4" s="387"/>
      <c r="I4" s="387"/>
    </row>
    <row r="5" spans="1:9" x14ac:dyDescent="0.2">
      <c r="A5" s="387"/>
      <c r="B5" s="387"/>
      <c r="C5" s="387"/>
      <c r="D5" s="387"/>
      <c r="E5" s="387"/>
      <c r="F5" s="387"/>
      <c r="G5" s="387"/>
      <c r="H5" s="387"/>
      <c r="I5" s="387"/>
    </row>
    <row r="6" spans="1:9" x14ac:dyDescent="0.2">
      <c r="A6" s="387"/>
      <c r="B6" s="387"/>
      <c r="C6" s="387"/>
      <c r="D6" s="387"/>
      <c r="E6" s="387"/>
      <c r="F6" s="387"/>
      <c r="G6" s="387"/>
      <c r="H6" s="387"/>
      <c r="I6" s="387"/>
    </row>
    <row r="7" spans="1:9" x14ac:dyDescent="0.2">
      <c r="A7" s="387"/>
      <c r="B7" s="387"/>
      <c r="C7" s="387"/>
      <c r="D7" s="387"/>
      <c r="E7" s="387"/>
      <c r="F7" s="387"/>
      <c r="G7" s="387"/>
      <c r="H7" s="387"/>
      <c r="I7" s="387"/>
    </row>
    <row r="8" spans="1:9" x14ac:dyDescent="0.2">
      <c r="A8" s="387"/>
      <c r="B8" s="387"/>
      <c r="C8" s="387"/>
      <c r="D8" s="387"/>
      <c r="E8" s="387"/>
      <c r="F8" s="387"/>
      <c r="G8" s="387"/>
      <c r="H8" s="387"/>
      <c r="I8" s="387"/>
    </row>
    <row r="9" spans="1:9" x14ac:dyDescent="0.2">
      <c r="A9" s="387"/>
      <c r="B9" s="387"/>
      <c r="C9" s="387"/>
      <c r="D9" s="387"/>
      <c r="E9" s="387"/>
      <c r="F9" s="387"/>
      <c r="G9" s="387"/>
      <c r="H9" s="387"/>
      <c r="I9" s="387"/>
    </row>
    <row r="10" spans="1:9" x14ac:dyDescent="0.2">
      <c r="A10" s="387"/>
      <c r="B10" s="387"/>
      <c r="C10" s="387"/>
      <c r="D10" s="387"/>
      <c r="E10" s="387"/>
      <c r="F10" s="387"/>
      <c r="G10" s="387"/>
      <c r="H10" s="387"/>
      <c r="I10" s="387"/>
    </row>
    <row r="11" spans="1:9" x14ac:dyDescent="0.2">
      <c r="A11" s="387"/>
      <c r="B11" s="387"/>
      <c r="C11" s="387"/>
      <c r="D11" s="387"/>
      <c r="E11" s="387"/>
      <c r="F11" s="387"/>
      <c r="G11" s="387"/>
      <c r="H11" s="387"/>
      <c r="I11" s="387"/>
    </row>
    <row r="12" spans="1:9" x14ac:dyDescent="0.2">
      <c r="A12" s="387"/>
      <c r="B12" s="387"/>
      <c r="C12" s="387"/>
      <c r="D12" s="387"/>
      <c r="E12" s="387"/>
      <c r="F12" s="387"/>
      <c r="G12" s="387"/>
      <c r="H12" s="387"/>
      <c r="I12" s="387"/>
    </row>
    <row r="13" spans="1:9" x14ac:dyDescent="0.2">
      <c r="A13" s="387"/>
      <c r="B13" s="387"/>
      <c r="C13" s="387"/>
      <c r="D13" s="387"/>
      <c r="E13" s="387"/>
      <c r="F13" s="387"/>
      <c r="G13" s="387"/>
      <c r="H13" s="387"/>
      <c r="I13" s="387"/>
    </row>
    <row r="14" spans="1:9" x14ac:dyDescent="0.2">
      <c r="A14" s="387"/>
      <c r="B14" s="387"/>
      <c r="C14" s="387"/>
      <c r="D14" s="387"/>
      <c r="E14" s="387"/>
      <c r="F14" s="387"/>
      <c r="G14" s="387"/>
      <c r="H14" s="387"/>
      <c r="I14" s="387"/>
    </row>
    <row r="15" spans="1:9" x14ac:dyDescent="0.2">
      <c r="A15" s="387"/>
      <c r="B15" s="387"/>
      <c r="C15" s="387"/>
      <c r="D15" s="387"/>
      <c r="E15" s="387"/>
      <c r="F15" s="387"/>
      <c r="G15" s="387"/>
      <c r="H15" s="387"/>
      <c r="I15" s="387"/>
    </row>
    <row r="16" spans="1:9" x14ac:dyDescent="0.2">
      <c r="A16" s="387"/>
      <c r="B16" s="387"/>
      <c r="C16" s="387"/>
      <c r="D16" s="387"/>
      <c r="E16" s="387"/>
      <c r="F16" s="387"/>
      <c r="G16" s="387"/>
      <c r="H16" s="387"/>
      <c r="I16" s="387"/>
    </row>
    <row r="17" spans="1:9" x14ac:dyDescent="0.2">
      <c r="A17" s="387"/>
      <c r="B17" s="387"/>
      <c r="C17" s="387"/>
      <c r="D17" s="387"/>
      <c r="E17" s="387"/>
      <c r="F17" s="387"/>
      <c r="G17" s="387"/>
      <c r="H17" s="387"/>
      <c r="I17" s="387"/>
    </row>
    <row r="18" spans="1:9" x14ac:dyDescent="0.2">
      <c r="A18" s="387"/>
      <c r="B18" s="387"/>
      <c r="C18" s="387"/>
      <c r="D18" s="387"/>
      <c r="E18" s="387"/>
      <c r="F18" s="387"/>
      <c r="G18" s="387"/>
      <c r="H18" s="387"/>
      <c r="I18" s="387"/>
    </row>
    <row r="19" spans="1:9" x14ac:dyDescent="0.2">
      <c r="A19" s="387"/>
      <c r="B19" s="387"/>
      <c r="C19" s="387"/>
      <c r="D19" s="387"/>
      <c r="E19" s="387"/>
      <c r="F19" s="387"/>
      <c r="G19" s="387"/>
      <c r="H19" s="387"/>
      <c r="I19" s="387"/>
    </row>
    <row r="20" spans="1:9" x14ac:dyDescent="0.2">
      <c r="A20" s="387"/>
      <c r="B20" s="387"/>
      <c r="C20" s="387"/>
      <c r="D20" s="387"/>
      <c r="E20" s="387"/>
      <c r="F20" s="387"/>
      <c r="G20" s="387"/>
      <c r="H20" s="387"/>
      <c r="I20" s="387"/>
    </row>
    <row r="21" spans="1:9" x14ac:dyDescent="0.2">
      <c r="A21" s="387"/>
      <c r="B21" s="387"/>
      <c r="C21" s="387"/>
      <c r="D21" s="387"/>
      <c r="E21" s="387"/>
      <c r="F21" s="387"/>
      <c r="G21" s="387"/>
      <c r="H21" s="387"/>
      <c r="I21" s="387"/>
    </row>
    <row r="22" spans="1:9" x14ac:dyDescent="0.2">
      <c r="A22" s="387"/>
      <c r="B22" s="387"/>
      <c r="C22" s="387"/>
      <c r="D22" s="387"/>
      <c r="E22" s="387"/>
      <c r="F22" s="387"/>
      <c r="G22" s="387"/>
      <c r="H22" s="387"/>
      <c r="I22" s="387"/>
    </row>
    <row r="23" spans="1:9" x14ac:dyDescent="0.2">
      <c r="A23" s="387"/>
      <c r="B23" s="387"/>
      <c r="C23" s="387"/>
      <c r="D23" s="387"/>
      <c r="E23" s="387"/>
      <c r="F23" s="387"/>
      <c r="G23" s="387"/>
      <c r="H23" s="387"/>
      <c r="I23" s="387"/>
    </row>
    <row r="24" spans="1:9" x14ac:dyDescent="0.2">
      <c r="A24" s="387"/>
      <c r="B24" s="387"/>
      <c r="C24" s="387"/>
      <c r="D24" s="387"/>
      <c r="E24" s="387"/>
      <c r="F24" s="387"/>
      <c r="G24" s="387"/>
      <c r="H24" s="387"/>
      <c r="I24" s="387"/>
    </row>
    <row r="25" spans="1:9" x14ac:dyDescent="0.2">
      <c r="A25" s="387"/>
      <c r="B25" s="387"/>
      <c r="C25" s="387"/>
      <c r="D25" s="387"/>
      <c r="E25" s="387"/>
      <c r="F25" s="387"/>
      <c r="G25" s="387"/>
      <c r="H25" s="387"/>
      <c r="I25" s="387"/>
    </row>
    <row r="26" spans="1:9" x14ac:dyDescent="0.2">
      <c r="A26" s="387"/>
      <c r="B26" s="387"/>
      <c r="C26" s="387"/>
      <c r="D26" s="387"/>
      <c r="E26" s="387"/>
      <c r="F26" s="387"/>
      <c r="G26" s="387"/>
      <c r="H26" s="387"/>
      <c r="I26" s="387"/>
    </row>
    <row r="27" spans="1:9" x14ac:dyDescent="0.2">
      <c r="A27" s="387"/>
      <c r="B27" s="387"/>
      <c r="C27" s="387"/>
      <c r="D27" s="387"/>
      <c r="E27" s="387"/>
      <c r="F27" s="387"/>
      <c r="G27" s="387"/>
      <c r="H27" s="387"/>
      <c r="I27" s="387"/>
    </row>
    <row r="28" spans="1:9" x14ac:dyDescent="0.2">
      <c r="A28" s="387"/>
      <c r="B28" s="387"/>
      <c r="C28" s="387"/>
      <c r="D28" s="387"/>
      <c r="E28" s="387"/>
      <c r="F28" s="387"/>
      <c r="G28" s="387"/>
      <c r="H28" s="387"/>
      <c r="I28" s="387"/>
    </row>
    <row r="29" spans="1:9" x14ac:dyDescent="0.2">
      <c r="A29" s="387"/>
      <c r="B29" s="387"/>
      <c r="C29" s="387"/>
      <c r="D29" s="387"/>
      <c r="E29" s="387"/>
      <c r="F29" s="387"/>
      <c r="G29" s="387"/>
      <c r="H29" s="387"/>
      <c r="I29" s="387"/>
    </row>
    <row r="30" spans="1:9" x14ac:dyDescent="0.2">
      <c r="A30" s="387"/>
      <c r="B30" s="387"/>
      <c r="C30" s="387"/>
      <c r="D30" s="387"/>
      <c r="E30" s="387"/>
      <c r="F30" s="387"/>
      <c r="G30" s="387"/>
      <c r="H30" s="387"/>
      <c r="I30" s="387"/>
    </row>
    <row r="31" spans="1:9" x14ac:dyDescent="0.2">
      <c r="A31" s="387"/>
      <c r="B31" s="387"/>
      <c r="C31" s="387"/>
      <c r="D31" s="387"/>
      <c r="E31" s="387"/>
      <c r="F31" s="387"/>
      <c r="G31" s="387"/>
      <c r="H31" s="387"/>
      <c r="I31" s="387"/>
    </row>
    <row r="32" spans="1:9" x14ac:dyDescent="0.2">
      <c r="A32" s="387"/>
      <c r="B32" s="387"/>
      <c r="C32" s="387"/>
      <c r="D32" s="387"/>
      <c r="E32" s="387"/>
      <c r="F32" s="387"/>
      <c r="G32" s="387"/>
      <c r="H32" s="387"/>
      <c r="I32" s="387"/>
    </row>
    <row r="33" spans="1:10" x14ac:dyDescent="0.2">
      <c r="A33" s="387"/>
      <c r="B33" s="387"/>
      <c r="C33" s="387"/>
      <c r="D33" s="387"/>
      <c r="E33" s="387"/>
      <c r="F33" s="387"/>
      <c r="G33" s="387"/>
      <c r="H33" s="387"/>
      <c r="I33" s="387"/>
    </row>
    <row r="34" spans="1:10" x14ac:dyDescent="0.2">
      <c r="A34" s="387"/>
      <c r="B34" s="387"/>
      <c r="C34" s="387"/>
      <c r="D34" s="387"/>
      <c r="E34" s="387"/>
      <c r="F34" s="387"/>
      <c r="G34" s="387"/>
      <c r="H34" s="387"/>
      <c r="I34" s="387"/>
    </row>
    <row r="35" spans="1:10" x14ac:dyDescent="0.2">
      <c r="A35" s="387"/>
      <c r="B35" s="387"/>
      <c r="C35" s="387"/>
      <c r="D35" s="387"/>
      <c r="E35" s="387"/>
      <c r="F35" s="387"/>
      <c r="G35" s="387"/>
      <c r="H35" s="387"/>
      <c r="I35" s="387"/>
    </row>
    <row r="36" spans="1:10" x14ac:dyDescent="0.2">
      <c r="A36" s="387"/>
      <c r="B36" s="387"/>
      <c r="C36" s="387"/>
      <c r="D36" s="387"/>
      <c r="E36" s="387"/>
      <c r="F36" s="387"/>
      <c r="G36" s="387"/>
      <c r="H36" s="387"/>
      <c r="I36" s="387"/>
    </row>
    <row r="37" spans="1:10" x14ac:dyDescent="0.2">
      <c r="A37" s="387"/>
      <c r="B37" s="387"/>
      <c r="C37" s="387"/>
      <c r="D37" s="387"/>
      <c r="E37" s="387"/>
      <c r="F37" s="387"/>
      <c r="G37" s="387"/>
      <c r="H37" s="387"/>
      <c r="I37" s="387"/>
    </row>
    <row r="38" spans="1:10" ht="63.75" customHeight="1" x14ac:dyDescent="0.2">
      <c r="A38" s="387"/>
      <c r="B38" s="387"/>
      <c r="C38" s="387"/>
      <c r="D38" s="387"/>
      <c r="E38" s="387"/>
      <c r="F38" s="387"/>
      <c r="G38" s="387"/>
      <c r="H38" s="387"/>
      <c r="I38" s="387"/>
    </row>
    <row r="39" spans="1:10" ht="170.25" customHeight="1" x14ac:dyDescent="0.2">
      <c r="A39" s="387"/>
      <c r="B39" s="387"/>
      <c r="C39" s="387"/>
      <c r="D39" s="387"/>
      <c r="E39" s="387"/>
      <c r="F39" s="387"/>
      <c r="G39" s="387"/>
      <c r="H39" s="387"/>
      <c r="I39" s="387"/>
    </row>
    <row r="40" spans="1:10" ht="409.5" customHeight="1" x14ac:dyDescent="0.2">
      <c r="A40" s="387"/>
      <c r="B40" s="387"/>
      <c r="C40" s="387"/>
      <c r="D40" s="387"/>
      <c r="E40" s="387"/>
      <c r="F40" s="387"/>
      <c r="G40" s="387"/>
      <c r="H40" s="387"/>
      <c r="I40" s="387"/>
    </row>
    <row r="42" spans="1:10" x14ac:dyDescent="0.2">
      <c r="A42" s="126" t="s">
        <v>551</v>
      </c>
    </row>
    <row r="43" spans="1:10" ht="28.5" customHeight="1" x14ac:dyDescent="0.2">
      <c r="A43" s="392" t="s">
        <v>583</v>
      </c>
      <c r="B43" s="392"/>
      <c r="C43" s="392"/>
      <c r="D43" s="392"/>
      <c r="E43" s="392"/>
      <c r="F43" s="392"/>
      <c r="G43" s="392"/>
      <c r="H43" s="392"/>
      <c r="I43" s="392"/>
      <c r="J43" s="392"/>
    </row>
    <row r="44" spans="1:10" ht="42.75" customHeight="1" x14ac:dyDescent="0.2">
      <c r="A44" s="385" t="s">
        <v>524</v>
      </c>
      <c r="B44" s="385"/>
      <c r="C44" s="385"/>
      <c r="D44" s="385"/>
      <c r="E44" s="385"/>
      <c r="F44" s="385"/>
      <c r="G44" s="385"/>
      <c r="H44" s="385"/>
      <c r="I44" s="385"/>
      <c r="J44" s="385"/>
    </row>
    <row r="45" spans="1:10" x14ac:dyDescent="0.2">
      <c r="A45" s="128" t="s">
        <v>552</v>
      </c>
      <c r="B45" s="128"/>
      <c r="C45" s="128"/>
      <c r="D45" s="128"/>
      <c r="E45" s="128"/>
      <c r="F45" s="128"/>
      <c r="G45" s="128"/>
      <c r="H45" s="128"/>
      <c r="I45" s="128"/>
      <c r="J45" s="128"/>
    </row>
    <row r="46" spans="1:10" ht="15.75" customHeight="1" x14ac:dyDescent="0.2">
      <c r="A46" s="126" t="s">
        <v>580</v>
      </c>
    </row>
    <row r="47" spans="1:10" ht="15.75" customHeight="1" x14ac:dyDescent="0.2">
      <c r="A47" s="133" t="s">
        <v>581</v>
      </c>
    </row>
    <row r="48" spans="1:10" x14ac:dyDescent="0.2">
      <c r="A48" s="128" t="s">
        <v>554</v>
      </c>
      <c r="B48" s="128"/>
      <c r="C48" s="128"/>
      <c r="D48" s="128"/>
      <c r="E48" s="128"/>
      <c r="F48" s="128"/>
      <c r="G48" s="128"/>
      <c r="H48" s="128"/>
      <c r="I48" s="128"/>
      <c r="J48" s="128"/>
    </row>
    <row r="49" spans="1:13" ht="30" customHeight="1" x14ac:dyDescent="0.2">
      <c r="A49" s="388" t="s">
        <v>590</v>
      </c>
      <c r="B49" s="388"/>
      <c r="C49" s="388"/>
      <c r="D49" s="388"/>
      <c r="E49" s="388"/>
      <c r="F49" s="388"/>
      <c r="G49" s="388"/>
      <c r="H49" s="388"/>
      <c r="I49" s="388"/>
      <c r="J49" s="388"/>
    </row>
    <row r="50" spans="1:13" x14ac:dyDescent="0.2">
      <c r="A50" s="128" t="s">
        <v>555</v>
      </c>
      <c r="B50" s="128"/>
      <c r="C50" s="128"/>
      <c r="D50" s="128"/>
      <c r="E50" s="128"/>
      <c r="F50" s="128"/>
      <c r="G50" s="128"/>
      <c r="H50" s="128"/>
      <c r="I50" s="128"/>
      <c r="J50" s="128"/>
    </row>
    <row r="51" spans="1:13" x14ac:dyDescent="0.2">
      <c r="A51" s="129" t="s">
        <v>582</v>
      </c>
      <c r="B51" s="128"/>
      <c r="C51" s="128"/>
      <c r="D51" s="128"/>
      <c r="E51" s="128"/>
      <c r="F51" s="128"/>
      <c r="G51" s="128"/>
      <c r="H51" s="128"/>
      <c r="I51" s="128"/>
      <c r="J51" s="128"/>
    </row>
    <row r="52" spans="1:13" x14ac:dyDescent="0.2">
      <c r="A52" s="128" t="s">
        <v>553</v>
      </c>
      <c r="B52" s="128"/>
      <c r="C52" s="128"/>
      <c r="D52" s="128"/>
      <c r="E52" s="128"/>
      <c r="F52" s="128"/>
      <c r="G52" s="128"/>
      <c r="H52" s="128"/>
      <c r="I52" s="128"/>
      <c r="J52" s="128"/>
    </row>
    <row r="53" spans="1:13" x14ac:dyDescent="0.2">
      <c r="A53" s="128"/>
      <c r="B53" s="128"/>
      <c r="C53" s="128"/>
      <c r="D53" s="128"/>
      <c r="E53" s="128"/>
      <c r="F53" s="128"/>
      <c r="G53" s="128"/>
      <c r="H53" s="128"/>
      <c r="I53" s="128"/>
      <c r="J53" s="128"/>
    </row>
    <row r="54" spans="1:13" s="158" customFormat="1" ht="15" x14ac:dyDescent="0.2">
      <c r="A54" s="162" t="s">
        <v>567</v>
      </c>
      <c r="B54" s="163"/>
      <c r="C54" s="163"/>
      <c r="D54" s="163"/>
      <c r="E54" s="163"/>
      <c r="F54" s="163"/>
      <c r="G54" s="163"/>
      <c r="H54" s="163"/>
      <c r="I54" s="163"/>
      <c r="J54" s="163"/>
      <c r="K54" s="163"/>
      <c r="L54" s="163"/>
      <c r="M54" s="164"/>
    </row>
    <row r="55" spans="1:13" s="158" customFormat="1" ht="15" x14ac:dyDescent="0.25">
      <c r="A55" s="165"/>
      <c r="B55" s="389" t="s">
        <v>542</v>
      </c>
      <c r="C55" s="389"/>
      <c r="D55" s="389" t="s">
        <v>543</v>
      </c>
      <c r="E55" s="389"/>
      <c r="F55" s="389" t="s">
        <v>544</v>
      </c>
      <c r="G55" s="389"/>
      <c r="H55" s="389" t="s">
        <v>545</v>
      </c>
      <c r="I55" s="389"/>
      <c r="J55" s="389" t="s">
        <v>546</v>
      </c>
      <c r="K55" s="389"/>
      <c r="L55" s="389" t="s">
        <v>534</v>
      </c>
      <c r="M55" s="389"/>
    </row>
    <row r="56" spans="1:13" s="158" customFormat="1" ht="15" x14ac:dyDescent="0.25">
      <c r="A56" s="166"/>
      <c r="B56" s="167" t="s">
        <v>595</v>
      </c>
      <c r="C56" s="167" t="s">
        <v>596</v>
      </c>
      <c r="D56" s="167" t="str">
        <f t="shared" ref="D56:I56" si="0">+B56</f>
        <v>30.06.2022</v>
      </c>
      <c r="E56" s="167" t="str">
        <f t="shared" si="0"/>
        <v>30.06.2021</v>
      </c>
      <c r="F56" s="167" t="str">
        <f t="shared" si="0"/>
        <v>30.06.2022</v>
      </c>
      <c r="G56" s="167" t="str">
        <f t="shared" si="0"/>
        <v>30.06.2021</v>
      </c>
      <c r="H56" s="167" t="str">
        <f t="shared" si="0"/>
        <v>30.06.2022</v>
      </c>
      <c r="I56" s="167" t="str">
        <f t="shared" si="0"/>
        <v>30.06.2021</v>
      </c>
      <c r="J56" s="167" t="str">
        <f>+H56</f>
        <v>30.06.2022</v>
      </c>
      <c r="K56" s="167" t="str">
        <f>+I56</f>
        <v>30.06.2021</v>
      </c>
      <c r="L56" s="167" t="str">
        <f>+H56</f>
        <v>30.06.2022</v>
      </c>
      <c r="M56" s="167" t="str">
        <f>+I56</f>
        <v>30.06.2021</v>
      </c>
    </row>
    <row r="57" spans="1:13" s="158" customFormat="1" ht="15" x14ac:dyDescent="0.25">
      <c r="A57" s="168"/>
      <c r="B57" s="168" t="s">
        <v>547</v>
      </c>
      <c r="C57" s="168" t="s">
        <v>547</v>
      </c>
      <c r="D57" s="168" t="s">
        <v>548</v>
      </c>
      <c r="E57" s="168" t="s">
        <v>548</v>
      </c>
      <c r="F57" s="169" t="s">
        <v>548</v>
      </c>
      <c r="G57" s="169" t="s">
        <v>548</v>
      </c>
      <c r="H57" s="168" t="s">
        <v>547</v>
      </c>
      <c r="I57" s="168" t="s">
        <v>547</v>
      </c>
      <c r="J57" s="168" t="s">
        <v>547</v>
      </c>
      <c r="K57" s="168" t="s">
        <v>547</v>
      </c>
      <c r="L57" s="168" t="s">
        <v>547</v>
      </c>
      <c r="M57" s="168" t="s">
        <v>547</v>
      </c>
    </row>
    <row r="58" spans="1:13" s="158" customFormat="1" ht="15" x14ac:dyDescent="0.25">
      <c r="A58" s="168"/>
      <c r="B58" s="168"/>
      <c r="C58" s="168"/>
      <c r="D58" s="168"/>
      <c r="E58" s="168"/>
      <c r="F58" s="169"/>
      <c r="G58" s="169"/>
      <c r="H58" s="168"/>
      <c r="I58" s="168"/>
      <c r="J58" s="168"/>
      <c r="K58" s="168"/>
      <c r="L58" s="168"/>
      <c r="M58" s="168"/>
    </row>
    <row r="59" spans="1:13" s="158" customFormat="1" ht="15" x14ac:dyDescent="0.2">
      <c r="A59" s="170" t="s">
        <v>549</v>
      </c>
      <c r="B59" s="189">
        <v>497964</v>
      </c>
      <c r="C59" s="180">
        <v>450007</v>
      </c>
      <c r="D59" s="189">
        <v>283330</v>
      </c>
      <c r="E59" s="180">
        <v>279867</v>
      </c>
      <c r="F59" s="180">
        <v>12191</v>
      </c>
      <c r="G59" s="180">
        <v>9828</v>
      </c>
      <c r="H59" s="180">
        <v>1737</v>
      </c>
      <c r="I59" s="180">
        <v>3492</v>
      </c>
      <c r="J59" s="180">
        <v>0</v>
      </c>
      <c r="K59" s="180">
        <v>0</v>
      </c>
      <c r="L59" s="181">
        <f>+J59+H59+F59+D59+B59</f>
        <v>795222</v>
      </c>
      <c r="M59" s="181">
        <f>+K59+I59+G59+E59+C59</f>
        <v>743194</v>
      </c>
    </row>
    <row r="60" spans="1:13" s="158" customFormat="1" ht="15" x14ac:dyDescent="0.2">
      <c r="A60" s="170" t="s">
        <v>550</v>
      </c>
      <c r="B60" s="189">
        <v>80310</v>
      </c>
      <c r="C60" s="180">
        <v>82351</v>
      </c>
      <c r="D60" s="189">
        <v>-3583</v>
      </c>
      <c r="E60" s="180">
        <v>28775</v>
      </c>
      <c r="F60" s="180">
        <v>1332</v>
      </c>
      <c r="G60" s="180">
        <v>344</v>
      </c>
      <c r="H60" s="180">
        <v>135</v>
      </c>
      <c r="I60" s="180">
        <v>209</v>
      </c>
      <c r="J60" s="180">
        <v>-19539</v>
      </c>
      <c r="K60" s="180">
        <v>-18078</v>
      </c>
      <c r="L60" s="181">
        <f>+J60+H60+F60+D60+B60</f>
        <v>58655</v>
      </c>
      <c r="M60" s="181">
        <f>+K60+I60+G60+E60+C60</f>
        <v>93601</v>
      </c>
    </row>
    <row r="61" spans="1:13" s="158" customFormat="1" x14ac:dyDescent="0.2"/>
    <row r="62" spans="1:13" s="158" customFormat="1" ht="15" x14ac:dyDescent="0.2">
      <c r="A62" s="171" t="s">
        <v>527</v>
      </c>
      <c r="C62" s="172"/>
      <c r="D62" s="172"/>
      <c r="E62" s="172"/>
      <c r="F62" s="172"/>
      <c r="G62" s="172"/>
      <c r="H62" s="172"/>
      <c r="I62" s="172"/>
      <c r="J62" s="172"/>
    </row>
    <row r="63" spans="1:13" s="158" customFormat="1" ht="15" x14ac:dyDescent="0.25">
      <c r="A63" s="172"/>
      <c r="B63" s="173"/>
      <c r="C63" s="174" t="str">
        <f>B56</f>
        <v>30.06.2022</v>
      </c>
      <c r="D63" s="174" t="str">
        <f>C56</f>
        <v>30.06.2021</v>
      </c>
      <c r="E63" s="172"/>
      <c r="F63" s="172"/>
      <c r="G63" s="172"/>
      <c r="H63" s="172"/>
      <c r="I63" s="172"/>
      <c r="J63" s="172"/>
    </row>
    <row r="64" spans="1:13" s="158" customFormat="1" ht="15" x14ac:dyDescent="0.25">
      <c r="A64" s="172"/>
      <c r="B64" s="173"/>
      <c r="C64" s="175" t="s">
        <v>528</v>
      </c>
      <c r="D64" s="175" t="s">
        <v>528</v>
      </c>
      <c r="E64" s="172"/>
      <c r="F64" s="172"/>
      <c r="G64" s="172"/>
      <c r="H64" s="172"/>
      <c r="I64" s="172"/>
      <c r="J64" s="172"/>
    </row>
    <row r="65" spans="1:14" s="158" customFormat="1" x14ac:dyDescent="0.2">
      <c r="A65" s="172"/>
      <c r="B65" s="173"/>
      <c r="C65" s="176"/>
      <c r="D65" s="176"/>
      <c r="E65" s="172"/>
      <c r="F65" s="172"/>
      <c r="G65" s="172"/>
      <c r="H65" s="172"/>
      <c r="I65" s="172"/>
      <c r="J65" s="172"/>
    </row>
    <row r="66" spans="1:14" s="158" customFormat="1" ht="15" thickBot="1" x14ac:dyDescent="0.25">
      <c r="A66" s="390" t="s">
        <v>529</v>
      </c>
      <c r="B66" s="390"/>
      <c r="C66" s="182">
        <v>523626</v>
      </c>
      <c r="D66" s="183">
        <v>466716</v>
      </c>
      <c r="E66" s="172"/>
      <c r="F66" s="172"/>
      <c r="G66" s="172"/>
      <c r="H66" s="172"/>
      <c r="I66" s="172"/>
      <c r="J66" s="172"/>
    </row>
    <row r="67" spans="1:14" s="158" customFormat="1" x14ac:dyDescent="0.2">
      <c r="A67" s="172"/>
      <c r="B67" s="173"/>
      <c r="C67" s="177"/>
      <c r="D67" s="184"/>
      <c r="E67" s="172"/>
      <c r="F67" s="172"/>
      <c r="G67" s="172"/>
      <c r="H67" s="172"/>
      <c r="I67" s="172"/>
      <c r="J67" s="172"/>
    </row>
    <row r="68" spans="1:14" s="158" customFormat="1" ht="15" thickBot="1" x14ac:dyDescent="0.25">
      <c r="A68" s="390" t="s">
        <v>530</v>
      </c>
      <c r="B68" s="390"/>
      <c r="C68" s="182">
        <v>125355</v>
      </c>
      <c r="D68" s="183">
        <v>144999</v>
      </c>
      <c r="E68" s="172"/>
      <c r="F68" s="172"/>
      <c r="G68" s="172"/>
      <c r="H68" s="172"/>
      <c r="I68" s="172"/>
      <c r="J68" s="172"/>
    </row>
    <row r="69" spans="1:14" s="158" customFormat="1" x14ac:dyDescent="0.2">
      <c r="A69" s="172"/>
      <c r="B69" s="172"/>
      <c r="C69" s="172"/>
      <c r="D69" s="172"/>
      <c r="E69" s="172"/>
      <c r="F69" s="172"/>
      <c r="G69" s="172"/>
      <c r="H69" s="172"/>
      <c r="I69" s="172"/>
      <c r="J69" s="172"/>
    </row>
    <row r="70" spans="1:14" s="158" customFormat="1" ht="15" x14ac:dyDescent="0.2">
      <c r="A70" s="162" t="s">
        <v>531</v>
      </c>
      <c r="B70" s="172"/>
      <c r="C70" s="172"/>
      <c r="D70" s="172"/>
      <c r="E70" s="172"/>
      <c r="F70" s="172"/>
      <c r="G70" s="172"/>
      <c r="H70" s="172"/>
      <c r="I70" s="172"/>
      <c r="J70" s="172"/>
    </row>
    <row r="71" spans="1:14" s="158" customFormat="1" x14ac:dyDescent="0.2">
      <c r="A71" s="172"/>
      <c r="B71" s="172"/>
      <c r="C71" s="172"/>
      <c r="D71" s="172"/>
      <c r="E71" s="172"/>
      <c r="F71" s="172"/>
      <c r="G71" s="172"/>
      <c r="H71" s="172"/>
      <c r="I71" s="172"/>
      <c r="J71" s="172"/>
    </row>
    <row r="72" spans="1:14" s="158" customFormat="1" ht="15" x14ac:dyDescent="0.2">
      <c r="A72" s="172"/>
      <c r="B72" s="172"/>
      <c r="C72" s="178" t="str">
        <f>+C63</f>
        <v>30.06.2022</v>
      </c>
      <c r="D72" s="178">
        <v>44561</v>
      </c>
      <c r="E72" s="172"/>
      <c r="F72" s="172"/>
      <c r="G72" s="172"/>
      <c r="H72" s="172"/>
      <c r="I72" s="172"/>
      <c r="J72" s="172"/>
    </row>
    <row r="73" spans="1:14" s="158" customFormat="1" ht="15" x14ac:dyDescent="0.25">
      <c r="A73" s="172"/>
      <c r="B73" s="172"/>
      <c r="C73" s="175" t="s">
        <v>528</v>
      </c>
      <c r="D73" s="175" t="s">
        <v>528</v>
      </c>
      <c r="E73" s="172"/>
      <c r="F73" s="172"/>
      <c r="G73" s="172"/>
      <c r="H73" s="172"/>
      <c r="I73" s="172"/>
      <c r="J73" s="172"/>
    </row>
    <row r="74" spans="1:14" s="158" customFormat="1" x14ac:dyDescent="0.2">
      <c r="A74" s="172"/>
      <c r="B74" s="172"/>
      <c r="C74" s="172"/>
      <c r="D74" s="172"/>
      <c r="E74" s="172"/>
      <c r="F74" s="172"/>
      <c r="G74" s="172"/>
      <c r="H74" s="172"/>
      <c r="I74" s="172"/>
      <c r="J74" s="172"/>
    </row>
    <row r="75" spans="1:14" s="158" customFormat="1" ht="15" thickBot="1" x14ac:dyDescent="0.25">
      <c r="A75" s="391" t="s">
        <v>532</v>
      </c>
      <c r="B75" s="391"/>
      <c r="C75" s="182">
        <v>117133</v>
      </c>
      <c r="D75" s="182">
        <v>80178</v>
      </c>
      <c r="E75" s="172"/>
      <c r="F75" s="172"/>
      <c r="G75" s="172"/>
      <c r="H75" s="172"/>
      <c r="I75" s="172"/>
      <c r="J75" s="172"/>
    </row>
    <row r="76" spans="1:14" s="158" customFormat="1" x14ac:dyDescent="0.2">
      <c r="A76" s="172"/>
      <c r="B76" s="172"/>
      <c r="C76" s="177"/>
      <c r="D76" s="179"/>
      <c r="E76" s="172"/>
      <c r="F76" s="172"/>
      <c r="G76" s="172"/>
      <c r="H76" s="172"/>
      <c r="I76" s="172"/>
      <c r="J76" s="172"/>
    </row>
    <row r="77" spans="1:14" s="158" customFormat="1" x14ac:dyDescent="0.2">
      <c r="A77" s="391" t="s">
        <v>533</v>
      </c>
      <c r="B77" s="391"/>
      <c r="C77" s="182">
        <v>61055</v>
      </c>
      <c r="D77" s="182">
        <v>5797</v>
      </c>
      <c r="E77" s="172"/>
      <c r="F77" s="172"/>
      <c r="G77" s="172"/>
      <c r="H77" s="172"/>
      <c r="I77" s="172"/>
      <c r="J77" s="172"/>
    </row>
    <row r="78" spans="1:14" s="160" customFormat="1" x14ac:dyDescent="0.2">
      <c r="A78" s="161"/>
      <c r="B78" s="161"/>
      <c r="C78" s="172"/>
      <c r="D78" s="172"/>
      <c r="E78" s="172"/>
      <c r="F78" s="161"/>
      <c r="G78" s="161"/>
      <c r="H78" s="161"/>
      <c r="I78" s="161"/>
      <c r="J78" s="161"/>
    </row>
    <row r="79" spans="1:14" x14ac:dyDescent="0.2">
      <c r="A79" s="161"/>
      <c r="B79" s="161"/>
      <c r="C79" s="172"/>
      <c r="D79" s="172"/>
      <c r="E79" s="172"/>
      <c r="F79" s="161"/>
      <c r="G79" s="161"/>
      <c r="H79" s="161"/>
      <c r="I79" s="161"/>
      <c r="J79" s="161"/>
      <c r="K79" s="160"/>
      <c r="L79" s="160"/>
      <c r="M79" s="160"/>
      <c r="N79" s="160"/>
    </row>
    <row r="80" spans="1:14" x14ac:dyDescent="0.2">
      <c r="A80" s="128" t="s">
        <v>393</v>
      </c>
      <c r="B80" s="128"/>
      <c r="C80" s="128"/>
      <c r="D80" s="128"/>
      <c r="E80" s="128"/>
      <c r="F80" s="128"/>
      <c r="G80" s="128"/>
      <c r="H80" s="128"/>
      <c r="I80" s="128"/>
      <c r="J80" s="128"/>
    </row>
    <row r="81" spans="1:15" ht="29.25" customHeight="1" x14ac:dyDescent="0.2">
      <c r="A81" s="385" t="s">
        <v>525</v>
      </c>
      <c r="B81" s="385"/>
      <c r="C81" s="385"/>
      <c r="D81" s="385"/>
      <c r="E81" s="385"/>
      <c r="F81" s="385"/>
      <c r="G81" s="385"/>
      <c r="H81" s="385"/>
      <c r="I81" s="385"/>
      <c r="J81" s="385"/>
    </row>
    <row r="82" spans="1:15" x14ac:dyDescent="0.2">
      <c r="A82" s="128" t="s">
        <v>394</v>
      </c>
      <c r="B82" s="128"/>
      <c r="C82" s="128"/>
      <c r="D82" s="128"/>
      <c r="E82" s="128"/>
      <c r="F82" s="128"/>
      <c r="G82" s="128"/>
      <c r="H82" s="128"/>
      <c r="I82" s="128"/>
      <c r="J82" s="128"/>
    </row>
    <row r="83" spans="1:15" x14ac:dyDescent="0.2">
      <c r="A83" s="129" t="s">
        <v>568</v>
      </c>
      <c r="B83" s="129"/>
      <c r="C83" s="129"/>
      <c r="D83" s="129"/>
      <c r="E83" s="129"/>
      <c r="F83" s="129"/>
      <c r="G83" s="129"/>
      <c r="H83" s="129"/>
      <c r="I83" s="129"/>
      <c r="J83" s="129"/>
    </row>
    <row r="84" spans="1:15" x14ac:dyDescent="0.2">
      <c r="A84" s="128" t="s">
        <v>395</v>
      </c>
      <c r="B84" s="128"/>
      <c r="C84" s="128"/>
      <c r="D84" s="128"/>
      <c r="E84" s="128"/>
      <c r="F84" s="128"/>
      <c r="G84" s="128"/>
      <c r="H84" s="128"/>
      <c r="I84" s="128"/>
      <c r="J84" s="128"/>
    </row>
    <row r="85" spans="1:15" ht="32.25" customHeight="1" x14ac:dyDescent="0.2">
      <c r="A85" s="385" t="s">
        <v>526</v>
      </c>
      <c r="B85" s="385"/>
      <c r="C85" s="385"/>
      <c r="D85" s="385"/>
      <c r="E85" s="385"/>
      <c r="F85" s="385"/>
      <c r="G85" s="385"/>
      <c r="H85" s="385"/>
      <c r="I85" s="385"/>
      <c r="J85" s="385"/>
    </row>
    <row r="86" spans="1:15" x14ac:dyDescent="0.2">
      <c r="A86" s="128" t="s">
        <v>396</v>
      </c>
      <c r="B86" s="128"/>
      <c r="C86" s="128"/>
      <c r="D86" s="128"/>
      <c r="E86" s="128"/>
      <c r="F86" s="128"/>
      <c r="G86" s="128"/>
      <c r="H86" s="128"/>
      <c r="I86" s="128"/>
      <c r="J86" s="128"/>
    </row>
    <row r="87" spans="1:15" x14ac:dyDescent="0.2">
      <c r="A87" s="129" t="s">
        <v>569</v>
      </c>
      <c r="B87" s="128"/>
      <c r="C87" s="128"/>
      <c r="D87" s="128"/>
      <c r="E87" s="128"/>
      <c r="F87" s="128"/>
      <c r="G87" s="128"/>
      <c r="H87" s="128"/>
      <c r="I87" s="128"/>
      <c r="J87" s="128"/>
    </row>
    <row r="88" spans="1:15" x14ac:dyDescent="0.2">
      <c r="A88" s="128" t="s">
        <v>559</v>
      </c>
      <c r="B88" s="128"/>
      <c r="C88" s="128"/>
      <c r="D88" s="128"/>
      <c r="E88" s="128"/>
      <c r="F88" s="128"/>
      <c r="G88" s="128"/>
      <c r="H88" s="128"/>
      <c r="I88" s="128"/>
      <c r="J88" s="128"/>
    </row>
    <row r="89" spans="1:15" x14ac:dyDescent="0.2">
      <c r="A89" s="385" t="s">
        <v>556</v>
      </c>
      <c r="B89" s="385"/>
      <c r="C89" s="385"/>
      <c r="D89" s="385"/>
      <c r="E89" s="385"/>
      <c r="F89" s="385"/>
      <c r="G89" s="385"/>
      <c r="H89" s="385"/>
      <c r="I89" s="385"/>
      <c r="J89" s="385"/>
    </row>
    <row r="90" spans="1:15" x14ac:dyDescent="0.2">
      <c r="A90" s="385" t="s">
        <v>535</v>
      </c>
      <c r="B90" s="385"/>
      <c r="C90" s="385"/>
      <c r="D90" s="385"/>
      <c r="E90" s="385"/>
      <c r="F90" s="385"/>
      <c r="G90" s="385"/>
      <c r="H90" s="385"/>
      <c r="I90" s="385"/>
      <c r="J90" s="385"/>
    </row>
    <row r="91" spans="1:15" x14ac:dyDescent="0.2">
      <c r="A91" s="128" t="s">
        <v>560</v>
      </c>
      <c r="B91" s="128"/>
      <c r="C91" s="128"/>
      <c r="D91" s="128"/>
      <c r="E91" s="128"/>
      <c r="F91" s="128"/>
      <c r="G91" s="128"/>
      <c r="H91" s="128"/>
      <c r="I91" s="128"/>
      <c r="J91" s="128"/>
    </row>
    <row r="92" spans="1:15" s="160" customFormat="1" x14ac:dyDescent="0.2">
      <c r="A92" s="159" t="s">
        <v>597</v>
      </c>
      <c r="B92" s="159"/>
      <c r="C92" s="159"/>
      <c r="D92" s="159"/>
      <c r="E92" s="159"/>
      <c r="F92" s="159"/>
      <c r="G92" s="159"/>
      <c r="H92" s="159"/>
      <c r="I92" s="159"/>
      <c r="J92" s="159"/>
      <c r="K92" s="126"/>
      <c r="L92" s="126"/>
      <c r="M92" s="126"/>
      <c r="N92" s="126"/>
      <c r="O92" s="126"/>
    </row>
    <row r="93" spans="1:15" s="160" customFormat="1" x14ac:dyDescent="0.2">
      <c r="A93" s="159" t="s">
        <v>561</v>
      </c>
      <c r="B93" s="159"/>
      <c r="C93" s="159"/>
      <c r="D93" s="159"/>
      <c r="E93" s="159"/>
      <c r="F93" s="159"/>
      <c r="G93" s="159"/>
      <c r="H93" s="159"/>
      <c r="I93" s="159"/>
      <c r="J93" s="159"/>
      <c r="K93" s="126"/>
      <c r="L93" s="126"/>
      <c r="M93" s="126"/>
      <c r="N93" s="126"/>
      <c r="O93" s="126"/>
    </row>
    <row r="94" spans="1:15" s="160" customFormat="1" x14ac:dyDescent="0.2">
      <c r="A94" s="159" t="s">
        <v>536</v>
      </c>
      <c r="K94" s="126"/>
      <c r="L94" s="126"/>
      <c r="M94" s="126"/>
      <c r="N94" s="126"/>
      <c r="O94" s="126"/>
    </row>
    <row r="95" spans="1:15" s="160" customFormat="1" x14ac:dyDescent="0.2">
      <c r="A95" s="159" t="s">
        <v>562</v>
      </c>
      <c r="K95" s="126"/>
      <c r="L95" s="126"/>
      <c r="M95" s="126"/>
      <c r="N95" s="126"/>
      <c r="O95" s="126"/>
    </row>
    <row r="96" spans="1:15" s="160" customFormat="1" ht="27.75" customHeight="1" x14ac:dyDescent="0.2">
      <c r="A96" s="386" t="s">
        <v>591</v>
      </c>
      <c r="B96" s="386"/>
      <c r="C96" s="386"/>
      <c r="D96" s="386"/>
      <c r="E96" s="386"/>
      <c r="F96" s="386"/>
      <c r="G96" s="386"/>
      <c r="H96" s="386"/>
      <c r="I96" s="386"/>
      <c r="J96" s="386"/>
      <c r="K96" s="126"/>
      <c r="L96" s="126"/>
      <c r="M96" s="126"/>
      <c r="N96" s="126"/>
      <c r="O96" s="126"/>
    </row>
    <row r="97" spans="1:12" ht="15.75" customHeight="1" x14ac:dyDescent="0.2">
      <c r="A97" s="154" t="s">
        <v>563</v>
      </c>
      <c r="B97" s="155"/>
      <c r="C97" s="155"/>
      <c r="D97" s="156"/>
      <c r="E97" s="154"/>
      <c r="F97" s="154"/>
      <c r="G97" s="154"/>
      <c r="H97" s="154"/>
      <c r="I97" s="154"/>
      <c r="J97" s="154"/>
      <c r="K97" s="130"/>
    </row>
    <row r="98" spans="1:12" ht="15" x14ac:dyDescent="0.25">
      <c r="A98" s="385" t="s">
        <v>537</v>
      </c>
      <c r="B98" s="385"/>
      <c r="C98" s="385"/>
      <c r="D98" s="385"/>
      <c r="E98" s="385"/>
      <c r="F98" s="385"/>
      <c r="G98" s="385"/>
      <c r="H98" s="385"/>
      <c r="I98" s="385"/>
      <c r="J98" s="385"/>
      <c r="K98" s="130"/>
      <c r="L98" s="127"/>
    </row>
    <row r="99" spans="1:12" ht="15" x14ac:dyDescent="0.25">
      <c r="A99" s="128" t="s">
        <v>564</v>
      </c>
      <c r="B99" s="128"/>
      <c r="C99" s="128"/>
      <c r="D99" s="128"/>
      <c r="E99" s="128"/>
      <c r="F99" s="128"/>
      <c r="G99" s="128"/>
      <c r="H99" s="128"/>
      <c r="I99" s="128"/>
      <c r="J99" s="128"/>
      <c r="K99" s="130"/>
      <c r="L99" s="127"/>
    </row>
    <row r="100" spans="1:12" ht="15" x14ac:dyDescent="0.25">
      <c r="A100" s="385" t="s">
        <v>538</v>
      </c>
      <c r="B100" s="385"/>
      <c r="C100" s="385"/>
      <c r="D100" s="385"/>
      <c r="E100" s="385"/>
      <c r="F100" s="385"/>
      <c r="G100" s="385"/>
      <c r="H100" s="385"/>
      <c r="I100" s="385"/>
      <c r="J100" s="385"/>
      <c r="K100" s="130"/>
      <c r="L100" s="127"/>
    </row>
    <row r="101" spans="1:12" ht="15" x14ac:dyDescent="0.25">
      <c r="A101" s="128" t="s">
        <v>565</v>
      </c>
      <c r="B101" s="128"/>
      <c r="C101" s="128"/>
      <c r="D101" s="128"/>
      <c r="E101" s="128"/>
      <c r="F101" s="128"/>
      <c r="G101" s="128"/>
      <c r="H101" s="128"/>
      <c r="I101" s="128"/>
      <c r="J101" s="128"/>
      <c r="K101" s="130"/>
      <c r="L101" s="127"/>
    </row>
    <row r="102" spans="1:12" ht="15" x14ac:dyDescent="0.25">
      <c r="A102" s="385" t="s">
        <v>539</v>
      </c>
      <c r="B102" s="385"/>
      <c r="C102" s="385"/>
      <c r="D102" s="385"/>
      <c r="E102" s="385"/>
      <c r="F102" s="385"/>
      <c r="G102" s="385"/>
      <c r="H102" s="385"/>
      <c r="I102" s="385"/>
      <c r="J102" s="385"/>
      <c r="K102" s="130"/>
      <c r="L102" s="127"/>
    </row>
    <row r="103" spans="1:12" ht="15" x14ac:dyDescent="0.25">
      <c r="A103" s="128" t="s">
        <v>570</v>
      </c>
      <c r="B103" s="128"/>
      <c r="C103" s="128"/>
      <c r="D103" s="128"/>
      <c r="E103" s="128"/>
      <c r="F103" s="128"/>
      <c r="G103" s="128"/>
      <c r="H103" s="128"/>
      <c r="I103" s="128"/>
      <c r="J103" s="128"/>
      <c r="K103" s="130"/>
      <c r="L103" s="127"/>
    </row>
    <row r="104" spans="1:12" ht="15" x14ac:dyDescent="0.25">
      <c r="A104" s="385" t="s">
        <v>540</v>
      </c>
      <c r="B104" s="385"/>
      <c r="C104" s="385"/>
      <c r="D104" s="385"/>
      <c r="E104" s="385"/>
      <c r="F104" s="385"/>
      <c r="G104" s="385"/>
      <c r="H104" s="385"/>
      <c r="I104" s="385"/>
      <c r="J104" s="385"/>
      <c r="K104" s="130"/>
      <c r="L104" s="127"/>
    </row>
    <row r="105" spans="1:12" ht="15" x14ac:dyDescent="0.25">
      <c r="A105" s="128" t="s">
        <v>571</v>
      </c>
      <c r="B105" s="128"/>
      <c r="C105" s="128"/>
      <c r="D105" s="128"/>
      <c r="E105" s="128"/>
      <c r="F105" s="128"/>
      <c r="G105" s="128"/>
      <c r="H105" s="128"/>
      <c r="I105" s="128"/>
      <c r="J105" s="128"/>
      <c r="K105" s="130"/>
      <c r="L105" s="127"/>
    </row>
    <row r="106" spans="1:12" ht="44.25" customHeight="1" x14ac:dyDescent="0.2">
      <c r="A106" s="385" t="s">
        <v>574</v>
      </c>
      <c r="B106" s="385"/>
      <c r="C106" s="385"/>
      <c r="D106" s="385"/>
      <c r="E106" s="385"/>
      <c r="F106" s="385"/>
      <c r="G106" s="385"/>
      <c r="H106" s="385"/>
      <c r="I106" s="385"/>
      <c r="J106" s="385"/>
      <c r="K106" s="130"/>
    </row>
    <row r="107" spans="1:12" x14ac:dyDescent="0.2">
      <c r="A107" s="128" t="s">
        <v>566</v>
      </c>
      <c r="B107" s="128"/>
      <c r="C107" s="128"/>
      <c r="D107" s="128"/>
      <c r="E107" s="128"/>
      <c r="F107" s="128"/>
      <c r="G107" s="128"/>
      <c r="H107" s="128"/>
      <c r="I107" s="128"/>
      <c r="J107" s="128"/>
      <c r="K107" s="130"/>
    </row>
    <row r="108" spans="1:12" x14ac:dyDescent="0.2">
      <c r="A108" s="131" t="s">
        <v>575</v>
      </c>
      <c r="B108" s="128"/>
      <c r="C108" s="128"/>
      <c r="D108" s="128"/>
      <c r="E108" s="128"/>
      <c r="F108" s="128"/>
      <c r="G108" s="128"/>
      <c r="H108" s="128"/>
      <c r="I108" s="128"/>
      <c r="J108" s="128"/>
      <c r="K108" s="130"/>
    </row>
    <row r="109" spans="1:12" x14ac:dyDescent="0.2">
      <c r="A109" s="128" t="s">
        <v>577</v>
      </c>
      <c r="B109" s="130"/>
      <c r="C109" s="130"/>
      <c r="D109" s="130"/>
      <c r="E109" s="130"/>
      <c r="F109" s="130"/>
      <c r="G109" s="130"/>
      <c r="H109" s="130"/>
      <c r="I109" s="130"/>
      <c r="J109" s="130"/>
      <c r="K109" s="130"/>
    </row>
    <row r="110" spans="1:12" ht="30.75" customHeight="1" x14ac:dyDescent="0.2">
      <c r="A110" s="385" t="s">
        <v>579</v>
      </c>
      <c r="B110" s="385"/>
      <c r="C110" s="385"/>
      <c r="D110" s="385"/>
      <c r="E110" s="385"/>
      <c r="F110" s="385"/>
      <c r="G110" s="385"/>
      <c r="H110" s="385"/>
      <c r="I110" s="385"/>
      <c r="J110" s="385"/>
      <c r="K110" s="130"/>
    </row>
    <row r="111" spans="1:12" x14ac:dyDescent="0.2">
      <c r="A111" s="128" t="s">
        <v>576</v>
      </c>
      <c r="B111" s="130"/>
      <c r="C111" s="130"/>
      <c r="D111" s="130"/>
      <c r="E111" s="130"/>
      <c r="F111" s="130"/>
      <c r="G111" s="130"/>
      <c r="H111" s="130"/>
      <c r="I111" s="130"/>
      <c r="J111" s="130"/>
      <c r="K111" s="130"/>
    </row>
    <row r="112" spans="1:12" x14ac:dyDescent="0.2">
      <c r="A112" s="385" t="s">
        <v>541</v>
      </c>
      <c r="B112" s="385"/>
      <c r="C112" s="385"/>
      <c r="D112" s="385"/>
      <c r="E112" s="385"/>
      <c r="F112" s="385"/>
      <c r="G112" s="385"/>
      <c r="H112" s="385"/>
      <c r="I112" s="385"/>
      <c r="J112" s="385"/>
      <c r="K112" s="130"/>
    </row>
    <row r="113" spans="1:12" x14ac:dyDescent="0.2">
      <c r="A113" s="130"/>
      <c r="B113" s="130"/>
      <c r="C113" s="130"/>
      <c r="D113" s="130"/>
      <c r="E113" s="130"/>
      <c r="F113" s="130"/>
      <c r="G113" s="130"/>
      <c r="H113" s="130"/>
      <c r="I113" s="130"/>
      <c r="J113" s="130"/>
      <c r="K113" s="130"/>
    </row>
    <row r="114" spans="1:12" ht="30" customHeight="1" x14ac:dyDescent="0.2">
      <c r="A114" s="385" t="s">
        <v>578</v>
      </c>
      <c r="B114" s="385"/>
      <c r="C114" s="385"/>
      <c r="D114" s="385"/>
      <c r="E114" s="385"/>
      <c r="F114" s="385"/>
      <c r="G114" s="385"/>
      <c r="H114" s="385"/>
      <c r="I114" s="385"/>
      <c r="J114" s="385"/>
      <c r="K114" s="130"/>
    </row>
    <row r="116" spans="1:12" ht="15" x14ac:dyDescent="0.25">
      <c r="A116" s="132" t="s">
        <v>557</v>
      </c>
    </row>
    <row r="117" spans="1:12" ht="52.5" customHeight="1" x14ac:dyDescent="0.2">
      <c r="A117" s="386" t="s">
        <v>587</v>
      </c>
      <c r="B117" s="386"/>
      <c r="C117" s="386"/>
      <c r="D117" s="386"/>
      <c r="E117" s="386"/>
      <c r="F117" s="386"/>
      <c r="G117" s="386"/>
      <c r="H117" s="386"/>
      <c r="I117" s="386"/>
      <c r="J117" s="185"/>
      <c r="K117" s="185"/>
    </row>
    <row r="118" spans="1:12" ht="48" customHeight="1" x14ac:dyDescent="0.2">
      <c r="A118" s="385" t="s">
        <v>599</v>
      </c>
      <c r="B118" s="385"/>
      <c r="C118" s="385"/>
      <c r="D118" s="385"/>
      <c r="E118" s="385"/>
      <c r="F118" s="385"/>
      <c r="G118" s="385"/>
      <c r="H118" s="385"/>
      <c r="I118" s="385"/>
      <c r="J118" s="185"/>
      <c r="K118" s="185"/>
    </row>
    <row r="119" spans="1:12" ht="37.5" customHeight="1" x14ac:dyDescent="0.2">
      <c r="A119" s="386" t="s">
        <v>572</v>
      </c>
      <c r="B119" s="386"/>
      <c r="C119" s="386"/>
      <c r="D119" s="386"/>
      <c r="E119" s="386"/>
      <c r="F119" s="386"/>
      <c r="G119" s="386"/>
      <c r="H119" s="386"/>
      <c r="I119" s="386"/>
      <c r="J119" s="185"/>
      <c r="K119" s="159"/>
    </row>
    <row r="120" spans="1:12" ht="37.5" customHeight="1" x14ac:dyDescent="0.2">
      <c r="A120" s="386" t="s">
        <v>588</v>
      </c>
      <c r="B120" s="386"/>
      <c r="C120" s="386"/>
      <c r="D120" s="386"/>
      <c r="E120" s="386"/>
      <c r="F120" s="386"/>
      <c r="G120" s="386"/>
      <c r="H120" s="386"/>
      <c r="I120" s="386"/>
      <c r="J120" s="386"/>
      <c r="K120" s="159"/>
    </row>
    <row r="121" spans="1:12" ht="45.75" customHeight="1" x14ac:dyDescent="0.2">
      <c r="A121" s="386" t="s">
        <v>598</v>
      </c>
      <c r="B121" s="386"/>
      <c r="C121" s="386"/>
      <c r="D121" s="386"/>
      <c r="E121" s="386"/>
      <c r="F121" s="386"/>
      <c r="G121" s="386"/>
      <c r="H121" s="386"/>
      <c r="I121" s="386"/>
      <c r="J121" s="185"/>
      <c r="K121" s="159"/>
    </row>
    <row r="122" spans="1:12" ht="44.25" customHeight="1" x14ac:dyDescent="0.2">
      <c r="A122" s="386" t="s">
        <v>586</v>
      </c>
      <c r="B122" s="386"/>
      <c r="C122" s="386"/>
      <c r="D122" s="386"/>
      <c r="E122" s="386"/>
      <c r="F122" s="386"/>
      <c r="G122" s="386"/>
      <c r="H122" s="386"/>
      <c r="I122" s="386"/>
      <c r="J122" s="185"/>
      <c r="K122" s="159"/>
    </row>
    <row r="123" spans="1:12" ht="35.25" customHeight="1" x14ac:dyDescent="0.2">
      <c r="A123" s="386" t="s">
        <v>585</v>
      </c>
      <c r="B123" s="386"/>
      <c r="C123" s="386"/>
      <c r="D123" s="386"/>
      <c r="E123" s="386"/>
      <c r="F123" s="386"/>
      <c r="G123" s="386"/>
      <c r="H123" s="386"/>
      <c r="I123" s="386"/>
      <c r="J123" s="160"/>
      <c r="K123" s="160"/>
    </row>
    <row r="124" spans="1:12" ht="35.25" customHeight="1" x14ac:dyDescent="0.2">
      <c r="A124" s="386" t="s">
        <v>589</v>
      </c>
      <c r="B124" s="386"/>
      <c r="C124" s="386"/>
      <c r="D124" s="386"/>
      <c r="E124" s="386"/>
      <c r="F124" s="386"/>
      <c r="G124" s="386"/>
      <c r="H124" s="386"/>
      <c r="I124" s="386"/>
      <c r="J124" s="386"/>
      <c r="K124" s="160"/>
    </row>
    <row r="125" spans="1:12" x14ac:dyDescent="0.2">
      <c r="A125" s="160"/>
      <c r="B125" s="160"/>
      <c r="C125" s="160"/>
      <c r="D125" s="160"/>
      <c r="E125" s="160"/>
      <c r="F125" s="160"/>
      <c r="G125" s="160"/>
      <c r="H125" s="160"/>
      <c r="I125" s="160"/>
      <c r="J125" s="160"/>
      <c r="K125" s="160"/>
      <c r="L125" s="160"/>
    </row>
    <row r="126" spans="1:12" ht="15" x14ac:dyDescent="0.25">
      <c r="A126" s="186" t="s">
        <v>558</v>
      </c>
      <c r="B126" s="160"/>
      <c r="C126" s="160"/>
      <c r="D126" s="160"/>
      <c r="E126" s="160"/>
      <c r="F126" s="160"/>
      <c r="G126" s="160"/>
      <c r="H126" s="160"/>
      <c r="I126" s="160"/>
      <c r="J126" s="160"/>
      <c r="K126" s="160"/>
      <c r="L126" s="160"/>
    </row>
    <row r="127" spans="1:12" ht="45" customHeight="1" x14ac:dyDescent="0.2">
      <c r="A127" s="393" t="s">
        <v>573</v>
      </c>
      <c r="B127" s="393"/>
      <c r="C127" s="393"/>
      <c r="D127" s="393"/>
      <c r="E127" s="393"/>
      <c r="F127" s="393"/>
      <c r="G127" s="393"/>
      <c r="H127" s="393"/>
      <c r="I127" s="393"/>
      <c r="J127" s="393"/>
      <c r="K127" s="393"/>
      <c r="L127" s="160"/>
    </row>
  </sheetData>
  <mergeCells count="36">
    <mergeCell ref="A127:K127"/>
    <mergeCell ref="L55:M55"/>
    <mergeCell ref="B55:C55"/>
    <mergeCell ref="D55:E55"/>
    <mergeCell ref="F55:G55"/>
    <mergeCell ref="A85:J85"/>
    <mergeCell ref="A66:B66"/>
    <mergeCell ref="A89:J89"/>
    <mergeCell ref="A90:J90"/>
    <mergeCell ref="A96:J96"/>
    <mergeCell ref="A98:J98"/>
    <mergeCell ref="A100:J100"/>
    <mergeCell ref="A102:J102"/>
    <mergeCell ref="A104:J104"/>
    <mergeCell ref="A106:J106"/>
    <mergeCell ref="A110:J110"/>
    <mergeCell ref="A1:I40"/>
    <mergeCell ref="A44:J44"/>
    <mergeCell ref="A49:J49"/>
    <mergeCell ref="A81:J81"/>
    <mergeCell ref="H55:I55"/>
    <mergeCell ref="J55:K55"/>
    <mergeCell ref="A68:B68"/>
    <mergeCell ref="A75:B75"/>
    <mergeCell ref="A77:B77"/>
    <mergeCell ref="A43:J43"/>
    <mergeCell ref="A123:I123"/>
    <mergeCell ref="A124:J124"/>
    <mergeCell ref="A119:I119"/>
    <mergeCell ref="A121:I121"/>
    <mergeCell ref="A122:I122"/>
    <mergeCell ref="A112:J112"/>
    <mergeCell ref="A114:J114"/>
    <mergeCell ref="A117:I117"/>
    <mergeCell ref="A120:J120"/>
    <mergeCell ref="A118:I118"/>
  </mergeCells>
  <hyperlinks>
    <hyperlink ref="A108" r:id="rId1" xr:uid="{A2EE9BC2-0514-42ED-81C2-2D1F7BF6BC13}"/>
    <hyperlink ref="A47" r:id="rId2" xr:uid="{185C915C-6192-4736-8F59-B08F8B971B0F}"/>
  </hyperlinks>
  <pageMargins left="0.7" right="0.7" top="0.75" bottom="0.75" header="0.3" footer="0.3"/>
  <pageSetup paperSize="9" scale="26" orientation="portrait" verticalDpi="0" r:id="rId3"/>
  <customProperties>
    <customPr name="EpmWorksheetKeyString_GUID" r:id="rId4"/>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2090b57c-2e4d-4ed9-b313-510fc704fe75"/>
    <ds:schemaRef ds:uri="http://www.w3.org/XML/1998/namespace"/>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'P&amp;L'!Print_Area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TFI-POD_ETK</dc:title>
  <dc:creator>marko.a.stefancic@ericsson.com;ivana.marekovic@ericsson.com</dc:creator>
  <cp:lastModifiedBy>Marko Stefancic</cp:lastModifiedBy>
  <cp:lastPrinted>2018-04-25T06:49:36Z</cp:lastPrinted>
  <dcterms:created xsi:type="dcterms:W3CDTF">2008-10-17T11:51:54Z</dcterms:created>
  <dcterms:modified xsi:type="dcterms:W3CDTF">2022-07-15T14:42:03Z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