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novi 2022\9 mjeseci\tablice\"/>
    </mc:Choice>
  </mc:AlternateContent>
  <xr:revisionPtr revIDLastSave="0" documentId="13_ncr:1_{D34B063D-C7CA-4826-BA1B-CCCF1B689CFF}" xr6:coauthVersionLast="47" xr6:coauthVersionMax="47" xr10:uidLastSave="{00000000-0000-0000-0000-000000000000}"/>
  <bookViews>
    <workbookView xWindow="-110" yWindow="-110" windowWidth="19420" windowHeight="104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24" l="1"/>
  <c r="L61" i="24"/>
  <c r="M60" i="24"/>
  <c r="L60" i="24"/>
  <c r="D66" i="24" l="1"/>
  <c r="C66" i="24"/>
  <c r="E57" i="24" l="1"/>
  <c r="G57" i="24" s="1"/>
  <c r="I57" i="24" s="1"/>
  <c r="D57" i="24"/>
  <c r="F57" i="24" s="1"/>
  <c r="H57" i="24" s="1"/>
  <c r="K57" i="24" l="1"/>
  <c r="M57" i="24"/>
  <c r="L57" i="24"/>
  <c r="J57" i="24"/>
  <c r="C76"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I14" i="26" l="1"/>
  <c r="I61" i="26" s="1"/>
  <c r="J14" i="26"/>
  <c r="J61" i="26" s="1"/>
  <c r="K14" i="26"/>
  <c r="K61" i="26" s="1"/>
  <c r="I60" i="26"/>
  <c r="J60" i="26"/>
  <c r="K60" i="26"/>
  <c r="H21" i="21"/>
  <c r="H60" i="26"/>
  <c r="H14" i="26"/>
  <c r="H61" i="26" s="1"/>
  <c r="I21" i="21"/>
  <c r="H36" i="21"/>
  <c r="I36" i="21"/>
  <c r="H49" i="21"/>
  <c r="I49" i="21"/>
  <c r="I62" i="26" l="1"/>
  <c r="I68" i="26" s="1"/>
  <c r="H63" i="26"/>
  <c r="J62" i="26"/>
  <c r="J68" i="26" s="1"/>
  <c r="I64" i="26"/>
  <c r="K62" i="26"/>
  <c r="K68" i="26" s="1"/>
  <c r="I63" i="26"/>
  <c r="J63" i="26"/>
  <c r="J64" i="26"/>
  <c r="K64" i="26"/>
  <c r="H62" i="26"/>
  <c r="H67" i="26" s="1"/>
  <c r="K63" i="26"/>
  <c r="H64" i="26"/>
  <c r="I51" i="21"/>
  <c r="I53" i="21" s="1"/>
  <c r="H51" i="21"/>
  <c r="H53" i="21" s="1"/>
  <c r="J67" i="26" l="1"/>
  <c r="I66" i="26"/>
  <c r="I67" i="26"/>
  <c r="J66" i="26"/>
  <c r="K67" i="26"/>
  <c r="K66" i="26"/>
  <c r="H68" i="26"/>
  <c r="H66"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<sst xmlns="http://schemas.openxmlformats.org/spreadsheetml/2006/main" count="628" uniqueCount="546">
  <si>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</si>
  <si>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</si>
  <si>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</si>
  <si>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</si>
  <si>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</si>
  <si>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</si>
  <si>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</si>
  <si>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</si>
  <si>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</si>
  <si>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</si>
  <si>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</si>
  <si>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</si>
  <si>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</si>
  <si>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</si>
  <si>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</si>
  <si>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</si>
  <si>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</si>
  <si>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</si>
  <si>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</si>
  <si>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</si>
  <si>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</si>
  <si>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</si>
  <si>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</si>
  <si>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</si>
  <si>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</si>
  <si>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</si>
  <si>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</si>
  <si>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</si>
  <si>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</si>
  <si>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</si>
  <si>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</si>
  <si>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</si>
  <si>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</si>
  <si>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</si>
  <si>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</si>
  <si>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</si>
  <si>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</si>
  <si>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</si>
  <si>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</si>
  <si>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</si>
  <si>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</si>
  <si>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</si>
  <si>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</si>
  <si>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</si>
  <si>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</si>
  <si>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</si>
  <si>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</si>
  <si>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</si>
  <si>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</si>
  <si>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</si>
  <si>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</si>
  <si>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</si>
  <si>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</si>
  <si>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</si>
  <si>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</si>
  <si>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</si>
  <si>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</si>
  <si>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</si>
  <si>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</si>
  <si>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</si>
  <si>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</si>
  <si>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</si>
  <si>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</si>
  <si>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</si>
  <si>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</si>
  <si>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</si>
  <si>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</si>
  <si>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</si>
  <si>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</si>
  <si>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</si>
  <si>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</si>
  <si>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</si>
  <si>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</si>
  <si>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</si>
  <si>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</si>
  <si>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</si>
  <si>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</si>
  <si>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</si>
  <si>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</si>
  <si>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</si>
  <si>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</si>
  <si>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</si>
  <si>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</si>
  <si>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</si>
  <si>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</si>
  <si>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</si>
  <si>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</si>
  <si>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</si>
  <si>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</si>
  <si>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</si>
  <si>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</si>
  <si>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</si>
  <si>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</si>
  <si>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</si>
  <si>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</si>
  <si>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</si>
  <si>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</si>
  <si>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</si>
  <si>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</si>
  <si>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</si>
  <si>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</si>
  <si>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</si>
  <si>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</si>
  <si>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</si>
  <si>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</si>
  <si>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</si>
  <si>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</si>
  <si>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</si>
  <si>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</si>
  <si>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</si>
  <si>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</si>
  <si>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</si>
  <si>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</si>
  <si>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</si>
  <si>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</si>
  <si>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</si>
  <si>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</si>
  <si>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</si>
  <si>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</si>
  <si>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</si>
  <si>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</si>
  <si>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</si>
  <si>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</si>
  <si>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</si>
  <si>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</si>
  <si>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</si>
  <si>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</si>
  <si>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</si>
  <si>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</si>
  <si>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</si>
  <si>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</si>
  <si>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</si>
  <si>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</si>
  <si>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</si>
  <si>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</si>
  <si>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</si>
  <si>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</si>
  <si>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</si>
  <si>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</si>
  <si>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</si>
  <si>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</si>
  <si>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</si>
  <si>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</si>
  <si>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</si>
  <si>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</si>
  <si>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</si>
  <si>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</si>
  <si>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</si>
  <si>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</si>
  <si>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</si>
  <si>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</si>
  <si>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</si>
  <si>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</si>
  <si>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</si>
  <si>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</si>
  <si>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</si>
  <si>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</si>
  <si>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</si>
  <si>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</si>
  <si>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</si>
  <si>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</si>
  <si>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</si>
  <si>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</si>
  <si>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</si>
  <si>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</si>
  <si>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</si>
  <si>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</si>
  <si>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</si>
  <si>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</si>
  <si>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</si>
  <si>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</si>
  <si>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</si>
  <si>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</si>
  <si>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</si>
  <si>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</si>
  <si>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</si>
  <si>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</si>
  <si>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</si>
  <si>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</si>
  <si>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</si>
  <si>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</si>
  <si>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</si>
  <si>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</si>
  <si>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</si>
  <si>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</si>
  <si>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</si>
  <si>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</si>
  <si>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</si>
  <si>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</si>
  <si>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</si>
  <si>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</si>
  <si>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</si>
  <si>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</si>
  <si>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</si>
  <si>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</si>
  <si>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</si>
  <si>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</si>
  <si>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</si>
  <si>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</si>
  <si>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</si>
  <si>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</si>
  <si>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</si>
  <si>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</si>
  <si>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</si>
  <si>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</si>
  <si>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</si>
  <si>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</si>
  <si>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</si>
  <si>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</si>
  <si>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</si>
  <si>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</si>
  <si>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</si>
  <si>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</si>
  <si>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</si>
  <si>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</si>
  <si>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</si>
  <si>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</si>
  <si>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</si>
  <si>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</si>
  <si>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</si>
  <si>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</si>
  <si>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</si>
  <si>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</si>
  <si>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</si>
  <si>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</si>
  <si>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</si>
  <si>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</si>
  <si>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</si>
  <si>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</si>
  <si>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</si>
  <si>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</si>
  <si>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</si>
  <si>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</si>
  <si>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</si>
  <si>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</si>
  <si>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</si>
  <si>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</si>
  <si>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</si>
  <si>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</si>
  <si>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</si>
  <si>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</si>
  <si>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</si>
  <si>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</si>
  <si>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</si>
  <si>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</si>
  <si>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</si>
  <si>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</si>
  <si>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</si>
  <si>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</si>
  <si>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</si>
  <si>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</si>
  <si>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</si>
  <si>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</si>
  <si>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</si>
  <si>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</si>
  <si>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</si>
  <si>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</si>
  <si>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</si>
  <si>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</si>
  <si>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</si>
  <si>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</si>
  <si>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</si>
  <si>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</si>
  <si>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</si>
  <si>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</si>
  <si>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</si>
  <si>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</si>
  <si>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</si>
  <si>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</si>
  <si>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</si>
  <si>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</si>
  <si>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</si>
  <si>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</si>
  <si>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</si>
  <si>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</si>
  <si>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</si>
  <si>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</si>
  <si>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</si>
  <si>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</si>
  <si>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</si>
  <si>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</si>
  <si>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</si>
  <si>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</si>
  <si>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</si>
  <si>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</si>
  <si>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</si>
  <si>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</si>
  <si>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</si>
  <si>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</si>
  <si>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</si>
  <si>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</si>
  <si>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</si>
  <si>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</si>
  <si>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</si>
  <si>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</si>
  <si>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</si>
  <si>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</si>
  <si>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</si>
  <si>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</si>
  <si>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</si>
  <si>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</si>
  <si>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</si>
  <si>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</si>
  <si>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</si>
  <si>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</si>
  <si>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</si>
  <si>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</si>
  <si>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</si>
  <si>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</si>
  <si>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</si>
  <si>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</si>
  <si>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</si>
  <si>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</si>
  <si>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</si>
  <si>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</si>
  <si>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</si>
  <si>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</si>
  <si>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</si>
  <si>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</si>
  <si>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</si>
  <si>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</si>
  <si>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</si>
  <si>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</si>
  <si>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</si>
  <si>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</si>
  <si>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</si>
  <si>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</si>
  <si>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</si>
  <si>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</si>
  <si>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</si>
  <si>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</si>
  <si>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</si>
  <si>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</si>
  <si>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</si>
  <si>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</si>
  <si>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</si>
  <si>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</si>
  <si>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</si>
  <si>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</si>
  <si>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</si>
  <si>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</si>
  <si>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</si>
  <si>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</si>
  <si>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</si>
  <si>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</si>
  <si>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</si>
  <si>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</si>
  <si>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</si>
  <si>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</si>
  <si>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</si>
  <si>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</si>
  <si>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</si>
  <si>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</si>
  <si>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</si>
  <si>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</si>
  <si>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</si>
  <si>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</si>
  <si>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</si>
  <si>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</si>
  <si>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</si>
  <si>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</si>
  <si>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</si>
  <si>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</si>
  <si>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</si>
  <si>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</si>
  <si>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</si>
  <si>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</si>
  <si>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</si>
  <si>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</si>
  <si>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</si>
  <si>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</si>
  <si>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</si>
  <si>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</si>
  <si>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</si>
  <si>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</si>
  <si>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</si>
  <si>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</si>
  <si>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</si>
  <si>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</si>
  <si>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</si>
  <si>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</si>
  <si>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</si>
  <si>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</si>
  <si>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</si>
  <si>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</si>
  <si>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</si>
  <si>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</si>
  <si>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</si>
  <si>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</si>
  <si>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</si>
  <si>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</si>
  <si>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</si>
  <si>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</si>
  <si>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</si>
  <si>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</si>
  <si>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</si>
  <si>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</si>
  <si>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</si>
  <si>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</si>
  <si>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</si>
  <si>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</si>
  <si>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</si>
  <si>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</si>
  <si>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</si>
  <si>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</si>
  <si>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</si>
  <si>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</si>
  <si>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</si>
  <si>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</si>
  <si>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</si>
  <si>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</si>
  <si>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</si>
  <si>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</si>
  <si>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</si>
  <si>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</si>
  <si>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</si>
  <si>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</si>
  <si>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</si>
  <si>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</si>
  <si>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</si>
  <si>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</si>
  <si>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</si>
  <si>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</si>
  <si>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</si>
  <si>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</si>
  <si>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</si>
  <si>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</si>
  <si>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</si>
  <si>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</si>
  <si>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</si>
  <si>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</si>
  <si>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</si>
  <si>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</si>
  <si>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</si>
  <si>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</si>
  <si>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</si>
  <si>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</si>
  <si>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</si>
  <si>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</si>
  <si>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</si>
  <si>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</si>
  <si>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</si>
  <si>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</si>
  <si>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</si>
  <si>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</si>
  <si>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</si>
  <si>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</si>
  <si>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03272699</t>
  </si>
  <si>
    <t>HR</t>
  </si>
  <si>
    <t>0800002028</t>
  </si>
  <si>
    <t>5299001W91BFWSUOVD63</t>
  </si>
  <si>
    <t>233</t>
  </si>
  <si>
    <t>ERICSSON NIKOLA TESLA D.D. ZAGREB</t>
  </si>
  <si>
    <t>Zagreb</t>
  </si>
  <si>
    <t>Krapinska 45</t>
  </si>
  <si>
    <t>etk.company@ericsson.com</t>
  </si>
  <si>
    <t>www.ericsson.hr</t>
  </si>
  <si>
    <t>Tatjana Ricijaš</t>
  </si>
  <si>
    <t>+385(0)13653343</t>
  </si>
  <si>
    <t>tatjana.ricijas@ericsson.com</t>
  </si>
  <si>
    <t>KPMG Croatia d.o.o.</t>
  </si>
  <si>
    <t>Domagoj Hrkać</t>
  </si>
  <si>
    <t>Obveznik:ERICSSON NIKOLA TESLA  D.D.</t>
  </si>
  <si>
    <t>Obveznik: ERICSSON NIKOLA TESLA  D.D.</t>
  </si>
  <si>
    <t>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</si>
  <si>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</si>
  <si>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</si>
  <si>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Pristup posljednjim godišnjim izvještajima (Stranica burze) i www.ericsson.hr/izvjestaji</t>
  </si>
  <si>
    <t xml:space="preserve">Financijski izvještaji Izdavatelja dostupni su na službenoj web stranici: www.ericsson.hr/izvjestaji </t>
  </si>
  <si>
    <t>c)</t>
  </si>
  <si>
    <t>d)</t>
  </si>
  <si>
    <t>Izdavatelj ne obavlja djelatnost sezonske prirode.</t>
  </si>
  <si>
    <t>e)</t>
  </si>
  <si>
    <t>Transakcije s povezanim društvima:</t>
  </si>
  <si>
    <t>‘000 kn</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</si>
  <si>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</si>
  <si>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</si>
  <si>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</si>
  <si>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</si>
  <si>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</si>
  <si>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</si>
  <si>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</si>
  <si>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</si>
  <si>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</si>
  <si>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</si>
  <si>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</si>
  <si>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</si>
  <si>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</si>
  <si>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Na datum bilance nema dugovanja koja su pokrivena vrijednim osiguranjem koje je izdalo Društvo ili ovisna društva.</t>
  </si>
  <si>
    <t>6.</t>
  </si>
  <si>
    <t>7.</t>
  </si>
  <si>
    <t>8.</t>
  </si>
  <si>
    <t>9.</t>
  </si>
  <si>
    <t>Društvo nema sudjelujućih interesa.</t>
  </si>
  <si>
    <t>10.</t>
  </si>
  <si>
    <t>NIje bilo transakcija upisa dionica niti udjela tijekom poslovne godine u okviru odobrenog kapitala.</t>
  </si>
  <si>
    <t>11.</t>
  </si>
  <si>
    <t>Društvo nema potvrda o sudjelovanja,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</si>
  <si>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</si>
  <si>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</si>
  <si>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</si>
  <si>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</si>
  <si>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</si>
  <si>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</si>
  <si>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 xml:space="preserve"> ‘000 kn</t>
  </si>
  <si>
    <t xml:space="preserve">Društvo nema dugovanja koja dospijevaju nakon više od pet godina.
</t>
  </si>
  <si>
    <t>Bilanca</t>
  </si>
  <si>
    <t>RDG</t>
  </si>
  <si>
    <t>Segment report</t>
  </si>
  <si>
    <t>Mreže</t>
  </si>
  <si>
    <t>Digitalne usluge</t>
  </si>
  <si>
    <t>Upravljanje usugama</t>
  </si>
  <si>
    <t>Ostalo</t>
  </si>
  <si>
    <t>Nealocirano</t>
  </si>
  <si>
    <t>Ukupno</t>
  </si>
  <si>
    <t>Prihodi od prodaje</t>
  </si>
  <si>
    <t>Operativna dobit</t>
  </si>
  <si>
    <t>5.</t>
  </si>
  <si>
    <t>17.</t>
  </si>
  <si>
    <t>16.</t>
  </si>
  <si>
    <t>Nema značajnih događaja koji su nastupili nakon datuma bilance, a da nisu odraženi u računu dobiti i gubitka ili bilanci.</t>
  </si>
  <si>
    <r>
      <rPr>
        <b/>
        <sz val="11"/>
        <rFont val="Arial"/>
        <family val="2"/>
        <charset val="238"/>
      </rPr>
      <t>DODATNO</t>
    </r>
    <r>
      <rPr>
        <sz val="11"/>
        <rFont val="Arial"/>
        <family val="2"/>
        <charset val="238"/>
      </rPr>
      <t xml:space="preserve"> (objašnjenje razlika koje proizlaze kao posljedica strukture i sadržaja TFI-POD obrasca u XLS formatu u odnosu na pojedine pozicije revidiranih godišnjih izvješća u PDF-u):</t>
    </r>
  </si>
  <si>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</si>
  <si>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Detaljna analiza prihoda od prodaje i neto dobiti po poslovnim segmentima prikazana je u slijedećoj tablici</t>
  </si>
  <si>
    <t xml:space="preserve">Prilikom sastavljanja ovih financijskih izvještaja za izvještajno tromjesečno razdoblje primjenjuju se iste računovodstvene politike kao i u posljednjim godišnjim revidiranim financijskim izvještajima. </t>
  </si>
  <si>
    <t>Društvo nije imalo aranžmana koji nisu uključeni u bilancu a kod kojih bi rizici ili koristi koji proizlaze iz takvih aranžmana bili materijalni.</t>
  </si>
  <si>
    <t>Nije bilo kapitalizacije plaća tijekom izvještajnog razdoblja.</t>
  </si>
  <si>
    <t>Dodatno, unutar kategorije Dugoročnih obveza u Izvještaju o financijskom položaju ukupan iznos iskazanih Uzetih zajmova te Dugoročnih obveza po najmovima prikazan je pod AOPom 103 Obveze prema bankama i drugim financijskim institucijama.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</si>
  <si>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</si>
  <si>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</si>
  <si>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Objašnjenje poslovnih događaja značajnih za razumijevanje promjena u izvještajima o financijskom položaju i poslovnim rezultatima nalazi se u Pres info/Izjavi poslovodstva o stanju Grupe i Društva.</t>
  </si>
  <si>
    <t>Unutar kategorije Dugotrajne imovine u Izvještaju o financijskom položaju iznos iskazanih Zajmova i potraživanja prikazan je u TFI-POD obrascu pod AOPovima 023 Dani zajmovi, depoziti i slično poduzetnicima unutar grupe, 028 Dani zajmovi, depoziti i slično, 034 Potraživanja od kupaca ,035 Ostala potraživanja.</t>
  </si>
  <si>
    <t>Unutar kategorije Kapital i rezerve u Izvještaju o financijskom položaju iznos iskazane Zadržane dobiti prikazan je u TFI-POD obrascu pod AOPovima 083 Zadražana dobit ili preneseni gubitak i 086 Dobit ili gubitak poslovne godine.</t>
  </si>
  <si>
    <t>31.12.2021.</t>
  </si>
  <si>
    <t>U izvještajnom razdoblju društvo nije imalo stavki prihoda ili rashoda izuzetne veličine ili pojave.</t>
  </si>
  <si>
    <t>Obračun rezerve za odgođeni porez provodi se jednom godišnje, na datum bilance 31.12. poslovne godine. Nije bilo kretanja tih stanja tijekom izvještajnog razdoblja.</t>
  </si>
  <si>
    <t>84214771175</t>
  </si>
  <si>
    <t>Također unutar kategorije Kratkoročne obveze u Izvještaju o financijskom položaju ukupan iznos Odgođenog plaćanja troškova i prihod budućeg razdoblja te Ugovornih obveza prikazan je pod AOPovima 116 Obveze za predujmove, 124 Odgođeno plaćanja troškova i prihod budućeg razdoblja.</t>
  </si>
  <si>
    <t>u razdoblju 01.01.2022. do 30.09.2022.</t>
  </si>
  <si>
    <t xml:space="preserve">BILJEŠKE UZ FINANCIJSKE IZVJEŠTAJE - TFI
(koji se sastavljaju za tromjesečna razdoblja)
Naziv izdavatelja:  ERICSSON NIKOLA TESLA  D.D.
OIB:   84214771175
Izvještajno razdoblje: Q3 2022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</si>
  <si>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stanje na dan 30.09.2022.</t>
  </si>
  <si>
    <t>30.09.2022.</t>
  </si>
  <si>
    <t>30.09.2021.</t>
  </si>
  <si>
    <r>
      <t>Prosječan broj zaposlenih tijekom izvještajnog razdoblja iznos</t>
    </r>
    <r>
      <rPr>
        <sz val="11"/>
        <color theme="1"/>
        <rFont val="Arial"/>
        <family val="2"/>
        <charset val="238"/>
      </rPr>
      <t xml:space="preserve">i 2676 </t>
    </r>
    <r>
      <rPr>
        <sz val="11"/>
        <rFont val="Arial"/>
        <family val="2"/>
        <charset val="238"/>
      </rPr>
      <t>(Q1-Q3 2021: 2601). Društvo ne prati zaposlenike po kategorijama.</t>
    </r>
  </si>
  <si>
    <t>Unutar kategorije Kratkotrajne imovine u Izvještaju o financijskom položaju ukupan iznos iskazanih Ostalih potraživanja iskazan je u TFI-POD obrascu pod AOPovima 051 Potraživanja od države i drugih institucija, 052 Ostala potraživanja, 061 Dani zajmovi, depoziti i slično.</t>
  </si>
  <si>
    <t>Unutar kategorije Kratkoročne obveze u Izvještaju o financijskom položaju ukupan iznos Obveza prema dobavljačima i ostale obveze, te Obveza poreza na na dobit iskazan je pod AOPovima 117 Obveze prema dobavljačima, 119 Obveze prema zaposlenicima, 120 Obveze  za poreze, doprinose i sličana davanja.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</si>
</sst>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sz val="11"/>
      <color rgb="FFFF0000"/>
      <name val="Arial"/>
      <family val="2"/>
      <charset val="238"/>
    </font>
    <font>
      <u/>
      <sz val="11"/>
      <color theme="10"/>
      <name val="Arial"/>
      <family val="2"/>
      <charset val="238"/>
    </font>
    <font>
      <sz val="11"/>
      <color indexed="8"/>
      <name val="Arial"/>
      <family val="2"/>
      <charset val="238"/>
    </font>
    <font>
      <u/>
      <sz val="11"/>
      <name val="Arial"/>
      <family val="2"/>
      <charset val="238"/>
    </font>
    <font>
      <b/>
      <sz val="11"/>
      <color theme="1"/>
      <name val="Arial"/>
      <family val="2"/>
      <charset val="238"/>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style="thin">
        <color indexed="64"/>
      </left>
      <right style="thin">
        <color indexed="64"/>
      </right>
      <top/>
      <bottom style="thin">
        <color indexed="22"/>
      </bottom>
      <diagonal/>
    </border>
    <border>
      <left style="thin">
        <color indexed="8"/>
      </left>
      <right style="thin">
        <color indexed="8"/>
      </right>
      <top style="thin">
        <color indexed="22"/>
      </top>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7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0" borderId="0" xfId="0" applyFont="1"/>
    <xf numFmtId="0" fontId="29" fillId="0" borderId="0" xfId="0" applyFont="1" applyAlignment="1">
      <alignment horizontal="left" vertical="top"/>
    </xf>
    <xf numFmtId="0" fontId="37" fillId="0" borderId="0" xfId="6" applyFont="1" applyAlignment="1">
      <alignment vertical="top"/>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vertical="top" wrapText="1"/>
    </xf>
    <xf numFmtId="0" fontId="36" fillId="0" borderId="0" xfId="0" applyFont="1"/>
    <xf numFmtId="0" fontId="26" fillId="0" borderId="0" xfId="0" applyFont="1" applyAlignment="1">
      <alignment horizontal="left" vertical="top"/>
    </xf>
    <xf numFmtId="0" fontId="26" fillId="0" borderId="0" xfId="0" applyFont="1" applyAlignment="1">
      <alignment horizontal="left" vertical="top" wrapText="1"/>
    </xf>
    <xf numFmtId="0" fontId="26" fillId="0" borderId="0" xfId="0" applyFont="1"/>
    <xf numFmtId="0" fontId="29" fillId="0" borderId="0" xfId="0" applyFont="1" applyAlignment="1">
      <alignment horizontal="left" wrapText="1"/>
    </xf>
    <xf numFmtId="0" fontId="29" fillId="0" borderId="0" xfId="0" applyFont="1" applyAlignment="1">
      <alignment horizontal="center" wrapText="1"/>
    </xf>
    <xf numFmtId="0" fontId="26" fillId="0" borderId="0" xfId="0" applyFont="1" applyAlignment="1">
      <alignment horizontal="left"/>
    </xf>
    <xf numFmtId="0" fontId="26" fillId="0" borderId="0" xfId="0" applyFont="1" applyAlignment="1">
      <alignment horizontal="center" wrapText="1"/>
    </xf>
    <xf numFmtId="0" fontId="37" fillId="0" borderId="0" xfId="6" applyFont="1"/>
    <xf numFmtId="0" fontId="29" fillId="0" borderId="0" xfId="0" applyFont="1" applyAlignment="1">
      <alignment horizontal="left"/>
    </xf>
    <xf numFmtId="0" fontId="28" fillId="0" borderId="0" xfId="0" applyFont="1" applyAlignment="1">
      <alignment vertical="top"/>
    </xf>
    <xf numFmtId="0" fontId="29" fillId="0" borderId="0" xfId="0" applyFont="1" applyAlignment="1">
      <alignment vertical="top" wrapText="1"/>
    </xf>
    <xf numFmtId="3" fontId="5" fillId="0" borderId="33" xfId="0" applyNumberFormat="1" applyFont="1" applyBorder="1" applyAlignment="1" applyProtection="1">
      <alignment horizontal="right" vertical="center" shrinkToFit="1"/>
      <protection locked="0"/>
    </xf>
    <xf numFmtId="0" fontId="29" fillId="0" borderId="0" xfId="0" applyFont="1" applyFill="1" applyAlignment="1">
      <alignment vertical="top"/>
    </xf>
    <xf numFmtId="0" fontId="29" fillId="0" borderId="0" xfId="0" applyFont="1" applyFill="1" applyAlignment="1">
      <alignment horizontal="center" wrapText="1"/>
    </xf>
    <xf numFmtId="0" fontId="29" fillId="0" borderId="0" xfId="0" applyFont="1" applyFill="1"/>
    <xf numFmtId="0" fontId="29" fillId="0" borderId="0" xfId="0" applyFont="1" applyFill="1" applyAlignment="1">
      <alignment horizontal="left" wrapText="1"/>
    </xf>
    <xf numFmtId="0" fontId="28" fillId="0" borderId="0" xfId="1" quotePrefix="1" applyFont="1" applyFill="1" applyAlignment="1">
      <alignment horizontal="left" vertical="top"/>
    </xf>
    <xf numFmtId="0" fontId="29" fillId="0" borderId="0" xfId="1" applyFont="1" applyFill="1" applyAlignment="1">
      <alignment horizontal="justify" vertical="top"/>
    </xf>
    <xf numFmtId="0" fontId="38" fillId="0" borderId="0" xfId="1" applyFont="1" applyFill="1">
      <alignment vertical="top"/>
    </xf>
    <xf numFmtId="0" fontId="36" fillId="0" borderId="0" xfId="0" applyFont="1" applyFill="1"/>
    <xf numFmtId="0" fontId="28" fillId="0" borderId="0" xfId="1" applyFont="1" applyFill="1" applyAlignment="1">
      <alignment horizontal="center" wrapText="1"/>
    </xf>
    <xf numFmtId="0" fontId="36" fillId="0" borderId="0" xfId="0" applyFont="1" applyFill="1" applyAlignment="1">
      <alignment horizontal="left" vertical="top"/>
    </xf>
    <xf numFmtId="0" fontId="36" fillId="0" borderId="0" xfId="0" applyFont="1" applyFill="1" applyAlignment="1">
      <alignment horizontal="left" vertical="top" wrapText="1"/>
    </xf>
    <xf numFmtId="0" fontId="26" fillId="0" borderId="0" xfId="0" applyFont="1" applyFill="1" applyAlignment="1">
      <alignment horizontal="left" vertical="top"/>
    </xf>
    <xf numFmtId="0" fontId="26" fillId="0" borderId="0" xfId="0" applyFont="1" applyFill="1" applyAlignment="1">
      <alignment horizontal="left" vertical="top" wrapText="1"/>
    </xf>
    <xf numFmtId="3" fontId="5" fillId="0" borderId="40" xfId="0" applyNumberFormat="1" applyFont="1" applyBorder="1" applyAlignment="1" applyProtection="1">
      <alignment horizontal="right" vertical="center" wrapText="1"/>
      <protection locked="0"/>
    </xf>
    <xf numFmtId="0" fontId="29" fillId="0" borderId="0" xfId="0" applyFont="1" applyFill="1" applyAlignment="1">
      <alignment horizontal="left" vertical="top" wrapText="1"/>
    </xf>
    <xf numFmtId="14" fontId="6" fillId="2" borderId="0" xfId="1" applyNumberFormat="1" applyFont="1" applyFill="1" applyAlignment="1" applyProtection="1">
      <alignment horizontal="center" vertical="center"/>
      <protection locked="0"/>
    </xf>
    <xf numFmtId="0" fontId="28" fillId="0" borderId="33" xfId="1" applyFont="1" applyFill="1" applyBorder="1" applyAlignment="1">
      <alignment horizontal="center"/>
    </xf>
    <xf numFmtId="0" fontId="28" fillId="0" borderId="33" xfId="1" applyFont="1" applyFill="1" applyBorder="1" applyAlignment="1">
      <alignment horizontal="right" vertical="top"/>
    </xf>
    <xf numFmtId="14" fontId="28" fillId="0" borderId="33" xfId="7" quotePrefix="1" applyNumberFormat="1" applyFont="1" applyFill="1" applyBorder="1" applyAlignment="1">
      <alignment horizontal="right"/>
    </xf>
    <xf numFmtId="0" fontId="28" fillId="0" borderId="33" xfId="1" applyFont="1" applyFill="1" applyBorder="1" applyAlignment="1">
      <alignment horizontal="right"/>
    </xf>
    <xf numFmtId="0" fontId="28" fillId="0" borderId="33" xfId="1" applyFont="1" applyFill="1" applyBorder="1" applyAlignment="1">
      <alignment horizontal="right" wrapText="1"/>
    </xf>
    <xf numFmtId="0" fontId="36" fillId="0" borderId="0" xfId="0"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applyFill="1" applyBorder="1"/>
    <xf numFmtId="0" fontId="28" fillId="0" borderId="0" xfId="1" applyFont="1" applyFill="1" applyAlignment="1">
      <alignment horizontal="left" vertical="top"/>
    </xf>
    <xf numFmtId="0" fontId="29" fillId="0" borderId="0" xfId="1" applyFont="1" applyFill="1" applyAlignment="1">
      <alignment vertical="top" wrapText="1"/>
    </xf>
    <xf numFmtId="14" fontId="28" fillId="0" borderId="0" xfId="1" applyNumberFormat="1" applyFont="1" applyFill="1" applyAlignment="1">
      <alignment horizontal="right" wrapText="1"/>
    </xf>
    <xf numFmtId="0" fontId="28" fillId="0" borderId="0" xfId="1" applyFont="1" applyFill="1" applyAlignment="1">
      <alignment horizontal="right" wrapText="1"/>
    </xf>
    <xf numFmtId="0" fontId="28" fillId="0" borderId="0" xfId="1" applyFont="1" applyFill="1" applyAlignment="1">
      <alignment horizontal="right"/>
    </xf>
    <xf numFmtId="0" fontId="29" fillId="0" borderId="0" xfId="1" applyFont="1" applyFill="1" applyAlignment="1">
      <alignment horizontal="right" vertical="top" wrapText="1"/>
    </xf>
    <xf numFmtId="14" fontId="28" fillId="0" borderId="0" xfId="1" applyNumberFormat="1" applyFont="1" applyFill="1" applyAlignment="1">
      <alignment horizontal="right" vertical="top" wrapText="1"/>
    </xf>
    <xf numFmtId="3" fontId="40" fillId="0" borderId="33" xfId="0" applyNumberFormat="1" applyFont="1" applyBorder="1" applyAlignment="1">
      <alignment horizontal="right" vertical="top"/>
    </xf>
    <xf numFmtId="3" fontId="26" fillId="0" borderId="33" xfId="7" applyNumberFormat="1" applyFont="1" applyFill="1" applyBorder="1" applyAlignment="1">
      <alignment horizontal="right" wrapText="1"/>
    </xf>
    <xf numFmtId="3" fontId="29" fillId="0" borderId="39" xfId="7" applyNumberFormat="1" applyFont="1" applyBorder="1" applyAlignment="1">
      <alignment horizontal="right" vertical="top" wrapText="1"/>
    </xf>
    <xf numFmtId="0" fontId="39" fillId="0" borderId="0" xfId="1" applyFont="1" applyAlignment="1">
      <alignment horizontal="right" vertical="top" wrapText="1"/>
    </xf>
    <xf numFmtId="0" fontId="29" fillId="0" borderId="33" xfId="1" applyFont="1" applyFill="1" applyBorder="1">
      <alignment vertical="top"/>
    </xf>
    <xf numFmtId="0" fontId="29" fillId="0" borderId="0" xfId="0" applyFont="1" applyFill="1" applyAlignment="1">
      <alignment horizontal="left" vertical="top" wrapText="1"/>
    </xf>
    <xf numFmtId="0" fontId="28" fillId="0" borderId="0" xfId="0" applyFont="1" applyFill="1" applyAlignment="1">
      <alignment vertical="top"/>
    </xf>
    <xf numFmtId="3" fontId="5" fillId="0" borderId="33" xfId="5"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3" fillId="0" borderId="30" xfId="0" applyNumberFormat="1" applyFont="1" applyBorder="1" applyAlignment="1" applyProtection="1">
      <alignment vertical="center" shrinkToFit="1"/>
      <protection locked="0"/>
    </xf>
    <xf numFmtId="3" fontId="3" fillId="0" borderId="41" xfId="0" applyNumberFormat="1" applyFont="1" applyBorder="1" applyAlignment="1" applyProtection="1">
      <alignment vertical="center" shrinkToFit="1"/>
      <protection locked="0"/>
    </xf>
    <xf numFmtId="3" fontId="26" fillId="0" borderId="33" xfId="7" applyNumberFormat="1" applyFont="1" applyFill="1" applyBorder="1" applyAlignment="1">
      <alignment horizontal="right"/>
    </xf>
    <xf numFmtId="3" fontId="5" fillId="0" borderId="13" xfId="0" applyNumberFormat="1" applyFont="1" applyBorder="1" applyAlignment="1" applyProtection="1">
      <alignment horizontal="right" vertical="center" wrapText="1"/>
      <protection locked="0"/>
    </xf>
    <xf numFmtId="3" fontId="5" fillId="0" borderId="40"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3" fontId="26" fillId="0" borderId="39" xfId="7" applyNumberFormat="1" applyFont="1" applyBorder="1" applyAlignment="1">
      <alignment horizontal="right" vertical="top" wrapText="1"/>
    </xf>
    <xf numFmtId="0" fontId="41" fillId="0" borderId="0" xfId="1" applyFont="1" applyAlignment="1">
      <alignment horizontal="right" vertical="top" wrapText="1"/>
    </xf>
    <xf numFmtId="0" fontId="41" fillId="0" borderId="0" xfId="7" applyFont="1" applyAlignment="1">
      <alignment horizontal="right" vertical="top" wrapText="1"/>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9" fillId="0" borderId="0" xfId="0" applyFont="1" applyAlignment="1">
      <alignment horizontal="left" vertical="top" wrapText="1"/>
    </xf>
    <xf numFmtId="0" fontId="26" fillId="0" borderId="0" xfId="0" applyFont="1" applyAlignment="1">
      <alignment horizontal="left" vertical="top" wrapText="1"/>
    </xf>
    <xf numFmtId="0" fontId="29" fillId="0" borderId="0" xfId="0" applyFont="1" applyFill="1" applyAlignment="1">
      <alignment horizontal="left" vertical="top" wrapText="1"/>
    </xf>
    <xf numFmtId="0" fontId="29" fillId="0" borderId="0" xfId="1" applyFont="1" applyFill="1" applyAlignment="1">
      <alignment horizontal="left" vertical="top" wrapText="1"/>
    </xf>
    <xf numFmtId="0" fontId="28" fillId="0" borderId="33" xfId="1" applyFont="1" applyFill="1" applyBorder="1" applyAlignment="1">
      <alignment horizontal="center" wrapText="1"/>
    </xf>
    <xf numFmtId="0" fontId="29" fillId="0" borderId="0" xfId="0" applyFont="1" applyAlignment="1">
      <alignment horizontal="left" vertical="top"/>
    </xf>
    <xf numFmtId="0" fontId="29" fillId="0" borderId="0" xfId="0" applyFont="1" applyAlignment="1">
      <alignment horizontal="left" wrapText="1"/>
    </xf>
    <xf numFmtId="0" fontId="28" fillId="0" borderId="0" xfId="1" applyFont="1" applyFill="1" applyAlignment="1">
      <alignment horizontal="center" wrapText="1"/>
    </xf>
    <xf numFmtId="0" fontId="29" fillId="0" borderId="0" xfId="0" applyFont="1" applyFill="1" applyAlignment="1">
      <alignment horizontal="left" wrapText="1"/>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7392D817-A6B2-4337-BBD5-EFD00E53EE77}"/>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www.ericsson.hr/izvjestaji" TargetMode="External"/><Relationship Id="rId4"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showGridLines="0" tabSelected="1" zoomScaleNormal="100" workbookViewId="0">
      <selection sqref="A1:C1"/>
    </sheetView>
  </sheetViews>
  <sheetFormatPr defaultColWidth="9.1796875" defaultRowHeight="14.5" x14ac:dyDescent="0.35"/>
  <cols>
    <col min="1" max="8" width="9.1796875" style="49"/>
    <col min="9" max="9" width="15.26953125" style="49" customWidth="1"/>
    <col min="10" max="10" width="9.1796875" style="49"/>
    <col min="11" max="13" width="9.1796875" style="99"/>
    <col min="14" max="14" width="9.1796875" style="97"/>
    <col min="15" max="20" width="9.1796875" style="99"/>
    <col min="21" max="16384" width="9.1796875" style="49"/>
  </cols>
  <sheetData>
    <row r="1" spans="1:20" ht="15.5" x14ac:dyDescent="0.35">
      <c r="A1" s="243" t="s">
        <v>308</v>
      </c>
      <c r="B1" s="244"/>
      <c r="C1" s="244"/>
      <c r="D1" s="47"/>
      <c r="E1" s="47"/>
      <c r="F1" s="47"/>
      <c r="G1" s="47"/>
      <c r="H1" s="47"/>
      <c r="I1" s="47"/>
      <c r="J1" s="48"/>
    </row>
    <row r="2" spans="1:20" ht="14.5" customHeight="1" x14ac:dyDescent="0.35">
      <c r="A2" s="245" t="s">
        <v>324</v>
      </c>
      <c r="B2" s="246"/>
      <c r="C2" s="246"/>
      <c r="D2" s="246"/>
      <c r="E2" s="246"/>
      <c r="F2" s="246"/>
      <c r="G2" s="246"/>
      <c r="H2" s="246"/>
      <c r="I2" s="246"/>
      <c r="J2" s="247"/>
      <c r="N2" s="97">
        <v>1</v>
      </c>
    </row>
    <row r="3" spans="1:20" x14ac:dyDescent="0.35">
      <c r="A3" s="50"/>
      <c r="B3" s="51"/>
      <c r="C3" s="51"/>
      <c r="D3" s="51"/>
      <c r="E3" s="51"/>
      <c r="F3" s="51"/>
      <c r="G3" s="51"/>
      <c r="H3" s="51"/>
      <c r="I3" s="51"/>
      <c r="J3" s="52"/>
      <c r="N3" s="97">
        <v>2</v>
      </c>
    </row>
    <row r="4" spans="1:20" ht="33.65" customHeight="1" x14ac:dyDescent="0.35">
      <c r="A4" s="248" t="s">
        <v>309</v>
      </c>
      <c r="B4" s="249"/>
      <c r="C4" s="249"/>
      <c r="D4" s="249"/>
      <c r="E4" s="250">
        <v>44562</v>
      </c>
      <c r="F4" s="251"/>
      <c r="G4" s="53" t="s">
        <v>0</v>
      </c>
      <c r="H4" s="250">
        <v>44834</v>
      </c>
      <c r="I4" s="251"/>
      <c r="J4" s="54"/>
      <c r="N4" s="97">
        <v>3</v>
      </c>
    </row>
    <row r="5" spans="1:20" s="55" customFormat="1" ht="10.15" customHeight="1" x14ac:dyDescent="0.35">
      <c r="A5" s="252"/>
      <c r="B5" s="253"/>
      <c r="C5" s="253"/>
      <c r="D5" s="253"/>
      <c r="E5" s="253"/>
      <c r="F5" s="253"/>
      <c r="G5" s="253"/>
      <c r="H5" s="253"/>
      <c r="I5" s="253"/>
      <c r="J5" s="254"/>
      <c r="N5" s="98">
        <v>4</v>
      </c>
    </row>
    <row r="6" spans="1:20" ht="20.5" customHeight="1" x14ac:dyDescent="0.35">
      <c r="A6" s="56"/>
      <c r="B6" s="57" t="s">
        <v>329</v>
      </c>
      <c r="C6" s="58"/>
      <c r="D6" s="58"/>
      <c r="E6" s="64">
        <v>2022</v>
      </c>
      <c r="F6" s="59"/>
      <c r="G6" s="53"/>
      <c r="H6" s="59"/>
      <c r="I6" s="60"/>
      <c r="J6" s="61"/>
    </row>
    <row r="7" spans="1:20" s="63" customFormat="1" ht="10.9" customHeight="1" x14ac:dyDescent="0.35">
      <c r="A7" s="56"/>
      <c r="B7" s="58"/>
      <c r="C7" s="58"/>
      <c r="D7" s="58"/>
      <c r="E7" s="62"/>
      <c r="F7" s="62"/>
      <c r="G7" s="53"/>
      <c r="H7" s="59"/>
      <c r="I7" s="60"/>
      <c r="J7" s="61"/>
      <c r="K7" s="100"/>
      <c r="L7" s="100"/>
      <c r="M7" s="100"/>
      <c r="N7" s="101"/>
      <c r="O7" s="100"/>
      <c r="P7" s="100"/>
      <c r="Q7" s="100"/>
      <c r="R7" s="100"/>
      <c r="S7" s="100"/>
      <c r="T7" s="100"/>
    </row>
    <row r="8" spans="1:20" ht="20.5" customHeight="1" x14ac:dyDescent="0.35">
      <c r="A8" s="56"/>
      <c r="B8" s="57" t="s">
        <v>330</v>
      </c>
      <c r="C8" s="58"/>
      <c r="D8" s="58"/>
      <c r="E8" s="64">
        <v>3</v>
      </c>
      <c r="F8" s="59"/>
      <c r="G8" s="53"/>
      <c r="H8" s="59"/>
      <c r="I8" s="60"/>
      <c r="J8" s="61"/>
    </row>
    <row r="9" spans="1:20" s="63" customFormat="1" ht="10.9" customHeight="1" x14ac:dyDescent="0.35">
      <c r="A9" s="56"/>
      <c r="B9" s="58"/>
      <c r="C9" s="58"/>
      <c r="D9" s="58"/>
      <c r="E9" s="62"/>
      <c r="F9" s="62"/>
      <c r="G9" s="53"/>
      <c r="H9" s="62"/>
      <c r="I9" s="65"/>
      <c r="J9" s="61"/>
      <c r="K9" s="100"/>
      <c r="L9" s="100"/>
      <c r="M9" s="100"/>
      <c r="N9" s="101"/>
      <c r="O9" s="100"/>
      <c r="P9" s="100"/>
      <c r="Q9" s="100"/>
      <c r="R9" s="100"/>
      <c r="S9" s="100"/>
      <c r="T9" s="100"/>
    </row>
    <row r="10" spans="1:20" ht="37.9" customHeight="1" x14ac:dyDescent="0.35">
      <c r="A10" s="239" t="s">
        <v>331</v>
      </c>
      <c r="B10" s="240"/>
      <c r="C10" s="240"/>
      <c r="D10" s="240"/>
      <c r="E10" s="240"/>
      <c r="F10" s="240"/>
      <c r="G10" s="240"/>
      <c r="H10" s="240"/>
      <c r="I10" s="240"/>
      <c r="J10" s="66"/>
    </row>
    <row r="11" spans="1:20" ht="24.65" customHeight="1" x14ac:dyDescent="0.35">
      <c r="A11" s="227" t="s">
        <v>310</v>
      </c>
      <c r="B11" s="241"/>
      <c r="C11" s="233" t="s">
        <v>447</v>
      </c>
      <c r="D11" s="234"/>
      <c r="E11" s="67"/>
      <c r="F11" s="199" t="s">
        <v>332</v>
      </c>
      <c r="G11" s="237"/>
      <c r="H11" s="215" t="s">
        <v>448</v>
      </c>
      <c r="I11" s="216"/>
      <c r="J11" s="68"/>
    </row>
    <row r="12" spans="1:20" ht="14.5" customHeight="1" x14ac:dyDescent="0.35">
      <c r="A12" s="69"/>
      <c r="B12" s="70"/>
      <c r="C12" s="70"/>
      <c r="D12" s="70"/>
      <c r="E12" s="242"/>
      <c r="F12" s="242"/>
      <c r="G12" s="242"/>
      <c r="H12" s="242"/>
      <c r="I12" s="71"/>
      <c r="J12" s="68"/>
    </row>
    <row r="13" spans="1:20" ht="21" customHeight="1" x14ac:dyDescent="0.35">
      <c r="A13" s="198" t="s">
        <v>325</v>
      </c>
      <c r="B13" s="237"/>
      <c r="C13" s="233" t="s">
        <v>449</v>
      </c>
      <c r="D13" s="234"/>
      <c r="E13" s="255"/>
      <c r="F13" s="242"/>
      <c r="G13" s="242"/>
      <c r="H13" s="242"/>
      <c r="I13" s="71"/>
      <c r="J13" s="68"/>
    </row>
    <row r="14" spans="1:20" ht="10.9" customHeight="1" x14ac:dyDescent="0.35">
      <c r="A14" s="67"/>
      <c r="B14" s="71"/>
      <c r="C14" s="70"/>
      <c r="D14" s="70"/>
      <c r="E14" s="205"/>
      <c r="F14" s="205"/>
      <c r="G14" s="205"/>
      <c r="H14" s="205"/>
      <c r="I14" s="70"/>
      <c r="J14" s="72"/>
    </row>
    <row r="15" spans="1:20" ht="22.9" customHeight="1" x14ac:dyDescent="0.35">
      <c r="A15" s="198" t="s">
        <v>311</v>
      </c>
      <c r="B15" s="237"/>
      <c r="C15" s="233" t="s">
        <v>536</v>
      </c>
      <c r="D15" s="234"/>
      <c r="E15" s="238"/>
      <c r="F15" s="229"/>
      <c r="G15" s="73" t="s">
        <v>333</v>
      </c>
      <c r="H15" s="215" t="s">
        <v>450</v>
      </c>
      <c r="I15" s="216"/>
      <c r="J15" s="74"/>
    </row>
    <row r="16" spans="1:20" ht="10.9" customHeight="1" x14ac:dyDescent="0.35">
      <c r="A16" s="67"/>
      <c r="B16" s="71"/>
      <c r="C16" s="70"/>
      <c r="D16" s="70"/>
      <c r="E16" s="205"/>
      <c r="F16" s="205"/>
      <c r="G16" s="205"/>
      <c r="H16" s="205"/>
      <c r="I16" s="70"/>
      <c r="J16" s="72"/>
    </row>
    <row r="17" spans="1:10" ht="22.9" customHeight="1" x14ac:dyDescent="0.35">
      <c r="A17" s="75"/>
      <c r="B17" s="73" t="s">
        <v>334</v>
      </c>
      <c r="C17" s="233" t="s">
        <v>451</v>
      </c>
      <c r="D17" s="234"/>
      <c r="E17" s="76"/>
      <c r="F17" s="76"/>
      <c r="G17" s="76"/>
      <c r="H17" s="76"/>
      <c r="I17" s="76"/>
      <c r="J17" s="74"/>
    </row>
    <row r="18" spans="1:10" x14ac:dyDescent="0.35">
      <c r="A18" s="235"/>
      <c r="B18" s="236"/>
      <c r="C18" s="205"/>
      <c r="D18" s="205"/>
      <c r="E18" s="205"/>
      <c r="F18" s="205"/>
      <c r="G18" s="205"/>
      <c r="H18" s="205"/>
      <c r="I18" s="70"/>
      <c r="J18" s="72"/>
    </row>
    <row r="19" spans="1:10" x14ac:dyDescent="0.35">
      <c r="A19" s="227" t="s">
        <v>312</v>
      </c>
      <c r="B19" s="228"/>
      <c r="C19" s="206" t="s">
        <v>452</v>
      </c>
      <c r="D19" s="207"/>
      <c r="E19" s="207"/>
      <c r="F19" s="207"/>
      <c r="G19" s="207"/>
      <c r="H19" s="207"/>
      <c r="I19" s="207"/>
      <c r="J19" s="208"/>
    </row>
    <row r="20" spans="1:10" x14ac:dyDescent="0.35">
      <c r="A20" s="69"/>
      <c r="B20" s="70"/>
      <c r="C20" s="77"/>
      <c r="D20" s="70"/>
      <c r="E20" s="205"/>
      <c r="F20" s="205"/>
      <c r="G20" s="205"/>
      <c r="H20" s="205"/>
      <c r="I20" s="70"/>
      <c r="J20" s="72"/>
    </row>
    <row r="21" spans="1:10" x14ac:dyDescent="0.35">
      <c r="A21" s="227" t="s">
        <v>313</v>
      </c>
      <c r="B21" s="228"/>
      <c r="C21" s="215">
        <v>10000</v>
      </c>
      <c r="D21" s="216"/>
      <c r="E21" s="205"/>
      <c r="F21" s="205"/>
      <c r="G21" s="206" t="s">
        <v>453</v>
      </c>
      <c r="H21" s="207"/>
      <c r="I21" s="207"/>
      <c r="J21" s="208"/>
    </row>
    <row r="22" spans="1:10" x14ac:dyDescent="0.35">
      <c r="A22" s="69"/>
      <c r="B22" s="70"/>
      <c r="C22" s="70"/>
      <c r="D22" s="70"/>
      <c r="E22" s="205"/>
      <c r="F22" s="205"/>
      <c r="G22" s="205"/>
      <c r="H22" s="205"/>
      <c r="I22" s="70"/>
      <c r="J22" s="72"/>
    </row>
    <row r="23" spans="1:10" x14ac:dyDescent="0.35">
      <c r="A23" s="227" t="s">
        <v>314</v>
      </c>
      <c r="B23" s="228"/>
      <c r="C23" s="206" t="s">
        <v>454</v>
      </c>
      <c r="D23" s="207"/>
      <c r="E23" s="207"/>
      <c r="F23" s="207"/>
      <c r="G23" s="207"/>
      <c r="H23" s="207"/>
      <c r="I23" s="207"/>
      <c r="J23" s="208"/>
    </row>
    <row r="24" spans="1:10" x14ac:dyDescent="0.35">
      <c r="A24" s="69"/>
      <c r="B24" s="70"/>
      <c r="C24" s="70"/>
      <c r="D24" s="70"/>
      <c r="E24" s="205"/>
      <c r="F24" s="205"/>
      <c r="G24" s="205"/>
      <c r="H24" s="205"/>
      <c r="I24" s="70"/>
      <c r="J24" s="72"/>
    </row>
    <row r="25" spans="1:10" x14ac:dyDescent="0.35">
      <c r="A25" s="227" t="s">
        <v>315</v>
      </c>
      <c r="B25" s="228"/>
      <c r="C25" s="230" t="s">
        <v>455</v>
      </c>
      <c r="D25" s="231"/>
      <c r="E25" s="231"/>
      <c r="F25" s="231"/>
      <c r="G25" s="231"/>
      <c r="H25" s="231"/>
      <c r="I25" s="231"/>
      <c r="J25" s="232"/>
    </row>
    <row r="26" spans="1:10" x14ac:dyDescent="0.35">
      <c r="A26" s="69"/>
      <c r="B26" s="70"/>
      <c r="C26" s="77"/>
      <c r="D26" s="70"/>
      <c r="E26" s="205"/>
      <c r="F26" s="205"/>
      <c r="G26" s="205"/>
      <c r="H26" s="205"/>
      <c r="I26" s="70"/>
      <c r="J26" s="72"/>
    </row>
    <row r="27" spans="1:10" x14ac:dyDescent="0.35">
      <c r="A27" s="227" t="s">
        <v>316</v>
      </c>
      <c r="B27" s="228"/>
      <c r="C27" s="230" t="s">
        <v>456</v>
      </c>
      <c r="D27" s="231"/>
      <c r="E27" s="231"/>
      <c r="F27" s="231"/>
      <c r="G27" s="231"/>
      <c r="H27" s="231"/>
      <c r="I27" s="231"/>
      <c r="J27" s="232"/>
    </row>
    <row r="28" spans="1:10" ht="13.9" customHeight="1" x14ac:dyDescent="0.35">
      <c r="A28" s="69"/>
      <c r="B28" s="70"/>
      <c r="C28" s="77"/>
      <c r="D28" s="70"/>
      <c r="E28" s="205"/>
      <c r="F28" s="205"/>
      <c r="G28" s="205"/>
      <c r="H28" s="205"/>
      <c r="I28" s="70"/>
      <c r="J28" s="72"/>
    </row>
    <row r="29" spans="1:10" ht="22.9" customHeight="1" x14ac:dyDescent="0.35">
      <c r="A29" s="198" t="s">
        <v>326</v>
      </c>
      <c r="B29" s="228"/>
      <c r="C29" s="78">
        <v>2699</v>
      </c>
      <c r="D29" s="79"/>
      <c r="E29" s="209"/>
      <c r="F29" s="209"/>
      <c r="G29" s="209"/>
      <c r="H29" s="209"/>
      <c r="I29" s="80"/>
      <c r="J29" s="81"/>
    </row>
    <row r="30" spans="1:10" x14ac:dyDescent="0.35">
      <c r="A30" s="69"/>
      <c r="B30" s="70"/>
      <c r="C30" s="70"/>
      <c r="D30" s="70"/>
      <c r="E30" s="205"/>
      <c r="F30" s="205"/>
      <c r="G30" s="205"/>
      <c r="H30" s="205"/>
      <c r="I30" s="80"/>
      <c r="J30" s="81"/>
    </row>
    <row r="31" spans="1:10" x14ac:dyDescent="0.35">
      <c r="A31" s="227" t="s">
        <v>317</v>
      </c>
      <c r="B31" s="228"/>
      <c r="C31" s="94" t="s">
        <v>336</v>
      </c>
      <c r="D31" s="226" t="s">
        <v>335</v>
      </c>
      <c r="E31" s="213"/>
      <c r="F31" s="213"/>
      <c r="G31" s="213"/>
      <c r="H31" s="82"/>
      <c r="I31" s="83" t="s">
        <v>336</v>
      </c>
      <c r="J31" s="84" t="s">
        <v>337</v>
      </c>
    </row>
    <row r="32" spans="1:10" x14ac:dyDescent="0.35">
      <c r="A32" s="227"/>
      <c r="B32" s="228"/>
      <c r="C32" s="85"/>
      <c r="D32" s="53"/>
      <c r="E32" s="229"/>
      <c r="F32" s="229"/>
      <c r="G32" s="229"/>
      <c r="H32" s="229"/>
      <c r="I32" s="80"/>
      <c r="J32" s="81"/>
    </row>
    <row r="33" spans="1:10" x14ac:dyDescent="0.35">
      <c r="A33" s="227" t="s">
        <v>327</v>
      </c>
      <c r="B33" s="228"/>
      <c r="C33" s="78" t="s">
        <v>339</v>
      </c>
      <c r="D33" s="226" t="s">
        <v>338</v>
      </c>
      <c r="E33" s="213"/>
      <c r="F33" s="213"/>
      <c r="G33" s="213"/>
      <c r="H33" s="76"/>
      <c r="I33" s="83" t="s">
        <v>339</v>
      </c>
      <c r="J33" s="84" t="s">
        <v>340</v>
      </c>
    </row>
    <row r="34" spans="1:10" x14ac:dyDescent="0.35">
      <c r="A34" s="69"/>
      <c r="B34" s="70"/>
      <c r="C34" s="70"/>
      <c r="D34" s="70"/>
      <c r="E34" s="205"/>
      <c r="F34" s="205"/>
      <c r="G34" s="205"/>
      <c r="H34" s="205"/>
      <c r="I34" s="70"/>
      <c r="J34" s="72"/>
    </row>
    <row r="35" spans="1:10" x14ac:dyDescent="0.35">
      <c r="A35" s="226" t="s">
        <v>328</v>
      </c>
      <c r="B35" s="213"/>
      <c r="C35" s="213"/>
      <c r="D35" s="213"/>
      <c r="E35" s="213" t="s">
        <v>318</v>
      </c>
      <c r="F35" s="213"/>
      <c r="G35" s="213"/>
      <c r="H35" s="213"/>
      <c r="I35" s="213"/>
      <c r="J35" s="86" t="s">
        <v>319</v>
      </c>
    </row>
    <row r="36" spans="1:10" x14ac:dyDescent="0.35">
      <c r="A36" s="69"/>
      <c r="B36" s="70"/>
      <c r="C36" s="70"/>
      <c r="D36" s="70"/>
      <c r="E36" s="205"/>
      <c r="F36" s="205"/>
      <c r="G36" s="205"/>
      <c r="H36" s="205"/>
      <c r="I36" s="70"/>
      <c r="J36" s="81"/>
    </row>
    <row r="37" spans="1:10" x14ac:dyDescent="0.35">
      <c r="A37" s="221"/>
      <c r="B37" s="222"/>
      <c r="C37" s="222"/>
      <c r="D37" s="222"/>
      <c r="E37" s="221"/>
      <c r="F37" s="222"/>
      <c r="G37" s="222"/>
      <c r="H37" s="222"/>
      <c r="I37" s="223"/>
      <c r="J37" s="87"/>
    </row>
    <row r="38" spans="1:10" x14ac:dyDescent="0.35">
      <c r="A38" s="69"/>
      <c r="B38" s="70"/>
      <c r="C38" s="77"/>
      <c r="D38" s="225"/>
      <c r="E38" s="225"/>
      <c r="F38" s="225"/>
      <c r="G38" s="225"/>
      <c r="H38" s="225"/>
      <c r="I38" s="225"/>
      <c r="J38" s="72"/>
    </row>
    <row r="39" spans="1:10" x14ac:dyDescent="0.35">
      <c r="A39" s="221"/>
      <c r="B39" s="222"/>
      <c r="C39" s="222"/>
      <c r="D39" s="223"/>
      <c r="E39" s="221"/>
      <c r="F39" s="222"/>
      <c r="G39" s="222"/>
      <c r="H39" s="222"/>
      <c r="I39" s="223"/>
      <c r="J39" s="78"/>
    </row>
    <row r="40" spans="1:10" x14ac:dyDescent="0.35">
      <c r="A40" s="69"/>
      <c r="B40" s="70"/>
      <c r="C40" s="77"/>
      <c r="D40" s="88"/>
      <c r="E40" s="225"/>
      <c r="F40" s="225"/>
      <c r="G40" s="225"/>
      <c r="H40" s="225"/>
      <c r="I40" s="71"/>
      <c r="J40" s="72"/>
    </row>
    <row r="41" spans="1:10" x14ac:dyDescent="0.35">
      <c r="A41" s="221"/>
      <c r="B41" s="222"/>
      <c r="C41" s="222"/>
      <c r="D41" s="223"/>
      <c r="E41" s="221"/>
      <c r="F41" s="222"/>
      <c r="G41" s="222"/>
      <c r="H41" s="222"/>
      <c r="I41" s="223"/>
      <c r="J41" s="78"/>
    </row>
    <row r="42" spans="1:10" x14ac:dyDescent="0.35">
      <c r="A42" s="69"/>
      <c r="B42" s="70"/>
      <c r="C42" s="77"/>
      <c r="D42" s="88"/>
      <c r="E42" s="225"/>
      <c r="F42" s="225"/>
      <c r="G42" s="225"/>
      <c r="H42" s="225"/>
      <c r="I42" s="71"/>
      <c r="J42" s="72"/>
    </row>
    <row r="43" spans="1:10" x14ac:dyDescent="0.35">
      <c r="A43" s="221"/>
      <c r="B43" s="222"/>
      <c r="C43" s="222"/>
      <c r="D43" s="223"/>
      <c r="E43" s="221"/>
      <c r="F43" s="222"/>
      <c r="G43" s="222"/>
      <c r="H43" s="222"/>
      <c r="I43" s="223"/>
      <c r="J43" s="78"/>
    </row>
    <row r="44" spans="1:10" x14ac:dyDescent="0.35">
      <c r="A44" s="89"/>
      <c r="B44" s="77"/>
      <c r="C44" s="219"/>
      <c r="D44" s="219"/>
      <c r="E44" s="205"/>
      <c r="F44" s="205"/>
      <c r="G44" s="219"/>
      <c r="H44" s="219"/>
      <c r="I44" s="219"/>
      <c r="J44" s="72"/>
    </row>
    <row r="45" spans="1:10" x14ac:dyDescent="0.35">
      <c r="A45" s="221"/>
      <c r="B45" s="222"/>
      <c r="C45" s="222"/>
      <c r="D45" s="223"/>
      <c r="E45" s="221"/>
      <c r="F45" s="222"/>
      <c r="G45" s="222"/>
      <c r="H45" s="222"/>
      <c r="I45" s="223"/>
      <c r="J45" s="78"/>
    </row>
    <row r="46" spans="1:10" x14ac:dyDescent="0.35">
      <c r="A46" s="89"/>
      <c r="B46" s="77"/>
      <c r="C46" s="77"/>
      <c r="D46" s="70"/>
      <c r="E46" s="224"/>
      <c r="F46" s="224"/>
      <c r="G46" s="219"/>
      <c r="H46" s="219"/>
      <c r="I46" s="70"/>
      <c r="J46" s="72"/>
    </row>
    <row r="47" spans="1:10" x14ac:dyDescent="0.35">
      <c r="A47" s="221"/>
      <c r="B47" s="222"/>
      <c r="C47" s="222"/>
      <c r="D47" s="223"/>
      <c r="E47" s="221"/>
      <c r="F47" s="222"/>
      <c r="G47" s="222"/>
      <c r="H47" s="222"/>
      <c r="I47" s="223"/>
      <c r="J47" s="78"/>
    </row>
    <row r="48" spans="1:10" x14ac:dyDescent="0.35">
      <c r="A48" s="89"/>
      <c r="B48" s="77"/>
      <c r="C48" s="77"/>
      <c r="D48" s="70"/>
      <c r="E48" s="205"/>
      <c r="F48" s="205"/>
      <c r="G48" s="219"/>
      <c r="H48" s="219"/>
      <c r="I48" s="70"/>
      <c r="J48" s="90" t="s">
        <v>341</v>
      </c>
    </row>
    <row r="49" spans="1:10" x14ac:dyDescent="0.35">
      <c r="A49" s="89"/>
      <c r="B49" s="77"/>
      <c r="C49" s="77"/>
      <c r="D49" s="70"/>
      <c r="E49" s="205"/>
      <c r="F49" s="205"/>
      <c r="G49" s="219"/>
      <c r="H49" s="219"/>
      <c r="I49" s="70"/>
      <c r="J49" s="90" t="s">
        <v>342</v>
      </c>
    </row>
    <row r="50" spans="1:10" ht="14.5" customHeight="1" x14ac:dyDescent="0.35">
      <c r="A50" s="198" t="s">
        <v>320</v>
      </c>
      <c r="B50" s="199"/>
      <c r="C50" s="215" t="s">
        <v>342</v>
      </c>
      <c r="D50" s="216"/>
      <c r="E50" s="217" t="s">
        <v>343</v>
      </c>
      <c r="F50" s="218"/>
      <c r="G50" s="206"/>
      <c r="H50" s="207"/>
      <c r="I50" s="207"/>
      <c r="J50" s="208"/>
    </row>
    <row r="51" spans="1:10" x14ac:dyDescent="0.35">
      <c r="A51" s="89"/>
      <c r="B51" s="77"/>
      <c r="C51" s="219"/>
      <c r="D51" s="219"/>
      <c r="E51" s="205"/>
      <c r="F51" s="205"/>
      <c r="G51" s="220" t="s">
        <v>344</v>
      </c>
      <c r="H51" s="220"/>
      <c r="I51" s="220"/>
      <c r="J51" s="61"/>
    </row>
    <row r="52" spans="1:10" ht="13.9" customHeight="1" x14ac:dyDescent="0.35">
      <c r="A52" s="198" t="s">
        <v>321</v>
      </c>
      <c r="B52" s="199"/>
      <c r="C52" s="206" t="s">
        <v>457</v>
      </c>
      <c r="D52" s="207"/>
      <c r="E52" s="207"/>
      <c r="F52" s="207"/>
      <c r="G52" s="207"/>
      <c r="H52" s="207"/>
      <c r="I52" s="207"/>
      <c r="J52" s="208"/>
    </row>
    <row r="53" spans="1:10" x14ac:dyDescent="0.35">
      <c r="A53" s="69"/>
      <c r="B53" s="70"/>
      <c r="C53" s="209" t="s">
        <v>322</v>
      </c>
      <c r="D53" s="209"/>
      <c r="E53" s="209"/>
      <c r="F53" s="209"/>
      <c r="G53" s="209"/>
      <c r="H53" s="209"/>
      <c r="I53" s="209"/>
      <c r="J53" s="72"/>
    </row>
    <row r="54" spans="1:10" x14ac:dyDescent="0.35">
      <c r="A54" s="198" t="s">
        <v>323</v>
      </c>
      <c r="B54" s="199"/>
      <c r="C54" s="210" t="s">
        <v>458</v>
      </c>
      <c r="D54" s="211"/>
      <c r="E54" s="212"/>
      <c r="F54" s="205"/>
      <c r="G54" s="205"/>
      <c r="H54" s="213"/>
      <c r="I54" s="213"/>
      <c r="J54" s="214"/>
    </row>
    <row r="55" spans="1:10" x14ac:dyDescent="0.35">
      <c r="A55" s="69"/>
      <c r="B55" s="70"/>
      <c r="C55" s="77"/>
      <c r="D55" s="70"/>
      <c r="E55" s="205"/>
      <c r="F55" s="205"/>
      <c r="G55" s="205"/>
      <c r="H55" s="205"/>
      <c r="I55" s="70"/>
      <c r="J55" s="72"/>
    </row>
    <row r="56" spans="1:10" ht="14.5" customHeight="1" x14ac:dyDescent="0.35">
      <c r="A56" s="198" t="s">
        <v>315</v>
      </c>
      <c r="B56" s="199"/>
      <c r="C56" s="200" t="s">
        <v>459</v>
      </c>
      <c r="D56" s="201"/>
      <c r="E56" s="201"/>
      <c r="F56" s="201"/>
      <c r="G56" s="201"/>
      <c r="H56" s="201"/>
      <c r="I56" s="201"/>
      <c r="J56" s="202"/>
    </row>
    <row r="57" spans="1:10" x14ac:dyDescent="0.35">
      <c r="A57" s="69"/>
      <c r="B57" s="70"/>
      <c r="C57" s="70"/>
      <c r="D57" s="70"/>
      <c r="E57" s="205"/>
      <c r="F57" s="205"/>
      <c r="G57" s="205"/>
      <c r="H57" s="205"/>
      <c r="I57" s="70"/>
      <c r="J57" s="72"/>
    </row>
    <row r="58" spans="1:10" x14ac:dyDescent="0.35">
      <c r="A58" s="198" t="s">
        <v>345</v>
      </c>
      <c r="B58" s="199"/>
      <c r="C58" s="200" t="s">
        <v>460</v>
      </c>
      <c r="D58" s="201"/>
      <c r="E58" s="201"/>
      <c r="F58" s="201"/>
      <c r="G58" s="201"/>
      <c r="H58" s="201"/>
      <c r="I58" s="201"/>
      <c r="J58" s="202"/>
    </row>
    <row r="59" spans="1:10" ht="14.5" customHeight="1" x14ac:dyDescent="0.35">
      <c r="A59" s="69"/>
      <c r="B59" s="70"/>
      <c r="C59" s="203" t="s">
        <v>346</v>
      </c>
      <c r="D59" s="203"/>
      <c r="E59" s="203"/>
      <c r="F59" s="203"/>
      <c r="G59" s="70"/>
      <c r="H59" s="70"/>
      <c r="I59" s="70"/>
      <c r="J59" s="72"/>
    </row>
    <row r="60" spans="1:10" x14ac:dyDescent="0.35">
      <c r="A60" s="198" t="s">
        <v>347</v>
      </c>
      <c r="B60" s="199"/>
      <c r="C60" s="200" t="s">
        <v>461</v>
      </c>
      <c r="D60" s="201"/>
      <c r="E60" s="201"/>
      <c r="F60" s="201"/>
      <c r="G60" s="201"/>
      <c r="H60" s="201"/>
      <c r="I60" s="201"/>
      <c r="J60" s="202"/>
    </row>
    <row r="61" spans="1:10" ht="14.5" customHeight="1" x14ac:dyDescent="0.35">
      <c r="A61" s="91"/>
      <c r="B61" s="92"/>
      <c r="C61" s="204" t="s">
        <v>348</v>
      </c>
      <c r="D61" s="204"/>
      <c r="E61" s="204"/>
      <c r="F61" s="204"/>
      <c r="G61" s="204"/>
      <c r="H61" s="92"/>
      <c r="I61" s="92"/>
      <c r="J61" s="93"/>
    </row>
    <row r="68" ht="27" customHeight="1" x14ac:dyDescent="0.35"/>
    <row r="72" ht="38.5" customHeight="1" x14ac:dyDescent="0.3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colBreaks count="1" manualBreakCount="1">
    <brk id="10" max="1048575"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showGridLines="0" zoomScaleNormal="100" zoomScaleSheetLayoutView="100" workbookViewId="0">
      <selection sqref="A1:I1"/>
    </sheetView>
  </sheetViews>
  <sheetFormatPr defaultColWidth="8.81640625" defaultRowHeight="12.5" x14ac:dyDescent="0.25"/>
  <cols>
    <col min="1" max="7" width="8.81640625" style="10"/>
    <col min="8" max="9" width="16.453125" style="24" customWidth="1"/>
    <col min="10" max="10" width="10.26953125" style="10" bestFit="1" customWidth="1"/>
    <col min="11" max="16384" width="8.81640625" style="10"/>
  </cols>
  <sheetData>
    <row r="1" spans="1:9" x14ac:dyDescent="0.25">
      <c r="A1" s="263" t="s">
        <v>1</v>
      </c>
      <c r="B1" s="264"/>
      <c r="C1" s="264"/>
      <c r="D1" s="264"/>
      <c r="E1" s="264"/>
      <c r="F1" s="264"/>
      <c r="G1" s="264"/>
      <c r="H1" s="264"/>
      <c r="I1" s="264"/>
    </row>
    <row r="2" spans="1:9" ht="12.75" customHeight="1" x14ac:dyDescent="0.25">
      <c r="A2" s="265" t="s">
        <v>540</v>
      </c>
      <c r="B2" s="266"/>
      <c r="C2" s="266"/>
      <c r="D2" s="266"/>
      <c r="E2" s="266"/>
      <c r="F2" s="266"/>
      <c r="G2" s="266"/>
      <c r="H2" s="266"/>
      <c r="I2" s="266"/>
    </row>
    <row r="3" spans="1:9" x14ac:dyDescent="0.25">
      <c r="A3" s="267" t="s">
        <v>282</v>
      </c>
      <c r="B3" s="268"/>
      <c r="C3" s="268"/>
      <c r="D3" s="268"/>
      <c r="E3" s="268"/>
      <c r="F3" s="268"/>
      <c r="G3" s="268"/>
      <c r="H3" s="268"/>
      <c r="I3" s="268"/>
    </row>
    <row r="4" spans="1:9" x14ac:dyDescent="0.25">
      <c r="A4" s="269" t="s">
        <v>462</v>
      </c>
      <c r="B4" s="270"/>
      <c r="C4" s="270"/>
      <c r="D4" s="270"/>
      <c r="E4" s="270"/>
      <c r="F4" s="270"/>
      <c r="G4" s="270"/>
      <c r="H4" s="270"/>
      <c r="I4" s="271"/>
    </row>
    <row r="5" spans="1:9" ht="31.5" x14ac:dyDescent="0.25">
      <c r="A5" s="274" t="s">
        <v>2</v>
      </c>
      <c r="B5" s="275"/>
      <c r="C5" s="275"/>
      <c r="D5" s="275"/>
      <c r="E5" s="275"/>
      <c r="F5" s="275"/>
      <c r="G5" s="11" t="s">
        <v>101</v>
      </c>
      <c r="H5" s="13" t="s">
        <v>297</v>
      </c>
      <c r="I5" s="13" t="s">
        <v>298</v>
      </c>
    </row>
    <row r="6" spans="1:9" x14ac:dyDescent="0.25">
      <c r="A6" s="272">
        <v>1</v>
      </c>
      <c r="B6" s="273"/>
      <c r="C6" s="273"/>
      <c r="D6" s="273"/>
      <c r="E6" s="273"/>
      <c r="F6" s="273"/>
      <c r="G6" s="12">
        <v>2</v>
      </c>
      <c r="H6" s="13">
        <v>3</v>
      </c>
      <c r="I6" s="13">
        <v>4</v>
      </c>
    </row>
    <row r="7" spans="1:9" x14ac:dyDescent="0.25">
      <c r="A7" s="276"/>
      <c r="B7" s="276"/>
      <c r="C7" s="276"/>
      <c r="D7" s="276"/>
      <c r="E7" s="276"/>
      <c r="F7" s="276"/>
      <c r="G7" s="276"/>
      <c r="H7" s="276"/>
      <c r="I7" s="276"/>
    </row>
    <row r="8" spans="1:9" ht="12.75" customHeight="1" x14ac:dyDescent="0.25">
      <c r="A8" s="257" t="s">
        <v>4</v>
      </c>
      <c r="B8" s="257"/>
      <c r="C8" s="257"/>
      <c r="D8" s="257"/>
      <c r="E8" s="257"/>
      <c r="F8" s="257"/>
      <c r="G8" s="14">
        <v>1</v>
      </c>
      <c r="H8" s="22">
        <v>0</v>
      </c>
      <c r="I8" s="22">
        <v>0</v>
      </c>
    </row>
    <row r="9" spans="1:9" ht="12.75" customHeight="1" x14ac:dyDescent="0.25">
      <c r="A9" s="258" t="s">
        <v>303</v>
      </c>
      <c r="B9" s="258"/>
      <c r="C9" s="258"/>
      <c r="D9" s="258"/>
      <c r="E9" s="258"/>
      <c r="F9" s="258"/>
      <c r="G9" s="15">
        <v>2</v>
      </c>
      <c r="H9" s="23">
        <f>H10+H17+H27+H38+H43</f>
        <v>195275284</v>
      </c>
      <c r="I9" s="23">
        <f>I10+I17+I27+I38+I43</f>
        <v>188676929</v>
      </c>
    </row>
    <row r="10" spans="1:9" ht="12.75" customHeight="1" x14ac:dyDescent="0.25">
      <c r="A10" s="260" t="s">
        <v>5</v>
      </c>
      <c r="B10" s="260"/>
      <c r="C10" s="260"/>
      <c r="D10" s="260"/>
      <c r="E10" s="260"/>
      <c r="F10" s="260"/>
      <c r="G10" s="15">
        <v>3</v>
      </c>
      <c r="H10" s="23">
        <f>H11+H12+H13+H14+H15+H16</f>
        <v>1079766</v>
      </c>
      <c r="I10" s="23">
        <f>I11+I12+I13+I14+I15+I16</f>
        <v>777579</v>
      </c>
    </row>
    <row r="11" spans="1:9" ht="12.75" customHeight="1" x14ac:dyDescent="0.25">
      <c r="A11" s="256" t="s">
        <v>6</v>
      </c>
      <c r="B11" s="256"/>
      <c r="C11" s="256"/>
      <c r="D11" s="256"/>
      <c r="E11" s="256"/>
      <c r="F11" s="256"/>
      <c r="G11" s="14">
        <v>4</v>
      </c>
      <c r="H11" s="148">
        <v>0</v>
      </c>
      <c r="I11" s="22">
        <v>0</v>
      </c>
    </row>
    <row r="12" spans="1:9" ht="22.9" customHeight="1" x14ac:dyDescent="0.25">
      <c r="A12" s="256" t="s">
        <v>7</v>
      </c>
      <c r="B12" s="256"/>
      <c r="C12" s="256"/>
      <c r="D12" s="256"/>
      <c r="E12" s="256"/>
      <c r="F12" s="256"/>
      <c r="G12" s="14">
        <v>5</v>
      </c>
      <c r="H12" s="148">
        <v>1079766</v>
      </c>
      <c r="I12" s="148">
        <v>777579</v>
      </c>
    </row>
    <row r="13" spans="1:9" ht="12.75" customHeight="1" x14ac:dyDescent="0.25">
      <c r="A13" s="256" t="s">
        <v>8</v>
      </c>
      <c r="B13" s="256"/>
      <c r="C13" s="256"/>
      <c r="D13" s="256"/>
      <c r="E13" s="256"/>
      <c r="F13" s="256"/>
      <c r="G13" s="14">
        <v>6</v>
      </c>
      <c r="H13" s="148">
        <v>0</v>
      </c>
      <c r="I13" s="22">
        <v>0</v>
      </c>
    </row>
    <row r="14" spans="1:9" ht="12.75" customHeight="1" x14ac:dyDescent="0.25">
      <c r="A14" s="256" t="s">
        <v>9</v>
      </c>
      <c r="B14" s="256"/>
      <c r="C14" s="256"/>
      <c r="D14" s="256"/>
      <c r="E14" s="256"/>
      <c r="F14" s="256"/>
      <c r="G14" s="14">
        <v>7</v>
      </c>
      <c r="H14" s="148">
        <v>0</v>
      </c>
      <c r="I14" s="22">
        <v>0</v>
      </c>
    </row>
    <row r="15" spans="1:9" ht="12.75" customHeight="1" x14ac:dyDescent="0.25">
      <c r="A15" s="256" t="s">
        <v>10</v>
      </c>
      <c r="B15" s="256"/>
      <c r="C15" s="256"/>
      <c r="D15" s="256"/>
      <c r="E15" s="256"/>
      <c r="F15" s="256"/>
      <c r="G15" s="14">
        <v>8</v>
      </c>
      <c r="H15" s="148">
        <v>0</v>
      </c>
      <c r="I15" s="22">
        <v>0</v>
      </c>
    </row>
    <row r="16" spans="1:9" ht="12.75" customHeight="1" x14ac:dyDescent="0.25">
      <c r="A16" s="256" t="s">
        <v>11</v>
      </c>
      <c r="B16" s="256"/>
      <c r="C16" s="256"/>
      <c r="D16" s="256"/>
      <c r="E16" s="256"/>
      <c r="F16" s="256"/>
      <c r="G16" s="14">
        <v>9</v>
      </c>
      <c r="H16" s="148">
        <v>0</v>
      </c>
      <c r="I16" s="22">
        <v>0</v>
      </c>
    </row>
    <row r="17" spans="1:9" ht="12.75" customHeight="1" x14ac:dyDescent="0.25">
      <c r="A17" s="260" t="s">
        <v>12</v>
      </c>
      <c r="B17" s="260"/>
      <c r="C17" s="260"/>
      <c r="D17" s="260"/>
      <c r="E17" s="260"/>
      <c r="F17" s="260"/>
      <c r="G17" s="15">
        <v>10</v>
      </c>
      <c r="H17" s="23">
        <f>H18+H19+H20+H21+H22+H23+H24+H25+H26</f>
        <v>158611407</v>
      </c>
      <c r="I17" s="23">
        <f>I18+I19+I20+I21+I22+I23+I24+I25+I26</f>
        <v>153093327</v>
      </c>
    </row>
    <row r="18" spans="1:9" ht="12.75" customHeight="1" x14ac:dyDescent="0.25">
      <c r="A18" s="256" t="s">
        <v>13</v>
      </c>
      <c r="B18" s="256"/>
      <c r="C18" s="256"/>
      <c r="D18" s="256"/>
      <c r="E18" s="256"/>
      <c r="F18" s="256"/>
      <c r="G18" s="14">
        <v>11</v>
      </c>
      <c r="H18" s="148">
        <v>15605344</v>
      </c>
      <c r="I18" s="148">
        <v>15605344</v>
      </c>
    </row>
    <row r="19" spans="1:9" ht="12.75" customHeight="1" x14ac:dyDescent="0.25">
      <c r="A19" s="256" t="s">
        <v>14</v>
      </c>
      <c r="B19" s="256"/>
      <c r="C19" s="256"/>
      <c r="D19" s="256"/>
      <c r="E19" s="256"/>
      <c r="F19" s="256"/>
      <c r="G19" s="14">
        <v>12</v>
      </c>
      <c r="H19" s="148">
        <v>81500293</v>
      </c>
      <c r="I19" s="148">
        <v>80481008</v>
      </c>
    </row>
    <row r="20" spans="1:9" ht="12.75" customHeight="1" x14ac:dyDescent="0.25">
      <c r="A20" s="256" t="s">
        <v>15</v>
      </c>
      <c r="B20" s="256"/>
      <c r="C20" s="256"/>
      <c r="D20" s="256"/>
      <c r="E20" s="256"/>
      <c r="F20" s="256"/>
      <c r="G20" s="14">
        <v>13</v>
      </c>
      <c r="H20" s="148">
        <v>46233527</v>
      </c>
      <c r="I20" s="148">
        <v>39694172</v>
      </c>
    </row>
    <row r="21" spans="1:9" ht="12.75" customHeight="1" x14ac:dyDescent="0.25">
      <c r="A21" s="256" t="s">
        <v>16</v>
      </c>
      <c r="B21" s="256"/>
      <c r="C21" s="256"/>
      <c r="D21" s="256"/>
      <c r="E21" s="256"/>
      <c r="F21" s="256"/>
      <c r="G21" s="14">
        <v>14</v>
      </c>
      <c r="H21" s="148">
        <v>15009657</v>
      </c>
      <c r="I21" s="148">
        <v>13648816</v>
      </c>
    </row>
    <row r="22" spans="1:9" ht="12.75" customHeight="1" x14ac:dyDescent="0.25">
      <c r="A22" s="256" t="s">
        <v>17</v>
      </c>
      <c r="B22" s="256"/>
      <c r="C22" s="256"/>
      <c r="D22" s="256"/>
      <c r="E22" s="256"/>
      <c r="F22" s="256"/>
      <c r="G22" s="14">
        <v>15</v>
      </c>
      <c r="H22" s="148">
        <v>0</v>
      </c>
      <c r="I22" s="148">
        <v>0</v>
      </c>
    </row>
    <row r="23" spans="1:9" ht="12.75" customHeight="1" x14ac:dyDescent="0.25">
      <c r="A23" s="256" t="s">
        <v>18</v>
      </c>
      <c r="B23" s="256"/>
      <c r="C23" s="256"/>
      <c r="D23" s="256"/>
      <c r="E23" s="256"/>
      <c r="F23" s="256"/>
      <c r="G23" s="14">
        <v>16</v>
      </c>
      <c r="H23" s="148">
        <v>0</v>
      </c>
      <c r="I23" s="148">
        <v>0</v>
      </c>
    </row>
    <row r="24" spans="1:9" ht="12.75" customHeight="1" x14ac:dyDescent="0.25">
      <c r="A24" s="256" t="s">
        <v>19</v>
      </c>
      <c r="B24" s="256"/>
      <c r="C24" s="256"/>
      <c r="D24" s="256"/>
      <c r="E24" s="256"/>
      <c r="F24" s="256"/>
      <c r="G24" s="14">
        <v>17</v>
      </c>
      <c r="H24" s="148">
        <v>217724</v>
      </c>
      <c r="I24" s="148">
        <v>3624961</v>
      </c>
    </row>
    <row r="25" spans="1:9" ht="12.75" customHeight="1" x14ac:dyDescent="0.25">
      <c r="A25" s="256" t="s">
        <v>20</v>
      </c>
      <c r="B25" s="256"/>
      <c r="C25" s="256"/>
      <c r="D25" s="256"/>
      <c r="E25" s="256"/>
      <c r="F25" s="256"/>
      <c r="G25" s="14">
        <v>18</v>
      </c>
      <c r="H25" s="148">
        <v>44862</v>
      </c>
      <c r="I25" s="148">
        <v>39026</v>
      </c>
    </row>
    <row r="26" spans="1:9" ht="12.75" customHeight="1" x14ac:dyDescent="0.25">
      <c r="A26" s="256" t="s">
        <v>21</v>
      </c>
      <c r="B26" s="256"/>
      <c r="C26" s="256"/>
      <c r="D26" s="256"/>
      <c r="E26" s="256"/>
      <c r="F26" s="256"/>
      <c r="G26" s="14">
        <v>19</v>
      </c>
      <c r="H26" s="148">
        <v>0</v>
      </c>
      <c r="I26" s="22">
        <v>0</v>
      </c>
    </row>
    <row r="27" spans="1:9" ht="12.75" customHeight="1" x14ac:dyDescent="0.25">
      <c r="A27" s="260" t="s">
        <v>22</v>
      </c>
      <c r="B27" s="260"/>
      <c r="C27" s="260"/>
      <c r="D27" s="260"/>
      <c r="E27" s="260"/>
      <c r="F27" s="260"/>
      <c r="G27" s="15">
        <v>20</v>
      </c>
      <c r="H27" s="23">
        <f>SUM(H28:H37)</f>
        <v>17533295</v>
      </c>
      <c r="I27" s="23">
        <f>SUM(I28:I37)</f>
        <v>16877960</v>
      </c>
    </row>
    <row r="28" spans="1:9" ht="12.75" customHeight="1" x14ac:dyDescent="0.25">
      <c r="A28" s="256" t="s">
        <v>23</v>
      </c>
      <c r="B28" s="256"/>
      <c r="C28" s="256"/>
      <c r="D28" s="256"/>
      <c r="E28" s="256"/>
      <c r="F28" s="256"/>
      <c r="G28" s="14">
        <v>21</v>
      </c>
      <c r="H28" s="148">
        <v>1052798</v>
      </c>
      <c r="I28" s="148">
        <v>1052798</v>
      </c>
    </row>
    <row r="29" spans="1:9" ht="12.75" customHeight="1" x14ac:dyDescent="0.25">
      <c r="A29" s="256" t="s">
        <v>24</v>
      </c>
      <c r="B29" s="256"/>
      <c r="C29" s="256"/>
      <c r="D29" s="256"/>
      <c r="E29" s="256"/>
      <c r="F29" s="256"/>
      <c r="G29" s="14">
        <v>22</v>
      </c>
      <c r="H29" s="148">
        <v>0</v>
      </c>
      <c r="I29" s="148">
        <v>0</v>
      </c>
    </row>
    <row r="30" spans="1:9" ht="12.75" customHeight="1" x14ac:dyDescent="0.25">
      <c r="A30" s="256" t="s">
        <v>25</v>
      </c>
      <c r="B30" s="256"/>
      <c r="C30" s="256"/>
      <c r="D30" s="256"/>
      <c r="E30" s="256"/>
      <c r="F30" s="256"/>
      <c r="G30" s="14">
        <v>23</v>
      </c>
      <c r="H30" s="148">
        <v>48531</v>
      </c>
      <c r="I30" s="148">
        <v>48596</v>
      </c>
    </row>
    <row r="31" spans="1:9" ht="24" customHeight="1" x14ac:dyDescent="0.25">
      <c r="A31" s="256" t="s">
        <v>26</v>
      </c>
      <c r="B31" s="256"/>
      <c r="C31" s="256"/>
      <c r="D31" s="256"/>
      <c r="E31" s="256"/>
      <c r="F31" s="256"/>
      <c r="G31" s="14">
        <v>24</v>
      </c>
      <c r="H31" s="148">
        <v>0</v>
      </c>
      <c r="I31" s="148">
        <v>0</v>
      </c>
    </row>
    <row r="32" spans="1:9" ht="23.5" customHeight="1" x14ac:dyDescent="0.25">
      <c r="A32" s="256" t="s">
        <v>27</v>
      </c>
      <c r="B32" s="256"/>
      <c r="C32" s="256"/>
      <c r="D32" s="256"/>
      <c r="E32" s="256"/>
      <c r="F32" s="256"/>
      <c r="G32" s="14">
        <v>25</v>
      </c>
      <c r="H32" s="148">
        <v>0</v>
      </c>
      <c r="I32" s="148">
        <v>0</v>
      </c>
    </row>
    <row r="33" spans="1:9" ht="21.65" customHeight="1" x14ac:dyDescent="0.25">
      <c r="A33" s="256" t="s">
        <v>28</v>
      </c>
      <c r="B33" s="256"/>
      <c r="C33" s="256"/>
      <c r="D33" s="256"/>
      <c r="E33" s="256"/>
      <c r="F33" s="256"/>
      <c r="G33" s="14">
        <v>26</v>
      </c>
      <c r="H33" s="148">
        <v>0</v>
      </c>
      <c r="I33" s="148">
        <v>0</v>
      </c>
    </row>
    <row r="34" spans="1:9" ht="12.75" customHeight="1" x14ac:dyDescent="0.25">
      <c r="A34" s="256" t="s">
        <v>29</v>
      </c>
      <c r="B34" s="256"/>
      <c r="C34" s="256"/>
      <c r="D34" s="256"/>
      <c r="E34" s="256"/>
      <c r="F34" s="256"/>
      <c r="G34" s="14">
        <v>27</v>
      </c>
      <c r="H34" s="148">
        <v>0</v>
      </c>
      <c r="I34" s="148">
        <v>0</v>
      </c>
    </row>
    <row r="35" spans="1:9" ht="12.75" customHeight="1" x14ac:dyDescent="0.25">
      <c r="A35" s="256" t="s">
        <v>30</v>
      </c>
      <c r="B35" s="256"/>
      <c r="C35" s="256"/>
      <c r="D35" s="256"/>
      <c r="E35" s="256"/>
      <c r="F35" s="256"/>
      <c r="G35" s="14">
        <v>28</v>
      </c>
      <c r="H35" s="148">
        <v>16431966</v>
      </c>
      <c r="I35" s="148">
        <v>15776566</v>
      </c>
    </row>
    <row r="36" spans="1:9" ht="12.75" customHeight="1" x14ac:dyDescent="0.25">
      <c r="A36" s="256" t="s">
        <v>31</v>
      </c>
      <c r="B36" s="256"/>
      <c r="C36" s="256"/>
      <c r="D36" s="256"/>
      <c r="E36" s="256"/>
      <c r="F36" s="256"/>
      <c r="G36" s="14">
        <v>29</v>
      </c>
      <c r="H36" s="148">
        <v>0</v>
      </c>
      <c r="I36" s="22">
        <v>0</v>
      </c>
    </row>
    <row r="37" spans="1:9" ht="12.75" customHeight="1" x14ac:dyDescent="0.25">
      <c r="A37" s="256" t="s">
        <v>32</v>
      </c>
      <c r="B37" s="256"/>
      <c r="C37" s="256"/>
      <c r="D37" s="256"/>
      <c r="E37" s="256"/>
      <c r="F37" s="256"/>
      <c r="G37" s="14">
        <v>30</v>
      </c>
      <c r="H37" s="148">
        <v>0</v>
      </c>
      <c r="I37" s="22">
        <v>0</v>
      </c>
    </row>
    <row r="38" spans="1:9" ht="12.75" customHeight="1" x14ac:dyDescent="0.25">
      <c r="A38" s="260" t="s">
        <v>33</v>
      </c>
      <c r="B38" s="260"/>
      <c r="C38" s="260"/>
      <c r="D38" s="260"/>
      <c r="E38" s="260"/>
      <c r="F38" s="260"/>
      <c r="G38" s="15">
        <v>31</v>
      </c>
      <c r="H38" s="23">
        <f>H39+H40+H41+H42</f>
        <v>5495745</v>
      </c>
      <c r="I38" s="23">
        <f>I39+I40+I41+I42</f>
        <v>5372992</v>
      </c>
    </row>
    <row r="39" spans="1:9" ht="12.75" customHeight="1" x14ac:dyDescent="0.25">
      <c r="A39" s="256" t="s">
        <v>34</v>
      </c>
      <c r="B39" s="256"/>
      <c r="C39" s="256"/>
      <c r="D39" s="256"/>
      <c r="E39" s="256"/>
      <c r="F39" s="256"/>
      <c r="G39" s="14">
        <v>32</v>
      </c>
      <c r="H39" s="148">
        <v>0</v>
      </c>
      <c r="I39" s="148">
        <v>0</v>
      </c>
    </row>
    <row r="40" spans="1:9" ht="12.75" customHeight="1" x14ac:dyDescent="0.25">
      <c r="A40" s="256" t="s">
        <v>35</v>
      </c>
      <c r="B40" s="256"/>
      <c r="C40" s="256"/>
      <c r="D40" s="256"/>
      <c r="E40" s="256"/>
      <c r="F40" s="256"/>
      <c r="G40" s="14">
        <v>33</v>
      </c>
      <c r="H40" s="148">
        <v>0</v>
      </c>
      <c r="I40" s="148">
        <v>0</v>
      </c>
    </row>
    <row r="41" spans="1:9" ht="12.75" customHeight="1" x14ac:dyDescent="0.25">
      <c r="A41" s="256" t="s">
        <v>36</v>
      </c>
      <c r="B41" s="256"/>
      <c r="C41" s="256"/>
      <c r="D41" s="256"/>
      <c r="E41" s="256"/>
      <c r="F41" s="256"/>
      <c r="G41" s="14">
        <v>34</v>
      </c>
      <c r="H41" s="148">
        <v>5127139</v>
      </c>
      <c r="I41" s="148">
        <v>5011361</v>
      </c>
    </row>
    <row r="42" spans="1:9" ht="12.75" customHeight="1" x14ac:dyDescent="0.25">
      <c r="A42" s="256" t="s">
        <v>37</v>
      </c>
      <c r="B42" s="256"/>
      <c r="C42" s="256"/>
      <c r="D42" s="256"/>
      <c r="E42" s="256"/>
      <c r="F42" s="256"/>
      <c r="G42" s="14">
        <v>35</v>
      </c>
      <c r="H42" s="148">
        <v>368606</v>
      </c>
      <c r="I42" s="148">
        <v>361631</v>
      </c>
    </row>
    <row r="43" spans="1:9" ht="12.75" customHeight="1" x14ac:dyDescent="0.25">
      <c r="A43" s="256" t="s">
        <v>38</v>
      </c>
      <c r="B43" s="256"/>
      <c r="C43" s="256"/>
      <c r="D43" s="256"/>
      <c r="E43" s="256"/>
      <c r="F43" s="256"/>
      <c r="G43" s="14">
        <v>36</v>
      </c>
      <c r="H43" s="148">
        <v>12555071</v>
      </c>
      <c r="I43" s="148">
        <v>12555071</v>
      </c>
    </row>
    <row r="44" spans="1:9" ht="12.75" customHeight="1" x14ac:dyDescent="0.25">
      <c r="A44" s="258" t="s">
        <v>304</v>
      </c>
      <c r="B44" s="258"/>
      <c r="C44" s="258"/>
      <c r="D44" s="258"/>
      <c r="E44" s="258"/>
      <c r="F44" s="258"/>
      <c r="G44" s="15">
        <v>37</v>
      </c>
      <c r="H44" s="23">
        <f>H45+H53+H60+H70</f>
        <v>679244968</v>
      </c>
      <c r="I44" s="23">
        <f>I45+I53+I60+I70</f>
        <v>735007076</v>
      </c>
    </row>
    <row r="45" spans="1:9" ht="12.75" customHeight="1" x14ac:dyDescent="0.25">
      <c r="A45" s="260" t="s">
        <v>39</v>
      </c>
      <c r="B45" s="260"/>
      <c r="C45" s="260"/>
      <c r="D45" s="260"/>
      <c r="E45" s="260"/>
      <c r="F45" s="260"/>
      <c r="G45" s="15">
        <v>38</v>
      </c>
      <c r="H45" s="23">
        <f>SUM(H46:H52)</f>
        <v>89047839</v>
      </c>
      <c r="I45" s="23">
        <f>SUM(I46:I52)</f>
        <v>92114347</v>
      </c>
    </row>
    <row r="46" spans="1:9" ht="12.75" customHeight="1" x14ac:dyDescent="0.25">
      <c r="A46" s="256" t="s">
        <v>40</v>
      </c>
      <c r="B46" s="256"/>
      <c r="C46" s="256"/>
      <c r="D46" s="256"/>
      <c r="E46" s="256"/>
      <c r="F46" s="256"/>
      <c r="G46" s="14">
        <v>39</v>
      </c>
      <c r="H46" s="148">
        <v>0</v>
      </c>
      <c r="I46" s="148">
        <v>16312276</v>
      </c>
    </row>
    <row r="47" spans="1:9" ht="12.75" customHeight="1" x14ac:dyDescent="0.25">
      <c r="A47" s="256" t="s">
        <v>41</v>
      </c>
      <c r="B47" s="256"/>
      <c r="C47" s="256"/>
      <c r="D47" s="256"/>
      <c r="E47" s="256"/>
      <c r="F47" s="256"/>
      <c r="G47" s="14">
        <v>40</v>
      </c>
      <c r="H47" s="148">
        <v>89047839</v>
      </c>
      <c r="I47" s="148">
        <v>75802071</v>
      </c>
    </row>
    <row r="48" spans="1:9" ht="12.75" customHeight="1" x14ac:dyDescent="0.25">
      <c r="A48" s="256" t="s">
        <v>42</v>
      </c>
      <c r="B48" s="256"/>
      <c r="C48" s="256"/>
      <c r="D48" s="256"/>
      <c r="E48" s="256"/>
      <c r="F48" s="256"/>
      <c r="G48" s="14">
        <v>41</v>
      </c>
      <c r="H48" s="148">
        <v>0</v>
      </c>
      <c r="I48" s="148">
        <v>0</v>
      </c>
    </row>
    <row r="49" spans="1:9" ht="12.75" customHeight="1" x14ac:dyDescent="0.25">
      <c r="A49" s="256" t="s">
        <v>43</v>
      </c>
      <c r="B49" s="256"/>
      <c r="C49" s="256"/>
      <c r="D49" s="256"/>
      <c r="E49" s="256"/>
      <c r="F49" s="256"/>
      <c r="G49" s="14">
        <v>42</v>
      </c>
      <c r="H49" s="148">
        <v>0</v>
      </c>
      <c r="I49" s="148">
        <v>0</v>
      </c>
    </row>
    <row r="50" spans="1:9" ht="12.75" customHeight="1" x14ac:dyDescent="0.25">
      <c r="A50" s="256" t="s">
        <v>44</v>
      </c>
      <c r="B50" s="256"/>
      <c r="C50" s="256"/>
      <c r="D50" s="256"/>
      <c r="E50" s="256"/>
      <c r="F50" s="256"/>
      <c r="G50" s="14">
        <v>43</v>
      </c>
      <c r="H50" s="148">
        <v>0</v>
      </c>
      <c r="I50" s="148">
        <v>0</v>
      </c>
    </row>
    <row r="51" spans="1:9" ht="12.75" customHeight="1" x14ac:dyDescent="0.25">
      <c r="A51" s="256" t="s">
        <v>45</v>
      </c>
      <c r="B51" s="256"/>
      <c r="C51" s="256"/>
      <c r="D51" s="256"/>
      <c r="E51" s="256"/>
      <c r="F51" s="256"/>
      <c r="G51" s="14">
        <v>44</v>
      </c>
      <c r="H51" s="148">
        <v>0</v>
      </c>
      <c r="I51" s="148">
        <v>0</v>
      </c>
    </row>
    <row r="52" spans="1:9" ht="12.75" customHeight="1" x14ac:dyDescent="0.25">
      <c r="A52" s="256" t="s">
        <v>46</v>
      </c>
      <c r="B52" s="256"/>
      <c r="C52" s="256"/>
      <c r="D52" s="256"/>
      <c r="E52" s="256"/>
      <c r="F52" s="256"/>
      <c r="G52" s="14">
        <v>45</v>
      </c>
      <c r="H52" s="148">
        <v>0</v>
      </c>
      <c r="I52" s="148">
        <v>0</v>
      </c>
    </row>
    <row r="53" spans="1:9" ht="12.75" customHeight="1" x14ac:dyDescent="0.25">
      <c r="A53" s="260" t="s">
        <v>47</v>
      </c>
      <c r="B53" s="260"/>
      <c r="C53" s="260"/>
      <c r="D53" s="260"/>
      <c r="E53" s="260"/>
      <c r="F53" s="260"/>
      <c r="G53" s="15">
        <v>46</v>
      </c>
      <c r="H53" s="23">
        <f>SUM(H54:H59)</f>
        <v>211581418</v>
      </c>
      <c r="I53" s="23">
        <f>SUM(I54:I59)</f>
        <v>260518183</v>
      </c>
    </row>
    <row r="54" spans="1:9" ht="12.75" customHeight="1" x14ac:dyDescent="0.25">
      <c r="A54" s="256" t="s">
        <v>48</v>
      </c>
      <c r="B54" s="256"/>
      <c r="C54" s="256"/>
      <c r="D54" s="256"/>
      <c r="E54" s="256"/>
      <c r="F54" s="256"/>
      <c r="G54" s="14">
        <v>47</v>
      </c>
      <c r="H54" s="148">
        <v>5786039</v>
      </c>
      <c r="I54" s="148">
        <v>5497182</v>
      </c>
    </row>
    <row r="55" spans="1:9" ht="12.75" customHeight="1" x14ac:dyDescent="0.25">
      <c r="A55" s="256" t="s">
        <v>49</v>
      </c>
      <c r="B55" s="256"/>
      <c r="C55" s="256"/>
      <c r="D55" s="256"/>
      <c r="E55" s="256"/>
      <c r="F55" s="256"/>
      <c r="G55" s="14">
        <v>48</v>
      </c>
      <c r="H55" s="148">
        <v>74392078</v>
      </c>
      <c r="I55" s="148">
        <v>106414812</v>
      </c>
    </row>
    <row r="56" spans="1:9" ht="12.75" customHeight="1" x14ac:dyDescent="0.25">
      <c r="A56" s="256" t="s">
        <v>50</v>
      </c>
      <c r="B56" s="256"/>
      <c r="C56" s="256"/>
      <c r="D56" s="256"/>
      <c r="E56" s="256"/>
      <c r="F56" s="256"/>
      <c r="G56" s="14">
        <v>49</v>
      </c>
      <c r="H56" s="148">
        <v>108484202</v>
      </c>
      <c r="I56" s="148">
        <v>144761333</v>
      </c>
    </row>
    <row r="57" spans="1:9" ht="12.75" customHeight="1" x14ac:dyDescent="0.25">
      <c r="A57" s="256" t="s">
        <v>51</v>
      </c>
      <c r="B57" s="256"/>
      <c r="C57" s="256"/>
      <c r="D57" s="256"/>
      <c r="E57" s="256"/>
      <c r="F57" s="256"/>
      <c r="G57" s="14">
        <v>50</v>
      </c>
      <c r="H57" s="148">
        <v>0</v>
      </c>
      <c r="I57" s="148">
        <v>0</v>
      </c>
    </row>
    <row r="58" spans="1:9" ht="12.75" customHeight="1" x14ac:dyDescent="0.25">
      <c r="A58" s="256" t="s">
        <v>52</v>
      </c>
      <c r="B58" s="256"/>
      <c r="C58" s="256"/>
      <c r="D58" s="256"/>
      <c r="E58" s="256"/>
      <c r="F58" s="256"/>
      <c r="G58" s="14">
        <v>51</v>
      </c>
      <c r="H58" s="148">
        <v>4496122</v>
      </c>
      <c r="I58" s="148">
        <v>301739</v>
      </c>
    </row>
    <row r="59" spans="1:9" ht="12.75" customHeight="1" x14ac:dyDescent="0.25">
      <c r="A59" s="256" t="s">
        <v>53</v>
      </c>
      <c r="B59" s="256"/>
      <c r="C59" s="256"/>
      <c r="D59" s="256"/>
      <c r="E59" s="256"/>
      <c r="F59" s="256"/>
      <c r="G59" s="14">
        <v>52</v>
      </c>
      <c r="H59" s="148">
        <v>18422977</v>
      </c>
      <c r="I59" s="148">
        <v>3543117</v>
      </c>
    </row>
    <row r="60" spans="1:9" ht="12.75" customHeight="1" x14ac:dyDescent="0.25">
      <c r="A60" s="260" t="s">
        <v>54</v>
      </c>
      <c r="B60" s="260"/>
      <c r="C60" s="260"/>
      <c r="D60" s="260"/>
      <c r="E60" s="260"/>
      <c r="F60" s="260"/>
      <c r="G60" s="15">
        <v>53</v>
      </c>
      <c r="H60" s="23">
        <f>SUM(H61:H69)</f>
        <v>46314419</v>
      </c>
      <c r="I60" s="23">
        <f>SUM(I61:I69)</f>
        <v>32614294</v>
      </c>
    </row>
    <row r="61" spans="1:9" ht="12.75" customHeight="1" x14ac:dyDescent="0.25">
      <c r="A61" s="256" t="s">
        <v>23</v>
      </c>
      <c r="B61" s="256"/>
      <c r="C61" s="256"/>
      <c r="D61" s="256"/>
      <c r="E61" s="256"/>
      <c r="F61" s="256"/>
      <c r="G61" s="14">
        <v>54</v>
      </c>
      <c r="H61" s="22">
        <v>0</v>
      </c>
      <c r="I61" s="148">
        <v>0</v>
      </c>
    </row>
    <row r="62" spans="1:9" ht="27.65" customHeight="1" x14ac:dyDescent="0.25">
      <c r="A62" s="256" t="s">
        <v>24</v>
      </c>
      <c r="B62" s="256"/>
      <c r="C62" s="256"/>
      <c r="D62" s="256"/>
      <c r="E62" s="256"/>
      <c r="F62" s="256"/>
      <c r="G62" s="14">
        <v>55</v>
      </c>
      <c r="H62" s="22">
        <v>0</v>
      </c>
      <c r="I62" s="148">
        <v>0</v>
      </c>
    </row>
    <row r="63" spans="1:9" ht="12.75" customHeight="1" x14ac:dyDescent="0.25">
      <c r="A63" s="256" t="s">
        <v>25</v>
      </c>
      <c r="B63" s="256"/>
      <c r="C63" s="256"/>
      <c r="D63" s="256"/>
      <c r="E63" s="256"/>
      <c r="F63" s="256"/>
      <c r="G63" s="14">
        <v>56</v>
      </c>
      <c r="H63" s="22">
        <v>0</v>
      </c>
      <c r="I63" s="148">
        <v>0</v>
      </c>
    </row>
    <row r="64" spans="1:9" ht="25.9" customHeight="1" x14ac:dyDescent="0.25">
      <c r="A64" s="256" t="s">
        <v>55</v>
      </c>
      <c r="B64" s="256"/>
      <c r="C64" s="256"/>
      <c r="D64" s="256"/>
      <c r="E64" s="256"/>
      <c r="F64" s="256"/>
      <c r="G64" s="14">
        <v>57</v>
      </c>
      <c r="H64" s="22">
        <v>0</v>
      </c>
      <c r="I64" s="148">
        <v>0</v>
      </c>
    </row>
    <row r="65" spans="1:9" ht="21.65" customHeight="1" x14ac:dyDescent="0.25">
      <c r="A65" s="256" t="s">
        <v>27</v>
      </c>
      <c r="B65" s="256"/>
      <c r="C65" s="256"/>
      <c r="D65" s="256"/>
      <c r="E65" s="256"/>
      <c r="F65" s="256"/>
      <c r="G65" s="14">
        <v>58</v>
      </c>
      <c r="H65" s="22">
        <v>0</v>
      </c>
      <c r="I65" s="148">
        <v>0</v>
      </c>
    </row>
    <row r="66" spans="1:9" ht="21.65" customHeight="1" x14ac:dyDescent="0.25">
      <c r="A66" s="256" t="s">
        <v>28</v>
      </c>
      <c r="B66" s="256"/>
      <c r="C66" s="256"/>
      <c r="D66" s="256"/>
      <c r="E66" s="256"/>
      <c r="F66" s="256"/>
      <c r="G66" s="14">
        <v>59</v>
      </c>
      <c r="H66" s="22">
        <v>0</v>
      </c>
      <c r="I66" s="148">
        <v>0</v>
      </c>
    </row>
    <row r="67" spans="1:9" ht="12.75" customHeight="1" x14ac:dyDescent="0.25">
      <c r="A67" s="256" t="s">
        <v>29</v>
      </c>
      <c r="B67" s="256"/>
      <c r="C67" s="256"/>
      <c r="D67" s="256"/>
      <c r="E67" s="256"/>
      <c r="F67" s="256"/>
      <c r="G67" s="14">
        <v>60</v>
      </c>
      <c r="H67" s="148">
        <v>32997449</v>
      </c>
      <c r="I67" s="148">
        <v>30814294</v>
      </c>
    </row>
    <row r="68" spans="1:9" ht="12.75" customHeight="1" x14ac:dyDescent="0.25">
      <c r="A68" s="256" t="s">
        <v>30</v>
      </c>
      <c r="B68" s="256"/>
      <c r="C68" s="256"/>
      <c r="D68" s="256"/>
      <c r="E68" s="256"/>
      <c r="F68" s="256"/>
      <c r="G68" s="14">
        <v>61</v>
      </c>
      <c r="H68" s="148">
        <v>13316970</v>
      </c>
      <c r="I68" s="148">
        <v>1800000</v>
      </c>
    </row>
    <row r="69" spans="1:9" ht="12.75" customHeight="1" x14ac:dyDescent="0.25">
      <c r="A69" s="256" t="s">
        <v>56</v>
      </c>
      <c r="B69" s="256"/>
      <c r="C69" s="256"/>
      <c r="D69" s="256"/>
      <c r="E69" s="256"/>
      <c r="F69" s="256"/>
      <c r="G69" s="14">
        <v>62</v>
      </c>
      <c r="H69" s="148">
        <v>0</v>
      </c>
      <c r="I69" s="148">
        <v>0</v>
      </c>
    </row>
    <row r="70" spans="1:9" ht="12.75" customHeight="1" x14ac:dyDescent="0.25">
      <c r="A70" s="256" t="s">
        <v>57</v>
      </c>
      <c r="B70" s="256"/>
      <c r="C70" s="256"/>
      <c r="D70" s="256"/>
      <c r="E70" s="256"/>
      <c r="F70" s="256"/>
      <c r="G70" s="14">
        <v>63</v>
      </c>
      <c r="H70" s="148">
        <v>332301292</v>
      </c>
      <c r="I70" s="148">
        <v>349760252</v>
      </c>
    </row>
    <row r="71" spans="1:9" ht="12.75" customHeight="1" x14ac:dyDescent="0.25">
      <c r="A71" s="257" t="s">
        <v>58</v>
      </c>
      <c r="B71" s="257"/>
      <c r="C71" s="257"/>
      <c r="D71" s="257"/>
      <c r="E71" s="257"/>
      <c r="F71" s="257"/>
      <c r="G71" s="14">
        <v>64</v>
      </c>
      <c r="H71" s="148">
        <v>6334220</v>
      </c>
      <c r="I71" s="148">
        <v>6218077</v>
      </c>
    </row>
    <row r="72" spans="1:9" ht="12.75" customHeight="1" x14ac:dyDescent="0.25">
      <c r="A72" s="258" t="s">
        <v>305</v>
      </c>
      <c r="B72" s="258"/>
      <c r="C72" s="258"/>
      <c r="D72" s="258"/>
      <c r="E72" s="258"/>
      <c r="F72" s="258"/>
      <c r="G72" s="15">
        <v>65</v>
      </c>
      <c r="H72" s="23">
        <f>H8+H9+H44+H71</f>
        <v>880854472</v>
      </c>
      <c r="I72" s="23">
        <f>I8+I9+I44+I71</f>
        <v>929902082</v>
      </c>
    </row>
    <row r="73" spans="1:9" ht="12.75" customHeight="1" x14ac:dyDescent="0.25">
      <c r="A73" s="257" t="s">
        <v>59</v>
      </c>
      <c r="B73" s="257"/>
      <c r="C73" s="257"/>
      <c r="D73" s="257"/>
      <c r="E73" s="257"/>
      <c r="F73" s="257"/>
      <c r="G73" s="14">
        <v>66</v>
      </c>
      <c r="H73" s="22">
        <v>0</v>
      </c>
      <c r="I73" s="22">
        <v>0</v>
      </c>
    </row>
    <row r="74" spans="1:9" x14ac:dyDescent="0.25">
      <c r="A74" s="261" t="s">
        <v>60</v>
      </c>
      <c r="B74" s="262"/>
      <c r="C74" s="262"/>
      <c r="D74" s="262"/>
      <c r="E74" s="262"/>
      <c r="F74" s="262"/>
      <c r="G74" s="262"/>
      <c r="H74" s="262"/>
      <c r="I74" s="262"/>
    </row>
    <row r="75" spans="1:9" ht="12.75" customHeight="1" x14ac:dyDescent="0.25">
      <c r="A75" s="258" t="s">
        <v>353</v>
      </c>
      <c r="B75" s="258"/>
      <c r="C75" s="258"/>
      <c r="D75" s="258"/>
      <c r="E75" s="258"/>
      <c r="F75" s="258"/>
      <c r="G75" s="15">
        <v>67</v>
      </c>
      <c r="H75" s="102">
        <f>H76+H77+H78+H84+H85+H91+H94+H97</f>
        <v>303235757</v>
      </c>
      <c r="I75" s="102">
        <f>I76+I77+I78+I84+I85+I91+I94+I97</f>
        <v>334962872</v>
      </c>
    </row>
    <row r="76" spans="1:9" ht="12.75" customHeight="1" x14ac:dyDescent="0.25">
      <c r="A76" s="256" t="s">
        <v>61</v>
      </c>
      <c r="B76" s="256"/>
      <c r="C76" s="256"/>
      <c r="D76" s="256"/>
      <c r="E76" s="256"/>
      <c r="F76" s="256"/>
      <c r="G76" s="14">
        <v>68</v>
      </c>
      <c r="H76" s="22">
        <v>133165000</v>
      </c>
      <c r="I76" s="22">
        <v>133165000</v>
      </c>
    </row>
    <row r="77" spans="1:9" ht="12.75" customHeight="1" x14ac:dyDescent="0.25">
      <c r="A77" s="256" t="s">
        <v>62</v>
      </c>
      <c r="B77" s="256"/>
      <c r="C77" s="256"/>
      <c r="D77" s="256"/>
      <c r="E77" s="256"/>
      <c r="F77" s="256"/>
      <c r="G77" s="14">
        <v>69</v>
      </c>
      <c r="H77" s="22">
        <v>0</v>
      </c>
      <c r="I77" s="22">
        <v>0</v>
      </c>
    </row>
    <row r="78" spans="1:9" ht="12.75" customHeight="1" x14ac:dyDescent="0.25">
      <c r="A78" s="260" t="s">
        <v>63</v>
      </c>
      <c r="B78" s="260"/>
      <c r="C78" s="260"/>
      <c r="D78" s="260"/>
      <c r="E78" s="260"/>
      <c r="F78" s="260"/>
      <c r="G78" s="15">
        <v>70</v>
      </c>
      <c r="H78" s="102">
        <f>SUM(H79:H83)</f>
        <v>30748156</v>
      </c>
      <c r="I78" s="102">
        <f>SUM(I79:I83)</f>
        <v>36371186</v>
      </c>
    </row>
    <row r="79" spans="1:9" ht="12.75" customHeight="1" x14ac:dyDescent="0.25">
      <c r="A79" s="256" t="s">
        <v>64</v>
      </c>
      <c r="B79" s="256"/>
      <c r="C79" s="256"/>
      <c r="D79" s="256"/>
      <c r="E79" s="256"/>
      <c r="F79" s="256"/>
      <c r="G79" s="14">
        <v>71</v>
      </c>
      <c r="H79" s="148">
        <v>6658250</v>
      </c>
      <c r="I79" s="148">
        <v>6658250</v>
      </c>
    </row>
    <row r="80" spans="1:9" ht="12.75" customHeight="1" x14ac:dyDescent="0.25">
      <c r="A80" s="256" t="s">
        <v>65</v>
      </c>
      <c r="B80" s="256"/>
      <c r="C80" s="256"/>
      <c r="D80" s="256"/>
      <c r="E80" s="256"/>
      <c r="F80" s="256"/>
      <c r="G80" s="14">
        <v>72</v>
      </c>
      <c r="H80" s="148">
        <v>36511836</v>
      </c>
      <c r="I80" s="148">
        <v>40537606</v>
      </c>
    </row>
    <row r="81" spans="1:9" ht="12.75" customHeight="1" x14ac:dyDescent="0.25">
      <c r="A81" s="256" t="s">
        <v>66</v>
      </c>
      <c r="B81" s="256"/>
      <c r="C81" s="256"/>
      <c r="D81" s="256"/>
      <c r="E81" s="256"/>
      <c r="F81" s="256"/>
      <c r="G81" s="14">
        <v>73</v>
      </c>
      <c r="H81" s="148">
        <v>-12421930</v>
      </c>
      <c r="I81" s="148">
        <v>-10824670</v>
      </c>
    </row>
    <row r="82" spans="1:9" ht="12.75" customHeight="1" x14ac:dyDescent="0.25">
      <c r="A82" s="256" t="s">
        <v>67</v>
      </c>
      <c r="B82" s="256"/>
      <c r="C82" s="256"/>
      <c r="D82" s="256"/>
      <c r="E82" s="256"/>
      <c r="F82" s="256"/>
      <c r="G82" s="14">
        <v>74</v>
      </c>
      <c r="H82" s="148">
        <v>0</v>
      </c>
      <c r="I82" s="22">
        <v>0</v>
      </c>
    </row>
    <row r="83" spans="1:9" ht="12.75" customHeight="1" x14ac:dyDescent="0.25">
      <c r="A83" s="256" t="s">
        <v>68</v>
      </c>
      <c r="B83" s="256"/>
      <c r="C83" s="256"/>
      <c r="D83" s="256"/>
      <c r="E83" s="256"/>
      <c r="F83" s="256"/>
      <c r="G83" s="14">
        <v>75</v>
      </c>
      <c r="H83" s="22">
        <v>0</v>
      </c>
      <c r="I83" s="22">
        <v>0</v>
      </c>
    </row>
    <row r="84" spans="1:9" ht="12.75" customHeight="1" x14ac:dyDescent="0.25">
      <c r="A84" s="259" t="s">
        <v>69</v>
      </c>
      <c r="B84" s="259"/>
      <c r="C84" s="259"/>
      <c r="D84" s="259"/>
      <c r="E84" s="259"/>
      <c r="F84" s="259"/>
      <c r="G84" s="95">
        <v>76</v>
      </c>
      <c r="H84" s="96">
        <v>0</v>
      </c>
      <c r="I84" s="96">
        <v>0</v>
      </c>
    </row>
    <row r="85" spans="1:9" ht="12.75" customHeight="1" x14ac:dyDescent="0.25">
      <c r="A85" s="260" t="s">
        <v>445</v>
      </c>
      <c r="B85" s="260"/>
      <c r="C85" s="260"/>
      <c r="D85" s="260"/>
      <c r="E85" s="260"/>
      <c r="F85" s="260"/>
      <c r="G85" s="15">
        <v>77</v>
      </c>
      <c r="H85" s="23">
        <f>H86+H87+H88+H89+H90</f>
        <v>0</v>
      </c>
      <c r="I85" s="23">
        <f>I86+I87+I88+I89+I90</f>
        <v>0</v>
      </c>
    </row>
    <row r="86" spans="1:9" ht="25.5" customHeight="1" x14ac:dyDescent="0.25">
      <c r="A86" s="256" t="s">
        <v>446</v>
      </c>
      <c r="B86" s="256"/>
      <c r="C86" s="256"/>
      <c r="D86" s="256"/>
      <c r="E86" s="256"/>
      <c r="F86" s="256"/>
      <c r="G86" s="14">
        <v>78</v>
      </c>
      <c r="H86" s="22">
        <v>0</v>
      </c>
      <c r="I86" s="22">
        <v>0</v>
      </c>
    </row>
    <row r="87" spans="1:9" ht="12.75" customHeight="1" x14ac:dyDescent="0.25">
      <c r="A87" s="256" t="s">
        <v>70</v>
      </c>
      <c r="B87" s="256"/>
      <c r="C87" s="256"/>
      <c r="D87" s="256"/>
      <c r="E87" s="256"/>
      <c r="F87" s="256"/>
      <c r="G87" s="14">
        <v>79</v>
      </c>
      <c r="H87" s="22">
        <v>0</v>
      </c>
      <c r="I87" s="22">
        <v>0</v>
      </c>
    </row>
    <row r="88" spans="1:9" ht="12.75" customHeight="1" x14ac:dyDescent="0.25">
      <c r="A88" s="256" t="s">
        <v>71</v>
      </c>
      <c r="B88" s="256"/>
      <c r="C88" s="256"/>
      <c r="D88" s="256"/>
      <c r="E88" s="256"/>
      <c r="F88" s="256"/>
      <c r="G88" s="14">
        <v>80</v>
      </c>
      <c r="H88" s="22">
        <v>0</v>
      </c>
      <c r="I88" s="22">
        <v>0</v>
      </c>
    </row>
    <row r="89" spans="1:9" ht="12.75" customHeight="1" x14ac:dyDescent="0.25">
      <c r="A89" s="256" t="s">
        <v>349</v>
      </c>
      <c r="B89" s="256"/>
      <c r="C89" s="256"/>
      <c r="D89" s="256"/>
      <c r="E89" s="256"/>
      <c r="F89" s="256"/>
      <c r="G89" s="14">
        <v>81</v>
      </c>
      <c r="H89" s="22">
        <v>0</v>
      </c>
      <c r="I89" s="22">
        <v>0</v>
      </c>
    </row>
    <row r="90" spans="1:9" ht="12.75" customHeight="1" x14ac:dyDescent="0.25">
      <c r="A90" s="256" t="s">
        <v>350</v>
      </c>
      <c r="B90" s="256"/>
      <c r="C90" s="256"/>
      <c r="D90" s="256"/>
      <c r="E90" s="256"/>
      <c r="F90" s="256"/>
      <c r="G90" s="14">
        <v>82</v>
      </c>
      <c r="H90" s="22">
        <v>0</v>
      </c>
      <c r="I90" s="22">
        <v>0</v>
      </c>
    </row>
    <row r="91" spans="1:9" ht="12.75" customHeight="1" x14ac:dyDescent="0.25">
      <c r="A91" s="260" t="s">
        <v>351</v>
      </c>
      <c r="B91" s="260"/>
      <c r="C91" s="260"/>
      <c r="D91" s="260"/>
      <c r="E91" s="260"/>
      <c r="F91" s="260"/>
      <c r="G91" s="15">
        <v>83</v>
      </c>
      <c r="H91" s="23">
        <f>H92-H93</f>
        <v>24115606</v>
      </c>
      <c r="I91" s="23">
        <f>I92-I93</f>
        <v>50565014</v>
      </c>
    </row>
    <row r="92" spans="1:9" ht="12.75" customHeight="1" x14ac:dyDescent="0.25">
      <c r="A92" s="256" t="s">
        <v>72</v>
      </c>
      <c r="B92" s="256"/>
      <c r="C92" s="256"/>
      <c r="D92" s="256"/>
      <c r="E92" s="256"/>
      <c r="F92" s="256"/>
      <c r="G92" s="14">
        <v>84</v>
      </c>
      <c r="H92" s="148">
        <v>24115606</v>
      </c>
      <c r="I92" s="148">
        <v>50565014</v>
      </c>
    </row>
    <row r="93" spans="1:9" ht="12.75" customHeight="1" x14ac:dyDescent="0.25">
      <c r="A93" s="256" t="s">
        <v>73</v>
      </c>
      <c r="B93" s="256"/>
      <c r="C93" s="256"/>
      <c r="D93" s="256"/>
      <c r="E93" s="256"/>
      <c r="F93" s="256"/>
      <c r="G93" s="14">
        <v>85</v>
      </c>
      <c r="H93" s="22">
        <v>0</v>
      </c>
      <c r="I93" s="22">
        <v>0</v>
      </c>
    </row>
    <row r="94" spans="1:9" ht="12.75" customHeight="1" x14ac:dyDescent="0.25">
      <c r="A94" s="260" t="s">
        <v>352</v>
      </c>
      <c r="B94" s="260"/>
      <c r="C94" s="260"/>
      <c r="D94" s="260"/>
      <c r="E94" s="260"/>
      <c r="F94" s="260"/>
      <c r="G94" s="15">
        <v>86</v>
      </c>
      <c r="H94" s="23">
        <f>H95-H96</f>
        <v>115206995</v>
      </c>
      <c r="I94" s="23">
        <f>I95-I96</f>
        <v>114861672</v>
      </c>
    </row>
    <row r="95" spans="1:9" ht="12.75" customHeight="1" x14ac:dyDescent="0.25">
      <c r="A95" s="256" t="s">
        <v>74</v>
      </c>
      <c r="B95" s="256"/>
      <c r="C95" s="256"/>
      <c r="D95" s="256"/>
      <c r="E95" s="256"/>
      <c r="F95" s="256"/>
      <c r="G95" s="14">
        <v>87</v>
      </c>
      <c r="H95" s="148">
        <v>115206995</v>
      </c>
      <c r="I95" s="148">
        <v>114861672</v>
      </c>
    </row>
    <row r="96" spans="1:9" ht="12.75" customHeight="1" x14ac:dyDescent="0.25">
      <c r="A96" s="256" t="s">
        <v>75</v>
      </c>
      <c r="B96" s="256"/>
      <c r="C96" s="256"/>
      <c r="D96" s="256"/>
      <c r="E96" s="256"/>
      <c r="F96" s="256"/>
      <c r="G96" s="14">
        <v>88</v>
      </c>
      <c r="H96" s="22">
        <v>0</v>
      </c>
      <c r="I96" s="22">
        <v>0</v>
      </c>
    </row>
    <row r="97" spans="1:9" ht="12.75" customHeight="1" x14ac:dyDescent="0.25">
      <c r="A97" s="256" t="s">
        <v>76</v>
      </c>
      <c r="B97" s="256"/>
      <c r="C97" s="256"/>
      <c r="D97" s="256"/>
      <c r="E97" s="256"/>
      <c r="F97" s="256"/>
      <c r="G97" s="14">
        <v>89</v>
      </c>
      <c r="H97" s="22">
        <v>0</v>
      </c>
      <c r="I97" s="22">
        <v>0</v>
      </c>
    </row>
    <row r="98" spans="1:9" ht="12.75" customHeight="1" x14ac:dyDescent="0.25">
      <c r="A98" s="258" t="s">
        <v>354</v>
      </c>
      <c r="B98" s="258"/>
      <c r="C98" s="258"/>
      <c r="D98" s="258"/>
      <c r="E98" s="258"/>
      <c r="F98" s="258"/>
      <c r="G98" s="15">
        <v>90</v>
      </c>
      <c r="H98" s="23">
        <f>SUM(H99:H104)</f>
        <v>6102034</v>
      </c>
      <c r="I98" s="23">
        <f>SUM(I99:I104)</f>
        <v>5688877</v>
      </c>
    </row>
    <row r="99" spans="1:9" ht="12.75" customHeight="1" x14ac:dyDescent="0.25">
      <c r="A99" s="256" t="s">
        <v>77</v>
      </c>
      <c r="B99" s="256"/>
      <c r="C99" s="256"/>
      <c r="D99" s="256"/>
      <c r="E99" s="256"/>
      <c r="F99" s="256"/>
      <c r="G99" s="14">
        <v>91</v>
      </c>
      <c r="H99" s="148">
        <v>6102034</v>
      </c>
      <c r="I99" s="148">
        <v>5688877</v>
      </c>
    </row>
    <row r="100" spans="1:9" ht="12.75" customHeight="1" x14ac:dyDescent="0.25">
      <c r="A100" s="256" t="s">
        <v>78</v>
      </c>
      <c r="B100" s="256"/>
      <c r="C100" s="256"/>
      <c r="D100" s="256"/>
      <c r="E100" s="256"/>
      <c r="F100" s="256"/>
      <c r="G100" s="14">
        <v>92</v>
      </c>
      <c r="H100" s="22">
        <v>0</v>
      </c>
      <c r="I100" s="22">
        <v>0</v>
      </c>
    </row>
    <row r="101" spans="1:9" ht="12.75" customHeight="1" x14ac:dyDescent="0.25">
      <c r="A101" s="256" t="s">
        <v>79</v>
      </c>
      <c r="B101" s="256"/>
      <c r="C101" s="256"/>
      <c r="D101" s="256"/>
      <c r="E101" s="256"/>
      <c r="F101" s="256"/>
      <c r="G101" s="14">
        <v>93</v>
      </c>
      <c r="H101" s="22">
        <v>0</v>
      </c>
      <c r="I101" s="22">
        <v>0</v>
      </c>
    </row>
    <row r="102" spans="1:9" ht="12.75" customHeight="1" x14ac:dyDescent="0.25">
      <c r="A102" s="256" t="s">
        <v>80</v>
      </c>
      <c r="B102" s="256"/>
      <c r="C102" s="256"/>
      <c r="D102" s="256"/>
      <c r="E102" s="256"/>
      <c r="F102" s="256"/>
      <c r="G102" s="14">
        <v>94</v>
      </c>
      <c r="H102" s="22">
        <v>0</v>
      </c>
      <c r="I102" s="22">
        <v>0</v>
      </c>
    </row>
    <row r="103" spans="1:9" ht="12.75" customHeight="1" x14ac:dyDescent="0.25">
      <c r="A103" s="256" t="s">
        <v>81</v>
      </c>
      <c r="B103" s="256"/>
      <c r="C103" s="256"/>
      <c r="D103" s="256"/>
      <c r="E103" s="256"/>
      <c r="F103" s="256"/>
      <c r="G103" s="14">
        <v>95</v>
      </c>
      <c r="H103" s="22">
        <v>0</v>
      </c>
      <c r="I103" s="22">
        <v>0</v>
      </c>
    </row>
    <row r="104" spans="1:9" ht="12.75" customHeight="1" x14ac:dyDescent="0.25">
      <c r="A104" s="256" t="s">
        <v>82</v>
      </c>
      <c r="B104" s="256"/>
      <c r="C104" s="256"/>
      <c r="D104" s="256"/>
      <c r="E104" s="256"/>
      <c r="F104" s="256"/>
      <c r="G104" s="14">
        <v>96</v>
      </c>
      <c r="H104" s="22">
        <v>0</v>
      </c>
      <c r="I104" s="22">
        <v>0</v>
      </c>
    </row>
    <row r="105" spans="1:9" ht="12.75" customHeight="1" x14ac:dyDescent="0.25">
      <c r="A105" s="258" t="s">
        <v>355</v>
      </c>
      <c r="B105" s="258"/>
      <c r="C105" s="258"/>
      <c r="D105" s="258"/>
      <c r="E105" s="258"/>
      <c r="F105" s="258"/>
      <c r="G105" s="15">
        <v>97</v>
      </c>
      <c r="H105" s="23">
        <f>SUM(H106:H116)</f>
        <v>38738280</v>
      </c>
      <c r="I105" s="23">
        <f>SUM(I106:I116)</f>
        <v>32019977</v>
      </c>
    </row>
    <row r="106" spans="1:9" ht="12.75" customHeight="1" x14ac:dyDescent="0.25">
      <c r="A106" s="256" t="s">
        <v>83</v>
      </c>
      <c r="B106" s="256"/>
      <c r="C106" s="256"/>
      <c r="D106" s="256"/>
      <c r="E106" s="256"/>
      <c r="F106" s="256"/>
      <c r="G106" s="14">
        <v>98</v>
      </c>
      <c r="H106" s="22">
        <v>0</v>
      </c>
      <c r="I106" s="22">
        <v>0</v>
      </c>
    </row>
    <row r="107" spans="1:9" ht="24.65" customHeight="1" x14ac:dyDescent="0.25">
      <c r="A107" s="256" t="s">
        <v>84</v>
      </c>
      <c r="B107" s="256"/>
      <c r="C107" s="256"/>
      <c r="D107" s="256"/>
      <c r="E107" s="256"/>
      <c r="F107" s="256"/>
      <c r="G107" s="14">
        <v>99</v>
      </c>
      <c r="H107" s="22">
        <v>0</v>
      </c>
      <c r="I107" s="22">
        <v>0</v>
      </c>
    </row>
    <row r="108" spans="1:9" ht="12.75" customHeight="1" x14ac:dyDescent="0.25">
      <c r="A108" s="256" t="s">
        <v>85</v>
      </c>
      <c r="B108" s="256"/>
      <c r="C108" s="256"/>
      <c r="D108" s="256"/>
      <c r="E108" s="256"/>
      <c r="F108" s="256"/>
      <c r="G108" s="14">
        <v>100</v>
      </c>
      <c r="H108" s="22">
        <v>0</v>
      </c>
      <c r="I108" s="22">
        <v>0</v>
      </c>
    </row>
    <row r="109" spans="1:9" ht="21.65" customHeight="1" x14ac:dyDescent="0.25">
      <c r="A109" s="256" t="s">
        <v>86</v>
      </c>
      <c r="B109" s="256"/>
      <c r="C109" s="256"/>
      <c r="D109" s="256"/>
      <c r="E109" s="256"/>
      <c r="F109" s="256"/>
      <c r="G109" s="14">
        <v>101</v>
      </c>
      <c r="H109" s="22">
        <v>0</v>
      </c>
      <c r="I109" s="22">
        <v>0</v>
      </c>
    </row>
    <row r="110" spans="1:9" ht="12.75" customHeight="1" x14ac:dyDescent="0.25">
      <c r="A110" s="256" t="s">
        <v>87</v>
      </c>
      <c r="B110" s="256"/>
      <c r="C110" s="256"/>
      <c r="D110" s="256"/>
      <c r="E110" s="256"/>
      <c r="F110" s="256"/>
      <c r="G110" s="14">
        <v>102</v>
      </c>
      <c r="H110" s="22">
        <v>0</v>
      </c>
      <c r="I110" s="22">
        <v>0</v>
      </c>
    </row>
    <row r="111" spans="1:9" ht="12.75" customHeight="1" x14ac:dyDescent="0.25">
      <c r="A111" s="256" t="s">
        <v>88</v>
      </c>
      <c r="B111" s="256"/>
      <c r="C111" s="256"/>
      <c r="D111" s="256"/>
      <c r="E111" s="256"/>
      <c r="F111" s="256"/>
      <c r="G111" s="14">
        <v>103</v>
      </c>
      <c r="H111" s="148">
        <v>38295580</v>
      </c>
      <c r="I111" s="148">
        <v>31759706</v>
      </c>
    </row>
    <row r="112" spans="1:9" ht="12.75" customHeight="1" x14ac:dyDescent="0.25">
      <c r="A112" s="256" t="s">
        <v>89</v>
      </c>
      <c r="B112" s="256"/>
      <c r="C112" s="256"/>
      <c r="D112" s="256"/>
      <c r="E112" s="256"/>
      <c r="F112" s="256"/>
      <c r="G112" s="14">
        <v>104</v>
      </c>
      <c r="H112" s="148">
        <v>0</v>
      </c>
      <c r="I112" s="148">
        <v>0</v>
      </c>
    </row>
    <row r="113" spans="1:9" ht="12.75" customHeight="1" x14ac:dyDescent="0.25">
      <c r="A113" s="256" t="s">
        <v>90</v>
      </c>
      <c r="B113" s="256"/>
      <c r="C113" s="256"/>
      <c r="D113" s="256"/>
      <c r="E113" s="256"/>
      <c r="F113" s="256"/>
      <c r="G113" s="14">
        <v>105</v>
      </c>
      <c r="H113" s="148">
        <v>0</v>
      </c>
      <c r="I113" s="148">
        <v>0</v>
      </c>
    </row>
    <row r="114" spans="1:9" ht="12.75" customHeight="1" x14ac:dyDescent="0.25">
      <c r="A114" s="256" t="s">
        <v>91</v>
      </c>
      <c r="B114" s="256"/>
      <c r="C114" s="256"/>
      <c r="D114" s="256"/>
      <c r="E114" s="256"/>
      <c r="F114" s="256"/>
      <c r="G114" s="14">
        <v>106</v>
      </c>
      <c r="H114" s="148">
        <v>0</v>
      </c>
      <c r="I114" s="148">
        <v>0</v>
      </c>
    </row>
    <row r="115" spans="1:9" ht="12.75" customHeight="1" x14ac:dyDescent="0.25">
      <c r="A115" s="256" t="s">
        <v>92</v>
      </c>
      <c r="B115" s="256"/>
      <c r="C115" s="256"/>
      <c r="D115" s="256"/>
      <c r="E115" s="256"/>
      <c r="F115" s="256"/>
      <c r="G115" s="14">
        <v>107</v>
      </c>
      <c r="H115" s="148">
        <v>442700</v>
      </c>
      <c r="I115" s="148">
        <v>260271</v>
      </c>
    </row>
    <row r="116" spans="1:9" ht="12.75" customHeight="1" x14ac:dyDescent="0.25">
      <c r="A116" s="256" t="s">
        <v>93</v>
      </c>
      <c r="B116" s="256"/>
      <c r="C116" s="256"/>
      <c r="D116" s="256"/>
      <c r="E116" s="256"/>
      <c r="F116" s="256"/>
      <c r="G116" s="14">
        <v>108</v>
      </c>
      <c r="H116" s="22">
        <v>0</v>
      </c>
      <c r="I116" s="22">
        <v>0</v>
      </c>
    </row>
    <row r="117" spans="1:9" ht="12.75" customHeight="1" x14ac:dyDescent="0.25">
      <c r="A117" s="258" t="s">
        <v>356</v>
      </c>
      <c r="B117" s="258"/>
      <c r="C117" s="258"/>
      <c r="D117" s="258"/>
      <c r="E117" s="258"/>
      <c r="F117" s="258"/>
      <c r="G117" s="15">
        <v>109</v>
      </c>
      <c r="H117" s="23">
        <f>SUM(H118:H131)</f>
        <v>246632690</v>
      </c>
      <c r="I117" s="23">
        <f>SUM(I118:I131)</f>
        <v>272095500</v>
      </c>
    </row>
    <row r="118" spans="1:9" ht="12.75" customHeight="1" x14ac:dyDescent="0.25">
      <c r="A118" s="256" t="s">
        <v>83</v>
      </c>
      <c r="B118" s="256"/>
      <c r="C118" s="256"/>
      <c r="D118" s="256"/>
      <c r="E118" s="256"/>
      <c r="F118" s="256"/>
      <c r="G118" s="14">
        <v>110</v>
      </c>
      <c r="H118" s="148">
        <v>1821627</v>
      </c>
      <c r="I118" s="148">
        <v>4036745</v>
      </c>
    </row>
    <row r="119" spans="1:9" ht="22.15" customHeight="1" x14ac:dyDescent="0.25">
      <c r="A119" s="256" t="s">
        <v>84</v>
      </c>
      <c r="B119" s="256"/>
      <c r="C119" s="256"/>
      <c r="D119" s="256"/>
      <c r="E119" s="256"/>
      <c r="F119" s="256"/>
      <c r="G119" s="14">
        <v>111</v>
      </c>
      <c r="H119" s="148">
        <v>0</v>
      </c>
      <c r="I119" s="148">
        <v>0</v>
      </c>
    </row>
    <row r="120" spans="1:9" ht="12.75" customHeight="1" x14ac:dyDescent="0.25">
      <c r="A120" s="256" t="s">
        <v>85</v>
      </c>
      <c r="B120" s="256"/>
      <c r="C120" s="256"/>
      <c r="D120" s="256"/>
      <c r="E120" s="256"/>
      <c r="F120" s="256"/>
      <c r="G120" s="14">
        <v>112</v>
      </c>
      <c r="H120" s="148">
        <v>3975002</v>
      </c>
      <c r="I120" s="148">
        <v>44606106</v>
      </c>
    </row>
    <row r="121" spans="1:9" ht="23.5" customHeight="1" x14ac:dyDescent="0.25">
      <c r="A121" s="256" t="s">
        <v>86</v>
      </c>
      <c r="B121" s="256"/>
      <c r="C121" s="256"/>
      <c r="D121" s="256"/>
      <c r="E121" s="256"/>
      <c r="F121" s="256"/>
      <c r="G121" s="14">
        <v>113</v>
      </c>
      <c r="H121" s="148">
        <v>0</v>
      </c>
      <c r="I121" s="148">
        <v>0</v>
      </c>
    </row>
    <row r="122" spans="1:9" ht="12.75" customHeight="1" x14ac:dyDescent="0.25">
      <c r="A122" s="256" t="s">
        <v>87</v>
      </c>
      <c r="B122" s="256"/>
      <c r="C122" s="256"/>
      <c r="D122" s="256"/>
      <c r="E122" s="256"/>
      <c r="F122" s="256"/>
      <c r="G122" s="14">
        <v>114</v>
      </c>
      <c r="H122" s="148">
        <v>0</v>
      </c>
      <c r="I122" s="148">
        <v>0</v>
      </c>
    </row>
    <row r="123" spans="1:9" ht="12.75" customHeight="1" x14ac:dyDescent="0.25">
      <c r="A123" s="256" t="s">
        <v>88</v>
      </c>
      <c r="B123" s="256"/>
      <c r="C123" s="256"/>
      <c r="D123" s="256"/>
      <c r="E123" s="256"/>
      <c r="F123" s="256"/>
      <c r="G123" s="14">
        <v>115</v>
      </c>
      <c r="H123" s="148">
        <v>22221607</v>
      </c>
      <c r="I123" s="148">
        <v>20828534</v>
      </c>
    </row>
    <row r="124" spans="1:9" ht="12.75" customHeight="1" x14ac:dyDescent="0.25">
      <c r="A124" s="256" t="s">
        <v>89</v>
      </c>
      <c r="B124" s="256"/>
      <c r="C124" s="256"/>
      <c r="D124" s="256"/>
      <c r="E124" s="256"/>
      <c r="F124" s="256"/>
      <c r="G124" s="14">
        <v>116</v>
      </c>
      <c r="H124" s="148">
        <v>52527993</v>
      </c>
      <c r="I124" s="148">
        <v>30621489</v>
      </c>
    </row>
    <row r="125" spans="1:9" ht="12.75" customHeight="1" x14ac:dyDescent="0.25">
      <c r="A125" s="256" t="s">
        <v>90</v>
      </c>
      <c r="B125" s="256"/>
      <c r="C125" s="256"/>
      <c r="D125" s="256"/>
      <c r="E125" s="256"/>
      <c r="F125" s="256"/>
      <c r="G125" s="14">
        <v>117</v>
      </c>
      <c r="H125" s="148">
        <v>14406438</v>
      </c>
      <c r="I125" s="148">
        <v>27234190</v>
      </c>
    </row>
    <row r="126" spans="1:9" x14ac:dyDescent="0.25">
      <c r="A126" s="256" t="s">
        <v>91</v>
      </c>
      <c r="B126" s="256"/>
      <c r="C126" s="256"/>
      <c r="D126" s="256"/>
      <c r="E126" s="256"/>
      <c r="F126" s="256"/>
      <c r="G126" s="14">
        <v>118</v>
      </c>
      <c r="H126" s="148">
        <v>0</v>
      </c>
      <c r="I126" s="148">
        <v>0</v>
      </c>
    </row>
    <row r="127" spans="1:9" x14ac:dyDescent="0.25">
      <c r="A127" s="256" t="s">
        <v>94</v>
      </c>
      <c r="B127" s="256"/>
      <c r="C127" s="256"/>
      <c r="D127" s="256"/>
      <c r="E127" s="256"/>
      <c r="F127" s="256"/>
      <c r="G127" s="14">
        <v>119</v>
      </c>
      <c r="H127" s="148">
        <v>111900908</v>
      </c>
      <c r="I127" s="148">
        <v>88716048</v>
      </c>
    </row>
    <row r="128" spans="1:9" x14ac:dyDescent="0.25">
      <c r="A128" s="256" t="s">
        <v>95</v>
      </c>
      <c r="B128" s="256"/>
      <c r="C128" s="256"/>
      <c r="D128" s="256"/>
      <c r="E128" s="256"/>
      <c r="F128" s="256"/>
      <c r="G128" s="14">
        <v>120</v>
      </c>
      <c r="H128" s="148">
        <v>26471734</v>
      </c>
      <c r="I128" s="148">
        <v>45846574</v>
      </c>
    </row>
    <row r="129" spans="1:9" x14ac:dyDescent="0.25">
      <c r="A129" s="256" t="s">
        <v>96</v>
      </c>
      <c r="B129" s="256"/>
      <c r="C129" s="256"/>
      <c r="D129" s="256"/>
      <c r="E129" s="256"/>
      <c r="F129" s="256"/>
      <c r="G129" s="14">
        <v>121</v>
      </c>
      <c r="H129" s="148">
        <v>0</v>
      </c>
      <c r="I129" s="148">
        <v>0</v>
      </c>
    </row>
    <row r="130" spans="1:9" x14ac:dyDescent="0.25">
      <c r="A130" s="256" t="s">
        <v>97</v>
      </c>
      <c r="B130" s="256"/>
      <c r="C130" s="256"/>
      <c r="D130" s="256"/>
      <c r="E130" s="256"/>
      <c r="F130" s="256"/>
      <c r="G130" s="14">
        <v>122</v>
      </c>
      <c r="H130" s="148">
        <v>0</v>
      </c>
      <c r="I130" s="148">
        <v>0</v>
      </c>
    </row>
    <row r="131" spans="1:9" x14ac:dyDescent="0.25">
      <c r="A131" s="256" t="s">
        <v>98</v>
      </c>
      <c r="B131" s="256"/>
      <c r="C131" s="256"/>
      <c r="D131" s="256"/>
      <c r="E131" s="256"/>
      <c r="F131" s="256"/>
      <c r="G131" s="14">
        <v>123</v>
      </c>
      <c r="H131" s="148">
        <v>13307381</v>
      </c>
      <c r="I131" s="148">
        <v>10205814</v>
      </c>
    </row>
    <row r="132" spans="1:9" ht="22.15" customHeight="1" x14ac:dyDescent="0.25">
      <c r="A132" s="257" t="s">
        <v>99</v>
      </c>
      <c r="B132" s="257"/>
      <c r="C132" s="257"/>
      <c r="D132" s="257"/>
      <c r="E132" s="257"/>
      <c r="F132" s="257"/>
      <c r="G132" s="14">
        <v>124</v>
      </c>
      <c r="H132" s="148">
        <v>286145711</v>
      </c>
      <c r="I132" s="148">
        <v>285134856</v>
      </c>
    </row>
    <row r="133" spans="1:9" ht="12.75" customHeight="1" x14ac:dyDescent="0.25">
      <c r="A133" s="258" t="s">
        <v>357</v>
      </c>
      <c r="B133" s="258"/>
      <c r="C133" s="258"/>
      <c r="D133" s="258"/>
      <c r="E133" s="258"/>
      <c r="F133" s="258"/>
      <c r="G133" s="15">
        <v>125</v>
      </c>
      <c r="H133" s="23">
        <f>H75+H98+H105+H117+H132</f>
        <v>880854472</v>
      </c>
      <c r="I133" s="23">
        <f>I75+I98+I105+I117+I132</f>
        <v>929902082</v>
      </c>
    </row>
    <row r="134" spans="1:9" x14ac:dyDescent="0.25">
      <c r="A134" s="257" t="s">
        <v>100</v>
      </c>
      <c r="B134" s="257"/>
      <c r="C134" s="257"/>
      <c r="D134" s="257"/>
      <c r="E134" s="257"/>
      <c r="F134" s="257"/>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37"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zoomScaleNormal="100" zoomScaleSheetLayoutView="100" workbookViewId="0">
      <selection sqref="A1:I1"/>
    </sheetView>
  </sheetViews>
  <sheetFormatPr defaultRowHeight="12.5" x14ac:dyDescent="0.25"/>
  <cols>
    <col min="1" max="7" width="9.1796875" style="104"/>
    <col min="8" max="8" width="12.453125" style="103" customWidth="1"/>
    <col min="9" max="9" width="14.1796875" style="103" customWidth="1"/>
    <col min="10" max="10" width="13.453125" style="103" customWidth="1"/>
    <col min="11" max="11" width="14.1796875" style="103" customWidth="1"/>
    <col min="12" max="263" width="9.1796875" style="104"/>
    <col min="264" max="264" width="9.81640625" style="104" bestFit="1" customWidth="1"/>
    <col min="265" max="265" width="11.7265625" style="104" bestFit="1" customWidth="1"/>
    <col min="266" max="519" width="9.1796875" style="104"/>
    <col min="520" max="520" width="9.81640625" style="104" bestFit="1" customWidth="1"/>
    <col min="521" max="521" width="11.7265625" style="104" bestFit="1" customWidth="1"/>
    <col min="522" max="775" width="9.1796875" style="104"/>
    <col min="776" max="776" width="9.81640625" style="104" bestFit="1" customWidth="1"/>
    <col min="777" max="777" width="11.7265625" style="104" bestFit="1" customWidth="1"/>
    <col min="778" max="1031" width="9.1796875" style="104"/>
    <col min="1032" max="1032" width="9.81640625" style="104" bestFit="1" customWidth="1"/>
    <col min="1033" max="1033" width="11.7265625" style="104" bestFit="1" customWidth="1"/>
    <col min="1034" max="1287" width="9.1796875" style="104"/>
    <col min="1288" max="1288" width="9.81640625" style="104" bestFit="1" customWidth="1"/>
    <col min="1289" max="1289" width="11.7265625" style="104" bestFit="1" customWidth="1"/>
    <col min="1290" max="1543" width="9.1796875" style="104"/>
    <col min="1544" max="1544" width="9.81640625" style="104" bestFit="1" customWidth="1"/>
    <col min="1545" max="1545" width="11.7265625" style="104" bestFit="1" customWidth="1"/>
    <col min="1546" max="1799" width="9.1796875" style="104"/>
    <col min="1800" max="1800" width="9.81640625" style="104" bestFit="1" customWidth="1"/>
    <col min="1801" max="1801" width="11.7265625" style="104" bestFit="1" customWidth="1"/>
    <col min="1802" max="2055" width="9.1796875" style="104"/>
    <col min="2056" max="2056" width="9.81640625" style="104" bestFit="1" customWidth="1"/>
    <col min="2057" max="2057" width="11.7265625" style="104" bestFit="1" customWidth="1"/>
    <col min="2058" max="2311" width="9.1796875" style="104"/>
    <col min="2312" max="2312" width="9.81640625" style="104" bestFit="1" customWidth="1"/>
    <col min="2313" max="2313" width="11.7265625" style="104" bestFit="1" customWidth="1"/>
    <col min="2314" max="2567" width="9.1796875" style="104"/>
    <col min="2568" max="2568" width="9.81640625" style="104" bestFit="1" customWidth="1"/>
    <col min="2569" max="2569" width="11.7265625" style="104" bestFit="1" customWidth="1"/>
    <col min="2570" max="2823" width="9.1796875" style="104"/>
    <col min="2824" max="2824" width="9.81640625" style="104" bestFit="1" customWidth="1"/>
    <col min="2825" max="2825" width="11.7265625" style="104" bestFit="1" customWidth="1"/>
    <col min="2826" max="3079" width="9.1796875" style="104"/>
    <col min="3080" max="3080" width="9.81640625" style="104" bestFit="1" customWidth="1"/>
    <col min="3081" max="3081" width="11.7265625" style="104" bestFit="1" customWidth="1"/>
    <col min="3082" max="3335" width="9.1796875" style="104"/>
    <col min="3336" max="3336" width="9.81640625" style="104" bestFit="1" customWidth="1"/>
    <col min="3337" max="3337" width="11.7265625" style="104" bestFit="1" customWidth="1"/>
    <col min="3338" max="3591" width="9.1796875" style="104"/>
    <col min="3592" max="3592" width="9.81640625" style="104" bestFit="1" customWidth="1"/>
    <col min="3593" max="3593" width="11.7265625" style="104" bestFit="1" customWidth="1"/>
    <col min="3594" max="3847" width="9.1796875" style="104"/>
    <col min="3848" max="3848" width="9.81640625" style="104" bestFit="1" customWidth="1"/>
    <col min="3849" max="3849" width="11.7265625" style="104" bestFit="1" customWidth="1"/>
    <col min="3850" max="4103" width="9.1796875" style="104"/>
    <col min="4104" max="4104" width="9.81640625" style="104" bestFit="1" customWidth="1"/>
    <col min="4105" max="4105" width="11.7265625" style="104" bestFit="1" customWidth="1"/>
    <col min="4106" max="4359" width="9.1796875" style="104"/>
    <col min="4360" max="4360" width="9.81640625" style="104" bestFit="1" customWidth="1"/>
    <col min="4361" max="4361" width="11.7265625" style="104" bestFit="1" customWidth="1"/>
    <col min="4362" max="4615" width="9.1796875" style="104"/>
    <col min="4616" max="4616" width="9.81640625" style="104" bestFit="1" customWidth="1"/>
    <col min="4617" max="4617" width="11.7265625" style="104" bestFit="1" customWidth="1"/>
    <col min="4618" max="4871" width="9.1796875" style="104"/>
    <col min="4872" max="4872" width="9.81640625" style="104" bestFit="1" customWidth="1"/>
    <col min="4873" max="4873" width="11.7265625" style="104" bestFit="1" customWidth="1"/>
    <col min="4874" max="5127" width="9.1796875" style="104"/>
    <col min="5128" max="5128" width="9.81640625" style="104" bestFit="1" customWidth="1"/>
    <col min="5129" max="5129" width="11.7265625" style="104" bestFit="1" customWidth="1"/>
    <col min="5130" max="5383" width="9.1796875" style="104"/>
    <col min="5384" max="5384" width="9.81640625" style="104" bestFit="1" customWidth="1"/>
    <col min="5385" max="5385" width="11.7265625" style="104" bestFit="1" customWidth="1"/>
    <col min="5386" max="5639" width="9.1796875" style="104"/>
    <col min="5640" max="5640" width="9.81640625" style="104" bestFit="1" customWidth="1"/>
    <col min="5641" max="5641" width="11.7265625" style="104" bestFit="1" customWidth="1"/>
    <col min="5642" max="5895" width="9.1796875" style="104"/>
    <col min="5896" max="5896" width="9.81640625" style="104" bestFit="1" customWidth="1"/>
    <col min="5897" max="5897" width="11.7265625" style="104" bestFit="1" customWidth="1"/>
    <col min="5898" max="6151" width="9.1796875" style="104"/>
    <col min="6152" max="6152" width="9.81640625" style="104" bestFit="1" customWidth="1"/>
    <col min="6153" max="6153" width="11.7265625" style="104" bestFit="1" customWidth="1"/>
    <col min="6154" max="6407" width="9.1796875" style="104"/>
    <col min="6408" max="6408" width="9.81640625" style="104" bestFit="1" customWidth="1"/>
    <col min="6409" max="6409" width="11.7265625" style="104" bestFit="1" customWidth="1"/>
    <col min="6410" max="6663" width="9.1796875" style="104"/>
    <col min="6664" max="6664" width="9.81640625" style="104" bestFit="1" customWidth="1"/>
    <col min="6665" max="6665" width="11.7265625" style="104" bestFit="1" customWidth="1"/>
    <col min="6666" max="6919" width="9.1796875" style="104"/>
    <col min="6920" max="6920" width="9.81640625" style="104" bestFit="1" customWidth="1"/>
    <col min="6921" max="6921" width="11.7265625" style="104" bestFit="1" customWidth="1"/>
    <col min="6922" max="7175" width="9.1796875" style="104"/>
    <col min="7176" max="7176" width="9.81640625" style="104" bestFit="1" customWidth="1"/>
    <col min="7177" max="7177" width="11.7265625" style="104" bestFit="1" customWidth="1"/>
    <col min="7178" max="7431" width="9.1796875" style="104"/>
    <col min="7432" max="7432" width="9.81640625" style="104" bestFit="1" customWidth="1"/>
    <col min="7433" max="7433" width="11.7265625" style="104" bestFit="1" customWidth="1"/>
    <col min="7434" max="7687" width="9.1796875" style="104"/>
    <col min="7688" max="7688" width="9.81640625" style="104" bestFit="1" customWidth="1"/>
    <col min="7689" max="7689" width="11.7265625" style="104" bestFit="1" customWidth="1"/>
    <col min="7690" max="7943" width="9.1796875" style="104"/>
    <col min="7944" max="7944" width="9.81640625" style="104" bestFit="1" customWidth="1"/>
    <col min="7945" max="7945" width="11.7265625" style="104" bestFit="1" customWidth="1"/>
    <col min="7946" max="8199" width="9.1796875" style="104"/>
    <col min="8200" max="8200" width="9.81640625" style="104" bestFit="1" customWidth="1"/>
    <col min="8201" max="8201" width="11.7265625" style="104" bestFit="1" customWidth="1"/>
    <col min="8202" max="8455" width="9.1796875" style="104"/>
    <col min="8456" max="8456" width="9.81640625" style="104" bestFit="1" customWidth="1"/>
    <col min="8457" max="8457" width="11.7265625" style="104" bestFit="1" customWidth="1"/>
    <col min="8458" max="8711" width="9.1796875" style="104"/>
    <col min="8712" max="8712" width="9.81640625" style="104" bestFit="1" customWidth="1"/>
    <col min="8713" max="8713" width="11.7265625" style="104" bestFit="1" customWidth="1"/>
    <col min="8714" max="8967" width="9.1796875" style="104"/>
    <col min="8968" max="8968" width="9.81640625" style="104" bestFit="1" customWidth="1"/>
    <col min="8969" max="8969" width="11.7265625" style="104" bestFit="1" customWidth="1"/>
    <col min="8970" max="9223" width="9.1796875" style="104"/>
    <col min="9224" max="9224" width="9.81640625" style="104" bestFit="1" customWidth="1"/>
    <col min="9225" max="9225" width="11.7265625" style="104" bestFit="1" customWidth="1"/>
    <col min="9226" max="9479" width="9.1796875" style="104"/>
    <col min="9480" max="9480" width="9.81640625" style="104" bestFit="1" customWidth="1"/>
    <col min="9481" max="9481" width="11.7265625" style="104" bestFit="1" customWidth="1"/>
    <col min="9482" max="9735" width="9.1796875" style="104"/>
    <col min="9736" max="9736" width="9.81640625" style="104" bestFit="1" customWidth="1"/>
    <col min="9737" max="9737" width="11.7265625" style="104" bestFit="1" customWidth="1"/>
    <col min="9738" max="9991" width="9.1796875" style="104"/>
    <col min="9992" max="9992" width="9.81640625" style="104" bestFit="1" customWidth="1"/>
    <col min="9993" max="9993" width="11.7265625" style="104" bestFit="1" customWidth="1"/>
    <col min="9994" max="10247" width="9.1796875" style="104"/>
    <col min="10248" max="10248" width="9.81640625" style="104" bestFit="1" customWidth="1"/>
    <col min="10249" max="10249" width="11.7265625" style="104" bestFit="1" customWidth="1"/>
    <col min="10250" max="10503" width="9.1796875" style="104"/>
    <col min="10504" max="10504" width="9.81640625" style="104" bestFit="1" customWidth="1"/>
    <col min="10505" max="10505" width="11.7265625" style="104" bestFit="1" customWidth="1"/>
    <col min="10506" max="10759" width="9.1796875" style="104"/>
    <col min="10760" max="10760" width="9.81640625" style="104" bestFit="1" customWidth="1"/>
    <col min="10761" max="10761" width="11.7265625" style="104" bestFit="1" customWidth="1"/>
    <col min="10762" max="11015" width="9.1796875" style="104"/>
    <col min="11016" max="11016" width="9.81640625" style="104" bestFit="1" customWidth="1"/>
    <col min="11017" max="11017" width="11.7265625" style="104" bestFit="1" customWidth="1"/>
    <col min="11018" max="11271" width="9.1796875" style="104"/>
    <col min="11272" max="11272" width="9.81640625" style="104" bestFit="1" customWidth="1"/>
    <col min="11273" max="11273" width="11.7265625" style="104" bestFit="1" customWidth="1"/>
    <col min="11274" max="11527" width="9.1796875" style="104"/>
    <col min="11528" max="11528" width="9.81640625" style="104" bestFit="1" customWidth="1"/>
    <col min="11529" max="11529" width="11.7265625" style="104" bestFit="1" customWidth="1"/>
    <col min="11530" max="11783" width="9.1796875" style="104"/>
    <col min="11784" max="11784" width="9.81640625" style="104" bestFit="1" customWidth="1"/>
    <col min="11785" max="11785" width="11.7265625" style="104" bestFit="1" customWidth="1"/>
    <col min="11786" max="12039" width="9.1796875" style="104"/>
    <col min="12040" max="12040" width="9.81640625" style="104" bestFit="1" customWidth="1"/>
    <col min="12041" max="12041" width="11.7265625" style="104" bestFit="1" customWidth="1"/>
    <col min="12042" max="12295" width="9.1796875" style="104"/>
    <col min="12296" max="12296" width="9.81640625" style="104" bestFit="1" customWidth="1"/>
    <col min="12297" max="12297" width="11.7265625" style="104" bestFit="1" customWidth="1"/>
    <col min="12298" max="12551" width="9.1796875" style="104"/>
    <col min="12552" max="12552" width="9.81640625" style="104" bestFit="1" customWidth="1"/>
    <col min="12553" max="12553" width="11.7265625" style="104" bestFit="1" customWidth="1"/>
    <col min="12554" max="12807" width="9.1796875" style="104"/>
    <col min="12808" max="12808" width="9.81640625" style="104" bestFit="1" customWidth="1"/>
    <col min="12809" max="12809" width="11.7265625" style="104" bestFit="1" customWidth="1"/>
    <col min="12810" max="13063" width="9.1796875" style="104"/>
    <col min="13064" max="13064" width="9.81640625" style="104" bestFit="1" customWidth="1"/>
    <col min="13065" max="13065" width="11.7265625" style="104" bestFit="1" customWidth="1"/>
    <col min="13066" max="13319" width="9.1796875" style="104"/>
    <col min="13320" max="13320" width="9.81640625" style="104" bestFit="1" customWidth="1"/>
    <col min="13321" max="13321" width="11.7265625" style="104" bestFit="1" customWidth="1"/>
    <col min="13322" max="13575" width="9.1796875" style="104"/>
    <col min="13576" max="13576" width="9.81640625" style="104" bestFit="1" customWidth="1"/>
    <col min="13577" max="13577" width="11.7265625" style="104" bestFit="1" customWidth="1"/>
    <col min="13578" max="13831" width="9.1796875" style="104"/>
    <col min="13832" max="13832" width="9.81640625" style="104" bestFit="1" customWidth="1"/>
    <col min="13833" max="13833" width="11.7265625" style="104" bestFit="1" customWidth="1"/>
    <col min="13834" max="14087" width="9.1796875" style="104"/>
    <col min="14088" max="14088" width="9.81640625" style="104" bestFit="1" customWidth="1"/>
    <col min="14089" max="14089" width="11.7265625" style="104" bestFit="1" customWidth="1"/>
    <col min="14090" max="14343" width="9.1796875" style="104"/>
    <col min="14344" max="14344" width="9.81640625" style="104" bestFit="1" customWidth="1"/>
    <col min="14345" max="14345" width="11.7265625" style="104" bestFit="1" customWidth="1"/>
    <col min="14346" max="14599" width="9.1796875" style="104"/>
    <col min="14600" max="14600" width="9.81640625" style="104" bestFit="1" customWidth="1"/>
    <col min="14601" max="14601" width="11.7265625" style="104" bestFit="1" customWidth="1"/>
    <col min="14602" max="14855" width="9.1796875" style="104"/>
    <col min="14856" max="14856" width="9.81640625" style="104" bestFit="1" customWidth="1"/>
    <col min="14857" max="14857" width="11.7265625" style="104" bestFit="1" customWidth="1"/>
    <col min="14858" max="15111" width="9.1796875" style="104"/>
    <col min="15112" max="15112" width="9.81640625" style="104" bestFit="1" customWidth="1"/>
    <col min="15113" max="15113" width="11.7265625" style="104" bestFit="1" customWidth="1"/>
    <col min="15114" max="15367" width="9.1796875" style="104"/>
    <col min="15368" max="15368" width="9.81640625" style="104" bestFit="1" customWidth="1"/>
    <col min="15369" max="15369" width="11.7265625" style="104" bestFit="1" customWidth="1"/>
    <col min="15370" max="15623" width="9.1796875" style="104"/>
    <col min="15624" max="15624" width="9.81640625" style="104" bestFit="1" customWidth="1"/>
    <col min="15625" max="15625" width="11.7265625" style="104" bestFit="1" customWidth="1"/>
    <col min="15626" max="15879" width="9.1796875" style="104"/>
    <col min="15880" max="15880" width="9.81640625" style="104" bestFit="1" customWidth="1"/>
    <col min="15881" max="15881" width="11.7265625" style="104" bestFit="1" customWidth="1"/>
    <col min="15882" max="16135" width="9.1796875" style="104"/>
    <col min="16136" max="16136" width="9.81640625" style="104" bestFit="1" customWidth="1"/>
    <col min="16137" max="16137" width="11.7265625" style="104" bestFit="1" customWidth="1"/>
    <col min="16138" max="16384" width="9.1796875" style="104"/>
  </cols>
  <sheetData>
    <row r="1" spans="1:11" x14ac:dyDescent="0.25">
      <c r="A1" s="294" t="s">
        <v>102</v>
      </c>
      <c r="B1" s="295"/>
      <c r="C1" s="295"/>
      <c r="D1" s="295"/>
      <c r="E1" s="295"/>
      <c r="F1" s="295"/>
      <c r="G1" s="295"/>
      <c r="H1" s="295"/>
      <c r="I1" s="295"/>
    </row>
    <row r="2" spans="1:11" ht="12.75" customHeight="1" x14ac:dyDescent="0.25">
      <c r="A2" s="296" t="s">
        <v>538</v>
      </c>
      <c r="B2" s="297"/>
      <c r="C2" s="297"/>
      <c r="D2" s="297"/>
      <c r="E2" s="297"/>
      <c r="F2" s="297"/>
      <c r="G2" s="297"/>
      <c r="H2" s="297"/>
      <c r="I2" s="297"/>
    </row>
    <row r="3" spans="1:11" x14ac:dyDescent="0.25">
      <c r="A3" s="298" t="s">
        <v>282</v>
      </c>
      <c r="B3" s="299"/>
      <c r="C3" s="299"/>
      <c r="D3" s="299"/>
      <c r="E3" s="299"/>
      <c r="F3" s="299"/>
      <c r="G3" s="299"/>
      <c r="H3" s="299"/>
      <c r="I3" s="299"/>
      <c r="J3" s="300"/>
      <c r="K3" s="300"/>
    </row>
    <row r="4" spans="1:11" x14ac:dyDescent="0.25">
      <c r="A4" s="301" t="s">
        <v>463</v>
      </c>
      <c r="B4" s="302"/>
      <c r="C4" s="302"/>
      <c r="D4" s="302"/>
      <c r="E4" s="302"/>
      <c r="F4" s="302"/>
      <c r="G4" s="302"/>
      <c r="H4" s="302"/>
      <c r="I4" s="302"/>
      <c r="J4" s="303"/>
      <c r="K4" s="303"/>
    </row>
    <row r="5" spans="1:11" ht="22.15" customHeight="1" x14ac:dyDescent="0.25">
      <c r="A5" s="304" t="s">
        <v>2</v>
      </c>
      <c r="B5" s="305"/>
      <c r="C5" s="305"/>
      <c r="D5" s="305"/>
      <c r="E5" s="305"/>
      <c r="F5" s="305"/>
      <c r="G5" s="304" t="s">
        <v>103</v>
      </c>
      <c r="H5" s="306" t="s">
        <v>302</v>
      </c>
      <c r="I5" s="307"/>
      <c r="J5" s="306" t="s">
        <v>279</v>
      </c>
      <c r="K5" s="307"/>
    </row>
    <row r="6" spans="1:11" x14ac:dyDescent="0.25">
      <c r="A6" s="305"/>
      <c r="B6" s="305"/>
      <c r="C6" s="305"/>
      <c r="D6" s="305"/>
      <c r="E6" s="305"/>
      <c r="F6" s="305"/>
      <c r="G6" s="305"/>
      <c r="H6" s="105" t="s">
        <v>295</v>
      </c>
      <c r="I6" s="105" t="s">
        <v>296</v>
      </c>
      <c r="J6" s="105" t="s">
        <v>295</v>
      </c>
      <c r="K6" s="105" t="s">
        <v>296</v>
      </c>
    </row>
    <row r="7" spans="1:11" x14ac:dyDescent="0.25">
      <c r="A7" s="292">
        <v>1</v>
      </c>
      <c r="B7" s="293"/>
      <c r="C7" s="293"/>
      <c r="D7" s="293"/>
      <c r="E7" s="293"/>
      <c r="F7" s="293"/>
      <c r="G7" s="106">
        <v>2</v>
      </c>
      <c r="H7" s="105">
        <v>3</v>
      </c>
      <c r="I7" s="105">
        <v>4</v>
      </c>
      <c r="J7" s="105">
        <v>5</v>
      </c>
      <c r="K7" s="105">
        <v>6</v>
      </c>
    </row>
    <row r="8" spans="1:11" ht="12.75" customHeight="1" x14ac:dyDescent="0.25">
      <c r="A8" s="288" t="s">
        <v>358</v>
      </c>
      <c r="B8" s="288"/>
      <c r="C8" s="288"/>
      <c r="D8" s="288"/>
      <c r="E8" s="288"/>
      <c r="F8" s="288"/>
      <c r="G8" s="15">
        <v>1</v>
      </c>
      <c r="H8" s="107">
        <f>SUM(H9:H13)</f>
        <v>1088331019</v>
      </c>
      <c r="I8" s="107">
        <f>SUM(I9:I13)</f>
        <v>336289911</v>
      </c>
      <c r="J8" s="107">
        <f>SUM(J9:J13)</f>
        <v>1239975946</v>
      </c>
      <c r="K8" s="107">
        <f>SUM(K9:K13)</f>
        <v>425086331</v>
      </c>
    </row>
    <row r="9" spans="1:11" ht="12.75" customHeight="1" x14ac:dyDescent="0.25">
      <c r="A9" s="256" t="s">
        <v>115</v>
      </c>
      <c r="B9" s="256"/>
      <c r="C9" s="256"/>
      <c r="D9" s="256"/>
      <c r="E9" s="256"/>
      <c r="F9" s="256"/>
      <c r="G9" s="14">
        <v>2</v>
      </c>
      <c r="H9" s="148">
        <v>4493501</v>
      </c>
      <c r="I9" s="148">
        <v>-5067823</v>
      </c>
      <c r="J9" s="148">
        <v>5755500</v>
      </c>
      <c r="K9" s="148">
        <v>1918124</v>
      </c>
    </row>
    <row r="10" spans="1:11" ht="12.75" customHeight="1" x14ac:dyDescent="0.25">
      <c r="A10" s="256" t="s">
        <v>116</v>
      </c>
      <c r="B10" s="256"/>
      <c r="C10" s="256"/>
      <c r="D10" s="256"/>
      <c r="E10" s="256"/>
      <c r="F10" s="256"/>
      <c r="G10" s="14">
        <v>3</v>
      </c>
      <c r="H10" s="148">
        <v>1067409734</v>
      </c>
      <c r="I10" s="148">
        <v>333776606</v>
      </c>
      <c r="J10" s="148">
        <v>1146211010</v>
      </c>
      <c r="K10" s="148">
        <v>354826794</v>
      </c>
    </row>
    <row r="11" spans="1:11" ht="12.75" customHeight="1" x14ac:dyDescent="0.25">
      <c r="A11" s="256" t="s">
        <v>117</v>
      </c>
      <c r="B11" s="256"/>
      <c r="C11" s="256"/>
      <c r="D11" s="256"/>
      <c r="E11" s="256"/>
      <c r="F11" s="256"/>
      <c r="G11" s="14">
        <v>4</v>
      </c>
      <c r="H11" s="148">
        <v>0</v>
      </c>
      <c r="I11" s="148">
        <v>0</v>
      </c>
      <c r="J11" s="148">
        <v>0</v>
      </c>
      <c r="K11" s="148">
        <v>0</v>
      </c>
    </row>
    <row r="12" spans="1:11" ht="12.75" customHeight="1" x14ac:dyDescent="0.25">
      <c r="A12" s="256" t="s">
        <v>118</v>
      </c>
      <c r="B12" s="256"/>
      <c r="C12" s="256"/>
      <c r="D12" s="256"/>
      <c r="E12" s="256"/>
      <c r="F12" s="256"/>
      <c r="G12" s="14">
        <v>5</v>
      </c>
      <c r="H12" s="148">
        <v>1361469</v>
      </c>
      <c r="I12" s="148">
        <v>462382</v>
      </c>
      <c r="J12" s="148">
        <v>59342128</v>
      </c>
      <c r="K12" s="148">
        <v>58148055</v>
      </c>
    </row>
    <row r="13" spans="1:11" ht="12.75" customHeight="1" x14ac:dyDescent="0.25">
      <c r="A13" s="256" t="s">
        <v>119</v>
      </c>
      <c r="B13" s="256"/>
      <c r="C13" s="256"/>
      <c r="D13" s="256"/>
      <c r="E13" s="256"/>
      <c r="F13" s="256"/>
      <c r="G13" s="14">
        <v>6</v>
      </c>
      <c r="H13" s="148">
        <v>15066315</v>
      </c>
      <c r="I13" s="148">
        <v>7118746</v>
      </c>
      <c r="J13" s="148">
        <v>28667308</v>
      </c>
      <c r="K13" s="148">
        <v>10193358</v>
      </c>
    </row>
    <row r="14" spans="1:11" ht="12.75" customHeight="1" x14ac:dyDescent="0.25">
      <c r="A14" s="288" t="s">
        <v>359</v>
      </c>
      <c r="B14" s="288"/>
      <c r="C14" s="288"/>
      <c r="D14" s="288"/>
      <c r="E14" s="288"/>
      <c r="F14" s="288"/>
      <c r="G14" s="15">
        <v>7</v>
      </c>
      <c r="H14" s="107">
        <f>H15+H16+H20+H24+H25+H26+H29+H36</f>
        <v>999956403</v>
      </c>
      <c r="I14" s="107">
        <f>I15+I16+I20+I24+I25+I26+I29+I36</f>
        <v>341516726</v>
      </c>
      <c r="J14" s="107">
        <f>J15+J16+J20+J24+J25+J26+J29+J36</f>
        <v>1107482223</v>
      </c>
      <c r="K14" s="107">
        <f>K15+K16+K20+K24+K25+K26+K29+K36</f>
        <v>351247329</v>
      </c>
    </row>
    <row r="15" spans="1:11" ht="12.75" customHeight="1" x14ac:dyDescent="0.25">
      <c r="A15" s="256" t="s">
        <v>104</v>
      </c>
      <c r="B15" s="256"/>
      <c r="C15" s="256"/>
      <c r="D15" s="256"/>
      <c r="E15" s="256"/>
      <c r="F15" s="256"/>
      <c r="G15" s="14">
        <v>8</v>
      </c>
      <c r="H15" s="148">
        <v>-37549746</v>
      </c>
      <c r="I15" s="148">
        <v>-8007774</v>
      </c>
      <c r="J15" s="148">
        <v>13249858</v>
      </c>
      <c r="K15" s="148">
        <v>3715781</v>
      </c>
    </row>
    <row r="16" spans="1:11" ht="12.75" customHeight="1" x14ac:dyDescent="0.25">
      <c r="A16" s="260" t="s">
        <v>439</v>
      </c>
      <c r="B16" s="260"/>
      <c r="C16" s="260"/>
      <c r="D16" s="260"/>
      <c r="E16" s="260"/>
      <c r="F16" s="260"/>
      <c r="G16" s="15">
        <v>9</v>
      </c>
      <c r="H16" s="107">
        <f>SUM(H17:H19)</f>
        <v>395013247</v>
      </c>
      <c r="I16" s="107">
        <f>SUM(I17:I19)</f>
        <v>126128874</v>
      </c>
      <c r="J16" s="107">
        <f>SUM(J17:J19)</f>
        <v>408921562</v>
      </c>
      <c r="K16" s="107">
        <f>SUM(K17:K19)</f>
        <v>115508183</v>
      </c>
    </row>
    <row r="17" spans="1:11" ht="12.75" customHeight="1" x14ac:dyDescent="0.25">
      <c r="A17" s="291" t="s">
        <v>120</v>
      </c>
      <c r="B17" s="291"/>
      <c r="C17" s="291"/>
      <c r="D17" s="291"/>
      <c r="E17" s="291"/>
      <c r="F17" s="291"/>
      <c r="G17" s="14">
        <v>10</v>
      </c>
      <c r="H17" s="148">
        <v>221342472</v>
      </c>
      <c r="I17" s="148">
        <v>86474330</v>
      </c>
      <c r="J17" s="148">
        <v>209407979</v>
      </c>
      <c r="K17" s="148">
        <v>54849963</v>
      </c>
    </row>
    <row r="18" spans="1:11" ht="12.75" customHeight="1" x14ac:dyDescent="0.25">
      <c r="A18" s="291" t="s">
        <v>121</v>
      </c>
      <c r="B18" s="291"/>
      <c r="C18" s="291"/>
      <c r="D18" s="291"/>
      <c r="E18" s="291"/>
      <c r="F18" s="291"/>
      <c r="G18" s="14">
        <v>11</v>
      </c>
      <c r="H18" s="148">
        <v>0</v>
      </c>
      <c r="I18" s="148">
        <v>0</v>
      </c>
      <c r="J18" s="148">
        <v>0</v>
      </c>
      <c r="K18" s="148">
        <v>0</v>
      </c>
    </row>
    <row r="19" spans="1:11" ht="12.75" customHeight="1" x14ac:dyDescent="0.25">
      <c r="A19" s="291" t="s">
        <v>122</v>
      </c>
      <c r="B19" s="291"/>
      <c r="C19" s="291"/>
      <c r="D19" s="291"/>
      <c r="E19" s="291"/>
      <c r="F19" s="291"/>
      <c r="G19" s="14">
        <v>12</v>
      </c>
      <c r="H19" s="148">
        <v>173670775</v>
      </c>
      <c r="I19" s="148">
        <v>39654544</v>
      </c>
      <c r="J19" s="148">
        <v>199513583</v>
      </c>
      <c r="K19" s="148">
        <v>60658220</v>
      </c>
    </row>
    <row r="20" spans="1:11" ht="12.75" customHeight="1" x14ac:dyDescent="0.25">
      <c r="A20" s="260" t="s">
        <v>440</v>
      </c>
      <c r="B20" s="260"/>
      <c r="C20" s="260"/>
      <c r="D20" s="260"/>
      <c r="E20" s="260"/>
      <c r="F20" s="260"/>
      <c r="G20" s="15">
        <v>13</v>
      </c>
      <c r="H20" s="107">
        <f>SUM(H21:H23)</f>
        <v>568150063</v>
      </c>
      <c r="I20" s="107">
        <f>SUM(I21:I23)</f>
        <v>198496960</v>
      </c>
      <c r="J20" s="107">
        <f>SUM(J21:J23)</f>
        <v>607337913</v>
      </c>
      <c r="K20" s="107">
        <f>SUM(K21:K23)</f>
        <v>208162789</v>
      </c>
    </row>
    <row r="21" spans="1:11" ht="12.75" customHeight="1" x14ac:dyDescent="0.25">
      <c r="A21" s="291" t="s">
        <v>105</v>
      </c>
      <c r="B21" s="291"/>
      <c r="C21" s="291"/>
      <c r="D21" s="291"/>
      <c r="E21" s="291"/>
      <c r="F21" s="291"/>
      <c r="G21" s="14">
        <v>14</v>
      </c>
      <c r="H21" s="148">
        <v>349330275</v>
      </c>
      <c r="I21" s="148">
        <v>120372186</v>
      </c>
      <c r="J21" s="148">
        <v>369609456</v>
      </c>
      <c r="K21" s="148">
        <v>125402086</v>
      </c>
    </row>
    <row r="22" spans="1:11" ht="12.75" customHeight="1" x14ac:dyDescent="0.25">
      <c r="A22" s="291" t="s">
        <v>106</v>
      </c>
      <c r="B22" s="291"/>
      <c r="C22" s="291"/>
      <c r="D22" s="291"/>
      <c r="E22" s="291"/>
      <c r="F22" s="291"/>
      <c r="G22" s="14">
        <v>15</v>
      </c>
      <c r="H22" s="148">
        <v>155001644</v>
      </c>
      <c r="I22" s="148">
        <v>55236719</v>
      </c>
      <c r="J22" s="148">
        <v>170638109</v>
      </c>
      <c r="K22" s="148">
        <v>59690472</v>
      </c>
    </row>
    <row r="23" spans="1:11" ht="12.75" customHeight="1" x14ac:dyDescent="0.25">
      <c r="A23" s="291" t="s">
        <v>107</v>
      </c>
      <c r="B23" s="291"/>
      <c r="C23" s="291"/>
      <c r="D23" s="291"/>
      <c r="E23" s="291"/>
      <c r="F23" s="291"/>
      <c r="G23" s="14">
        <v>16</v>
      </c>
      <c r="H23" s="148">
        <v>63818144</v>
      </c>
      <c r="I23" s="148">
        <v>22888055</v>
      </c>
      <c r="J23" s="148">
        <v>67090348</v>
      </c>
      <c r="K23" s="148">
        <v>23070231</v>
      </c>
    </row>
    <row r="24" spans="1:11" ht="12.75" customHeight="1" x14ac:dyDescent="0.25">
      <c r="A24" s="256" t="s">
        <v>108</v>
      </c>
      <c r="B24" s="256"/>
      <c r="C24" s="256"/>
      <c r="D24" s="256"/>
      <c r="E24" s="256"/>
      <c r="F24" s="256"/>
      <c r="G24" s="14">
        <v>17</v>
      </c>
      <c r="H24" s="148">
        <v>34482899</v>
      </c>
      <c r="I24" s="148">
        <v>11415959</v>
      </c>
      <c r="J24" s="148">
        <v>27968652</v>
      </c>
      <c r="K24" s="148">
        <v>8762488</v>
      </c>
    </row>
    <row r="25" spans="1:11" ht="12.75" customHeight="1" x14ac:dyDescent="0.25">
      <c r="A25" s="256" t="s">
        <v>109</v>
      </c>
      <c r="B25" s="256"/>
      <c r="C25" s="256"/>
      <c r="D25" s="256"/>
      <c r="E25" s="256"/>
      <c r="F25" s="256"/>
      <c r="G25" s="14">
        <v>18</v>
      </c>
      <c r="H25" s="148">
        <v>28564186</v>
      </c>
      <c r="I25" s="148">
        <v>10309429</v>
      </c>
      <c r="J25" s="148">
        <v>45745115</v>
      </c>
      <c r="K25" s="148">
        <v>14297465</v>
      </c>
    </row>
    <row r="26" spans="1:11" ht="12.75" customHeight="1" x14ac:dyDescent="0.25">
      <c r="A26" s="260" t="s">
        <v>441</v>
      </c>
      <c r="B26" s="260"/>
      <c r="C26" s="260"/>
      <c r="D26" s="260"/>
      <c r="E26" s="260"/>
      <c r="F26" s="260"/>
      <c r="G26" s="15">
        <v>19</v>
      </c>
      <c r="H26" s="107">
        <f>H27+H28</f>
        <v>1357399</v>
      </c>
      <c r="I26" s="107">
        <f>I27+I28</f>
        <v>353308</v>
      </c>
      <c r="J26" s="107">
        <f>J27+J28</f>
        <v>0</v>
      </c>
      <c r="K26" s="107">
        <f>K27+K28</f>
        <v>0</v>
      </c>
    </row>
    <row r="27" spans="1:11" ht="12.75" customHeight="1" x14ac:dyDescent="0.25">
      <c r="A27" s="291" t="s">
        <v>123</v>
      </c>
      <c r="B27" s="291"/>
      <c r="C27" s="291"/>
      <c r="D27" s="291"/>
      <c r="E27" s="291"/>
      <c r="F27" s="291"/>
      <c r="G27" s="14">
        <v>20</v>
      </c>
      <c r="H27" s="148">
        <v>0</v>
      </c>
      <c r="I27" s="148">
        <v>0</v>
      </c>
      <c r="J27" s="148">
        <v>0</v>
      </c>
      <c r="K27" s="148">
        <v>0</v>
      </c>
    </row>
    <row r="28" spans="1:11" ht="12.75" customHeight="1" x14ac:dyDescent="0.25">
      <c r="A28" s="291" t="s">
        <v>124</v>
      </c>
      <c r="B28" s="291"/>
      <c r="C28" s="291"/>
      <c r="D28" s="291"/>
      <c r="E28" s="291"/>
      <c r="F28" s="291"/>
      <c r="G28" s="14">
        <v>21</v>
      </c>
      <c r="H28" s="187">
        <v>1357399</v>
      </c>
      <c r="I28" s="187">
        <v>353308</v>
      </c>
      <c r="J28" s="148">
        <v>0</v>
      </c>
      <c r="K28" s="148">
        <v>0</v>
      </c>
    </row>
    <row r="29" spans="1:11" ht="12.75" customHeight="1" x14ac:dyDescent="0.25">
      <c r="A29" s="260" t="s">
        <v>442</v>
      </c>
      <c r="B29" s="260"/>
      <c r="C29" s="260"/>
      <c r="D29" s="260"/>
      <c r="E29" s="260"/>
      <c r="F29" s="260"/>
      <c r="G29" s="15">
        <v>22</v>
      </c>
      <c r="H29" s="107">
        <f>SUM(H30:H35)</f>
        <v>9806573</v>
      </c>
      <c r="I29" s="107">
        <f>SUM(I30:I35)</f>
        <v>3235754</v>
      </c>
      <c r="J29" s="107">
        <f>SUM(J30:J35)</f>
        <v>3884464</v>
      </c>
      <c r="K29" s="107">
        <f>SUM(K30:K35)</f>
        <v>637079</v>
      </c>
    </row>
    <row r="30" spans="1:11" ht="12.75" customHeight="1" x14ac:dyDescent="0.25">
      <c r="A30" s="291" t="s">
        <v>125</v>
      </c>
      <c r="B30" s="291"/>
      <c r="C30" s="291"/>
      <c r="D30" s="291"/>
      <c r="E30" s="291"/>
      <c r="F30" s="291"/>
      <c r="G30" s="14">
        <v>23</v>
      </c>
      <c r="H30" s="148">
        <v>5927404</v>
      </c>
      <c r="I30" s="148">
        <v>3187735</v>
      </c>
      <c r="J30" s="148">
        <v>3792549</v>
      </c>
      <c r="K30" s="148">
        <v>619896</v>
      </c>
    </row>
    <row r="31" spans="1:11" ht="12.75" customHeight="1" x14ac:dyDescent="0.25">
      <c r="A31" s="291" t="s">
        <v>126</v>
      </c>
      <c r="B31" s="291"/>
      <c r="C31" s="291"/>
      <c r="D31" s="291"/>
      <c r="E31" s="291"/>
      <c r="F31" s="291"/>
      <c r="G31" s="14">
        <v>24</v>
      </c>
      <c r="H31" s="148">
        <v>0</v>
      </c>
      <c r="I31" s="148">
        <v>0</v>
      </c>
      <c r="J31" s="148">
        <v>0</v>
      </c>
      <c r="K31" s="148">
        <v>0</v>
      </c>
    </row>
    <row r="32" spans="1:11" ht="12.75" customHeight="1" x14ac:dyDescent="0.25">
      <c r="A32" s="291" t="s">
        <v>127</v>
      </c>
      <c r="B32" s="291"/>
      <c r="C32" s="291"/>
      <c r="D32" s="291"/>
      <c r="E32" s="291"/>
      <c r="F32" s="291"/>
      <c r="G32" s="14">
        <v>25</v>
      </c>
      <c r="H32" s="148">
        <v>0</v>
      </c>
      <c r="I32" s="148">
        <v>0</v>
      </c>
      <c r="J32" s="148">
        <v>0</v>
      </c>
      <c r="K32" s="148">
        <v>0</v>
      </c>
    </row>
    <row r="33" spans="1:11" ht="12.75" customHeight="1" x14ac:dyDescent="0.25">
      <c r="A33" s="291" t="s">
        <v>128</v>
      </c>
      <c r="B33" s="291"/>
      <c r="C33" s="291"/>
      <c r="D33" s="291"/>
      <c r="E33" s="291"/>
      <c r="F33" s="291"/>
      <c r="G33" s="14">
        <v>26</v>
      </c>
      <c r="H33" s="148">
        <v>0</v>
      </c>
      <c r="I33" s="148">
        <v>0</v>
      </c>
      <c r="J33" s="148">
        <v>0</v>
      </c>
      <c r="K33" s="148">
        <v>0</v>
      </c>
    </row>
    <row r="34" spans="1:11" ht="12.75" customHeight="1" x14ac:dyDescent="0.25">
      <c r="A34" s="291" t="s">
        <v>129</v>
      </c>
      <c r="B34" s="291"/>
      <c r="C34" s="291"/>
      <c r="D34" s="291"/>
      <c r="E34" s="291"/>
      <c r="F34" s="291"/>
      <c r="G34" s="14">
        <v>27</v>
      </c>
      <c r="H34" s="148">
        <v>524854</v>
      </c>
      <c r="I34" s="148">
        <v>48019</v>
      </c>
      <c r="J34" s="148">
        <v>91915</v>
      </c>
      <c r="K34" s="148">
        <v>17183</v>
      </c>
    </row>
    <row r="35" spans="1:11" ht="12.75" customHeight="1" x14ac:dyDescent="0.25">
      <c r="A35" s="291" t="s">
        <v>130</v>
      </c>
      <c r="B35" s="291"/>
      <c r="C35" s="291"/>
      <c r="D35" s="291"/>
      <c r="E35" s="291"/>
      <c r="F35" s="291"/>
      <c r="G35" s="14">
        <v>28</v>
      </c>
      <c r="H35" s="148">
        <v>3354315</v>
      </c>
      <c r="I35" s="148">
        <v>0</v>
      </c>
      <c r="J35" s="148">
        <v>0</v>
      </c>
      <c r="K35" s="148">
        <v>0</v>
      </c>
    </row>
    <row r="36" spans="1:11" ht="12.75" customHeight="1" x14ac:dyDescent="0.25">
      <c r="A36" s="256" t="s">
        <v>110</v>
      </c>
      <c r="B36" s="256"/>
      <c r="C36" s="256"/>
      <c r="D36" s="256"/>
      <c r="E36" s="256"/>
      <c r="F36" s="256"/>
      <c r="G36" s="14">
        <v>29</v>
      </c>
      <c r="H36" s="148">
        <v>131782</v>
      </c>
      <c r="I36" s="148">
        <v>-415784</v>
      </c>
      <c r="J36" s="148">
        <v>374659</v>
      </c>
      <c r="K36" s="148">
        <v>163544</v>
      </c>
    </row>
    <row r="37" spans="1:11" ht="12.75" customHeight="1" x14ac:dyDescent="0.25">
      <c r="A37" s="288" t="s">
        <v>360</v>
      </c>
      <c r="B37" s="288"/>
      <c r="C37" s="288"/>
      <c r="D37" s="288"/>
      <c r="E37" s="288"/>
      <c r="F37" s="288"/>
      <c r="G37" s="15">
        <v>30</v>
      </c>
      <c r="H37" s="107">
        <f>SUM(H38:H47)</f>
        <v>4519425</v>
      </c>
      <c r="I37" s="107">
        <f>SUM(I38:I47)</f>
        <v>2235896</v>
      </c>
      <c r="J37" s="107">
        <f>SUM(J38:J47)</f>
        <v>8794741</v>
      </c>
      <c r="K37" s="107">
        <f>SUM(K38:K47)</f>
        <v>2895977</v>
      </c>
    </row>
    <row r="38" spans="1:11" ht="12.75" customHeight="1" x14ac:dyDescent="0.25">
      <c r="A38" s="256" t="s">
        <v>131</v>
      </c>
      <c r="B38" s="256"/>
      <c r="C38" s="256"/>
      <c r="D38" s="256"/>
      <c r="E38" s="256"/>
      <c r="F38" s="256"/>
      <c r="G38" s="14">
        <v>31</v>
      </c>
      <c r="H38" s="148">
        <v>0</v>
      </c>
      <c r="I38" s="148">
        <v>0</v>
      </c>
      <c r="J38" s="148">
        <v>0</v>
      </c>
      <c r="K38" s="148">
        <v>0</v>
      </c>
    </row>
    <row r="39" spans="1:11" ht="25.15" customHeight="1" x14ac:dyDescent="0.25">
      <c r="A39" s="256" t="s">
        <v>132</v>
      </c>
      <c r="B39" s="256"/>
      <c r="C39" s="256"/>
      <c r="D39" s="256"/>
      <c r="E39" s="256"/>
      <c r="F39" s="256"/>
      <c r="G39" s="14">
        <v>32</v>
      </c>
      <c r="H39" s="148">
        <v>0</v>
      </c>
      <c r="I39" s="148">
        <v>0</v>
      </c>
      <c r="J39" s="148">
        <v>0</v>
      </c>
      <c r="K39" s="148">
        <v>0</v>
      </c>
    </row>
    <row r="40" spans="1:11" ht="25.15" customHeight="1" x14ac:dyDescent="0.25">
      <c r="A40" s="256" t="s">
        <v>133</v>
      </c>
      <c r="B40" s="256"/>
      <c r="C40" s="256"/>
      <c r="D40" s="256"/>
      <c r="E40" s="256"/>
      <c r="F40" s="256"/>
      <c r="G40" s="14">
        <v>33</v>
      </c>
      <c r="H40" s="148">
        <v>0</v>
      </c>
      <c r="I40" s="148">
        <v>0</v>
      </c>
      <c r="J40" s="148">
        <v>0</v>
      </c>
      <c r="K40" s="148">
        <v>0</v>
      </c>
    </row>
    <row r="41" spans="1:11" ht="25.15" customHeight="1" x14ac:dyDescent="0.25">
      <c r="A41" s="256" t="s">
        <v>134</v>
      </c>
      <c r="B41" s="256"/>
      <c r="C41" s="256"/>
      <c r="D41" s="256"/>
      <c r="E41" s="256"/>
      <c r="F41" s="256"/>
      <c r="G41" s="14">
        <v>34</v>
      </c>
      <c r="H41" s="148">
        <v>0</v>
      </c>
      <c r="I41" s="148">
        <v>0</v>
      </c>
      <c r="J41" s="148">
        <v>0</v>
      </c>
      <c r="K41" s="148">
        <v>0</v>
      </c>
    </row>
    <row r="42" spans="1:11" ht="25.15" customHeight="1" x14ac:dyDescent="0.25">
      <c r="A42" s="256" t="s">
        <v>135</v>
      </c>
      <c r="B42" s="256"/>
      <c r="C42" s="256"/>
      <c r="D42" s="256"/>
      <c r="E42" s="256"/>
      <c r="F42" s="256"/>
      <c r="G42" s="14">
        <v>35</v>
      </c>
      <c r="H42" s="148">
        <v>0</v>
      </c>
      <c r="I42" s="148">
        <v>0</v>
      </c>
      <c r="J42" s="148">
        <v>13090</v>
      </c>
      <c r="K42" s="148">
        <v>2840</v>
      </c>
    </row>
    <row r="43" spans="1:11" ht="12.75" customHeight="1" x14ac:dyDescent="0.25">
      <c r="A43" s="256" t="s">
        <v>136</v>
      </c>
      <c r="B43" s="256"/>
      <c r="C43" s="256"/>
      <c r="D43" s="256"/>
      <c r="E43" s="256"/>
      <c r="F43" s="256"/>
      <c r="G43" s="14">
        <v>36</v>
      </c>
      <c r="H43" s="148">
        <v>0</v>
      </c>
      <c r="I43" s="148">
        <v>0</v>
      </c>
      <c r="J43" s="148">
        <v>0</v>
      </c>
      <c r="K43" s="148">
        <v>0</v>
      </c>
    </row>
    <row r="44" spans="1:11" ht="12.75" customHeight="1" x14ac:dyDescent="0.25">
      <c r="A44" s="256" t="s">
        <v>137</v>
      </c>
      <c r="B44" s="256"/>
      <c r="C44" s="256"/>
      <c r="D44" s="256"/>
      <c r="E44" s="256"/>
      <c r="F44" s="256"/>
      <c r="G44" s="14">
        <v>37</v>
      </c>
      <c r="H44" s="148">
        <v>2490289</v>
      </c>
      <c r="I44" s="148">
        <v>1130458</v>
      </c>
      <c r="J44" s="148">
        <v>3673975</v>
      </c>
      <c r="K44" s="148">
        <v>633741</v>
      </c>
    </row>
    <row r="45" spans="1:11" ht="12.75" customHeight="1" x14ac:dyDescent="0.25">
      <c r="A45" s="256" t="s">
        <v>138</v>
      </c>
      <c r="B45" s="256"/>
      <c r="C45" s="256"/>
      <c r="D45" s="256"/>
      <c r="E45" s="256"/>
      <c r="F45" s="256"/>
      <c r="G45" s="14">
        <v>38</v>
      </c>
      <c r="H45" s="148">
        <v>1859535</v>
      </c>
      <c r="I45" s="148">
        <v>1181829</v>
      </c>
      <c r="J45" s="148">
        <v>5107676</v>
      </c>
      <c r="K45" s="148">
        <v>2259396</v>
      </c>
    </row>
    <row r="46" spans="1:11" ht="12.75" customHeight="1" x14ac:dyDescent="0.25">
      <c r="A46" s="256" t="s">
        <v>139</v>
      </c>
      <c r="B46" s="256"/>
      <c r="C46" s="256"/>
      <c r="D46" s="256"/>
      <c r="E46" s="256"/>
      <c r="F46" s="256"/>
      <c r="G46" s="14">
        <v>39</v>
      </c>
      <c r="H46" s="148">
        <v>0</v>
      </c>
      <c r="I46" s="148">
        <v>0</v>
      </c>
      <c r="J46" s="148">
        <v>0</v>
      </c>
      <c r="K46" s="148">
        <v>0</v>
      </c>
    </row>
    <row r="47" spans="1:11" ht="12.75" customHeight="1" x14ac:dyDescent="0.25">
      <c r="A47" s="256" t="s">
        <v>140</v>
      </c>
      <c r="B47" s="256"/>
      <c r="C47" s="256"/>
      <c r="D47" s="256"/>
      <c r="E47" s="256"/>
      <c r="F47" s="256"/>
      <c r="G47" s="14">
        <v>40</v>
      </c>
      <c r="H47" s="148">
        <v>169601</v>
      </c>
      <c r="I47" s="148">
        <v>-76391</v>
      </c>
      <c r="J47" s="148">
        <v>0</v>
      </c>
      <c r="K47" s="148">
        <v>0</v>
      </c>
    </row>
    <row r="48" spans="1:11" ht="12.75" customHeight="1" x14ac:dyDescent="0.25">
      <c r="A48" s="288" t="s">
        <v>361</v>
      </c>
      <c r="B48" s="288"/>
      <c r="C48" s="288"/>
      <c r="D48" s="288"/>
      <c r="E48" s="288"/>
      <c r="F48" s="288"/>
      <c r="G48" s="15">
        <v>41</v>
      </c>
      <c r="H48" s="107">
        <f>SUM(H49:H55)</f>
        <v>859234</v>
      </c>
      <c r="I48" s="107">
        <f>SUM(I49:I55)</f>
        <v>310225</v>
      </c>
      <c r="J48" s="107">
        <f>SUM(J49:J55)</f>
        <v>3042523</v>
      </c>
      <c r="K48" s="107">
        <f>SUM(K49:K55)</f>
        <v>570473</v>
      </c>
    </row>
    <row r="49" spans="1:11" ht="25.15" customHeight="1" x14ac:dyDescent="0.25">
      <c r="A49" s="256" t="s">
        <v>141</v>
      </c>
      <c r="B49" s="256"/>
      <c r="C49" s="256"/>
      <c r="D49" s="256"/>
      <c r="E49" s="256"/>
      <c r="F49" s="256"/>
      <c r="G49" s="14">
        <v>42</v>
      </c>
      <c r="H49" s="148">
        <v>30511</v>
      </c>
      <c r="I49" s="148">
        <v>3128</v>
      </c>
      <c r="J49" s="148">
        <v>5630</v>
      </c>
      <c r="K49" s="148">
        <v>1457</v>
      </c>
    </row>
    <row r="50" spans="1:11" ht="12.75" customHeight="1" x14ac:dyDescent="0.25">
      <c r="A50" s="281" t="s">
        <v>142</v>
      </c>
      <c r="B50" s="281"/>
      <c r="C50" s="281"/>
      <c r="D50" s="281"/>
      <c r="E50" s="281"/>
      <c r="F50" s="281"/>
      <c r="G50" s="14">
        <v>43</v>
      </c>
      <c r="H50" s="148">
        <v>22095</v>
      </c>
      <c r="I50" s="148">
        <v>3629</v>
      </c>
      <c r="J50" s="148">
        <v>0</v>
      </c>
      <c r="K50" s="148">
        <v>0</v>
      </c>
    </row>
    <row r="51" spans="1:11" ht="12.75" customHeight="1" x14ac:dyDescent="0.25">
      <c r="A51" s="281" t="s">
        <v>143</v>
      </c>
      <c r="B51" s="281"/>
      <c r="C51" s="281"/>
      <c r="D51" s="281"/>
      <c r="E51" s="281"/>
      <c r="F51" s="281"/>
      <c r="G51" s="14">
        <v>44</v>
      </c>
      <c r="H51" s="148">
        <v>806628</v>
      </c>
      <c r="I51" s="148">
        <v>303468</v>
      </c>
      <c r="J51" s="148">
        <v>853738</v>
      </c>
      <c r="K51" s="148">
        <v>283405</v>
      </c>
    </row>
    <row r="52" spans="1:11" ht="12.75" customHeight="1" x14ac:dyDescent="0.25">
      <c r="A52" s="281" t="s">
        <v>144</v>
      </c>
      <c r="B52" s="281"/>
      <c r="C52" s="281"/>
      <c r="D52" s="281"/>
      <c r="E52" s="281"/>
      <c r="F52" s="281"/>
      <c r="G52" s="14">
        <v>45</v>
      </c>
      <c r="H52" s="148">
        <v>0</v>
      </c>
      <c r="I52" s="148">
        <v>0</v>
      </c>
      <c r="J52" s="148">
        <v>0</v>
      </c>
      <c r="K52" s="148">
        <v>0</v>
      </c>
    </row>
    <row r="53" spans="1:11" ht="12.75" customHeight="1" x14ac:dyDescent="0.25">
      <c r="A53" s="281" t="s">
        <v>145</v>
      </c>
      <c r="B53" s="281"/>
      <c r="C53" s="281"/>
      <c r="D53" s="281"/>
      <c r="E53" s="281"/>
      <c r="F53" s="281"/>
      <c r="G53" s="14">
        <v>46</v>
      </c>
      <c r="H53" s="148">
        <v>0</v>
      </c>
      <c r="I53" s="148">
        <v>0</v>
      </c>
      <c r="J53" s="148">
        <v>0</v>
      </c>
      <c r="K53" s="148">
        <v>0</v>
      </c>
    </row>
    <row r="54" spans="1:11" ht="12.75" customHeight="1" x14ac:dyDescent="0.25">
      <c r="A54" s="281" t="s">
        <v>146</v>
      </c>
      <c r="B54" s="281"/>
      <c r="C54" s="281"/>
      <c r="D54" s="281"/>
      <c r="E54" s="281"/>
      <c r="F54" s="281"/>
      <c r="G54" s="14">
        <v>47</v>
      </c>
      <c r="H54" s="148">
        <v>0</v>
      </c>
      <c r="I54" s="148">
        <v>0</v>
      </c>
      <c r="J54" s="148">
        <v>0</v>
      </c>
      <c r="K54" s="148">
        <v>0</v>
      </c>
    </row>
    <row r="55" spans="1:11" ht="12.75" customHeight="1" x14ac:dyDescent="0.25">
      <c r="A55" s="281" t="s">
        <v>147</v>
      </c>
      <c r="B55" s="281"/>
      <c r="C55" s="281"/>
      <c r="D55" s="281"/>
      <c r="E55" s="281"/>
      <c r="F55" s="281"/>
      <c r="G55" s="14">
        <v>48</v>
      </c>
      <c r="H55" s="148">
        <v>0</v>
      </c>
      <c r="I55" s="148">
        <v>0</v>
      </c>
      <c r="J55" s="148">
        <v>2183155</v>
      </c>
      <c r="K55" s="148">
        <v>285611</v>
      </c>
    </row>
    <row r="56" spans="1:11" ht="22.15" customHeight="1" x14ac:dyDescent="0.25">
      <c r="A56" s="290" t="s">
        <v>148</v>
      </c>
      <c r="B56" s="290"/>
      <c r="C56" s="290"/>
      <c r="D56" s="290"/>
      <c r="E56" s="290"/>
      <c r="F56" s="290"/>
      <c r="G56" s="14">
        <v>49</v>
      </c>
      <c r="H56" s="148">
        <v>0</v>
      </c>
      <c r="I56" s="148">
        <v>0</v>
      </c>
      <c r="J56" s="148">
        <v>0</v>
      </c>
      <c r="K56" s="148">
        <v>0</v>
      </c>
    </row>
    <row r="57" spans="1:11" ht="12.75" customHeight="1" x14ac:dyDescent="0.25">
      <c r="A57" s="290" t="s">
        <v>149</v>
      </c>
      <c r="B57" s="290"/>
      <c r="C57" s="290"/>
      <c r="D57" s="290"/>
      <c r="E57" s="290"/>
      <c r="F57" s="290"/>
      <c r="G57" s="14">
        <v>50</v>
      </c>
      <c r="H57" s="148">
        <v>0</v>
      </c>
      <c r="I57" s="148">
        <v>0</v>
      </c>
      <c r="J57" s="148">
        <v>0</v>
      </c>
      <c r="K57" s="148">
        <v>0</v>
      </c>
    </row>
    <row r="58" spans="1:11" ht="24.65" customHeight="1" x14ac:dyDescent="0.25">
      <c r="A58" s="290" t="s">
        <v>150</v>
      </c>
      <c r="B58" s="290"/>
      <c r="C58" s="290"/>
      <c r="D58" s="290"/>
      <c r="E58" s="290"/>
      <c r="F58" s="290"/>
      <c r="G58" s="14">
        <v>51</v>
      </c>
      <c r="H58" s="148">
        <v>0</v>
      </c>
      <c r="I58" s="148">
        <v>0</v>
      </c>
      <c r="J58" s="148">
        <v>0</v>
      </c>
      <c r="K58" s="148">
        <v>0</v>
      </c>
    </row>
    <row r="59" spans="1:11" ht="12.75" customHeight="1" x14ac:dyDescent="0.25">
      <c r="A59" s="290" t="s">
        <v>151</v>
      </c>
      <c r="B59" s="290"/>
      <c r="C59" s="290"/>
      <c r="D59" s="290"/>
      <c r="E59" s="290"/>
      <c r="F59" s="290"/>
      <c r="G59" s="14">
        <v>52</v>
      </c>
      <c r="H59" s="148">
        <v>0</v>
      </c>
      <c r="I59" s="148">
        <v>0</v>
      </c>
      <c r="J59" s="148">
        <v>0</v>
      </c>
      <c r="K59" s="148">
        <v>0</v>
      </c>
    </row>
    <row r="60" spans="1:11" ht="12.75" customHeight="1" x14ac:dyDescent="0.25">
      <c r="A60" s="288" t="s">
        <v>362</v>
      </c>
      <c r="B60" s="288"/>
      <c r="C60" s="288"/>
      <c r="D60" s="288"/>
      <c r="E60" s="288"/>
      <c r="F60" s="288"/>
      <c r="G60" s="15">
        <v>53</v>
      </c>
      <c r="H60" s="107">
        <f>H8+H37+H56+H57</f>
        <v>1092850444</v>
      </c>
      <c r="I60" s="107">
        <f t="shared" ref="I60:K60" si="0">I8+I37+I56+I57</f>
        <v>338525807</v>
      </c>
      <c r="J60" s="107">
        <f t="shared" si="0"/>
        <v>1248770687</v>
      </c>
      <c r="K60" s="107">
        <f t="shared" si="0"/>
        <v>427982308</v>
      </c>
    </row>
    <row r="61" spans="1:11" ht="12.75" customHeight="1" x14ac:dyDescent="0.25">
      <c r="A61" s="288" t="s">
        <v>363</v>
      </c>
      <c r="B61" s="288"/>
      <c r="C61" s="288"/>
      <c r="D61" s="288"/>
      <c r="E61" s="288"/>
      <c r="F61" s="288"/>
      <c r="G61" s="15">
        <v>54</v>
      </c>
      <c r="H61" s="107">
        <f>H14+H48+H58+H59</f>
        <v>1000815637</v>
      </c>
      <c r="I61" s="107">
        <f t="shared" ref="I61:K61" si="1">I14+I48+I58+I59</f>
        <v>341826951</v>
      </c>
      <c r="J61" s="107">
        <f t="shared" si="1"/>
        <v>1110524746</v>
      </c>
      <c r="K61" s="107">
        <f t="shared" si="1"/>
        <v>351817802</v>
      </c>
    </row>
    <row r="62" spans="1:11" ht="12.75" customHeight="1" x14ac:dyDescent="0.25">
      <c r="A62" s="288" t="s">
        <v>364</v>
      </c>
      <c r="B62" s="288"/>
      <c r="C62" s="288"/>
      <c r="D62" s="288"/>
      <c r="E62" s="288"/>
      <c r="F62" s="288"/>
      <c r="G62" s="15">
        <v>55</v>
      </c>
      <c r="H62" s="107">
        <f>H60-H61</f>
        <v>92034807</v>
      </c>
      <c r="I62" s="107">
        <f t="shared" ref="I62:K62" si="2">I60-I61</f>
        <v>-3301144</v>
      </c>
      <c r="J62" s="107">
        <f t="shared" si="2"/>
        <v>138245941</v>
      </c>
      <c r="K62" s="107">
        <f t="shared" si="2"/>
        <v>76164506</v>
      </c>
    </row>
    <row r="63" spans="1:11" ht="12.75" customHeight="1" x14ac:dyDescent="0.25">
      <c r="A63" s="289" t="s">
        <v>365</v>
      </c>
      <c r="B63" s="289"/>
      <c r="C63" s="289"/>
      <c r="D63" s="289"/>
      <c r="E63" s="289"/>
      <c r="F63" s="289"/>
      <c r="G63" s="15">
        <v>56</v>
      </c>
      <c r="H63" s="107">
        <f>+IF((H60-H61)&gt;0,(H60-H61),0)</f>
        <v>92034807</v>
      </c>
      <c r="I63" s="107">
        <f t="shared" ref="I63:K63" si="3">+IF((I60-I61)&gt;0,(I60-I61),0)</f>
        <v>0</v>
      </c>
      <c r="J63" s="107">
        <f t="shared" si="3"/>
        <v>138245941</v>
      </c>
      <c r="K63" s="107">
        <f t="shared" si="3"/>
        <v>76164506</v>
      </c>
    </row>
    <row r="64" spans="1:11" ht="12.75" customHeight="1" x14ac:dyDescent="0.25">
      <c r="A64" s="289" t="s">
        <v>366</v>
      </c>
      <c r="B64" s="289"/>
      <c r="C64" s="289"/>
      <c r="D64" s="289"/>
      <c r="E64" s="289"/>
      <c r="F64" s="289"/>
      <c r="G64" s="15">
        <v>57</v>
      </c>
      <c r="H64" s="107">
        <f>+IF((H60-H61)&lt;0,(H60-H61),0)</f>
        <v>0</v>
      </c>
      <c r="I64" s="107">
        <f t="shared" ref="I64:K64" si="4">+IF((I60-I61)&lt;0,(I60-I61),0)</f>
        <v>-3301144</v>
      </c>
      <c r="J64" s="107">
        <f t="shared" si="4"/>
        <v>0</v>
      </c>
      <c r="K64" s="107">
        <f t="shared" si="4"/>
        <v>0</v>
      </c>
    </row>
    <row r="65" spans="1:11" ht="12.75" customHeight="1" x14ac:dyDescent="0.25">
      <c r="A65" s="290" t="s">
        <v>111</v>
      </c>
      <c r="B65" s="290"/>
      <c r="C65" s="290"/>
      <c r="D65" s="290"/>
      <c r="E65" s="290"/>
      <c r="F65" s="290"/>
      <c r="G65" s="14">
        <v>58</v>
      </c>
      <c r="H65" s="148">
        <v>11647726.18</v>
      </c>
      <c r="I65" s="148">
        <v>-2512744.8200000003</v>
      </c>
      <c r="J65" s="148">
        <v>23384269</v>
      </c>
      <c r="K65" s="148">
        <v>15209611</v>
      </c>
    </row>
    <row r="66" spans="1:11" ht="12.75" customHeight="1" x14ac:dyDescent="0.25">
      <c r="A66" s="288" t="s">
        <v>367</v>
      </c>
      <c r="B66" s="288"/>
      <c r="C66" s="288"/>
      <c r="D66" s="288"/>
      <c r="E66" s="288"/>
      <c r="F66" s="288"/>
      <c r="G66" s="15">
        <v>59</v>
      </c>
      <c r="H66" s="107">
        <f>H62-H65</f>
        <v>80387080.819999993</v>
      </c>
      <c r="I66" s="107">
        <f t="shared" ref="I66:K66" si="5">I62-I65</f>
        <v>-788399.1799999997</v>
      </c>
      <c r="J66" s="107">
        <f t="shared" si="5"/>
        <v>114861672</v>
      </c>
      <c r="K66" s="107">
        <f t="shared" si="5"/>
        <v>60954895</v>
      </c>
    </row>
    <row r="67" spans="1:11" ht="12.75" customHeight="1" x14ac:dyDescent="0.25">
      <c r="A67" s="289" t="s">
        <v>368</v>
      </c>
      <c r="B67" s="289"/>
      <c r="C67" s="289"/>
      <c r="D67" s="289"/>
      <c r="E67" s="289"/>
      <c r="F67" s="289"/>
      <c r="G67" s="15">
        <v>60</v>
      </c>
      <c r="H67" s="107">
        <f>+IF((H62-H65)&gt;0,(H62-H65),0)</f>
        <v>80387080.819999993</v>
      </c>
      <c r="I67" s="107">
        <f t="shared" ref="I67:K67" si="6">+IF((I62-I65)&gt;0,(I62-I65),0)</f>
        <v>0</v>
      </c>
      <c r="J67" s="107">
        <f t="shared" si="6"/>
        <v>114861672</v>
      </c>
      <c r="K67" s="107">
        <f t="shared" si="6"/>
        <v>60954895</v>
      </c>
    </row>
    <row r="68" spans="1:11" ht="12.75" customHeight="1" x14ac:dyDescent="0.25">
      <c r="A68" s="289" t="s">
        <v>369</v>
      </c>
      <c r="B68" s="289"/>
      <c r="C68" s="289"/>
      <c r="D68" s="289"/>
      <c r="E68" s="289"/>
      <c r="F68" s="289"/>
      <c r="G68" s="15">
        <v>61</v>
      </c>
      <c r="H68" s="107">
        <f>+IF((H62-H65)&lt;0,(H62-H65),0)</f>
        <v>0</v>
      </c>
      <c r="I68" s="107">
        <f t="shared" ref="I68:K68" si="7">+IF((I62-I65)&lt;0,(I62-I65),0)</f>
        <v>-788399.1799999997</v>
      </c>
      <c r="J68" s="107">
        <f t="shared" si="7"/>
        <v>0</v>
      </c>
      <c r="K68" s="107">
        <f t="shared" si="7"/>
        <v>0</v>
      </c>
    </row>
    <row r="69" spans="1:11" x14ac:dyDescent="0.25">
      <c r="A69" s="282" t="s">
        <v>152</v>
      </c>
      <c r="B69" s="282"/>
      <c r="C69" s="282"/>
      <c r="D69" s="282"/>
      <c r="E69" s="282"/>
      <c r="F69" s="282"/>
      <c r="G69" s="283"/>
      <c r="H69" s="283"/>
      <c r="I69" s="283"/>
      <c r="J69" s="284"/>
      <c r="K69" s="284"/>
    </row>
    <row r="70" spans="1:11" ht="22.15" customHeight="1" x14ac:dyDescent="0.25">
      <c r="A70" s="288" t="s">
        <v>370</v>
      </c>
      <c r="B70" s="288"/>
      <c r="C70" s="288"/>
      <c r="D70" s="288"/>
      <c r="E70" s="288"/>
      <c r="F70" s="288"/>
      <c r="G70" s="15">
        <v>62</v>
      </c>
      <c r="H70" s="107">
        <f>H71-H72</f>
        <v>0</v>
      </c>
      <c r="I70" s="107">
        <f>I71-I72</f>
        <v>0</v>
      </c>
      <c r="J70" s="107">
        <f>J71-J72</f>
        <v>0</v>
      </c>
      <c r="K70" s="107">
        <f>K71-K72</f>
        <v>0</v>
      </c>
    </row>
    <row r="71" spans="1:11" ht="12.75" customHeight="1" x14ac:dyDescent="0.25">
      <c r="A71" s="281" t="s">
        <v>153</v>
      </c>
      <c r="B71" s="281"/>
      <c r="C71" s="281"/>
      <c r="D71" s="281"/>
      <c r="E71" s="281"/>
      <c r="F71" s="281"/>
      <c r="G71" s="14">
        <v>63</v>
      </c>
      <c r="H71" s="108">
        <v>0</v>
      </c>
      <c r="I71" s="108">
        <v>0</v>
      </c>
      <c r="J71" s="108">
        <v>0</v>
      </c>
      <c r="K71" s="108">
        <v>0</v>
      </c>
    </row>
    <row r="72" spans="1:11" ht="12.75" customHeight="1" x14ac:dyDescent="0.25">
      <c r="A72" s="281" t="s">
        <v>154</v>
      </c>
      <c r="B72" s="281"/>
      <c r="C72" s="281"/>
      <c r="D72" s="281"/>
      <c r="E72" s="281"/>
      <c r="F72" s="281"/>
      <c r="G72" s="14">
        <v>64</v>
      </c>
      <c r="H72" s="108">
        <v>0</v>
      </c>
      <c r="I72" s="108">
        <v>0</v>
      </c>
      <c r="J72" s="108">
        <v>0</v>
      </c>
      <c r="K72" s="108">
        <v>0</v>
      </c>
    </row>
    <row r="73" spans="1:11" ht="12.75" customHeight="1" x14ac:dyDescent="0.25">
      <c r="A73" s="290" t="s">
        <v>155</v>
      </c>
      <c r="B73" s="290"/>
      <c r="C73" s="290"/>
      <c r="D73" s="290"/>
      <c r="E73" s="290"/>
      <c r="F73" s="290"/>
      <c r="G73" s="14">
        <v>65</v>
      </c>
      <c r="H73" s="108">
        <v>0</v>
      </c>
      <c r="I73" s="108">
        <v>0</v>
      </c>
      <c r="J73" s="108">
        <v>0</v>
      </c>
      <c r="K73" s="108">
        <v>0</v>
      </c>
    </row>
    <row r="74" spans="1:11" ht="12.75" customHeight="1" x14ac:dyDescent="0.25">
      <c r="A74" s="289" t="s">
        <v>371</v>
      </c>
      <c r="B74" s="289"/>
      <c r="C74" s="289"/>
      <c r="D74" s="289"/>
      <c r="E74" s="289"/>
      <c r="F74" s="289"/>
      <c r="G74" s="15">
        <v>66</v>
      </c>
      <c r="H74" s="129">
        <v>0</v>
      </c>
      <c r="I74" s="129">
        <v>0</v>
      </c>
      <c r="J74" s="129">
        <v>0</v>
      </c>
      <c r="K74" s="129">
        <v>0</v>
      </c>
    </row>
    <row r="75" spans="1:11" ht="12.75" customHeight="1" x14ac:dyDescent="0.25">
      <c r="A75" s="289" t="s">
        <v>372</v>
      </c>
      <c r="B75" s="289"/>
      <c r="C75" s="289"/>
      <c r="D75" s="289"/>
      <c r="E75" s="289"/>
      <c r="F75" s="289"/>
      <c r="G75" s="15">
        <v>67</v>
      </c>
      <c r="H75" s="129">
        <v>0</v>
      </c>
      <c r="I75" s="129">
        <v>0</v>
      </c>
      <c r="J75" s="129">
        <v>0</v>
      </c>
      <c r="K75" s="129">
        <v>0</v>
      </c>
    </row>
    <row r="76" spans="1:11" x14ac:dyDescent="0.25">
      <c r="A76" s="282" t="s">
        <v>156</v>
      </c>
      <c r="B76" s="282"/>
      <c r="C76" s="282"/>
      <c r="D76" s="282"/>
      <c r="E76" s="282"/>
      <c r="F76" s="282"/>
      <c r="G76" s="283"/>
      <c r="H76" s="283"/>
      <c r="I76" s="283"/>
      <c r="J76" s="284"/>
      <c r="K76" s="284"/>
    </row>
    <row r="77" spans="1:11" ht="12.75" customHeight="1" x14ac:dyDescent="0.25">
      <c r="A77" s="288" t="s">
        <v>373</v>
      </c>
      <c r="B77" s="288"/>
      <c r="C77" s="288"/>
      <c r="D77" s="288"/>
      <c r="E77" s="288"/>
      <c r="F77" s="288"/>
      <c r="G77" s="15">
        <v>68</v>
      </c>
      <c r="H77" s="129">
        <v>0</v>
      </c>
      <c r="I77" s="129">
        <v>0</v>
      </c>
      <c r="J77" s="129">
        <v>0</v>
      </c>
      <c r="K77" s="129">
        <v>0</v>
      </c>
    </row>
    <row r="78" spans="1:11" ht="12.75" customHeight="1" x14ac:dyDescent="0.25">
      <c r="A78" s="287" t="s">
        <v>374</v>
      </c>
      <c r="B78" s="287"/>
      <c r="C78" s="287"/>
      <c r="D78" s="287"/>
      <c r="E78" s="287"/>
      <c r="F78" s="287"/>
      <c r="G78" s="95">
        <v>69</v>
      </c>
      <c r="H78" s="109">
        <v>0</v>
      </c>
      <c r="I78" s="109">
        <v>0</v>
      </c>
      <c r="J78" s="109">
        <v>0</v>
      </c>
      <c r="K78" s="109">
        <v>0</v>
      </c>
    </row>
    <row r="79" spans="1:11" ht="12.75" customHeight="1" x14ac:dyDescent="0.25">
      <c r="A79" s="287" t="s">
        <v>375</v>
      </c>
      <c r="B79" s="287"/>
      <c r="C79" s="287"/>
      <c r="D79" s="287"/>
      <c r="E79" s="287"/>
      <c r="F79" s="287"/>
      <c r="G79" s="95">
        <v>70</v>
      </c>
      <c r="H79" s="109">
        <v>0</v>
      </c>
      <c r="I79" s="109">
        <v>0</v>
      </c>
      <c r="J79" s="109">
        <v>0</v>
      </c>
      <c r="K79" s="109">
        <v>0</v>
      </c>
    </row>
    <row r="80" spans="1:11" ht="12.75" customHeight="1" x14ac:dyDescent="0.25">
      <c r="A80" s="288" t="s">
        <v>376</v>
      </c>
      <c r="B80" s="288"/>
      <c r="C80" s="288"/>
      <c r="D80" s="288"/>
      <c r="E80" s="288"/>
      <c r="F80" s="288"/>
      <c r="G80" s="15">
        <v>71</v>
      </c>
      <c r="H80" s="129">
        <v>0</v>
      </c>
      <c r="I80" s="129">
        <v>0</v>
      </c>
      <c r="J80" s="129">
        <v>0</v>
      </c>
      <c r="K80" s="129">
        <v>0</v>
      </c>
    </row>
    <row r="81" spans="1:11" ht="12.75" customHeight="1" x14ac:dyDescent="0.25">
      <c r="A81" s="288" t="s">
        <v>377</v>
      </c>
      <c r="B81" s="288"/>
      <c r="C81" s="288"/>
      <c r="D81" s="288"/>
      <c r="E81" s="288"/>
      <c r="F81" s="288"/>
      <c r="G81" s="15">
        <v>72</v>
      </c>
      <c r="H81" s="129">
        <v>0</v>
      </c>
      <c r="I81" s="129">
        <v>0</v>
      </c>
      <c r="J81" s="129">
        <v>0</v>
      </c>
      <c r="K81" s="129">
        <v>0</v>
      </c>
    </row>
    <row r="82" spans="1:11" ht="12.75" customHeight="1" x14ac:dyDescent="0.25">
      <c r="A82" s="289" t="s">
        <v>378</v>
      </c>
      <c r="B82" s="289"/>
      <c r="C82" s="289"/>
      <c r="D82" s="289"/>
      <c r="E82" s="289"/>
      <c r="F82" s="289"/>
      <c r="G82" s="15">
        <v>73</v>
      </c>
      <c r="H82" s="129">
        <v>0</v>
      </c>
      <c r="I82" s="129">
        <v>0</v>
      </c>
      <c r="J82" s="129">
        <v>0</v>
      </c>
      <c r="K82" s="129">
        <v>0</v>
      </c>
    </row>
    <row r="83" spans="1:11" ht="12.75" customHeight="1" x14ac:dyDescent="0.25">
      <c r="A83" s="289" t="s">
        <v>379</v>
      </c>
      <c r="B83" s="289"/>
      <c r="C83" s="289"/>
      <c r="D83" s="289"/>
      <c r="E83" s="289"/>
      <c r="F83" s="289"/>
      <c r="G83" s="15">
        <v>74</v>
      </c>
      <c r="H83" s="129">
        <v>0</v>
      </c>
      <c r="I83" s="129">
        <v>0</v>
      </c>
      <c r="J83" s="129">
        <v>0</v>
      </c>
      <c r="K83" s="129">
        <v>0</v>
      </c>
    </row>
    <row r="84" spans="1:11" x14ac:dyDescent="0.25">
      <c r="A84" s="282" t="s">
        <v>112</v>
      </c>
      <c r="B84" s="282"/>
      <c r="C84" s="282"/>
      <c r="D84" s="282"/>
      <c r="E84" s="282"/>
      <c r="F84" s="282"/>
      <c r="G84" s="283"/>
      <c r="H84" s="283"/>
      <c r="I84" s="283"/>
      <c r="J84" s="284"/>
      <c r="K84" s="284"/>
    </row>
    <row r="85" spans="1:11" ht="12.75" customHeight="1" x14ac:dyDescent="0.25">
      <c r="A85" s="277" t="s">
        <v>380</v>
      </c>
      <c r="B85" s="277"/>
      <c r="C85" s="277"/>
      <c r="D85" s="277"/>
      <c r="E85" s="277"/>
      <c r="F85" s="277"/>
      <c r="G85" s="15">
        <v>75</v>
      </c>
      <c r="H85" s="110">
        <f>H86+H87</f>
        <v>0</v>
      </c>
      <c r="I85" s="110">
        <f>I86+I87</f>
        <v>0</v>
      </c>
      <c r="J85" s="110">
        <f>J86+J87</f>
        <v>0</v>
      </c>
      <c r="K85" s="110">
        <f>K86+K87</f>
        <v>0</v>
      </c>
    </row>
    <row r="86" spans="1:11" ht="12.75" customHeight="1" x14ac:dyDescent="0.25">
      <c r="A86" s="278" t="s">
        <v>157</v>
      </c>
      <c r="B86" s="278"/>
      <c r="C86" s="278"/>
      <c r="D86" s="278"/>
      <c r="E86" s="278"/>
      <c r="F86" s="278"/>
      <c r="G86" s="14">
        <v>76</v>
      </c>
      <c r="H86" s="111">
        <v>0</v>
      </c>
      <c r="I86" s="111">
        <v>0</v>
      </c>
      <c r="J86" s="111">
        <v>0</v>
      </c>
      <c r="K86" s="111">
        <v>0</v>
      </c>
    </row>
    <row r="87" spans="1:11" ht="12.75" customHeight="1" x14ac:dyDescent="0.25">
      <c r="A87" s="278" t="s">
        <v>158</v>
      </c>
      <c r="B87" s="278"/>
      <c r="C87" s="278"/>
      <c r="D87" s="278"/>
      <c r="E87" s="278"/>
      <c r="F87" s="278"/>
      <c r="G87" s="14">
        <v>77</v>
      </c>
      <c r="H87" s="111">
        <v>0</v>
      </c>
      <c r="I87" s="111">
        <v>0</v>
      </c>
      <c r="J87" s="111">
        <v>0</v>
      </c>
      <c r="K87" s="111">
        <v>0</v>
      </c>
    </row>
    <row r="88" spans="1:11" x14ac:dyDescent="0.25">
      <c r="A88" s="285" t="s">
        <v>114</v>
      </c>
      <c r="B88" s="285"/>
      <c r="C88" s="285"/>
      <c r="D88" s="285"/>
      <c r="E88" s="285"/>
      <c r="F88" s="285"/>
      <c r="G88" s="286"/>
      <c r="H88" s="286"/>
      <c r="I88" s="286"/>
      <c r="J88" s="284"/>
      <c r="K88" s="284"/>
    </row>
    <row r="89" spans="1:11" ht="12.75" customHeight="1" x14ac:dyDescent="0.25">
      <c r="A89" s="257" t="s">
        <v>159</v>
      </c>
      <c r="B89" s="257"/>
      <c r="C89" s="257"/>
      <c r="D89" s="257"/>
      <c r="E89" s="257"/>
      <c r="F89" s="257"/>
      <c r="G89" s="14">
        <v>78</v>
      </c>
      <c r="H89" s="188">
        <v>80387081</v>
      </c>
      <c r="I89" s="188">
        <v>-788399</v>
      </c>
      <c r="J89" s="188">
        <v>114861672</v>
      </c>
      <c r="K89" s="188">
        <v>60954895</v>
      </c>
    </row>
    <row r="90" spans="1:11" ht="24" customHeight="1" x14ac:dyDescent="0.25">
      <c r="A90" s="258" t="s">
        <v>436</v>
      </c>
      <c r="B90" s="258"/>
      <c r="C90" s="258"/>
      <c r="D90" s="258"/>
      <c r="E90" s="258"/>
      <c r="F90" s="258"/>
      <c r="G90" s="15">
        <v>79</v>
      </c>
      <c r="H90" s="127">
        <f>H91+H98</f>
        <v>0</v>
      </c>
      <c r="I90" s="127">
        <f>I91+I98</f>
        <v>0</v>
      </c>
      <c r="J90" s="127">
        <f t="shared" ref="J90:K90" si="8">J91+J98</f>
        <v>0</v>
      </c>
      <c r="K90" s="127">
        <f t="shared" si="8"/>
        <v>0</v>
      </c>
    </row>
    <row r="91" spans="1:11" ht="24" customHeight="1" x14ac:dyDescent="0.25">
      <c r="A91" s="279" t="s">
        <v>443</v>
      </c>
      <c r="B91" s="279"/>
      <c r="C91" s="279"/>
      <c r="D91" s="279"/>
      <c r="E91" s="279"/>
      <c r="F91" s="279"/>
      <c r="G91" s="15">
        <v>80</v>
      </c>
      <c r="H91" s="127">
        <f>SUM(H92:H96)</f>
        <v>0</v>
      </c>
      <c r="I91" s="127">
        <f>SUM(I92:I96)</f>
        <v>0</v>
      </c>
      <c r="J91" s="127">
        <f t="shared" ref="J91:K91" si="9">SUM(J92:J96)</f>
        <v>0</v>
      </c>
      <c r="K91" s="127">
        <f t="shared" si="9"/>
        <v>0</v>
      </c>
    </row>
    <row r="92" spans="1:11" ht="25.5" customHeight="1" x14ac:dyDescent="0.25">
      <c r="A92" s="281" t="s">
        <v>381</v>
      </c>
      <c r="B92" s="281"/>
      <c r="C92" s="281"/>
      <c r="D92" s="281"/>
      <c r="E92" s="281"/>
      <c r="F92" s="281"/>
      <c r="G92" s="15">
        <v>81</v>
      </c>
      <c r="H92" s="111">
        <v>0</v>
      </c>
      <c r="I92" s="111">
        <v>0</v>
      </c>
      <c r="J92" s="111">
        <v>0</v>
      </c>
      <c r="K92" s="111">
        <v>0</v>
      </c>
    </row>
    <row r="93" spans="1:11" ht="38.25" customHeight="1" x14ac:dyDescent="0.25">
      <c r="A93" s="281" t="s">
        <v>382</v>
      </c>
      <c r="B93" s="281"/>
      <c r="C93" s="281"/>
      <c r="D93" s="281"/>
      <c r="E93" s="281"/>
      <c r="F93" s="281"/>
      <c r="G93" s="15">
        <v>82</v>
      </c>
      <c r="H93" s="111">
        <v>0</v>
      </c>
      <c r="I93" s="111">
        <v>0</v>
      </c>
      <c r="J93" s="111">
        <v>0</v>
      </c>
      <c r="K93" s="111">
        <v>0</v>
      </c>
    </row>
    <row r="94" spans="1:11" ht="38.25" customHeight="1" x14ac:dyDescent="0.25">
      <c r="A94" s="281" t="s">
        <v>383</v>
      </c>
      <c r="B94" s="281"/>
      <c r="C94" s="281"/>
      <c r="D94" s="281"/>
      <c r="E94" s="281"/>
      <c r="F94" s="281"/>
      <c r="G94" s="15">
        <v>83</v>
      </c>
      <c r="H94" s="111">
        <v>0</v>
      </c>
      <c r="I94" s="111">
        <v>0</v>
      </c>
      <c r="J94" s="111">
        <v>0</v>
      </c>
      <c r="K94" s="111">
        <v>0</v>
      </c>
    </row>
    <row r="95" spans="1:11" x14ac:dyDescent="0.25">
      <c r="A95" s="281" t="s">
        <v>384</v>
      </c>
      <c r="B95" s="281"/>
      <c r="C95" s="281"/>
      <c r="D95" s="281"/>
      <c r="E95" s="281"/>
      <c r="F95" s="281"/>
      <c r="G95" s="15">
        <v>84</v>
      </c>
      <c r="H95" s="111">
        <v>0</v>
      </c>
      <c r="I95" s="111">
        <v>0</v>
      </c>
      <c r="J95" s="111">
        <v>0</v>
      </c>
      <c r="K95" s="111">
        <v>0</v>
      </c>
    </row>
    <row r="96" spans="1:11" x14ac:dyDescent="0.25">
      <c r="A96" s="281" t="s">
        <v>385</v>
      </c>
      <c r="B96" s="281"/>
      <c r="C96" s="281"/>
      <c r="D96" s="281"/>
      <c r="E96" s="281"/>
      <c r="F96" s="281"/>
      <c r="G96" s="15">
        <v>85</v>
      </c>
      <c r="H96" s="111">
        <v>0</v>
      </c>
      <c r="I96" s="111">
        <v>0</v>
      </c>
      <c r="J96" s="111">
        <v>0</v>
      </c>
      <c r="K96" s="111">
        <v>0</v>
      </c>
    </row>
    <row r="97" spans="1:11" ht="26.25" customHeight="1" x14ac:dyDescent="0.25">
      <c r="A97" s="281" t="s">
        <v>386</v>
      </c>
      <c r="B97" s="281"/>
      <c r="C97" s="281"/>
      <c r="D97" s="281"/>
      <c r="E97" s="281"/>
      <c r="F97" s="281"/>
      <c r="G97" s="15">
        <v>86</v>
      </c>
      <c r="H97" s="111">
        <v>0</v>
      </c>
      <c r="I97" s="111">
        <v>0</v>
      </c>
      <c r="J97" s="111">
        <v>0</v>
      </c>
      <c r="K97" s="111">
        <v>0</v>
      </c>
    </row>
    <row r="98" spans="1:11" ht="25.5" customHeight="1" x14ac:dyDescent="0.25">
      <c r="A98" s="279" t="s">
        <v>437</v>
      </c>
      <c r="B98" s="279"/>
      <c r="C98" s="279"/>
      <c r="D98" s="279"/>
      <c r="E98" s="279"/>
      <c r="F98" s="279"/>
      <c r="G98" s="15">
        <v>87</v>
      </c>
      <c r="H98" s="127">
        <f>SUM(H99:H106)</f>
        <v>0</v>
      </c>
      <c r="I98" s="127">
        <f>SUM(I99:I106)</f>
        <v>0</v>
      </c>
      <c r="J98" s="127">
        <f t="shared" ref="J98:K98" si="10">SUM(J99:J106)</f>
        <v>0</v>
      </c>
      <c r="K98" s="127">
        <f t="shared" si="10"/>
        <v>0</v>
      </c>
    </row>
    <row r="99" spans="1:11" x14ac:dyDescent="0.25">
      <c r="A99" s="280" t="s">
        <v>160</v>
      </c>
      <c r="B99" s="280"/>
      <c r="C99" s="280"/>
      <c r="D99" s="280"/>
      <c r="E99" s="280"/>
      <c r="F99" s="280"/>
      <c r="G99" s="14">
        <v>88</v>
      </c>
      <c r="H99" s="111">
        <v>0</v>
      </c>
      <c r="I99" s="111">
        <v>0</v>
      </c>
      <c r="J99" s="111">
        <v>0</v>
      </c>
      <c r="K99" s="111">
        <v>0</v>
      </c>
    </row>
    <row r="100" spans="1:11" ht="36" customHeight="1" x14ac:dyDescent="0.25">
      <c r="A100" s="281" t="s">
        <v>387</v>
      </c>
      <c r="B100" s="281"/>
      <c r="C100" s="281"/>
      <c r="D100" s="281"/>
      <c r="E100" s="281"/>
      <c r="F100" s="281"/>
      <c r="G100" s="14">
        <v>89</v>
      </c>
      <c r="H100" s="111">
        <v>0</v>
      </c>
      <c r="I100" s="111">
        <v>0</v>
      </c>
      <c r="J100" s="111">
        <v>0</v>
      </c>
      <c r="K100" s="111">
        <v>0</v>
      </c>
    </row>
    <row r="101" spans="1:11" ht="22.15" customHeight="1" x14ac:dyDescent="0.25">
      <c r="A101" s="280" t="s">
        <v>161</v>
      </c>
      <c r="B101" s="280"/>
      <c r="C101" s="280"/>
      <c r="D101" s="280"/>
      <c r="E101" s="280"/>
      <c r="F101" s="280"/>
      <c r="G101" s="14">
        <v>90</v>
      </c>
      <c r="H101" s="111">
        <v>0</v>
      </c>
      <c r="I101" s="111">
        <v>0</v>
      </c>
      <c r="J101" s="111">
        <v>0</v>
      </c>
      <c r="K101" s="111">
        <v>0</v>
      </c>
    </row>
    <row r="102" spans="1:11" ht="22.15" customHeight="1" x14ac:dyDescent="0.25">
      <c r="A102" s="280" t="s">
        <v>162</v>
      </c>
      <c r="B102" s="280"/>
      <c r="C102" s="280"/>
      <c r="D102" s="280"/>
      <c r="E102" s="280"/>
      <c r="F102" s="280"/>
      <c r="G102" s="14">
        <v>91</v>
      </c>
      <c r="H102" s="111">
        <v>0</v>
      </c>
      <c r="I102" s="111">
        <v>0</v>
      </c>
      <c r="J102" s="111">
        <v>0</v>
      </c>
      <c r="K102" s="111">
        <v>0</v>
      </c>
    </row>
    <row r="103" spans="1:11" ht="22.15" customHeight="1" x14ac:dyDescent="0.25">
      <c r="A103" s="280" t="s">
        <v>163</v>
      </c>
      <c r="B103" s="280"/>
      <c r="C103" s="280"/>
      <c r="D103" s="280"/>
      <c r="E103" s="280"/>
      <c r="F103" s="280"/>
      <c r="G103" s="14">
        <v>92</v>
      </c>
      <c r="H103" s="111">
        <v>0</v>
      </c>
      <c r="I103" s="111">
        <v>0</v>
      </c>
      <c r="J103" s="111">
        <v>0</v>
      </c>
      <c r="K103" s="111">
        <v>0</v>
      </c>
    </row>
    <row r="104" spans="1:11" ht="12.75" customHeight="1" x14ac:dyDescent="0.25">
      <c r="A104" s="281" t="s">
        <v>388</v>
      </c>
      <c r="B104" s="281"/>
      <c r="C104" s="281"/>
      <c r="D104" s="281"/>
      <c r="E104" s="281"/>
      <c r="F104" s="281"/>
      <c r="G104" s="14">
        <v>93</v>
      </c>
      <c r="H104" s="111">
        <v>0</v>
      </c>
      <c r="I104" s="111">
        <v>0</v>
      </c>
      <c r="J104" s="111">
        <v>0</v>
      </c>
      <c r="K104" s="111">
        <v>0</v>
      </c>
    </row>
    <row r="105" spans="1:11" ht="26.25" customHeight="1" x14ac:dyDescent="0.25">
      <c r="A105" s="281" t="s">
        <v>389</v>
      </c>
      <c r="B105" s="281"/>
      <c r="C105" s="281"/>
      <c r="D105" s="281"/>
      <c r="E105" s="281"/>
      <c r="F105" s="281"/>
      <c r="G105" s="14">
        <v>94</v>
      </c>
      <c r="H105" s="111">
        <v>0</v>
      </c>
      <c r="I105" s="111">
        <v>0</v>
      </c>
      <c r="J105" s="111">
        <v>0</v>
      </c>
      <c r="K105" s="111">
        <v>0</v>
      </c>
    </row>
    <row r="106" spans="1:11" x14ac:dyDescent="0.25">
      <c r="A106" s="281" t="s">
        <v>390</v>
      </c>
      <c r="B106" s="281"/>
      <c r="C106" s="281"/>
      <c r="D106" s="281"/>
      <c r="E106" s="281"/>
      <c r="F106" s="281"/>
      <c r="G106" s="14">
        <v>95</v>
      </c>
      <c r="H106" s="111">
        <v>0</v>
      </c>
      <c r="I106" s="111">
        <v>0</v>
      </c>
      <c r="J106" s="111">
        <v>0</v>
      </c>
      <c r="K106" s="111">
        <v>0</v>
      </c>
    </row>
    <row r="107" spans="1:11" ht="24.75" customHeight="1" x14ac:dyDescent="0.25">
      <c r="A107" s="281" t="s">
        <v>391</v>
      </c>
      <c r="B107" s="281"/>
      <c r="C107" s="281"/>
      <c r="D107" s="281"/>
      <c r="E107" s="281"/>
      <c r="F107" s="281"/>
      <c r="G107" s="14">
        <v>96</v>
      </c>
      <c r="H107" s="111">
        <v>0</v>
      </c>
      <c r="I107" s="111">
        <v>0</v>
      </c>
      <c r="J107" s="111">
        <v>0</v>
      </c>
      <c r="K107" s="111">
        <v>0</v>
      </c>
    </row>
    <row r="108" spans="1:11" ht="22.9" customHeight="1" x14ac:dyDescent="0.25">
      <c r="A108" s="258" t="s">
        <v>438</v>
      </c>
      <c r="B108" s="258"/>
      <c r="C108" s="258"/>
      <c r="D108" s="258"/>
      <c r="E108" s="258"/>
      <c r="F108" s="258"/>
      <c r="G108" s="15">
        <v>97</v>
      </c>
      <c r="H108" s="127">
        <f>H91+H98-H107-H97</f>
        <v>0</v>
      </c>
      <c r="I108" s="127">
        <f>I91+I98-I107-I97</f>
        <v>0</v>
      </c>
      <c r="J108" s="127">
        <f t="shared" ref="J108:K108" si="11">J91+J98-J107-J97</f>
        <v>0</v>
      </c>
      <c r="K108" s="127">
        <f t="shared" si="11"/>
        <v>0</v>
      </c>
    </row>
    <row r="109" spans="1:11" ht="12.75" customHeight="1" x14ac:dyDescent="0.25">
      <c r="A109" s="258" t="s">
        <v>392</v>
      </c>
      <c r="B109" s="258"/>
      <c r="C109" s="258"/>
      <c r="D109" s="258"/>
      <c r="E109" s="258"/>
      <c r="F109" s="258"/>
      <c r="G109" s="15">
        <v>98</v>
      </c>
      <c r="H109" s="110">
        <f>H89+H108</f>
        <v>80387081</v>
      </c>
      <c r="I109" s="110">
        <f>I89+I108</f>
        <v>-788399</v>
      </c>
      <c r="J109" s="110">
        <f t="shared" ref="J109:K109" si="12">J89+J108</f>
        <v>114861672</v>
      </c>
      <c r="K109" s="110">
        <f t="shared" si="12"/>
        <v>60954895</v>
      </c>
    </row>
    <row r="110" spans="1:11" x14ac:dyDescent="0.25">
      <c r="A110" s="282" t="s">
        <v>164</v>
      </c>
      <c r="B110" s="282"/>
      <c r="C110" s="282"/>
      <c r="D110" s="282"/>
      <c r="E110" s="282"/>
      <c r="F110" s="282"/>
      <c r="G110" s="283"/>
      <c r="H110" s="283"/>
      <c r="I110" s="283"/>
      <c r="J110" s="284"/>
      <c r="K110" s="284"/>
    </row>
    <row r="111" spans="1:11" ht="12.75" customHeight="1" x14ac:dyDescent="0.25">
      <c r="A111" s="277" t="s">
        <v>393</v>
      </c>
      <c r="B111" s="277"/>
      <c r="C111" s="277"/>
      <c r="D111" s="277"/>
      <c r="E111" s="277"/>
      <c r="F111" s="277"/>
      <c r="G111" s="15">
        <v>99</v>
      </c>
      <c r="H111" s="110">
        <f>H112+H113</f>
        <v>80387081</v>
      </c>
      <c r="I111" s="110">
        <f>I112+I113</f>
        <v>-788399</v>
      </c>
      <c r="J111" s="110">
        <f>J112+J113</f>
        <v>114861672</v>
      </c>
      <c r="K111" s="110">
        <f>K112+K113</f>
        <v>60954895</v>
      </c>
    </row>
    <row r="112" spans="1:11" ht="12.75" customHeight="1" x14ac:dyDescent="0.25">
      <c r="A112" s="278" t="s">
        <v>113</v>
      </c>
      <c r="B112" s="278"/>
      <c r="C112" s="278"/>
      <c r="D112" s="278"/>
      <c r="E112" s="278"/>
      <c r="F112" s="278"/>
      <c r="G112" s="14">
        <v>100</v>
      </c>
      <c r="H112" s="188">
        <v>80387081</v>
      </c>
      <c r="I112" s="188">
        <v>-788399</v>
      </c>
      <c r="J112" s="188">
        <v>114861672</v>
      </c>
      <c r="K112" s="188">
        <v>60954895</v>
      </c>
    </row>
    <row r="113" spans="1:11" ht="12.75" customHeight="1" x14ac:dyDescent="0.25">
      <c r="A113" s="278" t="s">
        <v>165</v>
      </c>
      <c r="B113" s="278"/>
      <c r="C113" s="278"/>
      <c r="D113" s="278"/>
      <c r="E113" s="278"/>
      <c r="F113" s="278"/>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40"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zoomScaleNormal="100" zoomScaleSheetLayoutView="80" workbookViewId="0">
      <selection sqref="A1:I1"/>
    </sheetView>
  </sheetViews>
  <sheetFormatPr defaultColWidth="9.1796875" defaultRowHeight="12.5" x14ac:dyDescent="0.25"/>
  <cols>
    <col min="1" max="7" width="9.1796875" style="17"/>
    <col min="8" max="9" width="30.26953125" style="28" customWidth="1"/>
    <col min="10" max="16384" width="9.1796875" style="17"/>
  </cols>
  <sheetData>
    <row r="1" spans="1:9" x14ac:dyDescent="0.25">
      <c r="A1" s="313" t="s">
        <v>166</v>
      </c>
      <c r="B1" s="314"/>
      <c r="C1" s="314"/>
      <c r="D1" s="314"/>
      <c r="E1" s="314"/>
      <c r="F1" s="314"/>
      <c r="G1" s="314"/>
      <c r="H1" s="314"/>
      <c r="I1" s="314"/>
    </row>
    <row r="2" spans="1:9" ht="12.75" customHeight="1" x14ac:dyDescent="0.25">
      <c r="A2" s="296" t="s">
        <v>538</v>
      </c>
      <c r="B2" s="297"/>
      <c r="C2" s="297"/>
      <c r="D2" s="297"/>
      <c r="E2" s="297"/>
      <c r="F2" s="297"/>
      <c r="G2" s="297"/>
      <c r="H2" s="297"/>
      <c r="I2" s="297"/>
    </row>
    <row r="3" spans="1:9" x14ac:dyDescent="0.25">
      <c r="A3" s="316" t="s">
        <v>282</v>
      </c>
      <c r="B3" s="317"/>
      <c r="C3" s="317"/>
      <c r="D3" s="317"/>
      <c r="E3" s="317"/>
      <c r="F3" s="317"/>
      <c r="G3" s="317"/>
      <c r="H3" s="317"/>
      <c r="I3" s="317"/>
    </row>
    <row r="4" spans="1:9" x14ac:dyDescent="0.25">
      <c r="A4" s="315" t="s">
        <v>463</v>
      </c>
      <c r="B4" s="270"/>
      <c r="C4" s="270"/>
      <c r="D4" s="270"/>
      <c r="E4" s="270"/>
      <c r="F4" s="270"/>
      <c r="G4" s="270"/>
      <c r="H4" s="270"/>
      <c r="I4" s="271"/>
    </row>
    <row r="5" spans="1:9" ht="22" x14ac:dyDescent="0.25">
      <c r="A5" s="318" t="s">
        <v>2</v>
      </c>
      <c r="B5" s="275"/>
      <c r="C5" s="275"/>
      <c r="D5" s="275"/>
      <c r="E5" s="275"/>
      <c r="F5" s="275"/>
      <c r="G5" s="119" t="s">
        <v>103</v>
      </c>
      <c r="H5" s="120" t="s">
        <v>302</v>
      </c>
      <c r="I5" s="120" t="s">
        <v>279</v>
      </c>
    </row>
    <row r="6" spans="1:9" x14ac:dyDescent="0.25">
      <c r="A6" s="319">
        <v>1</v>
      </c>
      <c r="B6" s="275"/>
      <c r="C6" s="275"/>
      <c r="D6" s="275"/>
      <c r="E6" s="275"/>
      <c r="F6" s="275"/>
      <c r="G6" s="121">
        <v>2</v>
      </c>
      <c r="H6" s="120" t="s">
        <v>167</v>
      </c>
      <c r="I6" s="120" t="s">
        <v>168</v>
      </c>
    </row>
    <row r="7" spans="1:9" x14ac:dyDescent="0.25">
      <c r="A7" s="310" t="s">
        <v>169</v>
      </c>
      <c r="B7" s="310"/>
      <c r="C7" s="310"/>
      <c r="D7" s="310"/>
      <c r="E7" s="310"/>
      <c r="F7" s="310"/>
      <c r="G7" s="310"/>
      <c r="H7" s="310"/>
      <c r="I7" s="310"/>
    </row>
    <row r="8" spans="1:9" ht="12.75" customHeight="1" x14ac:dyDescent="0.25">
      <c r="A8" s="256" t="s">
        <v>170</v>
      </c>
      <c r="B8" s="256"/>
      <c r="C8" s="256"/>
      <c r="D8" s="256"/>
      <c r="E8" s="256"/>
      <c r="F8" s="256"/>
      <c r="G8" s="122">
        <v>1</v>
      </c>
      <c r="H8" s="162">
        <v>92034807</v>
      </c>
      <c r="I8" s="162">
        <v>138245941</v>
      </c>
    </row>
    <row r="9" spans="1:9" ht="12.75" customHeight="1" x14ac:dyDescent="0.25">
      <c r="A9" s="312" t="s">
        <v>171</v>
      </c>
      <c r="B9" s="312"/>
      <c r="C9" s="312"/>
      <c r="D9" s="312"/>
      <c r="E9" s="312"/>
      <c r="F9" s="312"/>
      <c r="G9" s="123">
        <v>2</v>
      </c>
      <c r="H9" s="124">
        <f>H10+H11+H12+H13+H14+H15+H16+H17</f>
        <v>32035362</v>
      </c>
      <c r="I9" s="124">
        <f>I10+I11+I12+I13+I14+I15+I16+I17</f>
        <v>-28289963</v>
      </c>
    </row>
    <row r="10" spans="1:9" ht="12.75" customHeight="1" x14ac:dyDescent="0.25">
      <c r="A10" s="291" t="s">
        <v>172</v>
      </c>
      <c r="B10" s="291"/>
      <c r="C10" s="291"/>
      <c r="D10" s="291"/>
      <c r="E10" s="291"/>
      <c r="F10" s="291"/>
      <c r="G10" s="122">
        <v>3</v>
      </c>
      <c r="H10" s="192">
        <v>34482899</v>
      </c>
      <c r="I10" s="192">
        <v>27968652</v>
      </c>
    </row>
    <row r="11" spans="1:9" ht="22.15" customHeight="1" x14ac:dyDescent="0.25">
      <c r="A11" s="291" t="s">
        <v>173</v>
      </c>
      <c r="B11" s="291"/>
      <c r="C11" s="291"/>
      <c r="D11" s="291"/>
      <c r="E11" s="291"/>
      <c r="F11" s="291"/>
      <c r="G11" s="122">
        <v>4</v>
      </c>
      <c r="H11" s="192">
        <v>-14987</v>
      </c>
      <c r="I11" s="192">
        <v>-170865</v>
      </c>
    </row>
    <row r="12" spans="1:9" ht="23.5" customHeight="1" x14ac:dyDescent="0.25">
      <c r="A12" s="291" t="s">
        <v>174</v>
      </c>
      <c r="B12" s="291"/>
      <c r="C12" s="291"/>
      <c r="D12" s="291"/>
      <c r="E12" s="291"/>
      <c r="F12" s="291"/>
      <c r="G12" s="122">
        <v>5</v>
      </c>
      <c r="H12" s="192">
        <v>-229325</v>
      </c>
      <c r="I12" s="192">
        <v>1919770</v>
      </c>
    </row>
    <row r="13" spans="1:9" ht="12.75" customHeight="1" x14ac:dyDescent="0.25">
      <c r="A13" s="291" t="s">
        <v>175</v>
      </c>
      <c r="B13" s="291"/>
      <c r="C13" s="291"/>
      <c r="D13" s="291"/>
      <c r="E13" s="291"/>
      <c r="F13" s="291"/>
      <c r="G13" s="122">
        <v>6</v>
      </c>
      <c r="H13" s="192">
        <v>-2490289</v>
      </c>
      <c r="I13" s="192">
        <v>-61167159</v>
      </c>
    </row>
    <row r="14" spans="1:9" ht="12.75" customHeight="1" x14ac:dyDescent="0.25">
      <c r="A14" s="291" t="s">
        <v>176</v>
      </c>
      <c r="B14" s="291"/>
      <c r="C14" s="291"/>
      <c r="D14" s="291"/>
      <c r="E14" s="291"/>
      <c r="F14" s="291"/>
      <c r="G14" s="122">
        <v>7</v>
      </c>
      <c r="H14" s="192">
        <v>806628</v>
      </c>
      <c r="I14" s="192">
        <v>1175924</v>
      </c>
    </row>
    <row r="15" spans="1:9" ht="12.75" customHeight="1" x14ac:dyDescent="0.25">
      <c r="A15" s="291" t="s">
        <v>177</v>
      </c>
      <c r="B15" s="291"/>
      <c r="C15" s="291"/>
      <c r="D15" s="291"/>
      <c r="E15" s="291"/>
      <c r="F15" s="291"/>
      <c r="G15" s="122">
        <v>8</v>
      </c>
      <c r="H15" s="192">
        <v>0</v>
      </c>
      <c r="I15" s="192">
        <v>0</v>
      </c>
    </row>
    <row r="16" spans="1:9" ht="12.75" customHeight="1" x14ac:dyDescent="0.25">
      <c r="A16" s="291" t="s">
        <v>178</v>
      </c>
      <c r="B16" s="291"/>
      <c r="C16" s="291"/>
      <c r="D16" s="291"/>
      <c r="E16" s="291"/>
      <c r="F16" s="291"/>
      <c r="G16" s="122">
        <v>9</v>
      </c>
      <c r="H16" s="192">
        <v>-2678739</v>
      </c>
      <c r="I16" s="192">
        <v>-3921195</v>
      </c>
    </row>
    <row r="17" spans="1:9" ht="25.15" customHeight="1" x14ac:dyDescent="0.25">
      <c r="A17" s="291" t="s">
        <v>179</v>
      </c>
      <c r="B17" s="291"/>
      <c r="C17" s="291"/>
      <c r="D17" s="291"/>
      <c r="E17" s="291"/>
      <c r="F17" s="291"/>
      <c r="G17" s="122">
        <v>10</v>
      </c>
      <c r="H17" s="192">
        <v>2159175</v>
      </c>
      <c r="I17" s="192">
        <v>5904910</v>
      </c>
    </row>
    <row r="18" spans="1:9" ht="28.15" customHeight="1" x14ac:dyDescent="0.25">
      <c r="A18" s="308" t="s">
        <v>307</v>
      </c>
      <c r="B18" s="308"/>
      <c r="C18" s="308"/>
      <c r="D18" s="308"/>
      <c r="E18" s="308"/>
      <c r="F18" s="308"/>
      <c r="G18" s="123">
        <v>11</v>
      </c>
      <c r="H18" s="124">
        <f>H8+H9</f>
        <v>124070169</v>
      </c>
      <c r="I18" s="124">
        <f>I8+I9</f>
        <v>109955978</v>
      </c>
    </row>
    <row r="19" spans="1:9" ht="12.75" customHeight="1" x14ac:dyDescent="0.25">
      <c r="A19" s="312" t="s">
        <v>180</v>
      </c>
      <c r="B19" s="312"/>
      <c r="C19" s="312"/>
      <c r="D19" s="312"/>
      <c r="E19" s="312"/>
      <c r="F19" s="312"/>
      <c r="G19" s="123">
        <v>12</v>
      </c>
      <c r="H19" s="124">
        <f>H20+H21+H22+H23</f>
        <v>39238026</v>
      </c>
      <c r="I19" s="124">
        <f>I20+I21+I22+I23</f>
        <v>-42181790</v>
      </c>
    </row>
    <row r="20" spans="1:9" ht="12.75" customHeight="1" x14ac:dyDescent="0.25">
      <c r="A20" s="291" t="s">
        <v>181</v>
      </c>
      <c r="B20" s="291"/>
      <c r="C20" s="291"/>
      <c r="D20" s="291"/>
      <c r="E20" s="291"/>
      <c r="F20" s="291"/>
      <c r="G20" s="122">
        <v>13</v>
      </c>
      <c r="H20" s="192">
        <v>107634463</v>
      </c>
      <c r="I20" s="192">
        <v>18709287</v>
      </c>
    </row>
    <row r="21" spans="1:9" ht="12.75" customHeight="1" x14ac:dyDescent="0.25">
      <c r="A21" s="291" t="s">
        <v>182</v>
      </c>
      <c r="B21" s="291"/>
      <c r="C21" s="291"/>
      <c r="D21" s="291"/>
      <c r="E21" s="291"/>
      <c r="F21" s="291"/>
      <c r="G21" s="122">
        <v>14</v>
      </c>
      <c r="H21" s="192">
        <v>-32105779</v>
      </c>
      <c r="I21" s="192">
        <v>-54309845</v>
      </c>
    </row>
    <row r="22" spans="1:9" ht="12.75" customHeight="1" x14ac:dyDescent="0.25">
      <c r="A22" s="291" t="s">
        <v>183</v>
      </c>
      <c r="B22" s="291"/>
      <c r="C22" s="291"/>
      <c r="D22" s="291"/>
      <c r="E22" s="291"/>
      <c r="F22" s="291"/>
      <c r="G22" s="122">
        <v>15</v>
      </c>
      <c r="H22" s="192">
        <v>-37549746</v>
      </c>
      <c r="I22" s="192">
        <v>-3066508</v>
      </c>
    </row>
    <row r="23" spans="1:9" ht="12.75" customHeight="1" x14ac:dyDescent="0.25">
      <c r="A23" s="291" t="s">
        <v>184</v>
      </c>
      <c r="B23" s="291"/>
      <c r="C23" s="291"/>
      <c r="D23" s="291"/>
      <c r="E23" s="291"/>
      <c r="F23" s="291"/>
      <c r="G23" s="122">
        <v>16</v>
      </c>
      <c r="H23" s="192">
        <v>1259088</v>
      </c>
      <c r="I23" s="192">
        <v>-3514724</v>
      </c>
    </row>
    <row r="24" spans="1:9" ht="12.75" customHeight="1" x14ac:dyDescent="0.25">
      <c r="A24" s="308" t="s">
        <v>185</v>
      </c>
      <c r="B24" s="308"/>
      <c r="C24" s="308"/>
      <c r="D24" s="308"/>
      <c r="E24" s="308"/>
      <c r="F24" s="308"/>
      <c r="G24" s="123">
        <v>17</v>
      </c>
      <c r="H24" s="124">
        <f>H18+H19</f>
        <v>163308195</v>
      </c>
      <c r="I24" s="124">
        <f>I18+I19</f>
        <v>67774188</v>
      </c>
    </row>
    <row r="25" spans="1:9" ht="12.75" customHeight="1" x14ac:dyDescent="0.25">
      <c r="A25" s="256" t="s">
        <v>186</v>
      </c>
      <c r="B25" s="256"/>
      <c r="C25" s="256"/>
      <c r="D25" s="256"/>
      <c r="E25" s="256"/>
      <c r="F25" s="256"/>
      <c r="G25" s="122">
        <v>18</v>
      </c>
      <c r="H25" s="192">
        <v>-979981</v>
      </c>
      <c r="I25" s="192">
        <v>-856455</v>
      </c>
    </row>
    <row r="26" spans="1:9" ht="12.75" customHeight="1" x14ac:dyDescent="0.25">
      <c r="A26" s="256" t="s">
        <v>187</v>
      </c>
      <c r="B26" s="256"/>
      <c r="C26" s="256"/>
      <c r="D26" s="256"/>
      <c r="E26" s="256"/>
      <c r="F26" s="256"/>
      <c r="G26" s="122">
        <v>19</v>
      </c>
      <c r="H26" s="192">
        <v>-78545</v>
      </c>
      <c r="I26" s="192">
        <v>-7180920</v>
      </c>
    </row>
    <row r="27" spans="1:9" ht="25.9" customHeight="1" x14ac:dyDescent="0.25">
      <c r="A27" s="309" t="s">
        <v>188</v>
      </c>
      <c r="B27" s="309"/>
      <c r="C27" s="309"/>
      <c r="D27" s="309"/>
      <c r="E27" s="309"/>
      <c r="F27" s="309"/>
      <c r="G27" s="123">
        <v>20</v>
      </c>
      <c r="H27" s="124">
        <f>H24+H25+H26</f>
        <v>162249669</v>
      </c>
      <c r="I27" s="124">
        <f>I24+I25+I26</f>
        <v>59736813</v>
      </c>
    </row>
    <row r="28" spans="1:9" x14ac:dyDescent="0.25">
      <c r="A28" s="310" t="s">
        <v>189</v>
      </c>
      <c r="B28" s="310"/>
      <c r="C28" s="310"/>
      <c r="D28" s="310"/>
      <c r="E28" s="310"/>
      <c r="F28" s="310"/>
      <c r="G28" s="310"/>
      <c r="H28" s="310"/>
      <c r="I28" s="310"/>
    </row>
    <row r="29" spans="1:9" ht="30.65" customHeight="1" x14ac:dyDescent="0.25">
      <c r="A29" s="256" t="s">
        <v>190</v>
      </c>
      <c r="B29" s="256"/>
      <c r="C29" s="256"/>
      <c r="D29" s="256"/>
      <c r="E29" s="256"/>
      <c r="F29" s="256"/>
      <c r="G29" s="122">
        <v>21</v>
      </c>
      <c r="H29" s="193">
        <v>100493</v>
      </c>
      <c r="I29" s="193">
        <v>196393</v>
      </c>
    </row>
    <row r="30" spans="1:9" ht="12.75" customHeight="1" x14ac:dyDescent="0.25">
      <c r="A30" s="256" t="s">
        <v>191</v>
      </c>
      <c r="B30" s="256"/>
      <c r="C30" s="256"/>
      <c r="D30" s="256"/>
      <c r="E30" s="256"/>
      <c r="F30" s="256"/>
      <c r="G30" s="122">
        <v>22</v>
      </c>
      <c r="H30" s="194">
        <v>0</v>
      </c>
      <c r="I30" s="192">
        <v>0</v>
      </c>
    </row>
    <row r="31" spans="1:9" ht="12.75" customHeight="1" x14ac:dyDescent="0.25">
      <c r="A31" s="256" t="s">
        <v>192</v>
      </c>
      <c r="B31" s="256"/>
      <c r="C31" s="256"/>
      <c r="D31" s="256"/>
      <c r="E31" s="256"/>
      <c r="F31" s="256"/>
      <c r="G31" s="122">
        <v>23</v>
      </c>
      <c r="H31" s="194">
        <v>2579979</v>
      </c>
      <c r="I31" s="194">
        <v>3153952</v>
      </c>
    </row>
    <row r="32" spans="1:9" ht="12.75" customHeight="1" x14ac:dyDescent="0.25">
      <c r="A32" s="256" t="s">
        <v>193</v>
      </c>
      <c r="B32" s="256"/>
      <c r="C32" s="256"/>
      <c r="D32" s="256"/>
      <c r="E32" s="256"/>
      <c r="F32" s="256"/>
      <c r="G32" s="122">
        <v>24</v>
      </c>
      <c r="H32" s="194">
        <v>59724</v>
      </c>
      <c r="I32" s="192">
        <v>57493183</v>
      </c>
    </row>
    <row r="33" spans="1:9" ht="12.75" customHeight="1" x14ac:dyDescent="0.25">
      <c r="A33" s="256" t="s">
        <v>194</v>
      </c>
      <c r="B33" s="256"/>
      <c r="C33" s="256"/>
      <c r="D33" s="256"/>
      <c r="E33" s="256"/>
      <c r="F33" s="256"/>
      <c r="G33" s="122">
        <v>25</v>
      </c>
      <c r="H33" s="194">
        <v>0</v>
      </c>
      <c r="I33" s="194">
        <v>12900523</v>
      </c>
    </row>
    <row r="34" spans="1:9" ht="12.75" customHeight="1" x14ac:dyDescent="0.25">
      <c r="A34" s="256" t="s">
        <v>195</v>
      </c>
      <c r="B34" s="256"/>
      <c r="C34" s="256"/>
      <c r="D34" s="256"/>
      <c r="E34" s="256"/>
      <c r="F34" s="256"/>
      <c r="G34" s="122">
        <v>26</v>
      </c>
      <c r="H34" s="194">
        <v>1324523</v>
      </c>
      <c r="I34" s="192">
        <v>0</v>
      </c>
    </row>
    <row r="35" spans="1:9" ht="26.5" customHeight="1" x14ac:dyDescent="0.25">
      <c r="A35" s="308" t="s">
        <v>196</v>
      </c>
      <c r="B35" s="308"/>
      <c r="C35" s="308"/>
      <c r="D35" s="308"/>
      <c r="E35" s="308"/>
      <c r="F35" s="308"/>
      <c r="G35" s="123">
        <v>27</v>
      </c>
      <c r="H35" s="126">
        <f>H29+H30+H31+H32+H33+H34</f>
        <v>4064719</v>
      </c>
      <c r="I35" s="126">
        <f>I29+I30+I31+I32+I33+I34</f>
        <v>73744051</v>
      </c>
    </row>
    <row r="36" spans="1:9" ht="22.9" customHeight="1" x14ac:dyDescent="0.25">
      <c r="A36" s="256" t="s">
        <v>197</v>
      </c>
      <c r="B36" s="256"/>
      <c r="C36" s="256"/>
      <c r="D36" s="256"/>
      <c r="E36" s="256"/>
      <c r="F36" s="256"/>
      <c r="G36" s="122">
        <v>28</v>
      </c>
      <c r="H36" s="194">
        <v>-9311079</v>
      </c>
      <c r="I36" s="194">
        <v>-4040550</v>
      </c>
    </row>
    <row r="37" spans="1:9" ht="12.75" customHeight="1" x14ac:dyDescent="0.25">
      <c r="A37" s="256" t="s">
        <v>198</v>
      </c>
      <c r="B37" s="256"/>
      <c r="C37" s="256"/>
      <c r="D37" s="256"/>
      <c r="E37" s="256"/>
      <c r="F37" s="256"/>
      <c r="G37" s="122">
        <v>29</v>
      </c>
      <c r="H37" s="194">
        <v>0</v>
      </c>
      <c r="I37" s="194">
        <v>0</v>
      </c>
    </row>
    <row r="38" spans="1:9" ht="12.75" customHeight="1" x14ac:dyDescent="0.25">
      <c r="A38" s="256" t="s">
        <v>199</v>
      </c>
      <c r="B38" s="256"/>
      <c r="C38" s="256"/>
      <c r="D38" s="256"/>
      <c r="E38" s="256"/>
      <c r="F38" s="256"/>
      <c r="G38" s="122">
        <v>30</v>
      </c>
      <c r="H38" s="194">
        <v>-1208484</v>
      </c>
      <c r="I38" s="194">
        <v>0</v>
      </c>
    </row>
    <row r="39" spans="1:9" ht="12.75" customHeight="1" x14ac:dyDescent="0.25">
      <c r="A39" s="256" t="s">
        <v>200</v>
      </c>
      <c r="B39" s="256"/>
      <c r="C39" s="256"/>
      <c r="D39" s="256"/>
      <c r="E39" s="256"/>
      <c r="F39" s="256"/>
      <c r="G39" s="122">
        <v>31</v>
      </c>
      <c r="H39" s="125">
        <v>0</v>
      </c>
      <c r="I39" s="125">
        <v>0</v>
      </c>
    </row>
    <row r="40" spans="1:9" ht="12.75" customHeight="1" x14ac:dyDescent="0.25">
      <c r="A40" s="256" t="s">
        <v>201</v>
      </c>
      <c r="B40" s="256"/>
      <c r="C40" s="256"/>
      <c r="D40" s="256"/>
      <c r="E40" s="256"/>
      <c r="F40" s="256"/>
      <c r="G40" s="122">
        <v>32</v>
      </c>
      <c r="H40" s="125">
        <v>0</v>
      </c>
      <c r="I40" s="125">
        <v>0</v>
      </c>
    </row>
    <row r="41" spans="1:9" ht="24" customHeight="1" x14ac:dyDescent="0.25">
      <c r="A41" s="308" t="s">
        <v>202</v>
      </c>
      <c r="B41" s="308"/>
      <c r="C41" s="308"/>
      <c r="D41" s="308"/>
      <c r="E41" s="308"/>
      <c r="F41" s="308"/>
      <c r="G41" s="123">
        <v>33</v>
      </c>
      <c r="H41" s="126">
        <f>H36+H37+H38+H39+H40</f>
        <v>-10519563</v>
      </c>
      <c r="I41" s="126">
        <f>I36+I37+I38+I39+I40</f>
        <v>-4040550</v>
      </c>
    </row>
    <row r="42" spans="1:9" ht="29.5" customHeight="1" x14ac:dyDescent="0.25">
      <c r="A42" s="309" t="s">
        <v>203</v>
      </c>
      <c r="B42" s="309"/>
      <c r="C42" s="309"/>
      <c r="D42" s="309"/>
      <c r="E42" s="309"/>
      <c r="F42" s="309"/>
      <c r="G42" s="123">
        <v>34</v>
      </c>
      <c r="H42" s="126">
        <f>H35+H41</f>
        <v>-6454844</v>
      </c>
      <c r="I42" s="126">
        <f>I35+I41</f>
        <v>69703501</v>
      </c>
    </row>
    <row r="43" spans="1:9" x14ac:dyDescent="0.25">
      <c r="A43" s="310" t="s">
        <v>204</v>
      </c>
      <c r="B43" s="310"/>
      <c r="C43" s="310"/>
      <c r="D43" s="310"/>
      <c r="E43" s="310"/>
      <c r="F43" s="310"/>
      <c r="G43" s="310"/>
      <c r="H43" s="310"/>
      <c r="I43" s="310"/>
    </row>
    <row r="44" spans="1:9" ht="12.75" customHeight="1" x14ac:dyDescent="0.25">
      <c r="A44" s="256" t="s">
        <v>205</v>
      </c>
      <c r="B44" s="256"/>
      <c r="C44" s="256"/>
      <c r="D44" s="256"/>
      <c r="E44" s="256"/>
      <c r="F44" s="256"/>
      <c r="G44" s="122">
        <v>35</v>
      </c>
      <c r="H44" s="125">
        <v>0</v>
      </c>
      <c r="I44" s="125">
        <v>0</v>
      </c>
    </row>
    <row r="45" spans="1:9" ht="25.15" customHeight="1" x14ac:dyDescent="0.25">
      <c r="A45" s="256" t="s">
        <v>206</v>
      </c>
      <c r="B45" s="256"/>
      <c r="C45" s="256"/>
      <c r="D45" s="256"/>
      <c r="E45" s="256"/>
      <c r="F45" s="256"/>
      <c r="G45" s="122">
        <v>36</v>
      </c>
      <c r="H45" s="125">
        <v>0</v>
      </c>
      <c r="I45" s="125">
        <v>0</v>
      </c>
    </row>
    <row r="46" spans="1:9" ht="12.75" customHeight="1" x14ac:dyDescent="0.25">
      <c r="A46" s="256" t="s">
        <v>207</v>
      </c>
      <c r="B46" s="256"/>
      <c r="C46" s="256"/>
      <c r="D46" s="256"/>
      <c r="E46" s="256"/>
      <c r="F46" s="256"/>
      <c r="G46" s="122">
        <v>37</v>
      </c>
      <c r="H46" s="125">
        <v>0</v>
      </c>
      <c r="I46" s="125">
        <v>0</v>
      </c>
    </row>
    <row r="47" spans="1:9" ht="12.75" customHeight="1" x14ac:dyDescent="0.25">
      <c r="A47" s="256" t="s">
        <v>208</v>
      </c>
      <c r="B47" s="256"/>
      <c r="C47" s="256"/>
      <c r="D47" s="256"/>
      <c r="E47" s="256"/>
      <c r="F47" s="256"/>
      <c r="G47" s="122">
        <v>38</v>
      </c>
      <c r="H47" s="125">
        <v>0</v>
      </c>
      <c r="I47" s="125">
        <v>0</v>
      </c>
    </row>
    <row r="48" spans="1:9" ht="22.15" customHeight="1" x14ac:dyDescent="0.25">
      <c r="A48" s="308" t="s">
        <v>209</v>
      </c>
      <c r="B48" s="308"/>
      <c r="C48" s="308"/>
      <c r="D48" s="308"/>
      <c r="E48" s="308"/>
      <c r="F48" s="308"/>
      <c r="G48" s="123">
        <v>39</v>
      </c>
      <c r="H48" s="126">
        <f>H44+H45+H46+H47</f>
        <v>0</v>
      </c>
      <c r="I48" s="126">
        <f>I44+I45+I46+I47</f>
        <v>0</v>
      </c>
    </row>
    <row r="49" spans="1:9" ht="24.65" customHeight="1" x14ac:dyDescent="0.25">
      <c r="A49" s="256" t="s">
        <v>306</v>
      </c>
      <c r="B49" s="256"/>
      <c r="C49" s="256"/>
      <c r="D49" s="256"/>
      <c r="E49" s="256"/>
      <c r="F49" s="256"/>
      <c r="G49" s="122">
        <v>40</v>
      </c>
      <c r="H49" s="194">
        <v>-11308105</v>
      </c>
      <c r="I49" s="194">
        <v>-17595971</v>
      </c>
    </row>
    <row r="50" spans="1:9" ht="12.75" customHeight="1" x14ac:dyDescent="0.25">
      <c r="A50" s="256" t="s">
        <v>210</v>
      </c>
      <c r="B50" s="256"/>
      <c r="C50" s="256"/>
      <c r="D50" s="256"/>
      <c r="E50" s="256"/>
      <c r="F50" s="256"/>
      <c r="G50" s="122">
        <v>41</v>
      </c>
      <c r="H50" s="194">
        <v>-109165903</v>
      </c>
      <c r="I50" s="194">
        <v>-84700530</v>
      </c>
    </row>
    <row r="51" spans="1:9" ht="12.75" customHeight="1" x14ac:dyDescent="0.25">
      <c r="A51" s="256" t="s">
        <v>211</v>
      </c>
      <c r="B51" s="256"/>
      <c r="C51" s="256"/>
      <c r="D51" s="256"/>
      <c r="E51" s="256"/>
      <c r="F51" s="256"/>
      <c r="G51" s="122">
        <v>42</v>
      </c>
      <c r="H51" s="194">
        <v>-8911636</v>
      </c>
      <c r="I51" s="194">
        <v>-7210866</v>
      </c>
    </row>
    <row r="52" spans="1:9" ht="22.9" customHeight="1" x14ac:dyDescent="0.25">
      <c r="A52" s="256" t="s">
        <v>212</v>
      </c>
      <c r="B52" s="256"/>
      <c r="C52" s="256"/>
      <c r="D52" s="256"/>
      <c r="E52" s="256"/>
      <c r="F52" s="256"/>
      <c r="G52" s="122">
        <v>43</v>
      </c>
      <c r="H52" s="194">
        <v>-3239730</v>
      </c>
      <c r="I52" s="194">
        <v>-4376970</v>
      </c>
    </row>
    <row r="53" spans="1:9" ht="12.75" customHeight="1" x14ac:dyDescent="0.25">
      <c r="A53" s="256" t="s">
        <v>213</v>
      </c>
      <c r="B53" s="256"/>
      <c r="C53" s="256"/>
      <c r="D53" s="256"/>
      <c r="E53" s="256"/>
      <c r="F53" s="256"/>
      <c r="G53" s="122">
        <v>44</v>
      </c>
      <c r="H53" s="125">
        <v>0</v>
      </c>
      <c r="I53" s="125">
        <v>0</v>
      </c>
    </row>
    <row r="54" spans="1:9" ht="30.65" customHeight="1" x14ac:dyDescent="0.25">
      <c r="A54" s="308" t="s">
        <v>214</v>
      </c>
      <c r="B54" s="308"/>
      <c r="C54" s="308"/>
      <c r="D54" s="308"/>
      <c r="E54" s="308"/>
      <c r="F54" s="308"/>
      <c r="G54" s="123">
        <v>45</v>
      </c>
      <c r="H54" s="126">
        <f>H49+H50+H51+H52+H53</f>
        <v>-132625374</v>
      </c>
      <c r="I54" s="126">
        <f>I49+I50+I51+I52+I53</f>
        <v>-113884337</v>
      </c>
    </row>
    <row r="55" spans="1:9" ht="29.5" customHeight="1" x14ac:dyDescent="0.25">
      <c r="A55" s="309" t="s">
        <v>215</v>
      </c>
      <c r="B55" s="309"/>
      <c r="C55" s="309"/>
      <c r="D55" s="309"/>
      <c r="E55" s="309"/>
      <c r="F55" s="309"/>
      <c r="G55" s="123">
        <v>46</v>
      </c>
      <c r="H55" s="126">
        <f>H48+H54</f>
        <v>-132625374</v>
      </c>
      <c r="I55" s="126">
        <f>I48+I54</f>
        <v>-113884337</v>
      </c>
    </row>
    <row r="56" spans="1:9" x14ac:dyDescent="0.25">
      <c r="A56" s="256" t="s">
        <v>216</v>
      </c>
      <c r="B56" s="256"/>
      <c r="C56" s="256"/>
      <c r="D56" s="256"/>
      <c r="E56" s="256"/>
      <c r="F56" s="256"/>
      <c r="G56" s="122">
        <v>47</v>
      </c>
      <c r="H56" s="194">
        <v>275231</v>
      </c>
      <c r="I56" s="194">
        <v>1902983</v>
      </c>
    </row>
    <row r="57" spans="1:9" ht="26.5" customHeight="1" x14ac:dyDescent="0.25">
      <c r="A57" s="309" t="s">
        <v>217</v>
      </c>
      <c r="B57" s="309"/>
      <c r="C57" s="309"/>
      <c r="D57" s="309"/>
      <c r="E57" s="309"/>
      <c r="F57" s="309"/>
      <c r="G57" s="123">
        <v>48</v>
      </c>
      <c r="H57" s="126">
        <f>H27+H42+H55+H56</f>
        <v>23444682</v>
      </c>
      <c r="I57" s="126">
        <f>I27+I42+I55+I56</f>
        <v>17458960</v>
      </c>
    </row>
    <row r="58" spans="1:9" x14ac:dyDescent="0.25">
      <c r="A58" s="311" t="s">
        <v>218</v>
      </c>
      <c r="B58" s="311"/>
      <c r="C58" s="311"/>
      <c r="D58" s="311"/>
      <c r="E58" s="311"/>
      <c r="F58" s="311"/>
      <c r="G58" s="122">
        <v>49</v>
      </c>
      <c r="H58" s="194">
        <v>245833070.33000001</v>
      </c>
      <c r="I58" s="194">
        <v>332301292</v>
      </c>
    </row>
    <row r="59" spans="1:9" ht="31.15" customHeight="1" x14ac:dyDescent="0.25">
      <c r="A59" s="309" t="s">
        <v>219</v>
      </c>
      <c r="B59" s="309"/>
      <c r="C59" s="309"/>
      <c r="D59" s="309"/>
      <c r="E59" s="309"/>
      <c r="F59" s="309"/>
      <c r="G59" s="123">
        <v>50</v>
      </c>
      <c r="H59" s="126">
        <f>H57+H58</f>
        <v>269277752.33000004</v>
      </c>
      <c r="I59" s="126">
        <f>I57+I58</f>
        <v>349760252</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zoomScaleNormal="100" zoomScaleSheetLayoutView="90" workbookViewId="0">
      <selection sqref="A1:I1"/>
    </sheetView>
  </sheetViews>
  <sheetFormatPr defaultRowHeight="12.5" x14ac:dyDescent="0.25"/>
  <cols>
    <col min="1" max="7" width="9.1796875" style="16"/>
    <col min="8" max="9" width="22.1796875" style="25"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313" t="s">
        <v>220</v>
      </c>
      <c r="B1" s="314"/>
      <c r="C1" s="314"/>
      <c r="D1" s="314"/>
      <c r="E1" s="314"/>
      <c r="F1" s="314"/>
      <c r="G1" s="314"/>
      <c r="H1" s="314"/>
      <c r="I1" s="314"/>
    </row>
    <row r="2" spans="1:9" ht="12.75" customHeight="1" x14ac:dyDescent="0.25">
      <c r="A2" s="296" t="s">
        <v>538</v>
      </c>
      <c r="B2" s="297"/>
      <c r="C2" s="297"/>
      <c r="D2" s="297"/>
      <c r="E2" s="297"/>
      <c r="F2" s="297"/>
      <c r="G2" s="297"/>
      <c r="H2" s="297"/>
      <c r="I2" s="297"/>
    </row>
    <row r="3" spans="1:9" x14ac:dyDescent="0.25">
      <c r="A3" s="322" t="s">
        <v>282</v>
      </c>
      <c r="B3" s="323"/>
      <c r="C3" s="323"/>
      <c r="D3" s="323"/>
      <c r="E3" s="323"/>
      <c r="F3" s="323"/>
      <c r="G3" s="323"/>
      <c r="H3" s="323"/>
      <c r="I3" s="323"/>
    </row>
    <row r="4" spans="1:9" x14ac:dyDescent="0.25">
      <c r="A4" s="315" t="s">
        <v>463</v>
      </c>
      <c r="B4" s="270"/>
      <c r="C4" s="270"/>
      <c r="D4" s="270"/>
      <c r="E4" s="270"/>
      <c r="F4" s="270"/>
      <c r="G4" s="270"/>
      <c r="H4" s="270"/>
      <c r="I4" s="271"/>
    </row>
    <row r="5" spans="1:9" ht="22.5" thickBot="1" x14ac:dyDescent="0.3">
      <c r="A5" s="337" t="s">
        <v>2</v>
      </c>
      <c r="B5" s="338"/>
      <c r="C5" s="338"/>
      <c r="D5" s="338"/>
      <c r="E5" s="338"/>
      <c r="F5" s="339"/>
      <c r="G5" s="18" t="s">
        <v>103</v>
      </c>
      <c r="H5" s="26" t="s">
        <v>302</v>
      </c>
      <c r="I5" s="26" t="s">
        <v>279</v>
      </c>
    </row>
    <row r="6" spans="1:9" x14ac:dyDescent="0.25">
      <c r="A6" s="328">
        <v>1</v>
      </c>
      <c r="B6" s="329"/>
      <c r="C6" s="329"/>
      <c r="D6" s="329"/>
      <c r="E6" s="329"/>
      <c r="F6" s="330"/>
      <c r="G6" s="19">
        <v>2</v>
      </c>
      <c r="H6" s="27" t="s">
        <v>167</v>
      </c>
      <c r="I6" s="27" t="s">
        <v>168</v>
      </c>
    </row>
    <row r="7" spans="1:9" x14ac:dyDescent="0.25">
      <c r="A7" s="333" t="s">
        <v>169</v>
      </c>
      <c r="B7" s="334"/>
      <c r="C7" s="334"/>
      <c r="D7" s="334"/>
      <c r="E7" s="334"/>
      <c r="F7" s="334"/>
      <c r="G7" s="334"/>
      <c r="H7" s="334"/>
      <c r="I7" s="335"/>
    </row>
    <row r="8" spans="1:9" x14ac:dyDescent="0.25">
      <c r="A8" s="336" t="s">
        <v>221</v>
      </c>
      <c r="B8" s="336"/>
      <c r="C8" s="336"/>
      <c r="D8" s="336"/>
      <c r="E8" s="336"/>
      <c r="F8" s="336"/>
      <c r="G8" s="20">
        <v>1</v>
      </c>
      <c r="H8" s="29">
        <v>0</v>
      </c>
      <c r="I8" s="29">
        <v>0</v>
      </c>
    </row>
    <row r="9" spans="1:9" x14ac:dyDescent="0.25">
      <c r="A9" s="320" t="s">
        <v>222</v>
      </c>
      <c r="B9" s="320"/>
      <c r="C9" s="320"/>
      <c r="D9" s="320"/>
      <c r="E9" s="320"/>
      <c r="F9" s="320"/>
      <c r="G9" s="21">
        <v>2</v>
      </c>
      <c r="H9" s="30">
        <v>0</v>
      </c>
      <c r="I9" s="30">
        <v>0</v>
      </c>
    </row>
    <row r="10" spans="1:9" x14ac:dyDescent="0.25">
      <c r="A10" s="320" t="s">
        <v>223</v>
      </c>
      <c r="B10" s="320"/>
      <c r="C10" s="320"/>
      <c r="D10" s="320"/>
      <c r="E10" s="320"/>
      <c r="F10" s="320"/>
      <c r="G10" s="21">
        <v>3</v>
      </c>
      <c r="H10" s="30">
        <v>0</v>
      </c>
      <c r="I10" s="30">
        <v>0</v>
      </c>
    </row>
    <row r="11" spans="1:9" x14ac:dyDescent="0.25">
      <c r="A11" s="320" t="s">
        <v>224</v>
      </c>
      <c r="B11" s="320"/>
      <c r="C11" s="320"/>
      <c r="D11" s="320"/>
      <c r="E11" s="320"/>
      <c r="F11" s="320"/>
      <c r="G11" s="21">
        <v>4</v>
      </c>
      <c r="H11" s="30">
        <v>0</v>
      </c>
      <c r="I11" s="30">
        <v>0</v>
      </c>
    </row>
    <row r="12" spans="1:9" x14ac:dyDescent="0.25">
      <c r="A12" s="320" t="s">
        <v>394</v>
      </c>
      <c r="B12" s="320"/>
      <c r="C12" s="320"/>
      <c r="D12" s="320"/>
      <c r="E12" s="320"/>
      <c r="F12" s="320"/>
      <c r="G12" s="21">
        <v>5</v>
      </c>
      <c r="H12" s="30">
        <v>0</v>
      </c>
      <c r="I12" s="30">
        <v>0</v>
      </c>
    </row>
    <row r="13" spans="1:9" x14ac:dyDescent="0.25">
      <c r="A13" s="321" t="s">
        <v>395</v>
      </c>
      <c r="B13" s="321"/>
      <c r="C13" s="321"/>
      <c r="D13" s="321"/>
      <c r="E13" s="321"/>
      <c r="F13" s="321"/>
      <c r="G13" s="112">
        <v>6</v>
      </c>
      <c r="H13" s="115">
        <f>SUM(H8:H12)</f>
        <v>0</v>
      </c>
      <c r="I13" s="115">
        <f>SUM(I8:I12)</f>
        <v>0</v>
      </c>
    </row>
    <row r="14" spans="1:9" ht="12.75" customHeight="1" x14ac:dyDescent="0.25">
      <c r="A14" s="320" t="s">
        <v>396</v>
      </c>
      <c r="B14" s="320"/>
      <c r="C14" s="320"/>
      <c r="D14" s="320"/>
      <c r="E14" s="320"/>
      <c r="F14" s="320"/>
      <c r="G14" s="21">
        <v>7</v>
      </c>
      <c r="H14" s="30">
        <v>0</v>
      </c>
      <c r="I14" s="30">
        <v>0</v>
      </c>
    </row>
    <row r="15" spans="1:9" ht="12.75" customHeight="1" x14ac:dyDescent="0.25">
      <c r="A15" s="320" t="s">
        <v>397</v>
      </c>
      <c r="B15" s="320"/>
      <c r="C15" s="320"/>
      <c r="D15" s="320"/>
      <c r="E15" s="320"/>
      <c r="F15" s="320"/>
      <c r="G15" s="21">
        <v>8</v>
      </c>
      <c r="H15" s="30">
        <v>0</v>
      </c>
      <c r="I15" s="30">
        <v>0</v>
      </c>
    </row>
    <row r="16" spans="1:9" ht="12.75" customHeight="1" x14ac:dyDescent="0.25">
      <c r="A16" s="320" t="s">
        <v>398</v>
      </c>
      <c r="B16" s="320"/>
      <c r="C16" s="320"/>
      <c r="D16" s="320"/>
      <c r="E16" s="320"/>
      <c r="F16" s="320"/>
      <c r="G16" s="21">
        <v>9</v>
      </c>
      <c r="H16" s="30">
        <v>0</v>
      </c>
      <c r="I16" s="30">
        <v>0</v>
      </c>
    </row>
    <row r="17" spans="1:9" ht="12.75" customHeight="1" x14ac:dyDescent="0.25">
      <c r="A17" s="320" t="s">
        <v>399</v>
      </c>
      <c r="B17" s="320"/>
      <c r="C17" s="320"/>
      <c r="D17" s="320"/>
      <c r="E17" s="320"/>
      <c r="F17" s="320"/>
      <c r="G17" s="21">
        <v>10</v>
      </c>
      <c r="H17" s="30">
        <v>0</v>
      </c>
      <c r="I17" s="30">
        <v>0</v>
      </c>
    </row>
    <row r="18" spans="1:9" ht="12.75" customHeight="1" x14ac:dyDescent="0.25">
      <c r="A18" s="320" t="s">
        <v>400</v>
      </c>
      <c r="B18" s="320"/>
      <c r="C18" s="320"/>
      <c r="D18" s="320"/>
      <c r="E18" s="320"/>
      <c r="F18" s="320"/>
      <c r="G18" s="21">
        <v>11</v>
      </c>
      <c r="H18" s="30">
        <v>0</v>
      </c>
      <c r="I18" s="30">
        <v>0</v>
      </c>
    </row>
    <row r="19" spans="1:9" ht="12.75" customHeight="1" x14ac:dyDescent="0.25">
      <c r="A19" s="320" t="s">
        <v>401</v>
      </c>
      <c r="B19" s="320"/>
      <c r="C19" s="320"/>
      <c r="D19" s="320"/>
      <c r="E19" s="320"/>
      <c r="F19" s="320"/>
      <c r="G19" s="21">
        <v>12</v>
      </c>
      <c r="H19" s="30">
        <v>0</v>
      </c>
      <c r="I19" s="30">
        <v>0</v>
      </c>
    </row>
    <row r="20" spans="1:9" ht="26.25" customHeight="1" x14ac:dyDescent="0.25">
      <c r="A20" s="321" t="s">
        <v>402</v>
      </c>
      <c r="B20" s="321"/>
      <c r="C20" s="321"/>
      <c r="D20" s="321"/>
      <c r="E20" s="321"/>
      <c r="F20" s="321"/>
      <c r="G20" s="112">
        <v>13</v>
      </c>
      <c r="H20" s="115">
        <f>SUM(H14:H19)</f>
        <v>0</v>
      </c>
      <c r="I20" s="115">
        <f>SUM(I14:I19)</f>
        <v>0</v>
      </c>
    </row>
    <row r="21" spans="1:9" ht="27.65" customHeight="1" x14ac:dyDescent="0.25">
      <c r="A21" s="332" t="s">
        <v>403</v>
      </c>
      <c r="B21" s="332"/>
      <c r="C21" s="332"/>
      <c r="D21" s="332"/>
      <c r="E21" s="332"/>
      <c r="F21" s="332"/>
      <c r="G21" s="113">
        <v>14</v>
      </c>
      <c r="H21" s="31">
        <f>H13+H20</f>
        <v>0</v>
      </c>
      <c r="I21" s="31">
        <f>I13+I20</f>
        <v>0</v>
      </c>
    </row>
    <row r="22" spans="1:9" x14ac:dyDescent="0.25">
      <c r="A22" s="333" t="s">
        <v>189</v>
      </c>
      <c r="B22" s="334"/>
      <c r="C22" s="334"/>
      <c r="D22" s="334"/>
      <c r="E22" s="334"/>
      <c r="F22" s="334"/>
      <c r="G22" s="334"/>
      <c r="H22" s="334"/>
      <c r="I22" s="335"/>
    </row>
    <row r="23" spans="1:9" ht="26.5" customHeight="1" x14ac:dyDescent="0.25">
      <c r="A23" s="336" t="s">
        <v>225</v>
      </c>
      <c r="B23" s="336"/>
      <c r="C23" s="336"/>
      <c r="D23" s="336"/>
      <c r="E23" s="336"/>
      <c r="F23" s="336"/>
      <c r="G23" s="20">
        <v>15</v>
      </c>
      <c r="H23" s="29">
        <v>0</v>
      </c>
      <c r="I23" s="29">
        <v>0</v>
      </c>
    </row>
    <row r="24" spans="1:9" ht="12.75" customHeight="1" x14ac:dyDescent="0.25">
      <c r="A24" s="320" t="s">
        <v>226</v>
      </c>
      <c r="B24" s="320"/>
      <c r="C24" s="320"/>
      <c r="D24" s="320"/>
      <c r="E24" s="320"/>
      <c r="F24" s="320"/>
      <c r="G24" s="20">
        <v>16</v>
      </c>
      <c r="H24" s="30">
        <v>0</v>
      </c>
      <c r="I24" s="30">
        <v>0</v>
      </c>
    </row>
    <row r="25" spans="1:9" ht="12.75" customHeight="1" x14ac:dyDescent="0.25">
      <c r="A25" s="320" t="s">
        <v>227</v>
      </c>
      <c r="B25" s="320"/>
      <c r="C25" s="320"/>
      <c r="D25" s="320"/>
      <c r="E25" s="320"/>
      <c r="F25" s="320"/>
      <c r="G25" s="20">
        <v>17</v>
      </c>
      <c r="H25" s="30">
        <v>0</v>
      </c>
      <c r="I25" s="30">
        <v>0</v>
      </c>
    </row>
    <row r="26" spans="1:9" ht="12.75" customHeight="1" x14ac:dyDescent="0.25">
      <c r="A26" s="320" t="s">
        <v>228</v>
      </c>
      <c r="B26" s="320"/>
      <c r="C26" s="320"/>
      <c r="D26" s="320"/>
      <c r="E26" s="320"/>
      <c r="F26" s="320"/>
      <c r="G26" s="20">
        <v>18</v>
      </c>
      <c r="H26" s="30">
        <v>0</v>
      </c>
      <c r="I26" s="30">
        <v>0</v>
      </c>
    </row>
    <row r="27" spans="1:9" ht="12.75" customHeight="1" x14ac:dyDescent="0.25">
      <c r="A27" s="320" t="s">
        <v>229</v>
      </c>
      <c r="B27" s="320"/>
      <c r="C27" s="320"/>
      <c r="D27" s="320"/>
      <c r="E27" s="320"/>
      <c r="F27" s="320"/>
      <c r="G27" s="20">
        <v>19</v>
      </c>
      <c r="H27" s="30">
        <v>0</v>
      </c>
      <c r="I27" s="30">
        <v>0</v>
      </c>
    </row>
    <row r="28" spans="1:9" ht="12.75" customHeight="1" x14ac:dyDescent="0.25">
      <c r="A28" s="320" t="s">
        <v>230</v>
      </c>
      <c r="B28" s="320"/>
      <c r="C28" s="320"/>
      <c r="D28" s="320"/>
      <c r="E28" s="320"/>
      <c r="F28" s="320"/>
      <c r="G28" s="20">
        <v>20</v>
      </c>
      <c r="H28" s="30">
        <v>0</v>
      </c>
      <c r="I28" s="30">
        <v>0</v>
      </c>
    </row>
    <row r="29" spans="1:9" ht="24" customHeight="1" x14ac:dyDescent="0.25">
      <c r="A29" s="326" t="s">
        <v>404</v>
      </c>
      <c r="B29" s="326"/>
      <c r="C29" s="326"/>
      <c r="D29" s="326"/>
      <c r="E29" s="326"/>
      <c r="F29" s="326"/>
      <c r="G29" s="112">
        <v>21</v>
      </c>
      <c r="H29" s="116">
        <f>SUM(H23:H28)</f>
        <v>0</v>
      </c>
      <c r="I29" s="116">
        <f>SUM(I23:I28)</f>
        <v>0</v>
      </c>
    </row>
    <row r="30" spans="1:9" ht="27" customHeight="1" x14ac:dyDescent="0.25">
      <c r="A30" s="320" t="s">
        <v>231</v>
      </c>
      <c r="B30" s="320"/>
      <c r="C30" s="320"/>
      <c r="D30" s="320"/>
      <c r="E30" s="320"/>
      <c r="F30" s="320"/>
      <c r="G30" s="21">
        <v>22</v>
      </c>
      <c r="H30" s="30">
        <v>0</v>
      </c>
      <c r="I30" s="30">
        <v>0</v>
      </c>
    </row>
    <row r="31" spans="1:9" ht="12.75" customHeight="1" x14ac:dyDescent="0.25">
      <c r="A31" s="320" t="s">
        <v>232</v>
      </c>
      <c r="B31" s="320"/>
      <c r="C31" s="320"/>
      <c r="D31" s="320"/>
      <c r="E31" s="320"/>
      <c r="F31" s="320"/>
      <c r="G31" s="21">
        <v>23</v>
      </c>
      <c r="H31" s="30">
        <v>0</v>
      </c>
      <c r="I31" s="30">
        <v>0</v>
      </c>
    </row>
    <row r="32" spans="1:9" ht="12.75" customHeight="1" x14ac:dyDescent="0.25">
      <c r="A32" s="320" t="s">
        <v>405</v>
      </c>
      <c r="B32" s="320"/>
      <c r="C32" s="320"/>
      <c r="D32" s="320"/>
      <c r="E32" s="320"/>
      <c r="F32" s="320"/>
      <c r="G32" s="21">
        <v>24</v>
      </c>
      <c r="H32" s="30">
        <v>0</v>
      </c>
      <c r="I32" s="30">
        <v>0</v>
      </c>
    </row>
    <row r="33" spans="1:9" ht="12.75" customHeight="1" x14ac:dyDescent="0.25">
      <c r="A33" s="320" t="s">
        <v>233</v>
      </c>
      <c r="B33" s="320"/>
      <c r="C33" s="320"/>
      <c r="D33" s="320"/>
      <c r="E33" s="320"/>
      <c r="F33" s="320"/>
      <c r="G33" s="21">
        <v>25</v>
      </c>
      <c r="H33" s="30">
        <v>0</v>
      </c>
      <c r="I33" s="30">
        <v>0</v>
      </c>
    </row>
    <row r="34" spans="1:9" ht="12.75" customHeight="1" x14ac:dyDescent="0.25">
      <c r="A34" s="320" t="s">
        <v>234</v>
      </c>
      <c r="B34" s="320"/>
      <c r="C34" s="320"/>
      <c r="D34" s="320"/>
      <c r="E34" s="320"/>
      <c r="F34" s="320"/>
      <c r="G34" s="21">
        <v>26</v>
      </c>
      <c r="H34" s="30">
        <v>0</v>
      </c>
      <c r="I34" s="30">
        <v>0</v>
      </c>
    </row>
    <row r="35" spans="1:9" ht="25.9" customHeight="1" x14ac:dyDescent="0.25">
      <c r="A35" s="326" t="s">
        <v>406</v>
      </c>
      <c r="B35" s="326"/>
      <c r="C35" s="326"/>
      <c r="D35" s="326"/>
      <c r="E35" s="326"/>
      <c r="F35" s="326"/>
      <c r="G35" s="112">
        <v>27</v>
      </c>
      <c r="H35" s="116">
        <f>SUM(H30:H34)</f>
        <v>0</v>
      </c>
      <c r="I35" s="116">
        <f>SUM(I30:I34)</f>
        <v>0</v>
      </c>
    </row>
    <row r="36" spans="1:9" ht="28.15" customHeight="1" x14ac:dyDescent="0.25">
      <c r="A36" s="332" t="s">
        <v>407</v>
      </c>
      <c r="B36" s="332"/>
      <c r="C36" s="332"/>
      <c r="D36" s="332"/>
      <c r="E36" s="332"/>
      <c r="F36" s="332"/>
      <c r="G36" s="113">
        <v>28</v>
      </c>
      <c r="H36" s="117">
        <f>H29+H35</f>
        <v>0</v>
      </c>
      <c r="I36" s="117">
        <f>I29+I35</f>
        <v>0</v>
      </c>
    </row>
    <row r="37" spans="1:9" x14ac:dyDescent="0.25">
      <c r="A37" s="333" t="s">
        <v>204</v>
      </c>
      <c r="B37" s="334"/>
      <c r="C37" s="334"/>
      <c r="D37" s="334"/>
      <c r="E37" s="334"/>
      <c r="F37" s="334"/>
      <c r="G37" s="334">
        <v>0</v>
      </c>
      <c r="H37" s="334"/>
      <c r="I37" s="335"/>
    </row>
    <row r="38" spans="1:9" ht="12.75" customHeight="1" x14ac:dyDescent="0.25">
      <c r="A38" s="340" t="s">
        <v>235</v>
      </c>
      <c r="B38" s="340"/>
      <c r="C38" s="340"/>
      <c r="D38" s="340"/>
      <c r="E38" s="340"/>
      <c r="F38" s="340"/>
      <c r="G38" s="20">
        <v>29</v>
      </c>
      <c r="H38" s="29">
        <v>0</v>
      </c>
      <c r="I38" s="29">
        <v>0</v>
      </c>
    </row>
    <row r="39" spans="1:9" ht="25.15" customHeight="1" x14ac:dyDescent="0.25">
      <c r="A39" s="325" t="s">
        <v>236</v>
      </c>
      <c r="B39" s="325"/>
      <c r="C39" s="325"/>
      <c r="D39" s="325"/>
      <c r="E39" s="325"/>
      <c r="F39" s="325"/>
      <c r="G39" s="21">
        <v>30</v>
      </c>
      <c r="H39" s="30">
        <v>0</v>
      </c>
      <c r="I39" s="30">
        <v>0</v>
      </c>
    </row>
    <row r="40" spans="1:9" ht="12.75" customHeight="1" x14ac:dyDescent="0.25">
      <c r="A40" s="325" t="s">
        <v>237</v>
      </c>
      <c r="B40" s="325"/>
      <c r="C40" s="325"/>
      <c r="D40" s="325"/>
      <c r="E40" s="325"/>
      <c r="F40" s="325"/>
      <c r="G40" s="21">
        <v>31</v>
      </c>
      <c r="H40" s="30">
        <v>0</v>
      </c>
      <c r="I40" s="30">
        <v>0</v>
      </c>
    </row>
    <row r="41" spans="1:9" ht="12.75" customHeight="1" x14ac:dyDescent="0.25">
      <c r="A41" s="325" t="s">
        <v>238</v>
      </c>
      <c r="B41" s="325"/>
      <c r="C41" s="325"/>
      <c r="D41" s="325"/>
      <c r="E41" s="325"/>
      <c r="F41" s="325"/>
      <c r="G41" s="21">
        <v>32</v>
      </c>
      <c r="H41" s="30">
        <v>0</v>
      </c>
      <c r="I41" s="30">
        <v>0</v>
      </c>
    </row>
    <row r="42" spans="1:9" ht="25.9" customHeight="1" x14ac:dyDescent="0.25">
      <c r="A42" s="326" t="s">
        <v>408</v>
      </c>
      <c r="B42" s="326"/>
      <c r="C42" s="326"/>
      <c r="D42" s="326"/>
      <c r="E42" s="326"/>
      <c r="F42" s="326"/>
      <c r="G42" s="112">
        <v>33</v>
      </c>
      <c r="H42" s="116">
        <f>H41+H40+H39+H38</f>
        <v>0</v>
      </c>
      <c r="I42" s="116">
        <f>I41+I40+I39+I38</f>
        <v>0</v>
      </c>
    </row>
    <row r="43" spans="1:9" ht="24.65" customHeight="1" x14ac:dyDescent="0.25">
      <c r="A43" s="325" t="s">
        <v>239</v>
      </c>
      <c r="B43" s="325"/>
      <c r="C43" s="325"/>
      <c r="D43" s="325"/>
      <c r="E43" s="325"/>
      <c r="F43" s="325"/>
      <c r="G43" s="21">
        <v>34</v>
      </c>
      <c r="H43" s="30">
        <v>0</v>
      </c>
      <c r="I43" s="30">
        <v>0</v>
      </c>
    </row>
    <row r="44" spans="1:9" ht="12.75" customHeight="1" x14ac:dyDescent="0.25">
      <c r="A44" s="325" t="s">
        <v>240</v>
      </c>
      <c r="B44" s="325"/>
      <c r="C44" s="325"/>
      <c r="D44" s="325"/>
      <c r="E44" s="325"/>
      <c r="F44" s="325"/>
      <c r="G44" s="21">
        <v>35</v>
      </c>
      <c r="H44" s="30">
        <v>0</v>
      </c>
      <c r="I44" s="30">
        <v>0</v>
      </c>
    </row>
    <row r="45" spans="1:9" ht="12.75" customHeight="1" x14ac:dyDescent="0.25">
      <c r="A45" s="325" t="s">
        <v>241</v>
      </c>
      <c r="B45" s="325"/>
      <c r="C45" s="325"/>
      <c r="D45" s="325"/>
      <c r="E45" s="325"/>
      <c r="F45" s="325"/>
      <c r="G45" s="21">
        <v>36</v>
      </c>
      <c r="H45" s="30">
        <v>0</v>
      </c>
      <c r="I45" s="30">
        <v>0</v>
      </c>
    </row>
    <row r="46" spans="1:9" ht="21" customHeight="1" x14ac:dyDescent="0.25">
      <c r="A46" s="325" t="s">
        <v>242</v>
      </c>
      <c r="B46" s="325"/>
      <c r="C46" s="325"/>
      <c r="D46" s="325"/>
      <c r="E46" s="325"/>
      <c r="F46" s="325"/>
      <c r="G46" s="21">
        <v>37</v>
      </c>
      <c r="H46" s="30">
        <v>0</v>
      </c>
      <c r="I46" s="30">
        <v>0</v>
      </c>
    </row>
    <row r="47" spans="1:9" ht="12.75" customHeight="1" x14ac:dyDescent="0.25">
      <c r="A47" s="325" t="s">
        <v>243</v>
      </c>
      <c r="B47" s="325"/>
      <c r="C47" s="325"/>
      <c r="D47" s="325"/>
      <c r="E47" s="325"/>
      <c r="F47" s="325"/>
      <c r="G47" s="21">
        <v>38</v>
      </c>
      <c r="H47" s="30">
        <v>0</v>
      </c>
      <c r="I47" s="30">
        <v>0</v>
      </c>
    </row>
    <row r="48" spans="1:9" ht="22.9" customHeight="1" x14ac:dyDescent="0.25">
      <c r="A48" s="326" t="s">
        <v>409</v>
      </c>
      <c r="B48" s="326"/>
      <c r="C48" s="326"/>
      <c r="D48" s="326"/>
      <c r="E48" s="326"/>
      <c r="F48" s="326"/>
      <c r="G48" s="112">
        <v>39</v>
      </c>
      <c r="H48" s="116">
        <f>H47+H46+H45+H44+H43</f>
        <v>0</v>
      </c>
      <c r="I48" s="116">
        <f>I47+I46+I45+I44+I43</f>
        <v>0</v>
      </c>
    </row>
    <row r="49" spans="1:9" ht="25.9" customHeight="1" x14ac:dyDescent="0.25">
      <c r="A49" s="327" t="s">
        <v>444</v>
      </c>
      <c r="B49" s="327"/>
      <c r="C49" s="327"/>
      <c r="D49" s="327"/>
      <c r="E49" s="327"/>
      <c r="F49" s="327"/>
      <c r="G49" s="112">
        <v>40</v>
      </c>
      <c r="H49" s="116">
        <f>H48+H42</f>
        <v>0</v>
      </c>
      <c r="I49" s="116">
        <f>I48+I42</f>
        <v>0</v>
      </c>
    </row>
    <row r="50" spans="1:9" ht="12.75" customHeight="1" x14ac:dyDescent="0.25">
      <c r="A50" s="320" t="s">
        <v>244</v>
      </c>
      <c r="B50" s="320"/>
      <c r="C50" s="320"/>
      <c r="D50" s="320"/>
      <c r="E50" s="320"/>
      <c r="F50" s="320"/>
      <c r="G50" s="21">
        <v>41</v>
      </c>
      <c r="H50" s="30">
        <v>0</v>
      </c>
      <c r="I50" s="30">
        <v>0</v>
      </c>
    </row>
    <row r="51" spans="1:9" ht="25.9" customHeight="1" x14ac:dyDescent="0.25">
      <c r="A51" s="327" t="s">
        <v>410</v>
      </c>
      <c r="B51" s="327"/>
      <c r="C51" s="327"/>
      <c r="D51" s="327"/>
      <c r="E51" s="327"/>
      <c r="F51" s="327"/>
      <c r="G51" s="112">
        <v>42</v>
      </c>
      <c r="H51" s="116">
        <f>H21+H36+H49+H50</f>
        <v>0</v>
      </c>
      <c r="I51" s="116">
        <f>I21+I36+I49+I50</f>
        <v>0</v>
      </c>
    </row>
    <row r="52" spans="1:9" ht="12.75" customHeight="1" x14ac:dyDescent="0.25">
      <c r="A52" s="331" t="s">
        <v>218</v>
      </c>
      <c r="B52" s="331"/>
      <c r="C52" s="331"/>
      <c r="D52" s="331"/>
      <c r="E52" s="331"/>
      <c r="F52" s="331"/>
      <c r="G52" s="21">
        <v>43</v>
      </c>
      <c r="H52" s="30">
        <v>0</v>
      </c>
      <c r="I52" s="30">
        <v>0</v>
      </c>
    </row>
    <row r="53" spans="1:9" ht="31.9" customHeight="1" x14ac:dyDescent="0.25">
      <c r="A53" s="324" t="s">
        <v>411</v>
      </c>
      <c r="B53" s="324"/>
      <c r="C53" s="324"/>
      <c r="D53" s="324"/>
      <c r="E53" s="324"/>
      <c r="F53" s="324"/>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showGridLines="0" zoomScaleNormal="100" zoomScaleSheetLayoutView="80" workbookViewId="0">
      <selection sqref="A1:J1"/>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3.453125" style="33" customWidth="1"/>
    <col min="26" max="26" width="13.453125" style="1" customWidth="1"/>
    <col min="27"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59" t="s">
        <v>245</v>
      </c>
      <c r="B1" s="360"/>
      <c r="C1" s="360"/>
      <c r="D1" s="360"/>
      <c r="E1" s="360"/>
      <c r="F1" s="360"/>
      <c r="G1" s="360"/>
      <c r="H1" s="360"/>
      <c r="I1" s="360"/>
      <c r="J1" s="360"/>
      <c r="K1" s="32"/>
    </row>
    <row r="2" spans="1:25" ht="15.5" x14ac:dyDescent="0.25">
      <c r="A2" s="2"/>
      <c r="B2" s="3"/>
      <c r="C2" s="361" t="s">
        <v>246</v>
      </c>
      <c r="D2" s="361"/>
      <c r="E2" s="9">
        <v>44562</v>
      </c>
      <c r="F2" s="4" t="s">
        <v>0</v>
      </c>
      <c r="G2" s="164">
        <v>44834</v>
      </c>
      <c r="H2" s="34"/>
      <c r="I2" s="34"/>
      <c r="J2" s="34"/>
      <c r="K2" s="35"/>
      <c r="X2" s="36" t="s">
        <v>282</v>
      </c>
    </row>
    <row r="3" spans="1:25" ht="13.5" customHeight="1" thickBot="1" x14ac:dyDescent="0.3">
      <c r="A3" s="362" t="s">
        <v>247</v>
      </c>
      <c r="B3" s="363"/>
      <c r="C3" s="363"/>
      <c r="D3" s="363"/>
      <c r="E3" s="363"/>
      <c r="F3" s="363"/>
      <c r="G3" s="366" t="s">
        <v>3</v>
      </c>
      <c r="H3" s="350" t="s">
        <v>248</v>
      </c>
      <c r="I3" s="350"/>
      <c r="J3" s="350"/>
      <c r="K3" s="350"/>
      <c r="L3" s="350"/>
      <c r="M3" s="350"/>
      <c r="N3" s="350"/>
      <c r="O3" s="350"/>
      <c r="P3" s="350"/>
      <c r="Q3" s="350"/>
      <c r="R3" s="350"/>
      <c r="S3" s="350"/>
      <c r="T3" s="350"/>
      <c r="U3" s="350"/>
      <c r="V3" s="350"/>
      <c r="W3" s="350"/>
      <c r="X3" s="350" t="s">
        <v>249</v>
      </c>
      <c r="Y3" s="352" t="s">
        <v>250</v>
      </c>
    </row>
    <row r="4" spans="1:25" ht="74" thickBot="1" x14ac:dyDescent="0.3">
      <c r="A4" s="364"/>
      <c r="B4" s="365"/>
      <c r="C4" s="365"/>
      <c r="D4" s="365"/>
      <c r="E4" s="365"/>
      <c r="F4" s="365"/>
      <c r="G4" s="367"/>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351"/>
      <c r="Y4" s="353"/>
    </row>
    <row r="5" spans="1:25" ht="21" x14ac:dyDescent="0.25">
      <c r="A5" s="354">
        <v>1</v>
      </c>
      <c r="B5" s="355"/>
      <c r="C5" s="355"/>
      <c r="D5" s="355"/>
      <c r="E5" s="355"/>
      <c r="F5" s="355"/>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56" t="s">
        <v>264</v>
      </c>
      <c r="B6" s="356"/>
      <c r="C6" s="356"/>
      <c r="D6" s="356"/>
      <c r="E6" s="356"/>
      <c r="F6" s="356"/>
      <c r="G6" s="356"/>
      <c r="H6" s="356"/>
      <c r="I6" s="356"/>
      <c r="J6" s="356"/>
      <c r="K6" s="356"/>
      <c r="L6" s="356"/>
      <c r="M6" s="356"/>
      <c r="N6" s="357"/>
      <c r="O6" s="357"/>
      <c r="P6" s="357"/>
      <c r="Q6" s="357"/>
      <c r="R6" s="357"/>
      <c r="S6" s="357"/>
      <c r="T6" s="357"/>
      <c r="U6" s="357"/>
      <c r="V6" s="357"/>
      <c r="W6" s="357"/>
      <c r="X6" s="357"/>
      <c r="Y6" s="358"/>
    </row>
    <row r="7" spans="1:25" x14ac:dyDescent="0.25">
      <c r="A7" s="348" t="s">
        <v>299</v>
      </c>
      <c r="B7" s="348"/>
      <c r="C7" s="348"/>
      <c r="D7" s="348"/>
      <c r="E7" s="348"/>
      <c r="F7" s="348"/>
      <c r="G7" s="6">
        <v>1</v>
      </c>
      <c r="H7" s="41">
        <v>133165000</v>
      </c>
      <c r="I7" s="41">
        <v>0</v>
      </c>
      <c r="J7" s="41">
        <v>6658250</v>
      </c>
      <c r="K7" s="41">
        <v>13903446</v>
      </c>
      <c r="L7" s="41">
        <v>506200</v>
      </c>
      <c r="M7" s="41">
        <v>0</v>
      </c>
      <c r="N7" s="41">
        <v>0</v>
      </c>
      <c r="O7" s="41">
        <v>0</v>
      </c>
      <c r="P7" s="41">
        <v>0</v>
      </c>
      <c r="Q7" s="41">
        <v>0</v>
      </c>
      <c r="R7" s="41">
        <v>0</v>
      </c>
      <c r="S7" s="41">
        <v>0</v>
      </c>
      <c r="T7" s="41">
        <v>0</v>
      </c>
      <c r="U7" s="189">
        <v>153872886</v>
      </c>
      <c r="V7" s="41">
        <v>0</v>
      </c>
      <c r="W7" s="42">
        <f>H7+I7+J7+K7-L7+M7+N7+O7+P7+Q7+R7+U7+V7+S7+T7</f>
        <v>307093382</v>
      </c>
      <c r="X7" s="41">
        <v>0</v>
      </c>
      <c r="Y7" s="42">
        <f>W7+X7</f>
        <v>307093382</v>
      </c>
    </row>
    <row r="8" spans="1:25" x14ac:dyDescent="0.25">
      <c r="A8" s="343" t="s">
        <v>265</v>
      </c>
      <c r="B8" s="343"/>
      <c r="C8" s="343"/>
      <c r="D8" s="343"/>
      <c r="E8" s="343"/>
      <c r="F8" s="343"/>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343" t="s">
        <v>266</v>
      </c>
      <c r="B9" s="343"/>
      <c r="C9" s="343"/>
      <c r="D9" s="343"/>
      <c r="E9" s="343"/>
      <c r="F9" s="343"/>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349" t="s">
        <v>300</v>
      </c>
      <c r="B10" s="349"/>
      <c r="C10" s="349"/>
      <c r="D10" s="349"/>
      <c r="E10" s="349"/>
      <c r="F10" s="349"/>
      <c r="G10" s="7">
        <v>4</v>
      </c>
      <c r="H10" s="42">
        <f>H7+H8+H9</f>
        <v>133165000</v>
      </c>
      <c r="I10" s="42">
        <f t="shared" ref="I10:Y10" si="2">I7+I8+I9</f>
        <v>0</v>
      </c>
      <c r="J10" s="42">
        <f t="shared" si="2"/>
        <v>6658250</v>
      </c>
      <c r="K10" s="42">
        <f>K7+K8+K9</f>
        <v>13903446</v>
      </c>
      <c r="L10" s="42">
        <f t="shared" si="2"/>
        <v>506200</v>
      </c>
      <c r="M10" s="42">
        <f t="shared" si="2"/>
        <v>0</v>
      </c>
      <c r="N10" s="42">
        <f t="shared" si="2"/>
        <v>0</v>
      </c>
      <c r="O10" s="42">
        <f t="shared" si="2"/>
        <v>0</v>
      </c>
      <c r="P10" s="42">
        <f t="shared" si="2"/>
        <v>0</v>
      </c>
      <c r="Q10" s="42">
        <f t="shared" si="2"/>
        <v>0</v>
      </c>
      <c r="R10" s="42">
        <f t="shared" si="2"/>
        <v>0</v>
      </c>
      <c r="S10" s="42">
        <f t="shared" si="2"/>
        <v>0</v>
      </c>
      <c r="T10" s="42">
        <f t="shared" si="2"/>
        <v>0</v>
      </c>
      <c r="U10" s="42">
        <f t="shared" si="2"/>
        <v>153872886</v>
      </c>
      <c r="V10" s="42">
        <f t="shared" si="2"/>
        <v>0</v>
      </c>
      <c r="W10" s="42">
        <f t="shared" si="2"/>
        <v>307093382</v>
      </c>
      <c r="X10" s="42">
        <f t="shared" si="2"/>
        <v>0</v>
      </c>
      <c r="Y10" s="42">
        <f t="shared" si="2"/>
        <v>307093382</v>
      </c>
    </row>
    <row r="11" spans="1:25" x14ac:dyDescent="0.25">
      <c r="A11" s="343" t="s">
        <v>267</v>
      </c>
      <c r="B11" s="343"/>
      <c r="C11" s="343"/>
      <c r="D11" s="343"/>
      <c r="E11" s="343"/>
      <c r="F11" s="343"/>
      <c r="G11" s="6">
        <v>5</v>
      </c>
      <c r="H11" s="43">
        <v>0</v>
      </c>
      <c r="I11" s="43">
        <v>0</v>
      </c>
      <c r="J11" s="43">
        <v>0</v>
      </c>
      <c r="K11" s="43">
        <v>0</v>
      </c>
      <c r="L11" s="43">
        <v>0</v>
      </c>
      <c r="M11" s="43">
        <v>0</v>
      </c>
      <c r="N11" s="43">
        <v>0</v>
      </c>
      <c r="O11" s="43">
        <v>0</v>
      </c>
      <c r="P11" s="43">
        <v>0</v>
      </c>
      <c r="Q11" s="43">
        <v>0</v>
      </c>
      <c r="R11" s="43">
        <v>0</v>
      </c>
      <c r="S11" s="41">
        <v>0</v>
      </c>
      <c r="T11" s="41">
        <v>0</v>
      </c>
      <c r="U11" s="43">
        <v>0</v>
      </c>
      <c r="V11" s="41">
        <v>115206995</v>
      </c>
      <c r="W11" s="42">
        <f t="shared" ref="W11:W29" si="3">H11+I11+J11+K11-L11+M11+N11+O11+P11+Q11+R11+U11+V11+S11+T11</f>
        <v>115206995</v>
      </c>
      <c r="X11" s="41">
        <v>0</v>
      </c>
      <c r="Y11" s="42">
        <f t="shared" ref="Y11:Y29" si="4">W11+X11</f>
        <v>115206995</v>
      </c>
    </row>
    <row r="12" spans="1:25" x14ac:dyDescent="0.25">
      <c r="A12" s="343" t="s">
        <v>268</v>
      </c>
      <c r="B12" s="343"/>
      <c r="C12" s="343"/>
      <c r="D12" s="343"/>
      <c r="E12" s="343"/>
      <c r="F12" s="343"/>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343" t="s">
        <v>269</v>
      </c>
      <c r="B13" s="343"/>
      <c r="C13" s="343"/>
      <c r="D13" s="343"/>
      <c r="E13" s="343"/>
      <c r="F13" s="343"/>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343" t="s">
        <v>418</v>
      </c>
      <c r="B14" s="343"/>
      <c r="C14" s="343"/>
      <c r="D14" s="343"/>
      <c r="E14" s="343"/>
      <c r="F14" s="343"/>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343" t="s">
        <v>270</v>
      </c>
      <c r="B15" s="343"/>
      <c r="C15" s="343"/>
      <c r="D15" s="343"/>
      <c r="E15" s="343"/>
      <c r="F15" s="343"/>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343" t="s">
        <v>271</v>
      </c>
      <c r="B16" s="343"/>
      <c r="C16" s="343"/>
      <c r="D16" s="343"/>
      <c r="E16" s="343"/>
      <c r="F16" s="343"/>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343" t="s">
        <v>272</v>
      </c>
      <c r="B17" s="343"/>
      <c r="C17" s="343"/>
      <c r="D17" s="343"/>
      <c r="E17" s="343"/>
      <c r="F17" s="343"/>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343" t="s">
        <v>273</v>
      </c>
      <c r="B18" s="343"/>
      <c r="C18" s="343"/>
      <c r="D18" s="343"/>
      <c r="E18" s="343"/>
      <c r="F18" s="343"/>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343" t="s">
        <v>274</v>
      </c>
      <c r="B19" s="343"/>
      <c r="C19" s="343"/>
      <c r="D19" s="343"/>
      <c r="E19" s="343"/>
      <c r="F19" s="343"/>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343" t="s">
        <v>275</v>
      </c>
      <c r="B20" s="343"/>
      <c r="C20" s="343"/>
      <c r="D20" s="343"/>
      <c r="E20" s="343"/>
      <c r="F20" s="343"/>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343" t="s">
        <v>419</v>
      </c>
      <c r="B21" s="343"/>
      <c r="C21" s="343"/>
      <c r="D21" s="343"/>
      <c r="E21" s="343"/>
      <c r="F21" s="343"/>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343" t="s">
        <v>420</v>
      </c>
      <c r="B22" s="343"/>
      <c r="C22" s="343"/>
      <c r="D22" s="343"/>
      <c r="E22" s="343"/>
      <c r="F22" s="343"/>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343" t="s">
        <v>421</v>
      </c>
      <c r="B23" s="343"/>
      <c r="C23" s="343"/>
      <c r="D23" s="343"/>
      <c r="E23" s="343"/>
      <c r="F23" s="343"/>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343" t="s">
        <v>276</v>
      </c>
      <c r="B24" s="343"/>
      <c r="C24" s="343"/>
      <c r="D24" s="343"/>
      <c r="E24" s="343"/>
      <c r="F24" s="343"/>
      <c r="G24" s="6">
        <v>18</v>
      </c>
      <c r="H24" s="41">
        <v>0</v>
      </c>
      <c r="I24" s="41">
        <v>0</v>
      </c>
      <c r="J24" s="41">
        <v>0</v>
      </c>
      <c r="K24" s="41">
        <v>25000000</v>
      </c>
      <c r="L24" s="41">
        <v>14307340</v>
      </c>
      <c r="M24" s="41">
        <v>0</v>
      </c>
      <c r="N24" s="41">
        <v>0</v>
      </c>
      <c r="O24" s="41">
        <v>0</v>
      </c>
      <c r="P24" s="41">
        <v>0</v>
      </c>
      <c r="Q24" s="41">
        <v>0</v>
      </c>
      <c r="R24" s="41">
        <v>0</v>
      </c>
      <c r="S24" s="41">
        <v>0</v>
      </c>
      <c r="T24" s="41">
        <v>0</v>
      </c>
      <c r="U24" s="41">
        <v>-25000000</v>
      </c>
      <c r="V24" s="41">
        <v>0</v>
      </c>
      <c r="W24" s="42">
        <f t="shared" si="3"/>
        <v>-14307340</v>
      </c>
      <c r="X24" s="41">
        <v>0</v>
      </c>
      <c r="Y24" s="42">
        <f t="shared" si="4"/>
        <v>-14307340</v>
      </c>
    </row>
    <row r="25" spans="1:25" x14ac:dyDescent="0.25">
      <c r="A25" s="343" t="s">
        <v>422</v>
      </c>
      <c r="B25" s="343"/>
      <c r="C25" s="343"/>
      <c r="D25" s="343"/>
      <c r="E25" s="343"/>
      <c r="F25" s="343"/>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343" t="s">
        <v>430</v>
      </c>
      <c r="B26" s="343"/>
      <c r="C26" s="343"/>
      <c r="D26" s="343"/>
      <c r="E26" s="343"/>
      <c r="F26" s="343"/>
      <c r="G26" s="6">
        <v>20</v>
      </c>
      <c r="H26" s="41">
        <v>0</v>
      </c>
      <c r="I26" s="41">
        <v>0</v>
      </c>
      <c r="J26" s="41">
        <v>0</v>
      </c>
      <c r="K26" s="41">
        <v>0</v>
      </c>
      <c r="L26" s="41">
        <v>0</v>
      </c>
      <c r="M26" s="41">
        <v>0</v>
      </c>
      <c r="N26" s="41">
        <v>0</v>
      </c>
      <c r="O26" s="41">
        <v>0</v>
      </c>
      <c r="P26" s="41">
        <v>0</v>
      </c>
      <c r="Q26" s="41">
        <v>0</v>
      </c>
      <c r="R26" s="41">
        <v>0</v>
      </c>
      <c r="S26" s="41">
        <v>0</v>
      </c>
      <c r="T26" s="41">
        <v>0</v>
      </c>
      <c r="U26" s="41">
        <v>-109162418</v>
      </c>
      <c r="V26" s="41">
        <v>0</v>
      </c>
      <c r="W26" s="42">
        <f t="shared" si="3"/>
        <v>-109162418</v>
      </c>
      <c r="X26" s="41">
        <v>0</v>
      </c>
      <c r="Y26" s="42">
        <f t="shared" si="4"/>
        <v>-109162418</v>
      </c>
    </row>
    <row r="27" spans="1:25" ht="12.75" customHeight="1" x14ac:dyDescent="0.25">
      <c r="A27" s="343" t="s">
        <v>423</v>
      </c>
      <c r="B27" s="343"/>
      <c r="C27" s="343"/>
      <c r="D27" s="343"/>
      <c r="E27" s="343"/>
      <c r="F27" s="343"/>
      <c r="G27" s="6">
        <v>21</v>
      </c>
      <c r="H27" s="41">
        <v>0</v>
      </c>
      <c r="I27" s="41">
        <v>0</v>
      </c>
      <c r="J27" s="41">
        <v>0</v>
      </c>
      <c r="K27" s="41">
        <v>-2391610</v>
      </c>
      <c r="L27" s="41">
        <v>-2391610</v>
      </c>
      <c r="M27" s="41">
        <v>0</v>
      </c>
      <c r="N27" s="41">
        <v>0</v>
      </c>
      <c r="O27" s="41">
        <v>0</v>
      </c>
      <c r="P27" s="41">
        <v>0</v>
      </c>
      <c r="Q27" s="41">
        <v>0</v>
      </c>
      <c r="R27" s="41">
        <v>0</v>
      </c>
      <c r="S27" s="41">
        <v>0</v>
      </c>
      <c r="T27" s="41">
        <v>0</v>
      </c>
      <c r="U27" s="41">
        <v>4405138</v>
      </c>
      <c r="V27" s="41">
        <v>0</v>
      </c>
      <c r="W27" s="42">
        <f t="shared" si="3"/>
        <v>4405138</v>
      </c>
      <c r="X27" s="41">
        <v>0</v>
      </c>
      <c r="Y27" s="42">
        <f t="shared" si="4"/>
        <v>4405138</v>
      </c>
    </row>
    <row r="28" spans="1:25" ht="12.75" customHeight="1" x14ac:dyDescent="0.25">
      <c r="A28" s="343" t="s">
        <v>424</v>
      </c>
      <c r="B28" s="343"/>
      <c r="C28" s="343"/>
      <c r="D28" s="343"/>
      <c r="E28" s="343"/>
      <c r="F28" s="343"/>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343" t="s">
        <v>425</v>
      </c>
      <c r="B29" s="343"/>
      <c r="C29" s="343"/>
      <c r="D29" s="343"/>
      <c r="E29" s="343"/>
      <c r="F29" s="343"/>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44" t="s">
        <v>426</v>
      </c>
      <c r="B30" s="344"/>
      <c r="C30" s="344"/>
      <c r="D30" s="344"/>
      <c r="E30" s="344"/>
      <c r="F30" s="344"/>
      <c r="G30" s="8">
        <v>24</v>
      </c>
      <c r="H30" s="44">
        <f>SUM(H10:H29)</f>
        <v>133165000</v>
      </c>
      <c r="I30" s="44">
        <f t="shared" ref="I30:Y30" si="5">SUM(I10:I29)</f>
        <v>0</v>
      </c>
      <c r="J30" s="44">
        <f t="shared" si="5"/>
        <v>6658250</v>
      </c>
      <c r="K30" s="44">
        <f t="shared" si="5"/>
        <v>36511836</v>
      </c>
      <c r="L30" s="44">
        <f t="shared" si="5"/>
        <v>12421930</v>
      </c>
      <c r="M30" s="44">
        <f t="shared" si="5"/>
        <v>0</v>
      </c>
      <c r="N30" s="44">
        <f t="shared" si="5"/>
        <v>0</v>
      </c>
      <c r="O30" s="44">
        <f t="shared" si="5"/>
        <v>0</v>
      </c>
      <c r="P30" s="44">
        <f t="shared" si="5"/>
        <v>0</v>
      </c>
      <c r="Q30" s="44">
        <f t="shared" si="5"/>
        <v>0</v>
      </c>
      <c r="R30" s="44">
        <f t="shared" si="5"/>
        <v>0</v>
      </c>
      <c r="S30" s="44">
        <f t="shared" si="5"/>
        <v>0</v>
      </c>
      <c r="T30" s="44">
        <f t="shared" si="5"/>
        <v>0</v>
      </c>
      <c r="U30" s="44">
        <f t="shared" si="5"/>
        <v>24115606</v>
      </c>
      <c r="V30" s="44">
        <f t="shared" si="5"/>
        <v>115206995</v>
      </c>
      <c r="W30" s="44">
        <f t="shared" si="5"/>
        <v>303235757</v>
      </c>
      <c r="X30" s="44">
        <f t="shared" si="5"/>
        <v>0</v>
      </c>
      <c r="Y30" s="44">
        <f t="shared" si="5"/>
        <v>303235757</v>
      </c>
    </row>
    <row r="31" spans="1:25" x14ac:dyDescent="0.25">
      <c r="A31" s="345" t="s">
        <v>277</v>
      </c>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row>
    <row r="32" spans="1:25" ht="36.75" customHeight="1" x14ac:dyDescent="0.25">
      <c r="A32" s="341" t="s">
        <v>278</v>
      </c>
      <c r="B32" s="341"/>
      <c r="C32" s="341"/>
      <c r="D32" s="341"/>
      <c r="E32" s="341"/>
      <c r="F32" s="34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41" t="s">
        <v>427</v>
      </c>
      <c r="B33" s="341"/>
      <c r="C33" s="341"/>
      <c r="D33" s="341"/>
      <c r="E33" s="341"/>
      <c r="F33" s="34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115206995</v>
      </c>
      <c r="W33" s="42">
        <f t="shared" si="8"/>
        <v>115206995</v>
      </c>
      <c r="X33" s="42">
        <f t="shared" si="8"/>
        <v>0</v>
      </c>
      <c r="Y33" s="42">
        <f t="shared" si="8"/>
        <v>115206995</v>
      </c>
    </row>
    <row r="34" spans="1:25" ht="30.75" customHeight="1" x14ac:dyDescent="0.25">
      <c r="A34" s="342" t="s">
        <v>428</v>
      </c>
      <c r="B34" s="342"/>
      <c r="C34" s="342"/>
      <c r="D34" s="342"/>
      <c r="E34" s="342"/>
      <c r="F34" s="342"/>
      <c r="G34" s="8">
        <v>27</v>
      </c>
      <c r="H34" s="44">
        <f>SUM(H21:H29)</f>
        <v>0</v>
      </c>
      <c r="I34" s="44">
        <f t="shared" ref="I34:Y34" si="10">SUM(I21:I29)</f>
        <v>0</v>
      </c>
      <c r="J34" s="44">
        <f t="shared" si="10"/>
        <v>0</v>
      </c>
      <c r="K34" s="44">
        <f t="shared" si="10"/>
        <v>22608390</v>
      </c>
      <c r="L34" s="44">
        <f t="shared" si="10"/>
        <v>11915730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-129757280</v>
      </c>
      <c r="V34" s="44">
        <f t="shared" si="10"/>
        <v>0</v>
      </c>
      <c r="W34" s="44">
        <f t="shared" si="10"/>
        <v>-119064620</v>
      </c>
      <c r="X34" s="44">
        <f t="shared" si="10"/>
        <v>0</v>
      </c>
      <c r="Y34" s="44">
        <f t="shared" si="10"/>
        <v>-119064620</v>
      </c>
    </row>
    <row r="35" spans="1:25" x14ac:dyDescent="0.25">
      <c r="A35" s="345" t="s">
        <v>279</v>
      </c>
      <c r="B35" s="347"/>
      <c r="C35" s="347"/>
      <c r="D35" s="347"/>
      <c r="E35" s="347"/>
      <c r="F35" s="347"/>
      <c r="G35" s="347"/>
      <c r="H35" s="347"/>
      <c r="I35" s="347"/>
      <c r="J35" s="347"/>
      <c r="K35" s="347"/>
      <c r="L35" s="347"/>
      <c r="M35" s="347"/>
      <c r="N35" s="347"/>
      <c r="O35" s="347"/>
      <c r="P35" s="347"/>
      <c r="Q35" s="347"/>
      <c r="R35" s="347"/>
      <c r="S35" s="347"/>
      <c r="T35" s="347"/>
      <c r="U35" s="347"/>
      <c r="V35" s="347"/>
      <c r="W35" s="347"/>
      <c r="X35" s="347"/>
      <c r="Y35" s="347"/>
    </row>
    <row r="36" spans="1:25" ht="12.75" customHeight="1" x14ac:dyDescent="0.25">
      <c r="A36" s="348" t="s">
        <v>301</v>
      </c>
      <c r="B36" s="348"/>
      <c r="C36" s="348"/>
      <c r="D36" s="348"/>
      <c r="E36" s="348"/>
      <c r="F36" s="348"/>
      <c r="G36" s="6">
        <v>28</v>
      </c>
      <c r="H36" s="189">
        <v>133165000</v>
      </c>
      <c r="I36" s="189">
        <v>0</v>
      </c>
      <c r="J36" s="189">
        <v>6658250</v>
      </c>
      <c r="K36" s="189">
        <v>36511836</v>
      </c>
      <c r="L36" s="189">
        <v>12421930</v>
      </c>
      <c r="M36" s="189">
        <v>0</v>
      </c>
      <c r="N36" s="189">
        <v>0</v>
      </c>
      <c r="O36" s="189">
        <v>0</v>
      </c>
      <c r="P36" s="189">
        <v>0</v>
      </c>
      <c r="Q36" s="189">
        <v>0</v>
      </c>
      <c r="R36" s="189">
        <v>0</v>
      </c>
      <c r="S36" s="189">
        <v>0</v>
      </c>
      <c r="T36" s="189">
        <v>0</v>
      </c>
      <c r="U36" s="189">
        <v>139322601</v>
      </c>
      <c r="V36" s="189">
        <v>0</v>
      </c>
      <c r="W36" s="45">
        <f>H36+I36+J36+K36-L36+M36+N36+O36+P36+Q36+R36+U36+V36+S36+T36</f>
        <v>303235757</v>
      </c>
      <c r="X36" s="41">
        <v>0</v>
      </c>
      <c r="Y36" s="45">
        <f t="shared" ref="Y36:Y38" si="12">W36+X36</f>
        <v>303235757</v>
      </c>
    </row>
    <row r="37" spans="1:25" ht="12.75" customHeight="1" x14ac:dyDescent="0.25">
      <c r="A37" s="343" t="s">
        <v>265</v>
      </c>
      <c r="B37" s="343"/>
      <c r="C37" s="343"/>
      <c r="D37" s="343"/>
      <c r="E37" s="343"/>
      <c r="F37" s="343"/>
      <c r="G37" s="6">
        <v>29</v>
      </c>
      <c r="H37" s="189">
        <v>0</v>
      </c>
      <c r="I37" s="189">
        <v>0</v>
      </c>
      <c r="J37" s="189">
        <v>0</v>
      </c>
      <c r="K37" s="189">
        <v>0</v>
      </c>
      <c r="L37" s="189">
        <v>0</v>
      </c>
      <c r="M37" s="189">
        <v>0</v>
      </c>
      <c r="N37" s="189">
        <v>0</v>
      </c>
      <c r="O37" s="189">
        <v>0</v>
      </c>
      <c r="P37" s="189">
        <v>0</v>
      </c>
      <c r="Q37" s="189">
        <v>0</v>
      </c>
      <c r="R37" s="189">
        <v>0</v>
      </c>
      <c r="S37" s="189">
        <v>0</v>
      </c>
      <c r="T37" s="189">
        <v>0</v>
      </c>
      <c r="U37" s="189">
        <v>0</v>
      </c>
      <c r="V37" s="189">
        <v>0</v>
      </c>
      <c r="W37" s="45">
        <f t="shared" ref="W37:W38" si="13">H37+I37+J37+K37-L37+M37+N37+O37+P37+Q37+R37+U37+V37+S37+T37</f>
        <v>0</v>
      </c>
      <c r="X37" s="41">
        <v>0</v>
      </c>
      <c r="Y37" s="45">
        <f t="shared" si="12"/>
        <v>0</v>
      </c>
    </row>
    <row r="38" spans="1:25" ht="12.75" customHeight="1" x14ac:dyDescent="0.25">
      <c r="A38" s="343" t="s">
        <v>266</v>
      </c>
      <c r="B38" s="343"/>
      <c r="C38" s="343"/>
      <c r="D38" s="343"/>
      <c r="E38" s="343"/>
      <c r="F38" s="343"/>
      <c r="G38" s="6">
        <v>30</v>
      </c>
      <c r="H38" s="189">
        <v>0</v>
      </c>
      <c r="I38" s="189">
        <v>0</v>
      </c>
      <c r="J38" s="189">
        <v>0</v>
      </c>
      <c r="K38" s="189">
        <v>0</v>
      </c>
      <c r="L38" s="189">
        <v>0</v>
      </c>
      <c r="M38" s="189">
        <v>0</v>
      </c>
      <c r="N38" s="189">
        <v>0</v>
      </c>
      <c r="O38" s="189">
        <v>0</v>
      </c>
      <c r="P38" s="189">
        <v>0</v>
      </c>
      <c r="Q38" s="189">
        <v>0</v>
      </c>
      <c r="R38" s="189">
        <v>0</v>
      </c>
      <c r="S38" s="189">
        <v>0</v>
      </c>
      <c r="T38" s="189">
        <v>0</v>
      </c>
      <c r="U38" s="189">
        <v>0</v>
      </c>
      <c r="V38" s="189">
        <v>0</v>
      </c>
      <c r="W38" s="45">
        <f t="shared" si="13"/>
        <v>0</v>
      </c>
      <c r="X38" s="41">
        <v>0</v>
      </c>
      <c r="Y38" s="45">
        <f t="shared" si="12"/>
        <v>0</v>
      </c>
    </row>
    <row r="39" spans="1:25" ht="25.5" customHeight="1" x14ac:dyDescent="0.25">
      <c r="A39" s="349" t="s">
        <v>429</v>
      </c>
      <c r="B39" s="349"/>
      <c r="C39" s="349"/>
      <c r="D39" s="349"/>
      <c r="E39" s="349"/>
      <c r="F39" s="349"/>
      <c r="G39" s="7">
        <v>31</v>
      </c>
      <c r="H39" s="42">
        <f>H36+H37+H38</f>
        <v>133165000</v>
      </c>
      <c r="I39" s="42">
        <f t="shared" ref="I39:Y39" si="14">I36+I37+I38</f>
        <v>0</v>
      </c>
      <c r="J39" s="42">
        <f t="shared" si="14"/>
        <v>6658250</v>
      </c>
      <c r="K39" s="42">
        <f t="shared" si="14"/>
        <v>36511836</v>
      </c>
      <c r="L39" s="42">
        <f t="shared" si="14"/>
        <v>12421930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139322601</v>
      </c>
      <c r="V39" s="42">
        <f t="shared" si="14"/>
        <v>0</v>
      </c>
      <c r="W39" s="42">
        <f t="shared" si="14"/>
        <v>303235757</v>
      </c>
      <c r="X39" s="42">
        <f t="shared" si="14"/>
        <v>0</v>
      </c>
      <c r="Y39" s="42">
        <f t="shared" si="14"/>
        <v>303235757</v>
      </c>
    </row>
    <row r="40" spans="1:25" ht="12.75" customHeight="1" x14ac:dyDescent="0.25">
      <c r="A40" s="343" t="s">
        <v>267</v>
      </c>
      <c r="B40" s="343"/>
      <c r="C40" s="343"/>
      <c r="D40" s="343"/>
      <c r="E40" s="343"/>
      <c r="F40" s="343"/>
      <c r="G40" s="6">
        <v>32</v>
      </c>
      <c r="H40" s="43">
        <v>0</v>
      </c>
      <c r="I40" s="43">
        <v>0</v>
      </c>
      <c r="J40" s="43">
        <v>0</v>
      </c>
      <c r="K40" s="43">
        <v>0</v>
      </c>
      <c r="L40" s="43">
        <v>0</v>
      </c>
      <c r="M40" s="43">
        <v>0</v>
      </c>
      <c r="N40" s="43">
        <v>0</v>
      </c>
      <c r="O40" s="43">
        <v>0</v>
      </c>
      <c r="P40" s="43">
        <v>0</v>
      </c>
      <c r="Q40" s="43">
        <v>0</v>
      </c>
      <c r="R40" s="43">
        <v>0</v>
      </c>
      <c r="S40" s="41">
        <v>0</v>
      </c>
      <c r="T40" s="41">
        <v>0</v>
      </c>
      <c r="U40" s="43">
        <v>0</v>
      </c>
      <c r="V40" s="189">
        <v>114861672</v>
      </c>
      <c r="W40" s="45">
        <f t="shared" ref="W40:W58" si="15">H40+I40+J40+K40-L40+M40+N40+O40+P40+Q40+R40+U40+V40+S40+T40</f>
        <v>114861672</v>
      </c>
      <c r="X40" s="41">
        <v>0</v>
      </c>
      <c r="Y40" s="45">
        <f t="shared" ref="Y40:Y58" si="16">W40+X40</f>
        <v>114861672</v>
      </c>
    </row>
    <row r="41" spans="1:25" ht="12.75" customHeight="1" x14ac:dyDescent="0.25">
      <c r="A41" s="343" t="s">
        <v>268</v>
      </c>
      <c r="B41" s="343"/>
      <c r="C41" s="343"/>
      <c r="D41" s="343"/>
      <c r="E41" s="343"/>
      <c r="F41" s="343"/>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343" t="s">
        <v>280</v>
      </c>
      <c r="B42" s="343"/>
      <c r="C42" s="343"/>
      <c r="D42" s="343"/>
      <c r="E42" s="343"/>
      <c r="F42" s="343"/>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343" t="s">
        <v>418</v>
      </c>
      <c r="B43" s="343"/>
      <c r="C43" s="343"/>
      <c r="D43" s="343"/>
      <c r="E43" s="343"/>
      <c r="F43" s="343"/>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343" t="s">
        <v>270</v>
      </c>
      <c r="B44" s="343"/>
      <c r="C44" s="343"/>
      <c r="D44" s="343"/>
      <c r="E44" s="343"/>
      <c r="F44" s="343"/>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343" t="s">
        <v>271</v>
      </c>
      <c r="B45" s="343"/>
      <c r="C45" s="343"/>
      <c r="D45" s="343"/>
      <c r="E45" s="343"/>
      <c r="F45" s="343"/>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343" t="s">
        <v>281</v>
      </c>
      <c r="B46" s="343"/>
      <c r="C46" s="343"/>
      <c r="D46" s="343"/>
      <c r="E46" s="343"/>
      <c r="F46" s="343"/>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343" t="s">
        <v>273</v>
      </c>
      <c r="B47" s="343"/>
      <c r="C47" s="343"/>
      <c r="D47" s="343"/>
      <c r="E47" s="343"/>
      <c r="F47" s="343"/>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343" t="s">
        <v>274</v>
      </c>
      <c r="B48" s="343"/>
      <c r="C48" s="343"/>
      <c r="D48" s="343"/>
      <c r="E48" s="343"/>
      <c r="F48" s="343"/>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343" t="s">
        <v>275</v>
      </c>
      <c r="B49" s="343"/>
      <c r="C49" s="343"/>
      <c r="D49" s="343"/>
      <c r="E49" s="343"/>
      <c r="F49" s="343"/>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343" t="s">
        <v>419</v>
      </c>
      <c r="B50" s="343"/>
      <c r="C50" s="343"/>
      <c r="D50" s="343"/>
      <c r="E50" s="343"/>
      <c r="F50" s="343"/>
      <c r="G50" s="6">
        <v>42</v>
      </c>
      <c r="H50" s="41">
        <v>0</v>
      </c>
      <c r="I50" s="41">
        <v>0</v>
      </c>
      <c r="J50" s="189">
        <v>0</v>
      </c>
      <c r="K50" s="189">
        <v>0</v>
      </c>
      <c r="L50" s="189">
        <v>0</v>
      </c>
      <c r="M50" s="189">
        <v>0</v>
      </c>
      <c r="N50" s="189">
        <v>0</v>
      </c>
      <c r="O50" s="189">
        <v>0</v>
      </c>
      <c r="P50" s="189">
        <v>0</v>
      </c>
      <c r="Q50" s="189">
        <v>0</v>
      </c>
      <c r="R50" s="189">
        <v>0</v>
      </c>
      <c r="S50" s="189">
        <v>0</v>
      </c>
      <c r="T50" s="189">
        <v>0</v>
      </c>
      <c r="U50" s="189">
        <v>0</v>
      </c>
      <c r="V50" s="189">
        <v>0</v>
      </c>
      <c r="W50" s="45">
        <f t="shared" si="15"/>
        <v>0</v>
      </c>
      <c r="X50" s="41">
        <v>0</v>
      </c>
      <c r="Y50" s="45">
        <f t="shared" si="16"/>
        <v>0</v>
      </c>
    </row>
    <row r="51" spans="1:25" ht="26.25" customHeight="1" x14ac:dyDescent="0.25">
      <c r="A51" s="343" t="s">
        <v>420</v>
      </c>
      <c r="B51" s="343"/>
      <c r="C51" s="343"/>
      <c r="D51" s="343"/>
      <c r="E51" s="343"/>
      <c r="F51" s="343"/>
      <c r="G51" s="6">
        <v>43</v>
      </c>
      <c r="H51" s="41">
        <v>0</v>
      </c>
      <c r="I51" s="41">
        <v>0</v>
      </c>
      <c r="J51" s="189">
        <v>0</v>
      </c>
      <c r="K51" s="189">
        <v>0</v>
      </c>
      <c r="L51" s="189">
        <v>0</v>
      </c>
      <c r="M51" s="189">
        <v>0</v>
      </c>
      <c r="N51" s="189">
        <v>0</v>
      </c>
      <c r="O51" s="189">
        <v>0</v>
      </c>
      <c r="P51" s="189">
        <v>0</v>
      </c>
      <c r="Q51" s="189">
        <v>0</v>
      </c>
      <c r="R51" s="189">
        <v>0</v>
      </c>
      <c r="S51" s="189">
        <v>0</v>
      </c>
      <c r="T51" s="189">
        <v>0</v>
      </c>
      <c r="U51" s="189">
        <v>0</v>
      </c>
      <c r="V51" s="189">
        <v>0</v>
      </c>
      <c r="W51" s="45">
        <f t="shared" si="15"/>
        <v>0</v>
      </c>
      <c r="X51" s="41">
        <v>0</v>
      </c>
      <c r="Y51" s="45">
        <f t="shared" si="16"/>
        <v>0</v>
      </c>
    </row>
    <row r="52" spans="1:25" ht="22.5" customHeight="1" x14ac:dyDescent="0.25">
      <c r="A52" s="343" t="s">
        <v>421</v>
      </c>
      <c r="B52" s="343"/>
      <c r="C52" s="343"/>
      <c r="D52" s="343"/>
      <c r="E52" s="343"/>
      <c r="F52" s="343"/>
      <c r="G52" s="6">
        <v>44</v>
      </c>
      <c r="H52" s="41">
        <v>0</v>
      </c>
      <c r="I52" s="41">
        <v>0</v>
      </c>
      <c r="J52" s="189">
        <v>0</v>
      </c>
      <c r="K52" s="189">
        <v>0</v>
      </c>
      <c r="L52" s="189">
        <v>0</v>
      </c>
      <c r="M52" s="189">
        <v>0</v>
      </c>
      <c r="N52" s="189">
        <v>0</v>
      </c>
      <c r="O52" s="189">
        <v>0</v>
      </c>
      <c r="P52" s="189">
        <v>0</v>
      </c>
      <c r="Q52" s="189">
        <v>0</v>
      </c>
      <c r="R52" s="189">
        <v>0</v>
      </c>
      <c r="S52" s="189">
        <v>0</v>
      </c>
      <c r="T52" s="189">
        <v>0</v>
      </c>
      <c r="U52" s="189">
        <v>0</v>
      </c>
      <c r="V52" s="189">
        <v>0</v>
      </c>
      <c r="W52" s="45">
        <f t="shared" si="15"/>
        <v>0</v>
      </c>
      <c r="X52" s="41">
        <v>0</v>
      </c>
      <c r="Y52" s="45">
        <f t="shared" si="16"/>
        <v>0</v>
      </c>
    </row>
    <row r="53" spans="1:25" ht="12.75" customHeight="1" x14ac:dyDescent="0.25">
      <c r="A53" s="343" t="s">
        <v>276</v>
      </c>
      <c r="B53" s="343"/>
      <c r="C53" s="343"/>
      <c r="D53" s="343"/>
      <c r="E53" s="343"/>
      <c r="F53" s="343"/>
      <c r="G53" s="6">
        <v>45</v>
      </c>
      <c r="H53" s="41">
        <v>0</v>
      </c>
      <c r="I53" s="41">
        <v>0</v>
      </c>
      <c r="J53" s="189">
        <v>0</v>
      </c>
      <c r="K53" s="189">
        <v>10000000</v>
      </c>
      <c r="L53" s="189">
        <v>4376970</v>
      </c>
      <c r="M53" s="189">
        <v>0</v>
      </c>
      <c r="N53" s="189">
        <v>0</v>
      </c>
      <c r="O53" s="189">
        <v>0</v>
      </c>
      <c r="P53" s="189">
        <v>0</v>
      </c>
      <c r="Q53" s="189">
        <v>0</v>
      </c>
      <c r="R53" s="189">
        <v>0</v>
      </c>
      <c r="S53" s="189">
        <v>0</v>
      </c>
      <c r="T53" s="189">
        <v>0</v>
      </c>
      <c r="U53" s="189">
        <v>-10000000</v>
      </c>
      <c r="V53" s="189">
        <v>0</v>
      </c>
      <c r="W53" s="45">
        <f t="shared" si="15"/>
        <v>-4376970</v>
      </c>
      <c r="X53" s="41">
        <v>0</v>
      </c>
      <c r="Y53" s="45">
        <f t="shared" si="16"/>
        <v>-4376970</v>
      </c>
    </row>
    <row r="54" spans="1:25" ht="12.75" customHeight="1" x14ac:dyDescent="0.25">
      <c r="A54" s="343" t="s">
        <v>422</v>
      </c>
      <c r="B54" s="343"/>
      <c r="C54" s="343"/>
      <c r="D54" s="343"/>
      <c r="E54" s="343"/>
      <c r="F54" s="343"/>
      <c r="G54" s="6">
        <v>46</v>
      </c>
      <c r="H54" s="41">
        <v>0</v>
      </c>
      <c r="I54" s="41">
        <v>0</v>
      </c>
      <c r="J54" s="189">
        <v>0</v>
      </c>
      <c r="K54" s="189">
        <v>0</v>
      </c>
      <c r="L54" s="189">
        <v>0</v>
      </c>
      <c r="M54" s="189">
        <v>0</v>
      </c>
      <c r="N54" s="189">
        <v>0</v>
      </c>
      <c r="O54" s="189">
        <v>0</v>
      </c>
      <c r="P54" s="189">
        <v>0</v>
      </c>
      <c r="Q54" s="189">
        <v>0</v>
      </c>
      <c r="R54" s="189">
        <v>0</v>
      </c>
      <c r="S54" s="189">
        <v>0</v>
      </c>
      <c r="T54" s="189">
        <v>0</v>
      </c>
      <c r="U54" s="189">
        <v>0</v>
      </c>
      <c r="V54" s="189">
        <v>0</v>
      </c>
      <c r="W54" s="45">
        <f t="shared" si="15"/>
        <v>0</v>
      </c>
      <c r="X54" s="41">
        <v>0</v>
      </c>
      <c r="Y54" s="45">
        <f t="shared" si="16"/>
        <v>0</v>
      </c>
    </row>
    <row r="55" spans="1:25" ht="12.75" customHeight="1" x14ac:dyDescent="0.25">
      <c r="A55" s="343" t="s">
        <v>430</v>
      </c>
      <c r="B55" s="343"/>
      <c r="C55" s="343"/>
      <c r="D55" s="343"/>
      <c r="E55" s="343"/>
      <c r="F55" s="343"/>
      <c r="G55" s="6">
        <v>47</v>
      </c>
      <c r="H55" s="41">
        <v>0</v>
      </c>
      <c r="I55" s="41">
        <v>0</v>
      </c>
      <c r="J55" s="189">
        <v>0</v>
      </c>
      <c r="K55" s="189">
        <v>0</v>
      </c>
      <c r="L55" s="189">
        <v>0</v>
      </c>
      <c r="M55" s="189">
        <v>0</v>
      </c>
      <c r="N55" s="189">
        <v>0</v>
      </c>
      <c r="O55" s="189">
        <v>0</v>
      </c>
      <c r="P55" s="189">
        <v>0</v>
      </c>
      <c r="Q55" s="189">
        <v>0</v>
      </c>
      <c r="R55" s="189">
        <v>0</v>
      </c>
      <c r="S55" s="189">
        <v>0</v>
      </c>
      <c r="T55" s="189">
        <v>0</v>
      </c>
      <c r="U55" s="189">
        <v>-84649088</v>
      </c>
      <c r="V55" s="189">
        <v>0</v>
      </c>
      <c r="W55" s="45">
        <f t="shared" si="15"/>
        <v>-84649088</v>
      </c>
      <c r="X55" s="41">
        <v>0</v>
      </c>
      <c r="Y55" s="45">
        <f t="shared" si="16"/>
        <v>-84649088</v>
      </c>
    </row>
    <row r="56" spans="1:25" ht="12.75" customHeight="1" x14ac:dyDescent="0.25">
      <c r="A56" s="343" t="s">
        <v>423</v>
      </c>
      <c r="B56" s="343"/>
      <c r="C56" s="343"/>
      <c r="D56" s="343"/>
      <c r="E56" s="343"/>
      <c r="F56" s="343"/>
      <c r="G56" s="6">
        <v>48</v>
      </c>
      <c r="H56" s="41">
        <v>0</v>
      </c>
      <c r="I56" s="41">
        <v>0</v>
      </c>
      <c r="J56" s="189">
        <v>0</v>
      </c>
      <c r="K56" s="189">
        <v>-5974230</v>
      </c>
      <c r="L56" s="189">
        <v>-5974230</v>
      </c>
      <c r="M56" s="189">
        <v>0</v>
      </c>
      <c r="N56" s="189">
        <v>0</v>
      </c>
      <c r="O56" s="189">
        <v>0</v>
      </c>
      <c r="P56" s="189">
        <v>0</v>
      </c>
      <c r="Q56" s="189">
        <v>0</v>
      </c>
      <c r="R56" s="189">
        <v>0</v>
      </c>
      <c r="S56" s="189">
        <v>0</v>
      </c>
      <c r="T56" s="189">
        <v>0</v>
      </c>
      <c r="U56" s="189">
        <v>5891501.1299999999</v>
      </c>
      <c r="V56" s="189">
        <v>0</v>
      </c>
      <c r="W56" s="45">
        <f t="shared" si="15"/>
        <v>5891501.1299999999</v>
      </c>
      <c r="X56" s="41">
        <v>0</v>
      </c>
      <c r="Y56" s="45">
        <f t="shared" si="16"/>
        <v>5891501.1299999999</v>
      </c>
    </row>
    <row r="57" spans="1:25" ht="12.75" customHeight="1" x14ac:dyDescent="0.25">
      <c r="A57" s="343" t="s">
        <v>431</v>
      </c>
      <c r="B57" s="343"/>
      <c r="C57" s="343"/>
      <c r="D57" s="343"/>
      <c r="E57" s="343"/>
      <c r="F57" s="343"/>
      <c r="G57" s="6">
        <v>49</v>
      </c>
      <c r="H57" s="41">
        <v>0</v>
      </c>
      <c r="I57" s="41">
        <v>0</v>
      </c>
      <c r="J57" s="189">
        <v>0</v>
      </c>
      <c r="K57" s="189">
        <v>0</v>
      </c>
      <c r="L57" s="189">
        <v>0</v>
      </c>
      <c r="M57" s="189">
        <v>0</v>
      </c>
      <c r="N57" s="189">
        <v>0</v>
      </c>
      <c r="O57" s="189">
        <v>0</v>
      </c>
      <c r="P57" s="189">
        <v>0</v>
      </c>
      <c r="Q57" s="189">
        <v>0</v>
      </c>
      <c r="R57" s="189">
        <v>0</v>
      </c>
      <c r="S57" s="189">
        <v>0</v>
      </c>
      <c r="T57" s="189">
        <v>0</v>
      </c>
      <c r="U57" s="189">
        <v>0</v>
      </c>
      <c r="V57" s="189">
        <v>0</v>
      </c>
      <c r="W57" s="45">
        <f t="shared" si="15"/>
        <v>0</v>
      </c>
      <c r="X57" s="41">
        <v>0</v>
      </c>
      <c r="Y57" s="45">
        <f t="shared" si="16"/>
        <v>0</v>
      </c>
    </row>
    <row r="58" spans="1:25" ht="12.75" customHeight="1" x14ac:dyDescent="0.25">
      <c r="A58" s="343" t="s">
        <v>425</v>
      </c>
      <c r="B58" s="343"/>
      <c r="C58" s="343"/>
      <c r="D58" s="343"/>
      <c r="E58" s="343"/>
      <c r="F58" s="343"/>
      <c r="G58" s="6">
        <v>50</v>
      </c>
      <c r="H58" s="41">
        <v>0</v>
      </c>
      <c r="I58" s="41">
        <v>0</v>
      </c>
      <c r="J58" s="190">
        <v>0</v>
      </c>
      <c r="K58" s="190">
        <v>0</v>
      </c>
      <c r="L58" s="190">
        <v>0</v>
      </c>
      <c r="M58" s="190">
        <v>0</v>
      </c>
      <c r="N58" s="190">
        <v>0</v>
      </c>
      <c r="O58" s="189">
        <v>0</v>
      </c>
      <c r="P58" s="189">
        <v>0</v>
      </c>
      <c r="Q58" s="189">
        <v>0</v>
      </c>
      <c r="R58" s="189">
        <v>0</v>
      </c>
      <c r="S58" s="189">
        <v>0</v>
      </c>
      <c r="T58" s="189">
        <v>0</v>
      </c>
      <c r="U58" s="190">
        <v>0</v>
      </c>
      <c r="V58" s="190">
        <v>0</v>
      </c>
      <c r="W58" s="45">
        <f t="shared" si="15"/>
        <v>0</v>
      </c>
      <c r="X58" s="41">
        <v>0</v>
      </c>
      <c r="Y58" s="45">
        <f t="shared" si="16"/>
        <v>0</v>
      </c>
    </row>
    <row r="59" spans="1:25" ht="25.5" customHeight="1" x14ac:dyDescent="0.25">
      <c r="A59" s="344" t="s">
        <v>432</v>
      </c>
      <c r="B59" s="344"/>
      <c r="C59" s="344"/>
      <c r="D59" s="344"/>
      <c r="E59" s="344"/>
      <c r="F59" s="344"/>
      <c r="G59" s="8">
        <v>51</v>
      </c>
      <c r="H59" s="44">
        <f>SUM(H39:H58)</f>
        <v>133165000</v>
      </c>
      <c r="I59" s="44">
        <f t="shared" ref="I59:Y59" si="17">SUM(I39:I58)</f>
        <v>0</v>
      </c>
      <c r="J59" s="44">
        <f t="shared" si="17"/>
        <v>6658250</v>
      </c>
      <c r="K59" s="44">
        <f t="shared" si="17"/>
        <v>40537606</v>
      </c>
      <c r="L59" s="44">
        <f t="shared" si="17"/>
        <v>10824670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50565014.130000003</v>
      </c>
      <c r="V59" s="44">
        <f t="shared" si="17"/>
        <v>114861672</v>
      </c>
      <c r="W59" s="44">
        <f t="shared" si="17"/>
        <v>334962872.13</v>
      </c>
      <c r="X59" s="44">
        <f t="shared" si="17"/>
        <v>0</v>
      </c>
      <c r="Y59" s="44">
        <f t="shared" si="17"/>
        <v>334962872.13</v>
      </c>
    </row>
    <row r="60" spans="1:25" x14ac:dyDescent="0.25">
      <c r="A60" s="345" t="s">
        <v>277</v>
      </c>
      <c r="B60" s="346"/>
      <c r="C60" s="346"/>
      <c r="D60" s="346"/>
      <c r="E60" s="346"/>
      <c r="F60" s="346"/>
      <c r="G60" s="346"/>
      <c r="H60" s="346"/>
      <c r="I60" s="346"/>
      <c r="J60" s="346"/>
      <c r="K60" s="346"/>
      <c r="L60" s="346"/>
      <c r="M60" s="346"/>
      <c r="N60" s="346"/>
      <c r="O60" s="346"/>
      <c r="P60" s="346"/>
      <c r="Q60" s="346"/>
      <c r="R60" s="346"/>
      <c r="S60" s="346"/>
      <c r="T60" s="346"/>
      <c r="U60" s="346"/>
      <c r="V60" s="346"/>
      <c r="W60" s="346"/>
      <c r="X60" s="346"/>
      <c r="Y60" s="346"/>
    </row>
    <row r="61" spans="1:25" ht="31.5" customHeight="1" x14ac:dyDescent="0.25">
      <c r="A61" s="341" t="s">
        <v>433</v>
      </c>
      <c r="B61" s="341"/>
      <c r="C61" s="341"/>
      <c r="D61" s="341"/>
      <c r="E61" s="341"/>
      <c r="F61" s="34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41" t="s">
        <v>434</v>
      </c>
      <c r="B62" s="341"/>
      <c r="C62" s="341"/>
      <c r="D62" s="341"/>
      <c r="E62" s="341"/>
      <c r="F62" s="34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114861672</v>
      </c>
      <c r="W62" s="45">
        <f t="shared" si="20"/>
        <v>114861672</v>
      </c>
      <c r="X62" s="45">
        <f t="shared" si="20"/>
        <v>0</v>
      </c>
      <c r="Y62" s="45">
        <f t="shared" si="20"/>
        <v>114861672</v>
      </c>
    </row>
    <row r="63" spans="1:25" ht="29.25" customHeight="1" x14ac:dyDescent="0.25">
      <c r="A63" s="342" t="s">
        <v>435</v>
      </c>
      <c r="B63" s="342"/>
      <c r="C63" s="342"/>
      <c r="D63" s="342"/>
      <c r="E63" s="342"/>
      <c r="F63" s="342"/>
      <c r="G63" s="8">
        <v>54</v>
      </c>
      <c r="H63" s="46">
        <f>SUM(H50:H58)</f>
        <v>0</v>
      </c>
      <c r="I63" s="46">
        <f t="shared" ref="I63:Y63" si="22">SUM(I50:I58)</f>
        <v>0</v>
      </c>
      <c r="J63" s="46">
        <f t="shared" si="22"/>
        <v>0</v>
      </c>
      <c r="K63" s="46">
        <f t="shared" si="22"/>
        <v>4025770</v>
      </c>
      <c r="L63" s="46">
        <f t="shared" si="22"/>
        <v>-1597260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-88757586.870000005</v>
      </c>
      <c r="V63" s="46">
        <f t="shared" si="22"/>
        <v>0</v>
      </c>
      <c r="W63" s="46">
        <f t="shared" si="22"/>
        <v>-83134556.870000005</v>
      </c>
      <c r="X63" s="46">
        <f t="shared" si="22"/>
        <v>0</v>
      </c>
      <c r="Y63" s="46">
        <f t="shared" si="22"/>
        <v>-83134556.870000005</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6" orientation="landscape" r:id="rId1"/>
  <headerFooter alignWithMargins="0"/>
  <rowBreaks count="1" manualBreakCount="1">
    <brk id="63"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2"/>
  <sheetViews>
    <sheetView showGridLines="0" zoomScaleNormal="100" workbookViewId="0">
      <selection sqref="A1:I40"/>
    </sheetView>
  </sheetViews>
  <sheetFormatPr defaultColWidth="8.81640625" defaultRowHeight="14" x14ac:dyDescent="0.3"/>
  <cols>
    <col min="1" max="1" width="27" style="130" customWidth="1"/>
    <col min="2" max="2" width="13.81640625" style="130" customWidth="1"/>
    <col min="3" max="3" width="13.1796875" style="130" customWidth="1"/>
    <col min="4" max="4" width="14.453125" style="130" customWidth="1"/>
    <col min="5" max="5" width="12.54296875" style="130" customWidth="1"/>
    <col min="6" max="6" width="12.453125" style="130" customWidth="1"/>
    <col min="7" max="7" width="14.54296875" style="130" customWidth="1"/>
    <col min="8" max="8" width="14.453125" style="130" customWidth="1"/>
    <col min="9" max="9" width="14" style="130" customWidth="1"/>
    <col min="10" max="10" width="15.7265625" style="130" customWidth="1"/>
    <col min="11" max="11" width="13.1796875" style="130" customWidth="1"/>
    <col min="12" max="12" width="14.26953125" style="130" customWidth="1"/>
    <col min="13" max="13" width="13.26953125" style="130" customWidth="1"/>
    <col min="14" max="16384" width="8.81640625" style="130"/>
  </cols>
  <sheetData>
    <row r="1" spans="1:9" x14ac:dyDescent="0.3">
      <c r="A1" s="368" t="s">
        <v>539</v>
      </c>
      <c r="B1" s="373"/>
      <c r="C1" s="373"/>
      <c r="D1" s="373"/>
      <c r="E1" s="373"/>
      <c r="F1" s="373"/>
      <c r="G1" s="373"/>
      <c r="H1" s="373"/>
      <c r="I1" s="373"/>
    </row>
    <row r="2" spans="1:9" x14ac:dyDescent="0.3">
      <c r="A2" s="373"/>
      <c r="B2" s="373"/>
      <c r="C2" s="373"/>
      <c r="D2" s="373"/>
      <c r="E2" s="373"/>
      <c r="F2" s="373"/>
      <c r="G2" s="373"/>
      <c r="H2" s="373"/>
      <c r="I2" s="373"/>
    </row>
    <row r="3" spans="1:9" x14ac:dyDescent="0.3">
      <c r="A3" s="373"/>
      <c r="B3" s="373"/>
      <c r="C3" s="373"/>
      <c r="D3" s="373"/>
      <c r="E3" s="373"/>
      <c r="F3" s="373"/>
      <c r="G3" s="373"/>
      <c r="H3" s="373"/>
      <c r="I3" s="373"/>
    </row>
    <row r="4" spans="1:9" x14ac:dyDescent="0.3">
      <c r="A4" s="373"/>
      <c r="B4" s="373"/>
      <c r="C4" s="373"/>
      <c r="D4" s="373"/>
      <c r="E4" s="373"/>
      <c r="F4" s="373"/>
      <c r="G4" s="373"/>
      <c r="H4" s="373"/>
      <c r="I4" s="373"/>
    </row>
    <row r="5" spans="1:9" x14ac:dyDescent="0.3">
      <c r="A5" s="373"/>
      <c r="B5" s="373"/>
      <c r="C5" s="373"/>
      <c r="D5" s="373"/>
      <c r="E5" s="373"/>
      <c r="F5" s="373"/>
      <c r="G5" s="373"/>
      <c r="H5" s="373"/>
      <c r="I5" s="373"/>
    </row>
    <row r="6" spans="1:9" x14ac:dyDescent="0.3">
      <c r="A6" s="373"/>
      <c r="B6" s="373"/>
      <c r="C6" s="373"/>
      <c r="D6" s="373"/>
      <c r="E6" s="373"/>
      <c r="F6" s="373"/>
      <c r="G6" s="373"/>
      <c r="H6" s="373"/>
      <c r="I6" s="373"/>
    </row>
    <row r="7" spans="1:9" x14ac:dyDescent="0.3">
      <c r="A7" s="373"/>
      <c r="B7" s="373"/>
      <c r="C7" s="373"/>
      <c r="D7" s="373"/>
      <c r="E7" s="373"/>
      <c r="F7" s="373"/>
      <c r="G7" s="373"/>
      <c r="H7" s="373"/>
      <c r="I7" s="373"/>
    </row>
    <row r="8" spans="1:9" x14ac:dyDescent="0.3">
      <c r="A8" s="373"/>
      <c r="B8" s="373"/>
      <c r="C8" s="373"/>
      <c r="D8" s="373"/>
      <c r="E8" s="373"/>
      <c r="F8" s="373"/>
      <c r="G8" s="373"/>
      <c r="H8" s="373"/>
      <c r="I8" s="373"/>
    </row>
    <row r="9" spans="1:9" x14ac:dyDescent="0.3">
      <c r="A9" s="373"/>
      <c r="B9" s="373"/>
      <c r="C9" s="373"/>
      <c r="D9" s="373"/>
      <c r="E9" s="373"/>
      <c r="F9" s="373"/>
      <c r="G9" s="373"/>
      <c r="H9" s="373"/>
      <c r="I9" s="373"/>
    </row>
    <row r="10" spans="1:9" x14ac:dyDescent="0.3">
      <c r="A10" s="373"/>
      <c r="B10" s="373"/>
      <c r="C10" s="373"/>
      <c r="D10" s="373"/>
      <c r="E10" s="373"/>
      <c r="F10" s="373"/>
      <c r="G10" s="373"/>
      <c r="H10" s="373"/>
      <c r="I10" s="373"/>
    </row>
    <row r="11" spans="1:9" x14ac:dyDescent="0.3">
      <c r="A11" s="373"/>
      <c r="B11" s="373"/>
      <c r="C11" s="373"/>
      <c r="D11" s="373"/>
      <c r="E11" s="373"/>
      <c r="F11" s="373"/>
      <c r="G11" s="373"/>
      <c r="H11" s="373"/>
      <c r="I11" s="373"/>
    </row>
    <row r="12" spans="1:9" x14ac:dyDescent="0.3">
      <c r="A12" s="373"/>
      <c r="B12" s="373"/>
      <c r="C12" s="373"/>
      <c r="D12" s="373"/>
      <c r="E12" s="373"/>
      <c r="F12" s="373"/>
      <c r="G12" s="373"/>
      <c r="H12" s="373"/>
      <c r="I12" s="373"/>
    </row>
    <row r="13" spans="1:9" x14ac:dyDescent="0.3">
      <c r="A13" s="373"/>
      <c r="B13" s="373"/>
      <c r="C13" s="373"/>
      <c r="D13" s="373"/>
      <c r="E13" s="373"/>
      <c r="F13" s="373"/>
      <c r="G13" s="373"/>
      <c r="H13" s="373"/>
      <c r="I13" s="373"/>
    </row>
    <row r="14" spans="1:9" x14ac:dyDescent="0.3">
      <c r="A14" s="373"/>
      <c r="B14" s="373"/>
      <c r="C14" s="373"/>
      <c r="D14" s="373"/>
      <c r="E14" s="373"/>
      <c r="F14" s="373"/>
      <c r="G14" s="373"/>
      <c r="H14" s="373"/>
      <c r="I14" s="373"/>
    </row>
    <row r="15" spans="1:9" x14ac:dyDescent="0.3">
      <c r="A15" s="373"/>
      <c r="B15" s="373"/>
      <c r="C15" s="373"/>
      <c r="D15" s="373"/>
      <c r="E15" s="373"/>
      <c r="F15" s="373"/>
      <c r="G15" s="373"/>
      <c r="H15" s="373"/>
      <c r="I15" s="373"/>
    </row>
    <row r="16" spans="1:9" x14ac:dyDescent="0.3">
      <c r="A16" s="373"/>
      <c r="B16" s="373"/>
      <c r="C16" s="373"/>
      <c r="D16" s="373"/>
      <c r="E16" s="373"/>
      <c r="F16" s="373"/>
      <c r="G16" s="373"/>
      <c r="H16" s="373"/>
      <c r="I16" s="373"/>
    </row>
    <row r="17" spans="1:9" x14ac:dyDescent="0.3">
      <c r="A17" s="373"/>
      <c r="B17" s="373"/>
      <c r="C17" s="373"/>
      <c r="D17" s="373"/>
      <c r="E17" s="373"/>
      <c r="F17" s="373"/>
      <c r="G17" s="373"/>
      <c r="H17" s="373"/>
      <c r="I17" s="373"/>
    </row>
    <row r="18" spans="1:9" x14ac:dyDescent="0.3">
      <c r="A18" s="373"/>
      <c r="B18" s="373"/>
      <c r="C18" s="373"/>
      <c r="D18" s="373"/>
      <c r="E18" s="373"/>
      <c r="F18" s="373"/>
      <c r="G18" s="373"/>
      <c r="H18" s="373"/>
      <c r="I18" s="373"/>
    </row>
    <row r="19" spans="1:9" x14ac:dyDescent="0.3">
      <c r="A19" s="373"/>
      <c r="B19" s="373"/>
      <c r="C19" s="373"/>
      <c r="D19" s="373"/>
      <c r="E19" s="373"/>
      <c r="F19" s="373"/>
      <c r="G19" s="373"/>
      <c r="H19" s="373"/>
      <c r="I19" s="373"/>
    </row>
    <row r="20" spans="1:9" x14ac:dyDescent="0.3">
      <c r="A20" s="373"/>
      <c r="B20" s="373"/>
      <c r="C20" s="373"/>
      <c r="D20" s="373"/>
      <c r="E20" s="373"/>
      <c r="F20" s="373"/>
      <c r="G20" s="373"/>
      <c r="H20" s="373"/>
      <c r="I20" s="373"/>
    </row>
    <row r="21" spans="1:9" x14ac:dyDescent="0.3">
      <c r="A21" s="373"/>
      <c r="B21" s="373"/>
      <c r="C21" s="373"/>
      <c r="D21" s="373"/>
      <c r="E21" s="373"/>
      <c r="F21" s="373"/>
      <c r="G21" s="373"/>
      <c r="H21" s="373"/>
      <c r="I21" s="373"/>
    </row>
    <row r="22" spans="1:9" x14ac:dyDescent="0.3">
      <c r="A22" s="373"/>
      <c r="B22" s="373"/>
      <c r="C22" s="373"/>
      <c r="D22" s="373"/>
      <c r="E22" s="373"/>
      <c r="F22" s="373"/>
      <c r="G22" s="373"/>
      <c r="H22" s="373"/>
      <c r="I22" s="373"/>
    </row>
    <row r="23" spans="1:9" x14ac:dyDescent="0.3">
      <c r="A23" s="373"/>
      <c r="B23" s="373"/>
      <c r="C23" s="373"/>
      <c r="D23" s="373"/>
      <c r="E23" s="373"/>
      <c r="F23" s="373"/>
      <c r="G23" s="373"/>
      <c r="H23" s="373"/>
      <c r="I23" s="373"/>
    </row>
    <row r="24" spans="1:9" x14ac:dyDescent="0.3">
      <c r="A24" s="373"/>
      <c r="B24" s="373"/>
      <c r="C24" s="373"/>
      <c r="D24" s="373"/>
      <c r="E24" s="373"/>
      <c r="F24" s="373"/>
      <c r="G24" s="373"/>
      <c r="H24" s="373"/>
      <c r="I24" s="373"/>
    </row>
    <row r="25" spans="1:9" x14ac:dyDescent="0.3">
      <c r="A25" s="373"/>
      <c r="B25" s="373"/>
      <c r="C25" s="373"/>
      <c r="D25" s="373"/>
      <c r="E25" s="373"/>
      <c r="F25" s="373"/>
      <c r="G25" s="373"/>
      <c r="H25" s="373"/>
      <c r="I25" s="373"/>
    </row>
    <row r="26" spans="1:9" x14ac:dyDescent="0.3">
      <c r="A26" s="373"/>
      <c r="B26" s="373"/>
      <c r="C26" s="373"/>
      <c r="D26" s="373"/>
      <c r="E26" s="373"/>
      <c r="F26" s="373"/>
      <c r="G26" s="373"/>
      <c r="H26" s="373"/>
      <c r="I26" s="373"/>
    </row>
    <row r="27" spans="1:9" x14ac:dyDescent="0.3">
      <c r="A27" s="373"/>
      <c r="B27" s="373"/>
      <c r="C27" s="373"/>
      <c r="D27" s="373"/>
      <c r="E27" s="373"/>
      <c r="F27" s="373"/>
      <c r="G27" s="373"/>
      <c r="H27" s="373"/>
      <c r="I27" s="373"/>
    </row>
    <row r="28" spans="1:9" x14ac:dyDescent="0.3">
      <c r="A28" s="373"/>
      <c r="B28" s="373"/>
      <c r="C28" s="373"/>
      <c r="D28" s="373"/>
      <c r="E28" s="373"/>
      <c r="F28" s="373"/>
      <c r="G28" s="373"/>
      <c r="H28" s="373"/>
      <c r="I28" s="373"/>
    </row>
    <row r="29" spans="1:9" x14ac:dyDescent="0.3">
      <c r="A29" s="373"/>
      <c r="B29" s="373"/>
      <c r="C29" s="373"/>
      <c r="D29" s="373"/>
      <c r="E29" s="373"/>
      <c r="F29" s="373"/>
      <c r="G29" s="373"/>
      <c r="H29" s="373"/>
      <c r="I29" s="373"/>
    </row>
    <row r="30" spans="1:9" x14ac:dyDescent="0.3">
      <c r="A30" s="373"/>
      <c r="B30" s="373"/>
      <c r="C30" s="373"/>
      <c r="D30" s="373"/>
      <c r="E30" s="373"/>
      <c r="F30" s="373"/>
      <c r="G30" s="373"/>
      <c r="H30" s="373"/>
      <c r="I30" s="373"/>
    </row>
    <row r="31" spans="1:9" x14ac:dyDescent="0.3">
      <c r="A31" s="373"/>
      <c r="B31" s="373"/>
      <c r="C31" s="373"/>
      <c r="D31" s="373"/>
      <c r="E31" s="373"/>
      <c r="F31" s="373"/>
      <c r="G31" s="373"/>
      <c r="H31" s="373"/>
      <c r="I31" s="373"/>
    </row>
    <row r="32" spans="1:9" x14ac:dyDescent="0.3">
      <c r="A32" s="373"/>
      <c r="B32" s="373"/>
      <c r="C32" s="373"/>
      <c r="D32" s="373"/>
      <c r="E32" s="373"/>
      <c r="F32" s="373"/>
      <c r="G32" s="373"/>
      <c r="H32" s="373"/>
      <c r="I32" s="373"/>
    </row>
    <row r="33" spans="1:11" x14ac:dyDescent="0.3">
      <c r="A33" s="373"/>
      <c r="B33" s="373"/>
      <c r="C33" s="373"/>
      <c r="D33" s="373"/>
      <c r="E33" s="373"/>
      <c r="F33" s="373"/>
      <c r="G33" s="373"/>
      <c r="H33" s="373"/>
      <c r="I33" s="373"/>
    </row>
    <row r="34" spans="1:11" x14ac:dyDescent="0.3">
      <c r="A34" s="373"/>
      <c r="B34" s="373"/>
      <c r="C34" s="373"/>
      <c r="D34" s="373"/>
      <c r="E34" s="373"/>
      <c r="F34" s="373"/>
      <c r="G34" s="373"/>
      <c r="H34" s="373"/>
      <c r="I34" s="373"/>
    </row>
    <row r="35" spans="1:11" x14ac:dyDescent="0.3">
      <c r="A35" s="373"/>
      <c r="B35" s="373"/>
      <c r="C35" s="373"/>
      <c r="D35" s="373"/>
      <c r="E35" s="373"/>
      <c r="F35" s="373"/>
      <c r="G35" s="373"/>
      <c r="H35" s="373"/>
      <c r="I35" s="373"/>
    </row>
    <row r="36" spans="1:11" x14ac:dyDescent="0.3">
      <c r="A36" s="373"/>
      <c r="B36" s="373"/>
      <c r="C36" s="373"/>
      <c r="D36" s="373"/>
      <c r="E36" s="373"/>
      <c r="F36" s="373"/>
      <c r="G36" s="373"/>
      <c r="H36" s="373"/>
      <c r="I36" s="373"/>
    </row>
    <row r="37" spans="1:11" x14ac:dyDescent="0.3">
      <c r="A37" s="373"/>
      <c r="B37" s="373"/>
      <c r="C37" s="373"/>
      <c r="D37" s="373"/>
      <c r="E37" s="373"/>
      <c r="F37" s="373"/>
      <c r="G37" s="373"/>
      <c r="H37" s="373"/>
      <c r="I37" s="373"/>
    </row>
    <row r="38" spans="1:11" x14ac:dyDescent="0.3">
      <c r="A38" s="373"/>
      <c r="B38" s="373"/>
      <c r="C38" s="373"/>
      <c r="D38" s="373"/>
      <c r="E38" s="373"/>
      <c r="F38" s="373"/>
      <c r="G38" s="373"/>
      <c r="H38" s="373"/>
      <c r="I38" s="373"/>
    </row>
    <row r="39" spans="1:11" ht="201" customHeight="1" x14ac:dyDescent="0.3">
      <c r="A39" s="373"/>
      <c r="B39" s="373"/>
      <c r="C39" s="373"/>
      <c r="D39" s="373"/>
      <c r="E39" s="373"/>
      <c r="F39" s="373"/>
      <c r="G39" s="373"/>
      <c r="H39" s="373"/>
      <c r="I39" s="373"/>
    </row>
    <row r="40" spans="1:11" ht="409.5" customHeight="1" x14ac:dyDescent="0.3">
      <c r="A40" s="373"/>
      <c r="B40" s="373"/>
      <c r="C40" s="373"/>
      <c r="D40" s="373"/>
      <c r="E40" s="373"/>
      <c r="F40" s="373"/>
      <c r="G40" s="373"/>
      <c r="H40" s="373"/>
      <c r="I40" s="373"/>
    </row>
    <row r="42" spans="1:11" x14ac:dyDescent="0.3">
      <c r="A42" s="131" t="s">
        <v>464</v>
      </c>
      <c r="B42" s="131"/>
      <c r="C42" s="131"/>
      <c r="D42" s="131"/>
      <c r="E42" s="131"/>
      <c r="F42" s="131"/>
      <c r="G42" s="131"/>
      <c r="H42" s="131"/>
      <c r="I42" s="131"/>
    </row>
    <row r="43" spans="1:11" ht="29.25" customHeight="1" x14ac:dyDescent="0.3">
      <c r="A43" s="374" t="s">
        <v>530</v>
      </c>
      <c r="B43" s="374"/>
      <c r="C43" s="374"/>
      <c r="D43" s="374"/>
      <c r="E43" s="374"/>
      <c r="F43" s="374"/>
      <c r="G43" s="374"/>
      <c r="H43" s="374"/>
      <c r="I43" s="374"/>
      <c r="J43" s="374"/>
    </row>
    <row r="44" spans="1:11" ht="43.5" customHeight="1" x14ac:dyDescent="0.3">
      <c r="A44" s="368" t="s">
        <v>465</v>
      </c>
      <c r="B44" s="368"/>
      <c r="C44" s="368"/>
      <c r="D44" s="368"/>
      <c r="E44" s="368"/>
      <c r="F44" s="368"/>
      <c r="G44" s="368"/>
      <c r="H44" s="368"/>
      <c r="I44" s="368"/>
      <c r="J44" s="368"/>
    </row>
    <row r="45" spans="1:11" x14ac:dyDescent="0.3">
      <c r="A45" s="131" t="s">
        <v>466</v>
      </c>
      <c r="B45" s="131"/>
      <c r="C45" s="131"/>
      <c r="D45" s="131"/>
      <c r="E45" s="131"/>
      <c r="F45" s="131"/>
      <c r="G45" s="131"/>
      <c r="H45" s="131"/>
      <c r="I45" s="131"/>
    </row>
    <row r="46" spans="1:11" x14ac:dyDescent="0.3">
      <c r="A46" s="130" t="s">
        <v>467</v>
      </c>
    </row>
    <row r="47" spans="1:11" x14ac:dyDescent="0.3">
      <c r="A47" s="132" t="s">
        <v>468</v>
      </c>
      <c r="B47" s="133"/>
      <c r="C47" s="133"/>
      <c r="D47" s="133"/>
      <c r="E47" s="133"/>
      <c r="F47" s="133"/>
      <c r="G47" s="133"/>
      <c r="H47" s="133"/>
      <c r="I47" s="133"/>
      <c r="J47" s="133"/>
      <c r="K47" s="133"/>
    </row>
    <row r="48" spans="1:11" x14ac:dyDescent="0.3">
      <c r="A48" s="130" t="s">
        <v>469</v>
      </c>
    </row>
    <row r="49" spans="1:13" ht="30" customHeight="1" x14ac:dyDescent="0.3">
      <c r="A49" s="368" t="s">
        <v>524</v>
      </c>
      <c r="B49" s="368"/>
      <c r="C49" s="368"/>
      <c r="D49" s="368"/>
      <c r="E49" s="368"/>
      <c r="F49" s="368"/>
      <c r="G49" s="368"/>
      <c r="H49" s="368"/>
      <c r="I49" s="368"/>
      <c r="J49" s="368"/>
    </row>
    <row r="50" spans="1:13" x14ac:dyDescent="0.3">
      <c r="A50" s="134" t="s">
        <v>470</v>
      </c>
      <c r="B50" s="134"/>
      <c r="C50" s="134"/>
      <c r="D50" s="134"/>
      <c r="E50" s="134"/>
      <c r="F50" s="134"/>
      <c r="G50" s="134"/>
      <c r="H50" s="134"/>
      <c r="I50" s="134"/>
      <c r="J50" s="134"/>
    </row>
    <row r="51" spans="1:13" x14ac:dyDescent="0.3">
      <c r="A51" s="368" t="s">
        <v>471</v>
      </c>
      <c r="B51" s="368"/>
      <c r="C51" s="368"/>
      <c r="D51" s="368"/>
      <c r="E51" s="368"/>
      <c r="F51" s="368"/>
      <c r="G51" s="368"/>
      <c r="H51" s="368"/>
      <c r="I51" s="368"/>
      <c r="J51" s="368"/>
    </row>
    <row r="52" spans="1:13" x14ac:dyDescent="0.3">
      <c r="A52" s="134" t="s">
        <v>472</v>
      </c>
      <c r="B52" s="134"/>
      <c r="C52" s="134"/>
      <c r="D52" s="134"/>
      <c r="E52" s="134"/>
      <c r="F52" s="134"/>
      <c r="G52" s="134"/>
      <c r="H52" s="134"/>
      <c r="I52" s="134"/>
      <c r="J52" s="134"/>
    </row>
    <row r="53" spans="1:13" s="136" customFormat="1" x14ac:dyDescent="0.3">
      <c r="A53" s="137" t="s">
        <v>523</v>
      </c>
      <c r="B53" s="135"/>
      <c r="C53" s="135"/>
      <c r="D53" s="135"/>
      <c r="E53" s="135"/>
      <c r="F53" s="135"/>
      <c r="G53" s="135"/>
      <c r="H53" s="135"/>
      <c r="I53" s="135"/>
      <c r="J53" s="135"/>
    </row>
    <row r="54" spans="1:13" s="156" customFormat="1" x14ac:dyDescent="0.3">
      <c r="A54" s="153" t="s">
        <v>508</v>
      </c>
      <c r="B54" s="154"/>
      <c r="C54" s="154"/>
      <c r="D54" s="154"/>
      <c r="E54" s="154"/>
      <c r="F54" s="154"/>
      <c r="G54" s="154"/>
      <c r="H54" s="154"/>
      <c r="I54" s="154"/>
      <c r="J54" s="154"/>
      <c r="K54" s="154"/>
      <c r="L54" s="154"/>
      <c r="M54" s="155"/>
    </row>
    <row r="55" spans="1:13" s="156" customFormat="1" x14ac:dyDescent="0.3">
      <c r="A55" s="154"/>
      <c r="B55" s="375"/>
      <c r="C55" s="375"/>
      <c r="D55" s="375"/>
      <c r="E55" s="375"/>
      <c r="F55" s="375"/>
      <c r="G55" s="375"/>
      <c r="H55" s="157"/>
      <c r="I55" s="157"/>
      <c r="J55" s="157"/>
      <c r="K55" s="157"/>
      <c r="L55" s="154"/>
      <c r="M55" s="155"/>
    </row>
    <row r="56" spans="1:13" s="156" customFormat="1" x14ac:dyDescent="0.3">
      <c r="A56" s="165"/>
      <c r="B56" s="372" t="s">
        <v>509</v>
      </c>
      <c r="C56" s="372"/>
      <c r="D56" s="372" t="s">
        <v>510</v>
      </c>
      <c r="E56" s="372"/>
      <c r="F56" s="372" t="s">
        <v>511</v>
      </c>
      <c r="G56" s="372"/>
      <c r="H56" s="372" t="s">
        <v>512</v>
      </c>
      <c r="I56" s="372"/>
      <c r="J56" s="372" t="s">
        <v>513</v>
      </c>
      <c r="K56" s="372"/>
      <c r="L56" s="372" t="s">
        <v>514</v>
      </c>
      <c r="M56" s="372"/>
    </row>
    <row r="57" spans="1:13" s="156" customFormat="1" x14ac:dyDescent="0.3">
      <c r="A57" s="166"/>
      <c r="B57" s="167" t="s">
        <v>541</v>
      </c>
      <c r="C57" s="167" t="s">
        <v>542</v>
      </c>
      <c r="D57" s="167" t="str">
        <f t="shared" ref="D57:I57" si="0">+B57</f>
        <v>30.09.2022.</v>
      </c>
      <c r="E57" s="167" t="str">
        <f t="shared" si="0"/>
        <v>30.09.2021.</v>
      </c>
      <c r="F57" s="167" t="str">
        <f t="shared" si="0"/>
        <v>30.09.2022.</v>
      </c>
      <c r="G57" s="167" t="str">
        <f t="shared" si="0"/>
        <v>30.09.2021.</v>
      </c>
      <c r="H57" s="167" t="str">
        <f t="shared" si="0"/>
        <v>30.09.2022.</v>
      </c>
      <c r="I57" s="167" t="str">
        <f t="shared" si="0"/>
        <v>30.09.2021.</v>
      </c>
      <c r="J57" s="167" t="str">
        <f>+H57</f>
        <v>30.09.2022.</v>
      </c>
      <c r="K57" s="167" t="str">
        <f>+I57</f>
        <v>30.09.2021.</v>
      </c>
      <c r="L57" s="167" t="str">
        <f>+H57</f>
        <v>30.09.2022.</v>
      </c>
      <c r="M57" s="167" t="str">
        <f>+I57</f>
        <v>30.09.2021.</v>
      </c>
    </row>
    <row r="58" spans="1:13" s="156" customFormat="1" x14ac:dyDescent="0.3">
      <c r="A58" s="168"/>
      <c r="B58" s="168" t="s">
        <v>474</v>
      </c>
      <c r="C58" s="168" t="s">
        <v>474</v>
      </c>
      <c r="D58" s="168" t="s">
        <v>504</v>
      </c>
      <c r="E58" s="168" t="s">
        <v>504</v>
      </c>
      <c r="F58" s="169" t="s">
        <v>504</v>
      </c>
      <c r="G58" s="169" t="s">
        <v>504</v>
      </c>
      <c r="H58" s="168" t="s">
        <v>474</v>
      </c>
      <c r="I58" s="168" t="s">
        <v>474</v>
      </c>
      <c r="J58" s="168" t="s">
        <v>474</v>
      </c>
      <c r="K58" s="168" t="s">
        <v>474</v>
      </c>
      <c r="L58" s="168" t="s">
        <v>474</v>
      </c>
      <c r="M58" s="168" t="s">
        <v>474</v>
      </c>
    </row>
    <row r="59" spans="1:13" s="156" customFormat="1" x14ac:dyDescent="0.3">
      <c r="A59" s="168"/>
      <c r="B59" s="168"/>
      <c r="C59" s="168"/>
      <c r="D59" s="168"/>
      <c r="E59" s="168"/>
      <c r="F59" s="169"/>
      <c r="G59" s="169"/>
      <c r="H59" s="168"/>
      <c r="I59" s="168"/>
      <c r="J59" s="168"/>
      <c r="K59" s="168"/>
      <c r="L59" s="168"/>
      <c r="M59" s="168"/>
    </row>
    <row r="60" spans="1:13" s="156" customFormat="1" x14ac:dyDescent="0.3">
      <c r="A60" s="184" t="s">
        <v>515</v>
      </c>
      <c r="B60" s="191">
        <v>716508</v>
      </c>
      <c r="C60" s="181">
        <v>649408</v>
      </c>
      <c r="D60" s="191">
        <v>414479</v>
      </c>
      <c r="E60" s="181">
        <v>403625</v>
      </c>
      <c r="F60" s="181">
        <v>18342</v>
      </c>
      <c r="G60" s="181">
        <v>13839</v>
      </c>
      <c r="H60" s="181">
        <v>2638</v>
      </c>
      <c r="I60" s="181">
        <v>5031</v>
      </c>
      <c r="J60" s="181">
        <v>0</v>
      </c>
      <c r="K60" s="181">
        <v>0</v>
      </c>
      <c r="L60" s="180">
        <f>+J60+H60+F60+D60+B60</f>
        <v>1151967</v>
      </c>
      <c r="M60" s="180">
        <f>+K60+I60+G60+E60+C60</f>
        <v>1071903</v>
      </c>
    </row>
    <row r="61" spans="1:13" s="156" customFormat="1" x14ac:dyDescent="0.3">
      <c r="A61" s="184" t="s">
        <v>516</v>
      </c>
      <c r="B61" s="191">
        <v>138200</v>
      </c>
      <c r="C61" s="181">
        <v>75814</v>
      </c>
      <c r="D61" s="191">
        <v>20522</v>
      </c>
      <c r="E61" s="181">
        <v>37987</v>
      </c>
      <c r="F61" s="181">
        <v>2256</v>
      </c>
      <c r="G61" s="181">
        <v>653</v>
      </c>
      <c r="H61" s="181">
        <v>265</v>
      </c>
      <c r="I61" s="181">
        <v>431</v>
      </c>
      <c r="J61" s="181">
        <v>-28749</v>
      </c>
      <c r="K61" s="181">
        <v>-26510</v>
      </c>
      <c r="L61" s="180">
        <f>+J61+H61+F61+D61+B61</f>
        <v>132494</v>
      </c>
      <c r="M61" s="180">
        <f>+K61+I61+G61+E61+C61</f>
        <v>88375</v>
      </c>
    </row>
    <row r="62" spans="1:13" s="156" customFormat="1" x14ac:dyDescent="0.3">
      <c r="A62" s="170"/>
      <c r="B62" s="171"/>
      <c r="C62" s="171"/>
      <c r="D62" s="171"/>
    </row>
    <row r="63" spans="1:13" s="156" customFormat="1" x14ac:dyDescent="0.3">
      <c r="A63" s="170"/>
      <c r="B63" s="172"/>
      <c r="C63" s="172"/>
      <c r="D63" s="172"/>
    </row>
    <row r="64" spans="1:13" s="156" customFormat="1" x14ac:dyDescent="0.3">
      <c r="A64" s="158"/>
      <c r="B64" s="172"/>
      <c r="C64" s="172"/>
      <c r="D64" s="172"/>
    </row>
    <row r="65" spans="1:5" s="156" customFormat="1" x14ac:dyDescent="0.3">
      <c r="A65" s="173" t="s">
        <v>473</v>
      </c>
      <c r="B65" s="151"/>
      <c r="C65" s="172"/>
      <c r="D65" s="163"/>
    </row>
    <row r="66" spans="1:5" s="156" customFormat="1" x14ac:dyDescent="0.3">
      <c r="A66" s="163"/>
      <c r="B66" s="174"/>
      <c r="C66" s="175" t="str">
        <f>B57</f>
        <v>30.09.2022.</v>
      </c>
      <c r="D66" s="175" t="str">
        <f>C57</f>
        <v>30.09.2021.</v>
      </c>
    </row>
    <row r="67" spans="1:5" s="156" customFormat="1" x14ac:dyDescent="0.3">
      <c r="A67" s="163"/>
      <c r="B67" s="174"/>
      <c r="C67" s="176" t="s">
        <v>474</v>
      </c>
      <c r="D67" s="177" t="s">
        <v>474</v>
      </c>
    </row>
    <row r="68" spans="1:5" s="156" customFormat="1" x14ac:dyDescent="0.3">
      <c r="A68" s="163"/>
      <c r="B68" s="174"/>
      <c r="C68" s="178"/>
      <c r="D68" s="178"/>
    </row>
    <row r="69" spans="1:5" s="156" customFormat="1" ht="14.5" thickBot="1" x14ac:dyDescent="0.35">
      <c r="A69" s="371" t="s">
        <v>475</v>
      </c>
      <c r="B69" s="371"/>
      <c r="C69" s="195">
        <v>769441</v>
      </c>
      <c r="D69" s="182">
        <v>662813</v>
      </c>
    </row>
    <row r="70" spans="1:5" s="156" customFormat="1" x14ac:dyDescent="0.3">
      <c r="A70" s="163"/>
      <c r="B70" s="174"/>
      <c r="C70" s="196"/>
      <c r="D70" s="183"/>
      <c r="E70" s="174"/>
    </row>
    <row r="71" spans="1:5" s="156" customFormat="1" ht="14.5" thickBot="1" x14ac:dyDescent="0.35">
      <c r="A71" s="371" t="s">
        <v>476</v>
      </c>
      <c r="B71" s="371"/>
      <c r="C71" s="195">
        <v>177195</v>
      </c>
      <c r="D71" s="182">
        <v>204145</v>
      </c>
    </row>
    <row r="72" spans="1:5" s="156" customFormat="1" x14ac:dyDescent="0.3">
      <c r="A72" s="163"/>
      <c r="B72" s="163"/>
      <c r="C72" s="163"/>
      <c r="D72" s="163"/>
    </row>
    <row r="73" spans="1:5" s="156" customFormat="1" x14ac:dyDescent="0.3">
      <c r="A73" s="163"/>
      <c r="B73" s="163"/>
      <c r="C73" s="163"/>
      <c r="D73" s="163"/>
    </row>
    <row r="74" spans="1:5" s="156" customFormat="1" x14ac:dyDescent="0.3">
      <c r="A74" s="173" t="s">
        <v>477</v>
      </c>
      <c r="B74" s="163"/>
      <c r="C74" s="163"/>
      <c r="D74" s="163"/>
    </row>
    <row r="75" spans="1:5" s="156" customFormat="1" x14ac:dyDescent="0.3">
      <c r="A75" s="163"/>
      <c r="B75" s="163"/>
      <c r="C75" s="163"/>
      <c r="D75" s="163"/>
    </row>
    <row r="76" spans="1:5" s="156" customFormat="1" x14ac:dyDescent="0.3">
      <c r="A76" s="163"/>
      <c r="B76" s="163"/>
      <c r="C76" s="179" t="str">
        <f>+C66</f>
        <v>30.09.2022.</v>
      </c>
      <c r="D76" s="179" t="s">
        <v>533</v>
      </c>
    </row>
    <row r="77" spans="1:5" s="156" customFormat="1" x14ac:dyDescent="0.3">
      <c r="A77" s="163"/>
      <c r="B77" s="163"/>
      <c r="C77" s="176" t="s">
        <v>474</v>
      </c>
      <c r="D77" s="177" t="s">
        <v>474</v>
      </c>
    </row>
    <row r="78" spans="1:5" s="156" customFormat="1" x14ac:dyDescent="0.3">
      <c r="A78" s="163"/>
      <c r="B78" s="163"/>
      <c r="C78" s="163"/>
      <c r="D78" s="163"/>
      <c r="E78" s="163"/>
    </row>
    <row r="79" spans="1:5" s="156" customFormat="1" ht="14.5" thickBot="1" x14ac:dyDescent="0.35">
      <c r="A79" s="370" t="s">
        <v>478</v>
      </c>
      <c r="B79" s="370"/>
      <c r="C79" s="195">
        <v>111912</v>
      </c>
      <c r="D79" s="195">
        <v>80178</v>
      </c>
    </row>
    <row r="80" spans="1:5" s="156" customFormat="1" x14ac:dyDescent="0.3">
      <c r="A80" s="163"/>
      <c r="B80" s="163"/>
      <c r="C80" s="196"/>
      <c r="D80" s="197"/>
      <c r="E80" s="163"/>
    </row>
    <row r="81" spans="1:13" s="156" customFormat="1" ht="14.5" thickBot="1" x14ac:dyDescent="0.35">
      <c r="A81" s="370" t="s">
        <v>479</v>
      </c>
      <c r="B81" s="370"/>
      <c r="C81" s="195">
        <v>48643</v>
      </c>
      <c r="D81" s="195">
        <v>5797</v>
      </c>
    </row>
    <row r="82" spans="1:13" s="156" customFormat="1" x14ac:dyDescent="0.3">
      <c r="A82" s="163"/>
      <c r="B82" s="163"/>
      <c r="C82" s="163"/>
      <c r="D82" s="163"/>
    </row>
    <row r="83" spans="1:13" s="156" customFormat="1" x14ac:dyDescent="0.3">
      <c r="A83" s="158"/>
      <c r="B83" s="159"/>
      <c r="C83" s="159"/>
      <c r="D83" s="159"/>
      <c r="E83" s="159"/>
      <c r="F83" s="159"/>
      <c r="G83" s="159"/>
      <c r="H83" s="159"/>
      <c r="I83" s="159"/>
      <c r="J83" s="159"/>
    </row>
    <row r="84" spans="1:13" s="156" customFormat="1" x14ac:dyDescent="0.3">
      <c r="A84" s="160" t="s">
        <v>480</v>
      </c>
      <c r="B84" s="161"/>
      <c r="C84" s="161"/>
      <c r="D84" s="161"/>
      <c r="E84" s="138"/>
      <c r="F84" s="138"/>
      <c r="G84" s="138"/>
      <c r="H84" s="138"/>
      <c r="I84" s="138"/>
      <c r="J84" s="138"/>
      <c r="K84" s="139"/>
      <c r="L84" s="139"/>
      <c r="M84" s="139"/>
    </row>
    <row r="85" spans="1:13" s="139" customFormat="1" x14ac:dyDescent="0.3">
      <c r="A85" s="137" t="s">
        <v>481</v>
      </c>
      <c r="B85" s="138"/>
      <c r="C85" s="138"/>
      <c r="D85" s="138"/>
      <c r="E85" s="138"/>
      <c r="F85" s="138"/>
      <c r="G85" s="138"/>
      <c r="H85" s="138"/>
      <c r="I85" s="138"/>
      <c r="J85" s="138"/>
    </row>
    <row r="86" spans="1:13" s="139" customFormat="1" ht="29.25" customHeight="1" x14ac:dyDescent="0.3">
      <c r="A86" s="369" t="s">
        <v>482</v>
      </c>
      <c r="B86" s="369"/>
      <c r="C86" s="369"/>
      <c r="D86" s="369"/>
      <c r="E86" s="369"/>
      <c r="F86" s="369"/>
      <c r="G86" s="369"/>
      <c r="H86" s="369"/>
      <c r="I86" s="369"/>
      <c r="J86" s="369"/>
    </row>
    <row r="87" spans="1:13" s="139" customFormat="1" x14ac:dyDescent="0.3">
      <c r="A87" s="137" t="s">
        <v>483</v>
      </c>
      <c r="B87" s="138"/>
      <c r="C87" s="138"/>
      <c r="D87" s="138"/>
      <c r="E87" s="138"/>
      <c r="F87" s="138"/>
      <c r="G87" s="138"/>
      <c r="H87" s="138"/>
      <c r="I87" s="138"/>
      <c r="J87" s="138"/>
    </row>
    <row r="88" spans="1:13" s="139" customFormat="1" x14ac:dyDescent="0.3">
      <c r="A88" s="137" t="s">
        <v>484</v>
      </c>
      <c r="B88" s="138"/>
      <c r="C88" s="138"/>
      <c r="D88" s="138"/>
      <c r="E88" s="138"/>
      <c r="F88" s="138"/>
      <c r="G88" s="138"/>
      <c r="H88" s="138"/>
      <c r="I88" s="138"/>
      <c r="J88" s="138"/>
    </row>
    <row r="89" spans="1:13" ht="15.75" customHeight="1" x14ac:dyDescent="0.3">
      <c r="A89" s="130" t="s">
        <v>485</v>
      </c>
    </row>
    <row r="90" spans="1:13" ht="32.15" customHeight="1" x14ac:dyDescent="0.3">
      <c r="A90" s="368" t="s">
        <v>486</v>
      </c>
      <c r="B90" s="368"/>
      <c r="C90" s="368"/>
      <c r="D90" s="368"/>
      <c r="E90" s="368"/>
      <c r="F90" s="368"/>
      <c r="G90" s="368"/>
      <c r="H90" s="368"/>
      <c r="I90" s="368"/>
      <c r="J90" s="368"/>
    </row>
    <row r="91" spans="1:13" x14ac:dyDescent="0.3">
      <c r="A91" s="140" t="s">
        <v>487</v>
      </c>
      <c r="B91" s="141"/>
      <c r="C91" s="141"/>
      <c r="D91" s="141"/>
      <c r="E91" s="141"/>
      <c r="F91" s="141"/>
      <c r="G91" s="141"/>
      <c r="H91" s="141"/>
      <c r="I91" s="141"/>
      <c r="J91" s="141"/>
      <c r="K91" s="141"/>
    </row>
    <row r="92" spans="1:13" s="139" customFormat="1" x14ac:dyDescent="0.3">
      <c r="A92" s="142" t="s">
        <v>534</v>
      </c>
      <c r="B92" s="143"/>
      <c r="C92" s="143"/>
      <c r="D92" s="143"/>
      <c r="E92" s="143"/>
      <c r="F92" s="143"/>
      <c r="G92" s="143"/>
      <c r="H92" s="143"/>
      <c r="I92" s="143"/>
      <c r="J92" s="143"/>
      <c r="K92" s="143"/>
    </row>
    <row r="93" spans="1:13" x14ac:dyDescent="0.3">
      <c r="A93" s="140" t="s">
        <v>517</v>
      </c>
      <c r="B93" s="141"/>
      <c r="C93" s="141"/>
      <c r="D93" s="141"/>
      <c r="E93" s="141"/>
      <c r="F93" s="141"/>
      <c r="G93" s="141"/>
      <c r="H93" s="141"/>
      <c r="I93" s="141"/>
      <c r="J93" s="141"/>
      <c r="K93" s="141"/>
    </row>
    <row r="94" spans="1:13" x14ac:dyDescent="0.3">
      <c r="A94" s="368" t="s">
        <v>505</v>
      </c>
      <c r="B94" s="368"/>
      <c r="C94" s="368"/>
      <c r="D94" s="368"/>
      <c r="E94" s="368"/>
      <c r="F94" s="368"/>
      <c r="G94" s="368"/>
      <c r="H94" s="368"/>
      <c r="I94" s="368"/>
      <c r="J94" s="368"/>
    </row>
    <row r="95" spans="1:13" x14ac:dyDescent="0.3">
      <c r="A95" s="133" t="s">
        <v>488</v>
      </c>
      <c r="B95" s="141"/>
      <c r="C95" s="141"/>
      <c r="D95" s="141"/>
      <c r="E95" s="141"/>
      <c r="F95" s="141"/>
      <c r="G95" s="141"/>
      <c r="H95" s="141"/>
      <c r="I95" s="141"/>
      <c r="J95" s="141"/>
      <c r="K95" s="141"/>
    </row>
    <row r="96" spans="1:13" x14ac:dyDescent="0.3">
      <c r="A96" s="140" t="s">
        <v>489</v>
      </c>
      <c r="B96" s="141"/>
      <c r="C96" s="141"/>
      <c r="D96" s="141"/>
      <c r="E96" s="141"/>
      <c r="F96" s="141"/>
      <c r="G96" s="141"/>
      <c r="H96" s="141"/>
      <c r="I96" s="141"/>
      <c r="J96" s="141"/>
      <c r="K96" s="141"/>
    </row>
    <row r="97" spans="1:16" s="151" customFormat="1" x14ac:dyDescent="0.3">
      <c r="A97" s="149" t="s">
        <v>543</v>
      </c>
      <c r="B97" s="149"/>
      <c r="C97" s="149"/>
      <c r="D97" s="149"/>
      <c r="E97" s="149"/>
      <c r="F97" s="149"/>
      <c r="G97" s="149"/>
      <c r="H97" s="149"/>
      <c r="I97" s="141"/>
      <c r="J97" s="141"/>
      <c r="K97" s="141"/>
      <c r="L97" s="141"/>
      <c r="M97" s="141"/>
      <c r="N97" s="141"/>
      <c r="O97" s="141"/>
      <c r="P97" s="141"/>
    </row>
    <row r="98" spans="1:16" s="151" customFormat="1" x14ac:dyDescent="0.3">
      <c r="A98" s="152" t="s">
        <v>490</v>
      </c>
      <c r="B98" s="150"/>
      <c r="C98" s="150"/>
      <c r="D98" s="150"/>
      <c r="E98" s="150"/>
      <c r="F98" s="150"/>
      <c r="G98" s="150"/>
      <c r="H98" s="150"/>
      <c r="I98" s="141"/>
      <c r="J98" s="141"/>
      <c r="K98" s="141"/>
      <c r="L98" s="141"/>
      <c r="M98" s="141"/>
      <c r="N98" s="141"/>
      <c r="O98" s="141"/>
      <c r="P98" s="141"/>
    </row>
    <row r="99" spans="1:16" s="151" customFormat="1" x14ac:dyDescent="0.3">
      <c r="A99" s="149" t="s">
        <v>526</v>
      </c>
      <c r="B99" s="150"/>
      <c r="C99" s="150"/>
      <c r="D99" s="150"/>
      <c r="E99" s="150"/>
      <c r="F99" s="150"/>
      <c r="G99" s="150"/>
      <c r="H99" s="150"/>
      <c r="I99" s="150"/>
      <c r="J99" s="150"/>
      <c r="K99" s="150"/>
    </row>
    <row r="100" spans="1:16" s="151" customFormat="1" x14ac:dyDescent="0.3">
      <c r="A100" s="152" t="s">
        <v>491</v>
      </c>
      <c r="B100" s="150"/>
      <c r="C100" s="150"/>
      <c r="D100" s="150"/>
      <c r="E100" s="150"/>
      <c r="F100" s="150"/>
      <c r="G100" s="150"/>
      <c r="H100" s="150"/>
      <c r="I100" s="150"/>
      <c r="J100" s="150"/>
      <c r="K100" s="150"/>
    </row>
    <row r="101" spans="1:16" s="151" customFormat="1" x14ac:dyDescent="0.3">
      <c r="A101" s="370" t="s">
        <v>535</v>
      </c>
      <c r="B101" s="370"/>
      <c r="C101" s="370"/>
      <c r="D101" s="370"/>
      <c r="E101" s="370"/>
      <c r="F101" s="370"/>
      <c r="G101" s="370"/>
      <c r="H101" s="370"/>
      <c r="I101" s="370"/>
      <c r="J101" s="370"/>
      <c r="K101" s="150"/>
    </row>
    <row r="102" spans="1:16" x14ac:dyDescent="0.3">
      <c r="A102" s="140" t="s">
        <v>492</v>
      </c>
      <c r="B102" s="141"/>
      <c r="C102" s="141"/>
      <c r="D102" s="141"/>
      <c r="E102" s="141"/>
      <c r="F102" s="141"/>
      <c r="G102" s="141"/>
      <c r="H102" s="141"/>
      <c r="I102" s="141"/>
      <c r="J102" s="141"/>
      <c r="K102" s="141"/>
    </row>
    <row r="103" spans="1:16" x14ac:dyDescent="0.3">
      <c r="A103" s="368" t="s">
        <v>493</v>
      </c>
      <c r="B103" s="368"/>
      <c r="C103" s="368"/>
      <c r="D103" s="368"/>
      <c r="E103" s="368"/>
      <c r="F103" s="368"/>
      <c r="G103" s="368"/>
      <c r="H103" s="368"/>
      <c r="I103" s="368"/>
      <c r="J103" s="368"/>
      <c r="K103" s="141"/>
    </row>
    <row r="104" spans="1:16" x14ac:dyDescent="0.3">
      <c r="A104" s="140" t="s">
        <v>494</v>
      </c>
      <c r="B104" s="141"/>
      <c r="C104" s="141"/>
      <c r="D104" s="141"/>
      <c r="E104" s="141"/>
      <c r="F104" s="141"/>
      <c r="G104" s="141"/>
      <c r="H104" s="141"/>
      <c r="I104" s="141"/>
      <c r="J104" s="141"/>
      <c r="K104" s="141"/>
    </row>
    <row r="105" spans="1:16" x14ac:dyDescent="0.3">
      <c r="A105" s="368" t="s">
        <v>495</v>
      </c>
      <c r="B105" s="368"/>
      <c r="C105" s="368"/>
      <c r="D105" s="368"/>
      <c r="E105" s="368"/>
      <c r="F105" s="368"/>
      <c r="G105" s="368"/>
      <c r="H105" s="368"/>
      <c r="I105" s="368"/>
      <c r="J105" s="368"/>
      <c r="K105" s="141"/>
    </row>
    <row r="106" spans="1:16" x14ac:dyDescent="0.3">
      <c r="A106" s="130" t="s">
        <v>496</v>
      </c>
      <c r="K106" s="133"/>
    </row>
    <row r="107" spans="1:16" ht="18.75" customHeight="1" x14ac:dyDescent="0.3">
      <c r="A107" s="368" t="s">
        <v>497</v>
      </c>
      <c r="B107" s="368"/>
      <c r="C107" s="368"/>
      <c r="D107" s="368"/>
      <c r="E107" s="368"/>
      <c r="F107" s="368"/>
      <c r="G107" s="368"/>
      <c r="H107" s="368"/>
      <c r="I107" s="368"/>
      <c r="J107" s="368"/>
      <c r="K107" s="133"/>
    </row>
    <row r="108" spans="1:16" x14ac:dyDescent="0.3">
      <c r="A108" s="134" t="s">
        <v>498</v>
      </c>
      <c r="B108" s="134"/>
      <c r="C108" s="134"/>
      <c r="D108" s="134"/>
      <c r="E108" s="134"/>
      <c r="F108" s="134"/>
      <c r="G108" s="134"/>
      <c r="H108" s="134"/>
      <c r="I108" s="134"/>
      <c r="J108" s="134"/>
      <c r="K108" s="133"/>
    </row>
    <row r="109" spans="1:16" ht="18" customHeight="1" x14ac:dyDescent="0.3">
      <c r="A109" s="368" t="s">
        <v>499</v>
      </c>
      <c r="B109" s="368"/>
      <c r="C109" s="368"/>
      <c r="D109" s="368"/>
      <c r="E109" s="368"/>
      <c r="F109" s="368"/>
      <c r="G109" s="368"/>
      <c r="H109" s="368"/>
      <c r="I109" s="368"/>
      <c r="J109" s="368"/>
      <c r="K109" s="133"/>
    </row>
    <row r="110" spans="1:16" x14ac:dyDescent="0.3">
      <c r="A110" s="134" t="s">
        <v>500</v>
      </c>
      <c r="B110" s="134"/>
      <c r="C110" s="134"/>
      <c r="D110" s="134"/>
      <c r="E110" s="134"/>
      <c r="F110" s="134"/>
      <c r="G110" s="134"/>
      <c r="H110" s="134"/>
      <c r="I110" s="134"/>
      <c r="J110" s="134"/>
      <c r="K110" s="133"/>
    </row>
    <row r="111" spans="1:16" ht="32.25" customHeight="1" x14ac:dyDescent="0.3">
      <c r="A111" s="368" t="s">
        <v>501</v>
      </c>
      <c r="B111" s="368"/>
      <c r="C111" s="368"/>
      <c r="D111" s="368"/>
      <c r="E111" s="368"/>
      <c r="F111" s="368"/>
      <c r="G111" s="368"/>
      <c r="H111" s="368"/>
      <c r="I111" s="368"/>
      <c r="J111" s="368"/>
      <c r="K111" s="133"/>
    </row>
    <row r="112" spans="1:16" x14ac:dyDescent="0.3">
      <c r="A112" s="130" t="s">
        <v>502</v>
      </c>
    </row>
    <row r="113" spans="1:19" x14ac:dyDescent="0.3">
      <c r="A113" s="144" t="s">
        <v>503</v>
      </c>
      <c r="K113" s="133"/>
    </row>
    <row r="114" spans="1:19" x14ac:dyDescent="0.3">
      <c r="A114" s="145" t="s">
        <v>519</v>
      </c>
      <c r="K114" s="133"/>
    </row>
    <row r="115" spans="1:19" x14ac:dyDescent="0.3">
      <c r="A115" s="145" t="s">
        <v>525</v>
      </c>
      <c r="K115" s="133"/>
    </row>
    <row r="116" spans="1:19" x14ac:dyDescent="0.3">
      <c r="A116" s="145" t="s">
        <v>518</v>
      </c>
      <c r="K116" s="133"/>
    </row>
    <row r="117" spans="1:19" x14ac:dyDescent="0.3">
      <c r="A117" s="368" t="s">
        <v>520</v>
      </c>
      <c r="B117" s="368"/>
      <c r="C117" s="368"/>
      <c r="D117" s="368"/>
      <c r="E117" s="368"/>
      <c r="F117" s="368"/>
      <c r="G117" s="368"/>
      <c r="H117" s="368"/>
      <c r="I117" s="368"/>
      <c r="J117" s="368"/>
    </row>
    <row r="119" spans="1:19" ht="33.75" customHeight="1" x14ac:dyDescent="0.3">
      <c r="A119" s="368" t="s">
        <v>521</v>
      </c>
      <c r="B119" s="368"/>
      <c r="C119" s="368"/>
      <c r="D119" s="368"/>
      <c r="E119" s="368"/>
      <c r="F119" s="368"/>
      <c r="G119" s="368"/>
      <c r="H119" s="368"/>
      <c r="I119" s="368"/>
      <c r="J119" s="368"/>
      <c r="K119" s="133"/>
    </row>
    <row r="120" spans="1:19" x14ac:dyDescent="0.3">
      <c r="A120" s="133"/>
      <c r="B120" s="133"/>
      <c r="C120" s="133"/>
      <c r="D120" s="133"/>
      <c r="E120" s="133"/>
      <c r="F120" s="133"/>
      <c r="G120" s="133"/>
      <c r="H120" s="133"/>
      <c r="I120" s="133"/>
      <c r="J120" s="133"/>
      <c r="K120" s="133"/>
    </row>
    <row r="121" spans="1:19" x14ac:dyDescent="0.3">
      <c r="A121" s="146" t="s">
        <v>506</v>
      </c>
      <c r="B121" s="134"/>
      <c r="C121" s="134"/>
      <c r="D121" s="134"/>
      <c r="E121" s="134"/>
      <c r="F121" s="134"/>
      <c r="G121" s="134"/>
      <c r="H121" s="134"/>
      <c r="I121" s="134"/>
      <c r="J121" s="134"/>
      <c r="K121" s="133"/>
    </row>
    <row r="122" spans="1:19" ht="39.75" customHeight="1" x14ac:dyDescent="0.3">
      <c r="A122" s="370" t="s">
        <v>531</v>
      </c>
      <c r="B122" s="370"/>
      <c r="C122" s="370"/>
      <c r="D122" s="370"/>
      <c r="E122" s="370"/>
      <c r="F122" s="370"/>
      <c r="G122" s="370"/>
      <c r="H122" s="370"/>
      <c r="I122" s="370"/>
      <c r="J122" s="370"/>
      <c r="K122" s="149"/>
    </row>
    <row r="123" spans="1:19" ht="48.75" customHeight="1" x14ac:dyDescent="0.3">
      <c r="A123" s="370" t="s">
        <v>544</v>
      </c>
      <c r="B123" s="370"/>
      <c r="C123" s="370"/>
      <c r="D123" s="370"/>
      <c r="E123" s="370"/>
      <c r="F123" s="370"/>
      <c r="G123" s="370"/>
      <c r="H123" s="370"/>
      <c r="I123" s="370"/>
      <c r="J123" s="370"/>
      <c r="K123" s="149"/>
      <c r="N123" s="147"/>
      <c r="O123" s="147"/>
      <c r="P123" s="147"/>
      <c r="Q123" s="147"/>
      <c r="R123" s="147"/>
      <c r="S123" s="147"/>
    </row>
    <row r="124" spans="1:19" ht="36" customHeight="1" x14ac:dyDescent="0.3">
      <c r="A124" s="370" t="s">
        <v>532</v>
      </c>
      <c r="B124" s="370"/>
      <c r="C124" s="370"/>
      <c r="D124" s="370"/>
      <c r="E124" s="370"/>
      <c r="F124" s="370"/>
      <c r="G124" s="370"/>
      <c r="H124" s="370"/>
      <c r="I124" s="370"/>
      <c r="J124" s="370"/>
      <c r="K124" s="149"/>
    </row>
    <row r="125" spans="1:19" ht="36" customHeight="1" x14ac:dyDescent="0.3">
      <c r="A125" s="370" t="s">
        <v>527</v>
      </c>
      <c r="B125" s="370"/>
      <c r="C125" s="370"/>
      <c r="D125" s="370"/>
      <c r="E125" s="370"/>
      <c r="F125" s="370"/>
      <c r="G125" s="370"/>
      <c r="H125" s="370"/>
      <c r="I125" s="370"/>
      <c r="J125" s="370"/>
      <c r="K125" s="149"/>
      <c r="L125" s="151"/>
    </row>
    <row r="126" spans="1:19" ht="45.75" customHeight="1" x14ac:dyDescent="0.3">
      <c r="A126" s="370" t="s">
        <v>545</v>
      </c>
      <c r="B126" s="370"/>
      <c r="C126" s="370"/>
      <c r="D126" s="370"/>
      <c r="E126" s="370"/>
      <c r="F126" s="370"/>
      <c r="G126" s="370"/>
      <c r="H126" s="370"/>
      <c r="I126" s="370"/>
      <c r="J126" s="370"/>
      <c r="K126" s="149"/>
      <c r="N126" s="147"/>
      <c r="O126" s="147"/>
      <c r="P126" s="147"/>
      <c r="Q126" s="147"/>
      <c r="R126" s="147"/>
      <c r="S126" s="147"/>
    </row>
    <row r="127" spans="1:19" ht="39" customHeight="1" x14ac:dyDescent="0.3">
      <c r="A127" s="370" t="s">
        <v>537</v>
      </c>
      <c r="B127" s="370"/>
      <c r="C127" s="370"/>
      <c r="D127" s="370"/>
      <c r="E127" s="370"/>
      <c r="F127" s="370"/>
      <c r="G127" s="370"/>
      <c r="H127" s="370"/>
      <c r="I127" s="370"/>
      <c r="J127" s="370"/>
      <c r="K127" s="149"/>
    </row>
    <row r="128" spans="1:19" ht="32.25" customHeight="1" x14ac:dyDescent="0.3">
      <c r="A128" s="370" t="s">
        <v>528</v>
      </c>
      <c r="B128" s="370"/>
      <c r="C128" s="370"/>
      <c r="D128" s="370"/>
      <c r="E128" s="370"/>
      <c r="F128" s="370"/>
      <c r="G128" s="370"/>
      <c r="H128" s="370"/>
      <c r="I128" s="370"/>
      <c r="J128" s="370"/>
      <c r="K128" s="149"/>
    </row>
    <row r="129" spans="1:11" ht="35.25" customHeight="1" x14ac:dyDescent="0.3">
      <c r="A129" s="370" t="s">
        <v>529</v>
      </c>
      <c r="B129" s="370"/>
      <c r="C129" s="370"/>
      <c r="D129" s="370"/>
      <c r="E129" s="370"/>
      <c r="F129" s="370"/>
      <c r="G129" s="370"/>
      <c r="H129" s="370"/>
      <c r="I129" s="370"/>
      <c r="J129" s="370"/>
      <c r="K129" s="149"/>
    </row>
    <row r="130" spans="1:11" x14ac:dyDescent="0.3">
      <c r="A130" s="185"/>
      <c r="B130" s="185"/>
      <c r="C130" s="185"/>
      <c r="D130" s="185"/>
      <c r="E130" s="185"/>
      <c r="F130" s="185"/>
      <c r="G130" s="185"/>
      <c r="H130" s="185"/>
      <c r="I130" s="185"/>
      <c r="J130" s="185"/>
      <c r="K130" s="149"/>
    </row>
    <row r="131" spans="1:11" x14ac:dyDescent="0.3">
      <c r="A131" s="186" t="s">
        <v>507</v>
      </c>
      <c r="B131" s="149"/>
      <c r="C131" s="149"/>
      <c r="D131" s="149"/>
      <c r="E131" s="149"/>
      <c r="F131" s="149"/>
      <c r="G131" s="149"/>
      <c r="H131" s="149"/>
      <c r="I131" s="149"/>
      <c r="J131" s="149"/>
      <c r="K131" s="149"/>
    </row>
    <row r="132" spans="1:11" ht="42.75" customHeight="1" x14ac:dyDescent="0.3">
      <c r="A132" s="376" t="s">
        <v>522</v>
      </c>
      <c r="B132" s="376"/>
      <c r="C132" s="376"/>
      <c r="D132" s="376"/>
      <c r="E132" s="376"/>
      <c r="F132" s="376"/>
      <c r="G132" s="376"/>
      <c r="H132" s="376"/>
      <c r="I132" s="376"/>
      <c r="J132" s="376"/>
      <c r="K132" s="151"/>
    </row>
  </sheetData>
  <mergeCells count="38">
    <mergeCell ref="A122:J122"/>
    <mergeCell ref="A132:J132"/>
    <mergeCell ref="A123:J123"/>
    <mergeCell ref="A124:J124"/>
    <mergeCell ref="A126:J126"/>
    <mergeCell ref="A127:J127"/>
    <mergeCell ref="A125:J125"/>
    <mergeCell ref="A128:J128"/>
    <mergeCell ref="A129:J129"/>
    <mergeCell ref="L56:M56"/>
    <mergeCell ref="B55:C55"/>
    <mergeCell ref="D55:E55"/>
    <mergeCell ref="F55:G55"/>
    <mergeCell ref="B56:C56"/>
    <mergeCell ref="D56:E56"/>
    <mergeCell ref="F56:G56"/>
    <mergeCell ref="A1:I40"/>
    <mergeCell ref="A44:J44"/>
    <mergeCell ref="A49:J49"/>
    <mergeCell ref="A51:J51"/>
    <mergeCell ref="A69:B69"/>
    <mergeCell ref="A43:J43"/>
    <mergeCell ref="A71:B71"/>
    <mergeCell ref="A79:B79"/>
    <mergeCell ref="A81:B81"/>
    <mergeCell ref="H56:I56"/>
    <mergeCell ref="J56:K56"/>
    <mergeCell ref="A86:J86"/>
    <mergeCell ref="A90:J90"/>
    <mergeCell ref="A94:J94"/>
    <mergeCell ref="A101:J101"/>
    <mergeCell ref="A117:J117"/>
    <mergeCell ref="A119:J119"/>
    <mergeCell ref="A103:J103"/>
    <mergeCell ref="A105:J105"/>
    <mergeCell ref="A107:J107"/>
    <mergeCell ref="A109:J109"/>
    <mergeCell ref="A111:J111"/>
  </mergeCells>
  <hyperlinks>
    <hyperlink ref="A47" r:id="rId1" xr:uid="{69BA4220-E6DF-4714-9475-6FB97393F07D}"/>
    <hyperlink ref="A113" r:id="rId2" xr:uid="{0F0EFBDC-B07B-4EED-8162-3875F1D09DAE}"/>
  </hyperlinks>
  <pageMargins left="0.7" right="0.7" top="0.75" bottom="0.75" header="0.3" footer="0.3"/>
  <pageSetup paperSize="9" scale="26" orientation="portrait" r:id="rId3"/>
  <customProperties>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ETK_TFI-POD_21Q1_hr</dc:title>
  <dc:creator>Orhideja.Gjenero@ericsson.com</dc:creator>
  <cp:lastModifiedBy>Orhideja Gjenero</cp:lastModifiedBy>
  <cp:lastPrinted>2018-04-25T06:49:36Z</cp:lastPrinted>
  <dcterms:created xsi:type="dcterms:W3CDTF">2008-10-17T11:51:54Z</dcterms:created>
  <dcterms:modified xsi:type="dcterms:W3CDTF">2022-10-26T16:07:00Z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