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aveExternalLinkValues="0" codeName="ThisWorkbook" defaultThemeVersion="124226"/>
  <mc:AlternateContent xmlns:mc="http://schemas.openxmlformats.org/markup-compatibility/2006">
    <mc:Choice Requires="x15">
      <x15ac:absPath xmlns:x15ac="http://schemas.microsoft.com/office/spreadsheetml/2010/11/ac" url="https://entghr-my.sharepoint.com/personal/orhideja_gjenero_ericssonnikolatesla_com/Documents/Documents/2024/9M rezultati/New folder/"/>
    </mc:Choice>
  </mc:AlternateContent>
  <xr:revisionPtr revIDLastSave="2" documentId="13_ncr:1_{7EF304FE-85C0-48BE-ABAF-6CDC6B1FA196}" xr6:coauthVersionLast="47" xr6:coauthVersionMax="47" xr10:uidLastSave="{849A9B58-E346-4E3E-BB95-CF2B02C19588}"/>
  <workbookProtection workbookAlgorithmName="SHA-512" workbookHashValue="RRla+0l4sMOo88EsGyPqFCMiEgk/DwrVNkHWsqrHg1QDjp8wY8JYYJ5n5b0PsptRtQuhQQluHFUGZ3jafoFj6Q==" workbookSaltValue="A3MI0t8xDfV2JThH+tTvhg==" workbookSpinCount="100000" lockStructure="1"/>
  <bookViews>
    <workbookView xWindow="-110" yWindow="-110" windowWidth="19420" windowHeight="10420"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Notes!$A$1:$P$127</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 i="20" l="1"/>
  <c r="L59" i="24" l="1"/>
  <c r="L58" i="24"/>
  <c r="M59" i="24" l="1"/>
  <c r="M58" i="24"/>
  <c r="C62" i="24"/>
  <c r="D62" i="24"/>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<sst xmlns="http://schemas.openxmlformats.org/spreadsheetml/2006/main" count="631" uniqueCount="595">
  <si>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</si>
  <si>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</si>
  <si>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</si>
  <si>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</si>
  <si>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</si>
  <si>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</si>
  <si>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</si>
  <si>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</si>
  <si>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</si>
  <si>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</si>
  <si>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</si>
  <si>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</si>
  <si>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</si>
  <si>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</si>
  <si>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</si>
  <si>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</si>
  <si>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</si>
  <si>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</si>
  <si>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</si>
  <si>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</si>
  <si>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</si>
  <si>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</si>
  <si>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</si>
  <si>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</si>
  <si>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</si>
  <si>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</si>
  <si>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</si>
  <si>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</si>
  <si>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</si>
  <si>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</si>
  <si>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</si>
  <si>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</si>
  <si>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</si>
  <si>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</si>
  <si>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</si>
  <si>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</si>
  <si>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</si>
  <si>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</si>
  <si>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</si>
  <si>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</si>
  <si>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</si>
  <si>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</si>
  <si>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</si>
  <si>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</si>
  <si>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</si>
  <si>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</si>
  <si>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</si>
  <si>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</si>
  <si>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</si>
  <si>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</si>
  <si>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</si>
  <si>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</si>
  <si>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</si>
  <si>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</si>
  <si>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</si>
  <si>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</si>
  <si>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</si>
  <si>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</si>
  <si>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</si>
  <si>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</si>
  <si>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</si>
  <si>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</si>
  <si>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</si>
  <si>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</si>
  <si>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</si>
  <si>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</si>
  <si>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</si>
  <si>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</si>
  <si>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</si>
  <si>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</si>
  <si>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</si>
  <si>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</si>
  <si>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</si>
  <si>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</si>
  <si>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</si>
  <si>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</si>
  <si>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</si>
  <si>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</si>
  <si>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</si>
  <si>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</si>
  <si>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</si>
  <si>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</si>
  <si>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</si>
  <si>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</si>
  <si>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</si>
  <si>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</si>
  <si>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</si>
  <si>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</si>
  <si>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</si>
  <si>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</si>
  <si>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</si>
  <si>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</si>
  <si>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</si>
  <si>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</si>
  <si>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</si>
  <si>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</si>
  <si>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</si>
  <si>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</si>
  <si>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</si>
  <si>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</si>
  <si>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</si>
  <si>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</si>
  <si>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</si>
  <si>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</si>
  <si>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</si>
  <si>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</si>
  <si>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</si>
  <si>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</si>
  <si>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</si>
  <si>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</si>
  <si>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</si>
  <si>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</si>
  <si>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</si>
  <si>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</si>
  <si>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</si>
  <si>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</si>
  <si>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</si>
  <si>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</si>
  <si>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</si>
  <si>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</si>
  <si>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</si>
  <si>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</si>
  <si>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</si>
  <si>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</si>
  <si>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</si>
  <si>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</si>
  <si>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</si>
  <si>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</si>
  <si>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</si>
  <si>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</si>
  <si>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</si>
  <si>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</si>
  <si>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</si>
  <si>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</si>
  <si>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</si>
  <si>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</si>
  <si>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</si>
  <si>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</si>
  <si>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</si>
  <si>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</si>
  <si>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</si>
  <si>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</si>
  <si>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</si>
  <si>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</si>
  <si>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</si>
  <si>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</si>
  <si>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</si>
  <si>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</si>
  <si>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</si>
  <si>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</si>
  <si>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</si>
  <si>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</si>
  <si>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</si>
  <si>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</si>
  <si>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</si>
  <si>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</si>
  <si>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</si>
  <si>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</si>
  <si>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</si>
  <si>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</si>
  <si>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</si>
  <si>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</si>
  <si>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</si>
  <si>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</si>
  <si>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</si>
  <si>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</si>
  <si>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</si>
  <si>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</si>
  <si>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</si>
  <si>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</si>
  <si>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</si>
  <si>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</si>
  <si>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</si>
  <si>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</si>
  <si>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</si>
  <si>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</si>
  <si>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</si>
  <si>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</si>
  <si>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</si>
  <si>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</si>
  <si>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</si>
  <si>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</si>
  <si>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</si>
  <si>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</si>
  <si>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</si>
  <si>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</si>
  <si>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</si>
  <si>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</si>
  <si>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</si>
  <si>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</si>
  <si>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</si>
  <si>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</si>
  <si>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</si>
  <si>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</si>
  <si>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</si>
  <si>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</si>
  <si>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</si>
  <si>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</si>
  <si>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</si>
  <si>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</si>
  <si>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</si>
  <si>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</si>
  <si>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</si>
  <si>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</si>
  <si>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</si>
  <si>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</si>
  <si>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</si>
  <si>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</si>
  <si>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</si>
  <si>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</si>
  <si>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</si>
  <si>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</si>
  <si>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</si>
  <si>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</si>
  <si>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</si>
  <si>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</si>
  <si>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</si>
  <si>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</si>
  <si>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</si>
  <si>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</si>
  <si>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</si>
  <si>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</si>
  <si>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</si>
  <si>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</si>
  <si>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</si>
  <si>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</si>
  <si>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</si>
  <si>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</si>
  <si>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</si>
  <si>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</si>
  <si>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</si>
  <si>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</si>
  <si>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</si>
  <si>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</si>
  <si>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</si>
  <si>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</si>
  <si>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</si>
  <si>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</si>
  <si>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</si>
  <si>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</si>
  <si>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</si>
  <si>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</si>
  <si>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</si>
  <si>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</si>
  <si>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</si>
  <si>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</si>
  <si>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</si>
  <si>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</si>
  <si>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</si>
  <si>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</si>
  <si>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</si>
  <si>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</si>
  <si>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</si>
  <si>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</si>
  <si>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</si>
  <si>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</si>
  <si>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</si>
  <si>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</si>
  <si>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</si>
  <si>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</si>
  <si>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</si>
  <si>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</si>
  <si>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</si>
  <si>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</si>
  <si>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</si>
  <si>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</si>
  <si>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</si>
  <si>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</si>
  <si>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</si>
  <si>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</si>
  <si>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</si>
  <si>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</si>
  <si>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</si>
  <si>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</si>
  <si>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</si>
  <si>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</si>
  <si>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</si>
  <si>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</si>
  <si>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</si>
  <si>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</si>
  <si>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</si>
  <si>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</si>
  <si>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</si>
  <si>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</si>
  <si>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</si>
  <si>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</si>
  <si>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</si>
  <si>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</si>
  <si>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</si>
  <si>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</si>
  <si>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</si>
  <si>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</si>
  <si>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</si>
  <si>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</si>
  <si>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</si>
  <si>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</si>
  <si>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</si>
  <si>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</si>
  <si>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</si>
  <si>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</si>
  <si>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</si>
  <si>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</si>
  <si>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</si>
  <si>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</si>
  <si>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</si>
  <si>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</si>
  <si>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</si>
  <si>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</si>
  <si>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</si>
  <si>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</si>
  <si>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</si>
  <si>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</si>
  <si>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</si>
  <si>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</si>
  <si>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</si>
  <si>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</si>
  <si>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</si>
  <si>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</si>
  <si>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</si>
  <si>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</si>
  <si>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</si>
  <si>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</si>
  <si>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</si>
  <si>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</si>
  <si>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</si>
  <si>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</si>
  <si>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</si>
  <si>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</si>
  <si>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</si>
  <si>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</si>
  <si>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</si>
  <si>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</si>
  <si>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</si>
  <si>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</si>
  <si>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</si>
  <si>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</si>
  <si>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</si>
  <si>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</si>
  <si>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</si>
  <si>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</si>
  <si>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</si>
  <si>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</si>
  <si>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</si>
  <si>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</si>
  <si>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</si>
  <si>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</si>
  <si>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</si>
  <si>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</si>
  <si>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</si>
  <si>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</si>
  <si>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</si>
  <si>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</si>
  <si>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</si>
  <si>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</si>
  <si>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</si>
  <si>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</si>
  <si>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</si>
  <si>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</si>
  <si>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</si>
  <si>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</si>
  <si>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</si>
  <si>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</si>
  <si>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</si>
  <si>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</si>
  <si>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</si>
  <si>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</si>
  <si>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</si>
  <si>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</si>
  <si>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</si>
  <si>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</si>
  <si>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</si>
  <si>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</si>
  <si>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</si>
  <si>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</si>
  <si>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</si>
  <si>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</si>
  <si>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</si>
  <si>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</si>
  <si>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</si>
  <si>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</si>
  <si>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</si>
  <si>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</si>
  <si>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</si>
  <si>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</si>
  <si>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</si>
  <si>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</si>
  <si>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</si>
  <si>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</si>
  <si>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</si>
  <si>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</si>
  <si>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</si>
  <si>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</si>
  <si>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</si>
  <si>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</si>
  <si>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</si>
  <si>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</si>
  <si>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</si>
  <si>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</si>
  <si>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</si>
  <si>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</si>
  <si>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</si>
  <si>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</si>
  <si>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</si>
  <si>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</si>
  <si>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</si>
  <si>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</si>
  <si>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</si>
  <si>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</si>
  <si>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</si>
  <si>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</si>
  <si>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</si>
  <si>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</si>
  <si>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</si>
  <si>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</si>
  <si>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</si>
  <si>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</si>
  <si>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</si>
  <si>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</si>
  <si>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</si>
  <si>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</si>
  <si>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</si>
  <si>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</si>
  <si>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</si>
  <si>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</si>
  <si>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</si>
  <si>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</si>
  <si>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</si>
  <si>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</si>
  <si>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</si>
  <si>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</si>
  <si>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</si>
  <si>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</si>
  <si>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</si>
  <si>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</si>
  <si>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</si>
  <si>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</si>
  <si>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</si>
  <si>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</si>
  <si>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</si>
  <si>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</si>
  <si>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</si>
  <si>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</si>
  <si>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</si>
  <si>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</si>
  <si>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</si>
  <si>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</si>
  <si>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</si>
  <si>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</si>
  <si>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</si>
  <si>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</si>
  <si>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</si>
  <si>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</si>
  <si>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</si>
  <si>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</si>
  <si>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</si>
  <si>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</si>
  <si>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</si>
  <si>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</si>
  <si>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</si>
  <si>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</si>
  <si>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</si>
  <si>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</si>
  <si>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</si>
  <si>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</si>
  <si>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</si>
  <si>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</si>
  <si>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</si>
  <si>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</si>
  <si>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</si>
  <si>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</si>
  <si>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</si>
  <si>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</si>
  <si>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</si>
  <si>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</si>
  <si>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</si>
  <si>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</si>
  <si>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</si>
  <si>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</si>
  <si>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</si>
  <si>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</si>
  <si>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</si>
  <si>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</si>
  <si>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</si>
  <si>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</si>
  <si>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</si>
  <si>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</si>
  <si>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</si>
  <si>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</si>
  <si>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</si>
  <si>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</si>
  <si>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</si>
  <si>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</si>
  <si>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</si>
  <si>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</si>
  <si>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</si>
  <si>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</si>
  <si>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</si>
  <si>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</si>
  <si>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</si>
  <si>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</si>
  <si>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</si>
  <si>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</si>
  <si>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</si>
  <si>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</si>
  <si>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</si>
  <si>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</si>
  <si>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</si>
  <si>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</si>
  <si>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</si>
  <si>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</si>
  <si>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</si>
  <si>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</si>
  <si>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</si>
  <si>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</si>
  <si>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</si>
  <si>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</si>
  <si>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</si>
  <si>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</si>
  <si>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</si>
  <si>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</si>
  <si>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</si>
  <si>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</si>
  <si>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</si>
  <si>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</si>
  <si>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</si>
  <si>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</si>
  <si>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</si>
  <si>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</si>
  <si>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</si>
  <si>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</si>
  <si>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</si>
  <si>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</si>
  <si>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</si>
  <si>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</si>
  <si>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</si>
  <si>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</si>
  <si>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</si>
  <si>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</si>
  <si>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</si>
  <si>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</si>
  <si>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</si>
  <si>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</si>
  <si>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</si>
  <si>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</si>
  <si>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</si>
  <si>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</si>
  <si>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</si>
  <si>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</si>
  <si>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</si>
  <si>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</si>
  <si>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</si>
  <si>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</si>
  <si>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</si>
  <si>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</si>
  <si>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</si>
  <si>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</si>
  <si>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</si>
  <si>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</si>
  <si>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</si>
  <si>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</si>
  <si>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</si>
  <si>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</si>
  <si>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</si>
  <si>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</si>
  <si>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</si>
  <si>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</si>
  <si>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</si>
  <si>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</si>
  <si>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</si>
  <si>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</si>
  <si>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</si>
  <si>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</si>
  <si>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</si>
  <si>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</si>
  <si>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</si>
  <si>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</si>
  <si>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</si>
  <si>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</si>
  <si>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</si>
  <si>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</si>
  <si>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</si>
  <si>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</si>
  <si>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</si>
  <si>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</si>
  <si>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</si>
  <si>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</si>
  <si>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</si>
  <si>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</si>
  <si>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Provision for deferred tax is calculated annualy, at balance sheet date 31 December. There were no movement in deferred tax balances during reporting period.</t>
  </si>
  <si>
    <t xml:space="preserve">balance as at 30.09.2024  </t>
  </si>
  <si>
    <t>for the period 01.01.2024 to 30.09.2024</t>
  </si>
  <si>
    <t>NOTES TO FINANCIAL STATEMENTS - TFI
(drawn up for quarterly reporting periods)
Name of the issuer:   ERICSSON NIKOLA TESLA D.D.
Personal identification number (OIB):   84214771175
Reporting period: Q3 2024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</si>
  <si>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30.09.2024</t>
  </si>
  <si>
    <t>30.09.2023</t>
  </si>
  <si>
    <t>The average number of employees during the reporting period is 2772 (Q3 2023: 2739). The Company does not categorise employees.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</si>
</sst>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164" formatCode="_-* #,##0.00_-;\-* #,##0.00_-;_-* &quot;-&quot;??_-;_-@_-"/>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8">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164" fontId="56" fillId="0" borderId="0" applyFont="0" applyFill="0" applyBorder="0" applyAlignment="0" applyProtection="0"/>
    <xf numFmtId="164"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8"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164"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164"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164"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164"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164"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164"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164" fontId="3" fillId="0" borderId="0" applyFont="0" applyFill="0" applyBorder="0" applyAlignment="0" applyProtection="0"/>
    <xf numFmtId="0" fontId="27" fillId="0" borderId="0"/>
    <xf numFmtId="0" fontId="27"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0" fontId="7" fillId="16"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60" fillId="33" borderId="0" applyNumberFormat="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9" fontId="27" fillId="0" borderId="0" applyFont="0" applyFill="0" applyBorder="0" applyAlignment="0" applyProtection="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164"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52" fillId="16" borderId="0"/>
    <xf numFmtId="0" fontId="52"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0" fontId="52" fillId="16" borderId="0"/>
    <xf numFmtId="164" fontId="56" fillId="0" borderId="0" applyFont="0" applyFill="0" applyBorder="0" applyAlignment="0" applyProtection="0"/>
    <xf numFmtId="0" fontId="52" fillId="16"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52" fillId="16"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52" fillId="16" borderId="0"/>
    <xf numFmtId="0" fontId="52" fillId="16"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27"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2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7" fillId="0" borderId="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164" fontId="3" fillId="0" borderId="0" applyFont="0" applyFill="0" applyBorder="0" applyAlignment="0" applyProtection="0"/>
    <xf numFmtId="0" fontId="3" fillId="0" borderId="0"/>
    <xf numFmtId="0" fontId="6" fillId="0" borderId="0">
      <alignment vertical="top"/>
    </xf>
    <xf numFmtId="0" fontId="52"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7" fillId="16"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7" fillId="16" borderId="0"/>
    <xf numFmtId="0" fontId="79" fillId="0" borderId="77"/>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6">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3" fontId="27" fillId="0" borderId="41" xfId="6" applyNumberFormat="1" applyFont="1" applyBorder="1" applyAlignment="1">
      <alignment horizontal="right" wrapText="1"/>
    </xf>
    <xf numFmtId="3" fontId="27" fillId="0" borderId="41" xfId="6" applyNumberFormat="1" applyFont="1" applyBorder="1" applyAlignment="1">
      <alignment horizontal="right"/>
    </xf>
    <xf numFmtId="3" fontId="47" fillId="0" borderId="41" xfId="0" applyNumberFormat="1" applyFont="1" applyBorder="1" applyAlignment="1">
      <alignment horizontal="right" vertical="top"/>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0" fontId="9" fillId="11" borderId="42" xfId="4" applyFont="1" applyFill="1" applyBorder="1" applyAlignment="1">
      <alignment horizontal="right" vertical="center" wrapText="1"/>
    </xf>
    <xf numFmtId="0" fontId="9" fillId="11" borderId="0" xfId="4" applyFont="1" applyFill="1" applyAlignment="1">
      <alignment horizontal="right" vertical="center" wrapText="1"/>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30" fillId="11" borderId="0" xfId="4" applyFont="1" applyFill="1"/>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9" fillId="11" borderId="0" xfId="4" applyFont="1" applyFill="1" applyAlignment="1">
      <alignment vertical="center"/>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30" fillId="11" borderId="0" xfId="4" applyFont="1" applyFill="1" applyAlignment="1">
      <alignment vertical="top"/>
    </xf>
    <xf numFmtId="0" fontId="9" fillId="11" borderId="0" xfId="4" applyFont="1" applyFill="1" applyAlignment="1">
      <alignment vertical="top"/>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Protection="1">
      <protection locked="0"/>
    </xf>
    <xf numFmtId="0" fontId="30" fillId="11" borderId="0" xfId="4" applyFont="1" applyFill="1" applyAlignment="1">
      <alignment vertical="top" wrapText="1"/>
    </xf>
    <xf numFmtId="0" fontId="9" fillId="11" borderId="42" xfId="4" applyFont="1" applyFill="1" applyBorder="1" applyAlignment="1">
      <alignment horizontal="center" vertical="center"/>
    </xf>
    <xf numFmtId="0" fontId="9" fillId="11" borderId="42" xfId="4" applyFont="1" applyFill="1" applyBorder="1" applyAlignment="1">
      <alignment horizontal="right" vertical="center"/>
    </xf>
    <xf numFmtId="0" fontId="9" fillId="11" borderId="0" xfId="4" applyFont="1" applyFill="1" applyAlignment="1">
      <alignment horizontal="right" vertical="center"/>
    </xf>
    <xf numFmtId="0" fontId="31"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30" fillId="11" borderId="1" xfId="4" applyFont="1" applyFill="1" applyBorder="1"/>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xf numFmtId="0" fontId="30" fillId="11" borderId="43" xfId="4" applyFont="1" applyFill="1" applyBorder="1"/>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9" fillId="11" borderId="43" xfId="4" applyFont="1" applyFill="1" applyBorder="1" applyAlignment="1">
      <alignment horizontal="right" vertical="center" wrapText="1"/>
    </xf>
    <xf numFmtId="0" fontId="31" fillId="11" borderId="42" xfId="4" applyFont="1" applyFill="1" applyBorder="1" applyAlignment="1">
      <alignment vertical="center"/>
    </xf>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3" xfId="4" applyFont="1" applyFill="1" applyBorder="1" applyAlignment="1">
      <alignment horizontal="right" vertical="center"/>
    </xf>
    <xf numFmtId="0" fontId="30" fillId="11" borderId="0" xfId="4" applyFont="1" applyFill="1" applyAlignment="1">
      <alignment wrapText="1"/>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30" fillId="11" borderId="42" xfId="4" applyFont="1" applyFill="1" applyBorder="1" applyAlignment="1">
      <alignment wrapText="1"/>
    </xf>
    <xf numFmtId="0" fontId="9" fillId="0" borderId="41" xfId="0" applyFont="1" applyBorder="1" applyAlignment="1">
      <alignment horizontal="left" vertical="center" wrapText="1"/>
    </xf>
    <xf numFmtId="0" fontId="8" fillId="0" borderId="41" xfId="0" applyFont="1" applyBorder="1" applyAlignment="1">
      <alignment horizontal="left" vertical="center" wrapText="1"/>
    </xf>
    <xf numFmtId="0" fontId="8" fillId="9" borderId="41" xfId="0" applyFont="1" applyFill="1" applyBorder="1" applyAlignment="1">
      <alignment horizontal="left" vertical="center" wrapText="1"/>
    </xf>
    <xf numFmtId="0" fontId="9" fillId="11" borderId="41" xfId="0" applyFont="1" applyFill="1" applyBorder="1" applyAlignment="1">
      <alignment horizontal="left" vertical="center" wrapText="1"/>
    </xf>
    <xf numFmtId="0" fontId="9" fillId="9"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9" fillId="0" borderId="41" xfId="0" applyFont="1" applyBorder="1" applyAlignment="1">
      <alignment horizontal="left" vertical="center" wrapText="1" indent="1"/>
    </xf>
    <xf numFmtId="0" fontId="16" fillId="4" borderId="41" xfId="0" applyFont="1" applyFill="1" applyBorder="1" applyAlignment="1">
      <alignment vertical="center" wrapText="1"/>
    </xf>
    <xf numFmtId="0" fontId="0" fillId="0" borderId="41" xfId="0" applyBorder="1"/>
    <xf numFmtId="0" fontId="9" fillId="9" borderId="41" xfId="0" applyFont="1" applyFill="1" applyBorder="1" applyAlignment="1">
      <alignment horizontal="left" vertical="center" wrapText="1" indent="1"/>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20" fillId="3" borderId="41" xfId="3" applyFont="1" applyFill="1" applyBorder="1" applyAlignment="1">
      <alignment horizontal="center" vertical="center"/>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0" fillId="0" borderId="0" xfId="0" applyAlignment="1">
      <alignment horizontal="center" wrapText="1"/>
    </xf>
    <xf numFmtId="0" fontId="20" fillId="2" borderId="4" xfId="3" applyFont="1" applyFill="1" applyBorder="1" applyAlignment="1" applyProtection="1">
      <alignment vertical="center" wrapText="1"/>
      <protection locked="0"/>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9" fillId="0" borderId="12" xfId="0" applyFont="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12" xfId="0" applyFont="1" applyBorder="1" applyAlignment="1">
      <alignment horizontal="left" vertical="center" wrapText="1"/>
    </xf>
    <xf numFmtId="0" fontId="8" fillId="10" borderId="12" xfId="0" applyFont="1" applyFill="1" applyBorder="1" applyAlignment="1">
      <alignment horizontal="left" vertical="center" wrapText="1"/>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9" fillId="0" borderId="27" xfId="0" applyFont="1" applyBorder="1" applyAlignment="1">
      <alignment horizontal="left" vertical="center" wrapText="1" indent="1"/>
    </xf>
    <xf numFmtId="0" fontId="9" fillId="0" borderId="27" xfId="0" applyFont="1" applyBorder="1" applyAlignment="1">
      <alignment horizontal="left" vertical="center" wrapText="1"/>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7" fillId="0" borderId="40" xfId="0" applyFont="1" applyBorder="1"/>
    <xf numFmtId="0" fontId="20"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0" fontId="30" fillId="0" borderId="0" xfId="0" applyFont="1" applyAlignment="1">
      <alignment horizontal="left" vertical="top" wrapText="1"/>
    </xf>
    <xf numFmtId="0" fontId="30" fillId="0" borderId="0" xfId="0" applyFont="1" applyAlignment="1">
      <alignment horizontal="left"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vertical="top"/>
    </xf>
    <xf numFmtId="0" fontId="46" fillId="0" borderId="0" xfId="0" applyFont="1" applyAlignment="1">
      <alignment horizontal="left" vertical="top"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tabSelected="1" view="pageBreakPreview" topLeftCell="A44" zoomScaleNormal="100" zoomScaleSheetLayoutView="100" workbookViewId="0">
      <selection activeCell="C29" sqref="C29"/>
    </sheetView>
  </sheetViews>
  <sheetFormatPr defaultColWidth="9.1796875" defaultRowHeight="14.5"/>
  <cols>
    <col min="1" max="8" width="9.1796875" style="60"/>
    <col min="9" max="9" width="15.1796875" style="60" customWidth="1"/>
    <col min="10" max="16384" width="9.1796875" style="60"/>
  </cols>
  <sheetData>
    <row r="1" spans="1:18" ht="15.5">
      <c r="A1" s="211" t="s">
        <v>0</v>
      </c>
      <c r="B1" s="212"/>
      <c r="C1" s="212"/>
      <c r="D1" s="58"/>
      <c r="E1" s="58"/>
      <c r="F1" s="58"/>
      <c r="G1" s="58"/>
      <c r="H1" s="58"/>
      <c r="I1" s="58"/>
      <c r="J1" s="59"/>
    </row>
    <row r="2" spans="1:18" ht="14.75" customHeight="1">
      <c r="A2" s="213" t="s">
        <v>1</v>
      </c>
      <c r="B2" s="214"/>
      <c r="C2" s="214"/>
      <c r="D2" s="214"/>
      <c r="E2" s="214"/>
      <c r="F2" s="214"/>
      <c r="G2" s="214"/>
      <c r="H2" s="214"/>
      <c r="I2" s="214"/>
      <c r="J2" s="215"/>
      <c r="N2" s="107" t="s">
        <v>387</v>
      </c>
    </row>
    <row r="3" spans="1:18">
      <c r="A3" s="61"/>
      <c r="B3" s="62"/>
      <c r="C3" s="62"/>
      <c r="D3" s="62"/>
      <c r="E3" s="62"/>
      <c r="F3" s="62"/>
      <c r="G3" s="62"/>
      <c r="H3" s="62"/>
      <c r="I3" s="62"/>
      <c r="J3" s="63"/>
      <c r="N3" s="107" t="s">
        <v>388</v>
      </c>
    </row>
    <row r="4" spans="1:18" ht="33.65" customHeight="1">
      <c r="A4" s="216" t="s">
        <v>2</v>
      </c>
      <c r="B4" s="217"/>
      <c r="C4" s="217"/>
      <c r="D4" s="217"/>
      <c r="E4" s="218">
        <v>45292</v>
      </c>
      <c r="F4" s="219"/>
      <c r="G4" s="64" t="s">
        <v>3</v>
      </c>
      <c r="H4" s="218">
        <v>45565</v>
      </c>
      <c r="I4" s="219"/>
      <c r="J4" s="65"/>
      <c r="N4" s="107" t="s">
        <v>389</v>
      </c>
    </row>
    <row r="5" spans="1:18" s="66" customFormat="1" ht="10.25" customHeight="1">
      <c r="A5" s="220"/>
      <c r="B5" s="221"/>
      <c r="C5" s="221"/>
      <c r="D5" s="221"/>
      <c r="E5" s="221"/>
      <c r="F5" s="221"/>
      <c r="G5" s="221"/>
      <c r="H5" s="221"/>
      <c r="I5" s="221"/>
      <c r="J5" s="222"/>
      <c r="N5" s="107" t="s">
        <v>390</v>
      </c>
    </row>
    <row r="6" spans="1:18" ht="20.75" customHeight="1">
      <c r="A6" s="67"/>
      <c r="B6" s="68" t="s">
        <v>4</v>
      </c>
      <c r="C6" s="69"/>
      <c r="D6" s="69"/>
      <c r="E6" s="75">
        <v>2024</v>
      </c>
      <c r="F6" s="70"/>
      <c r="G6" s="64"/>
      <c r="H6" s="70"/>
      <c r="I6" s="71"/>
      <c r="J6" s="72"/>
      <c r="N6" s="107"/>
    </row>
    <row r="7" spans="1:18" s="74" customFormat="1" ht="11" customHeight="1">
      <c r="A7" s="67"/>
      <c r="B7" s="69"/>
      <c r="C7" s="69"/>
      <c r="D7" s="69"/>
      <c r="E7" s="73"/>
      <c r="F7" s="73"/>
      <c r="G7" s="64"/>
      <c r="H7" s="70"/>
      <c r="I7" s="71"/>
      <c r="J7" s="72"/>
    </row>
    <row r="8" spans="1:18" ht="20.75" customHeight="1">
      <c r="A8" s="67"/>
      <c r="B8" s="68" t="s">
        <v>5</v>
      </c>
      <c r="C8" s="69"/>
      <c r="D8" s="69"/>
      <c r="E8" s="75" t="s">
        <v>389</v>
      </c>
      <c r="F8" s="70"/>
      <c r="G8" s="64"/>
      <c r="H8" s="70"/>
      <c r="I8" s="71"/>
      <c r="J8" s="72"/>
    </row>
    <row r="9" spans="1:18" s="74" customFormat="1" ht="11" customHeight="1">
      <c r="A9" s="67"/>
      <c r="B9" s="69"/>
      <c r="C9" s="69"/>
      <c r="D9" s="69"/>
      <c r="E9" s="73"/>
      <c r="F9" s="73"/>
      <c r="G9" s="64"/>
      <c r="H9" s="73"/>
      <c r="I9" s="76"/>
      <c r="J9" s="72"/>
    </row>
    <row r="10" spans="1:18" ht="38" customHeight="1">
      <c r="A10" s="207" t="s">
        <v>6</v>
      </c>
      <c r="B10" s="208"/>
      <c r="C10" s="208"/>
      <c r="D10" s="208"/>
      <c r="E10" s="208"/>
      <c r="F10" s="208"/>
      <c r="G10" s="208"/>
      <c r="H10" s="208"/>
      <c r="I10" s="208"/>
      <c r="J10" s="77"/>
    </row>
    <row r="11" spans="1:18" ht="24.65" customHeight="1">
      <c r="A11" s="190" t="s">
        <v>7</v>
      </c>
      <c r="B11" s="209"/>
      <c r="C11" s="201" t="s">
        <v>500</v>
      </c>
      <c r="D11" s="202"/>
      <c r="E11" s="78"/>
      <c r="F11" s="159" t="s">
        <v>8</v>
      </c>
      <c r="G11" s="205"/>
      <c r="H11" s="197" t="s">
        <v>501</v>
      </c>
      <c r="I11" s="198"/>
      <c r="J11" s="79"/>
      <c r="R11" s="119"/>
    </row>
    <row r="12" spans="1:18" ht="14.75" customHeight="1">
      <c r="A12" s="80"/>
      <c r="B12" s="81"/>
      <c r="C12" s="81"/>
      <c r="D12" s="81"/>
      <c r="E12" s="210"/>
      <c r="F12" s="210"/>
      <c r="G12" s="210"/>
      <c r="H12" s="210"/>
      <c r="I12" s="82"/>
      <c r="J12" s="79"/>
    </row>
    <row r="13" spans="1:18" ht="21" customHeight="1">
      <c r="A13" s="158" t="s">
        <v>9</v>
      </c>
      <c r="B13" s="205"/>
      <c r="C13" s="201" t="s">
        <v>502</v>
      </c>
      <c r="D13" s="202"/>
      <c r="E13" s="223"/>
      <c r="F13" s="210"/>
      <c r="G13" s="210"/>
      <c r="H13" s="210"/>
      <c r="I13" s="82"/>
      <c r="J13" s="79"/>
    </row>
    <row r="14" spans="1:18" ht="11" customHeight="1">
      <c r="A14" s="78"/>
      <c r="B14" s="82"/>
      <c r="C14" s="81"/>
      <c r="D14" s="81"/>
      <c r="E14" s="165"/>
      <c r="F14" s="165"/>
      <c r="G14" s="165"/>
      <c r="H14" s="165"/>
      <c r="I14" s="81"/>
      <c r="J14" s="83"/>
    </row>
    <row r="15" spans="1:18" ht="23" customHeight="1">
      <c r="A15" s="158" t="s">
        <v>10</v>
      </c>
      <c r="B15" s="205"/>
      <c r="C15" s="201" t="s">
        <v>503</v>
      </c>
      <c r="D15" s="202"/>
      <c r="E15" s="206"/>
      <c r="F15" s="192"/>
      <c r="G15" s="84" t="s">
        <v>11</v>
      </c>
      <c r="H15" s="197" t="s">
        <v>504</v>
      </c>
      <c r="I15" s="198"/>
      <c r="J15" s="85"/>
    </row>
    <row r="16" spans="1:18" ht="11" customHeight="1">
      <c r="A16" s="78"/>
      <c r="B16" s="82"/>
      <c r="C16" s="81"/>
      <c r="D16" s="81"/>
      <c r="E16" s="165"/>
      <c r="F16" s="165"/>
      <c r="G16" s="165"/>
      <c r="H16" s="165"/>
      <c r="I16" s="81"/>
      <c r="J16" s="83"/>
    </row>
    <row r="17" spans="1:10" ht="23" customHeight="1">
      <c r="A17" s="86"/>
      <c r="B17" s="84" t="s">
        <v>12</v>
      </c>
      <c r="C17" s="201" t="s">
        <v>505</v>
      </c>
      <c r="D17" s="202"/>
      <c r="E17" s="87"/>
      <c r="F17" s="87"/>
      <c r="G17" s="87"/>
      <c r="H17" s="87"/>
      <c r="I17" s="87"/>
      <c r="J17" s="85"/>
    </row>
    <row r="18" spans="1:10">
      <c r="A18" s="203"/>
      <c r="B18" s="204"/>
      <c r="C18" s="196"/>
      <c r="D18" s="196"/>
      <c r="E18" s="165"/>
      <c r="F18" s="165"/>
      <c r="G18" s="165"/>
      <c r="H18" s="165"/>
      <c r="I18" s="81"/>
      <c r="J18" s="83"/>
    </row>
    <row r="19" spans="1:10">
      <c r="A19" s="190" t="s">
        <v>13</v>
      </c>
      <c r="B19" s="191"/>
      <c r="C19" s="166" t="s">
        <v>506</v>
      </c>
      <c r="D19" s="167"/>
      <c r="E19" s="167"/>
      <c r="F19" s="167"/>
      <c r="G19" s="167"/>
      <c r="H19" s="167"/>
      <c r="I19" s="167"/>
      <c r="J19" s="168"/>
    </row>
    <row r="20" spans="1:10">
      <c r="A20" s="80"/>
      <c r="B20" s="81"/>
      <c r="C20" s="88"/>
      <c r="D20" s="81"/>
      <c r="E20" s="196"/>
      <c r="F20" s="196"/>
      <c r="G20" s="196"/>
      <c r="H20" s="196"/>
      <c r="I20" s="81"/>
      <c r="J20" s="83"/>
    </row>
    <row r="21" spans="1:10">
      <c r="A21" s="190" t="s">
        <v>14</v>
      </c>
      <c r="B21" s="191"/>
      <c r="C21" s="197">
        <v>10000</v>
      </c>
      <c r="D21" s="198"/>
      <c r="E21" s="199"/>
      <c r="F21" s="200"/>
      <c r="G21" s="166" t="s">
        <v>507</v>
      </c>
      <c r="H21" s="167"/>
      <c r="I21" s="167"/>
      <c r="J21" s="168"/>
    </row>
    <row r="22" spans="1:10">
      <c r="A22" s="80"/>
      <c r="B22" s="81"/>
      <c r="C22" s="81"/>
      <c r="D22" s="81"/>
      <c r="E22" s="165"/>
      <c r="F22" s="165"/>
      <c r="G22" s="196"/>
      <c r="H22" s="196"/>
      <c r="I22" s="81"/>
      <c r="J22" s="83"/>
    </row>
    <row r="23" spans="1:10">
      <c r="A23" s="190" t="s">
        <v>15</v>
      </c>
      <c r="B23" s="191"/>
      <c r="C23" s="166" t="s">
        <v>508</v>
      </c>
      <c r="D23" s="167"/>
      <c r="E23" s="167"/>
      <c r="F23" s="167"/>
      <c r="G23" s="167"/>
      <c r="H23" s="167"/>
      <c r="I23" s="167"/>
      <c r="J23" s="168"/>
    </row>
    <row r="24" spans="1:10">
      <c r="A24" s="80"/>
      <c r="B24" s="81"/>
      <c r="C24" s="81"/>
      <c r="D24" s="81"/>
      <c r="E24" s="196"/>
      <c r="F24" s="196"/>
      <c r="G24" s="196"/>
      <c r="H24" s="196"/>
      <c r="I24" s="81"/>
      <c r="J24" s="83"/>
    </row>
    <row r="25" spans="1:10">
      <c r="A25" s="190" t="s">
        <v>16</v>
      </c>
      <c r="B25" s="191"/>
      <c r="C25" s="193" t="s">
        <v>509</v>
      </c>
      <c r="D25" s="194"/>
      <c r="E25" s="194"/>
      <c r="F25" s="194"/>
      <c r="G25" s="194"/>
      <c r="H25" s="194"/>
      <c r="I25" s="194"/>
      <c r="J25" s="195"/>
    </row>
    <row r="26" spans="1:10">
      <c r="A26" s="80"/>
      <c r="B26" s="81"/>
      <c r="C26" s="88"/>
      <c r="D26" s="81"/>
      <c r="E26" s="196"/>
      <c r="F26" s="196"/>
      <c r="G26" s="196"/>
      <c r="H26" s="196"/>
      <c r="I26" s="81"/>
      <c r="J26" s="83"/>
    </row>
    <row r="27" spans="1:10">
      <c r="A27" s="190" t="s">
        <v>17</v>
      </c>
      <c r="B27" s="191"/>
      <c r="C27" s="193" t="s">
        <v>510</v>
      </c>
      <c r="D27" s="194"/>
      <c r="E27" s="194"/>
      <c r="F27" s="194"/>
      <c r="G27" s="194"/>
      <c r="H27" s="194"/>
      <c r="I27" s="194"/>
      <c r="J27" s="195"/>
    </row>
    <row r="28" spans="1:10" ht="14" customHeight="1">
      <c r="A28" s="80"/>
      <c r="B28" s="81"/>
      <c r="C28" s="88"/>
      <c r="D28" s="81"/>
      <c r="E28" s="165"/>
      <c r="F28" s="165"/>
      <c r="G28" s="165"/>
      <c r="H28" s="165"/>
      <c r="I28" s="81"/>
      <c r="J28" s="83"/>
    </row>
    <row r="29" spans="1:10" ht="23" customHeight="1">
      <c r="A29" s="158" t="s">
        <v>18</v>
      </c>
      <c r="B29" s="191"/>
      <c r="C29" s="89">
        <v>2766</v>
      </c>
      <c r="D29" s="90"/>
      <c r="E29" s="169"/>
      <c r="F29" s="169"/>
      <c r="G29" s="169"/>
      <c r="H29" s="169"/>
      <c r="I29" s="91"/>
      <c r="J29" s="92"/>
    </row>
    <row r="30" spans="1:10">
      <c r="A30" s="80"/>
      <c r="B30" s="81"/>
      <c r="C30" s="81"/>
      <c r="D30" s="81"/>
      <c r="E30" s="165"/>
      <c r="F30" s="165"/>
      <c r="G30" s="165"/>
      <c r="H30" s="165"/>
      <c r="I30" s="91"/>
      <c r="J30" s="92"/>
    </row>
    <row r="31" spans="1:10">
      <c r="A31" s="190" t="s">
        <v>19</v>
      </c>
      <c r="B31" s="191"/>
      <c r="C31" s="104" t="s">
        <v>519</v>
      </c>
      <c r="D31" s="189" t="s">
        <v>20</v>
      </c>
      <c r="E31" s="173"/>
      <c r="F31" s="173"/>
      <c r="G31" s="173"/>
      <c r="H31" s="81"/>
      <c r="I31" s="93" t="s">
        <v>21</v>
      </c>
      <c r="J31" s="94" t="s">
        <v>22</v>
      </c>
    </row>
    <row r="32" spans="1:10">
      <c r="A32" s="190"/>
      <c r="B32" s="191"/>
      <c r="C32" s="95"/>
      <c r="D32" s="64"/>
      <c r="E32" s="192"/>
      <c r="F32" s="192"/>
      <c r="G32" s="192"/>
      <c r="H32" s="192"/>
      <c r="I32" s="91"/>
      <c r="J32" s="92"/>
    </row>
    <row r="33" spans="1:10">
      <c r="A33" s="190" t="s">
        <v>23</v>
      </c>
      <c r="B33" s="191"/>
      <c r="C33" s="89" t="s">
        <v>520</v>
      </c>
      <c r="D33" s="189" t="s">
        <v>24</v>
      </c>
      <c r="E33" s="173"/>
      <c r="F33" s="173"/>
      <c r="G33" s="173"/>
      <c r="H33" s="87"/>
      <c r="I33" s="93" t="s">
        <v>25</v>
      </c>
      <c r="J33" s="94" t="s">
        <v>26</v>
      </c>
    </row>
    <row r="34" spans="1:10">
      <c r="A34" s="80"/>
      <c r="B34" s="81"/>
      <c r="C34" s="81"/>
      <c r="D34" s="81"/>
      <c r="E34" s="165"/>
      <c r="F34" s="165"/>
      <c r="G34" s="165"/>
      <c r="H34" s="165"/>
      <c r="I34" s="81"/>
      <c r="J34" s="83"/>
    </row>
    <row r="35" spans="1:10">
      <c r="A35" s="189" t="s">
        <v>27</v>
      </c>
      <c r="B35" s="173"/>
      <c r="C35" s="173"/>
      <c r="D35" s="173"/>
      <c r="E35" s="173" t="s">
        <v>28</v>
      </c>
      <c r="F35" s="173"/>
      <c r="G35" s="173"/>
      <c r="H35" s="173"/>
      <c r="I35" s="173"/>
      <c r="J35" s="96" t="s">
        <v>29</v>
      </c>
    </row>
    <row r="36" spans="1:10">
      <c r="A36" s="80"/>
      <c r="B36" s="81"/>
      <c r="C36" s="81"/>
      <c r="D36" s="81"/>
      <c r="E36" s="165"/>
      <c r="F36" s="165"/>
      <c r="G36" s="165"/>
      <c r="H36" s="165"/>
      <c r="I36" s="81"/>
      <c r="J36" s="92"/>
    </row>
    <row r="37" spans="1:10">
      <c r="A37" s="184"/>
      <c r="B37" s="185"/>
      <c r="C37" s="185"/>
      <c r="D37" s="185"/>
      <c r="E37" s="184"/>
      <c r="F37" s="185"/>
      <c r="G37" s="185"/>
      <c r="H37" s="185"/>
      <c r="I37" s="186"/>
      <c r="J37" s="97"/>
    </row>
    <row r="38" spans="1:10">
      <c r="A38" s="80"/>
      <c r="B38" s="81"/>
      <c r="C38" s="88"/>
      <c r="D38" s="188"/>
      <c r="E38" s="188"/>
      <c r="F38" s="188"/>
      <c r="G38" s="188"/>
      <c r="H38" s="188"/>
      <c r="I38" s="188"/>
      <c r="J38" s="83"/>
    </row>
    <row r="39" spans="1:10">
      <c r="A39" s="184"/>
      <c r="B39" s="185"/>
      <c r="C39" s="185"/>
      <c r="D39" s="186"/>
      <c r="E39" s="184"/>
      <c r="F39" s="185"/>
      <c r="G39" s="185"/>
      <c r="H39" s="185"/>
      <c r="I39" s="186"/>
      <c r="J39" s="89"/>
    </row>
    <row r="40" spans="1:10">
      <c r="A40" s="80"/>
      <c r="B40" s="81"/>
      <c r="C40" s="88"/>
      <c r="D40" s="98"/>
      <c r="E40" s="188"/>
      <c r="F40" s="188"/>
      <c r="G40" s="188"/>
      <c r="H40" s="188"/>
      <c r="I40" s="82"/>
      <c r="J40" s="83"/>
    </row>
    <row r="41" spans="1:10">
      <c r="A41" s="184"/>
      <c r="B41" s="185"/>
      <c r="C41" s="185"/>
      <c r="D41" s="186"/>
      <c r="E41" s="184"/>
      <c r="F41" s="185"/>
      <c r="G41" s="185"/>
      <c r="H41" s="185"/>
      <c r="I41" s="186"/>
      <c r="J41" s="89"/>
    </row>
    <row r="42" spans="1:10">
      <c r="A42" s="80"/>
      <c r="B42" s="81"/>
      <c r="C42" s="88"/>
      <c r="D42" s="98"/>
      <c r="E42" s="188"/>
      <c r="F42" s="188"/>
      <c r="G42" s="188"/>
      <c r="H42" s="188"/>
      <c r="I42" s="82"/>
      <c r="J42" s="83"/>
    </row>
    <row r="43" spans="1:10">
      <c r="A43" s="184"/>
      <c r="B43" s="185"/>
      <c r="C43" s="185"/>
      <c r="D43" s="186"/>
      <c r="E43" s="184"/>
      <c r="F43" s="185"/>
      <c r="G43" s="185"/>
      <c r="H43" s="185"/>
      <c r="I43" s="186"/>
      <c r="J43" s="89"/>
    </row>
    <row r="44" spans="1:10">
      <c r="A44" s="99"/>
      <c r="B44" s="88"/>
      <c r="C44" s="182"/>
      <c r="D44" s="182"/>
      <c r="E44" s="165"/>
      <c r="F44" s="165"/>
      <c r="G44" s="182"/>
      <c r="H44" s="182"/>
      <c r="I44" s="182"/>
      <c r="J44" s="83"/>
    </row>
    <row r="45" spans="1:10">
      <c r="A45" s="184"/>
      <c r="B45" s="185"/>
      <c r="C45" s="185"/>
      <c r="D45" s="186"/>
      <c r="E45" s="184"/>
      <c r="F45" s="185"/>
      <c r="G45" s="185"/>
      <c r="H45" s="185"/>
      <c r="I45" s="186"/>
      <c r="J45" s="89"/>
    </row>
    <row r="46" spans="1:10">
      <c r="A46" s="99"/>
      <c r="B46" s="88"/>
      <c r="C46" s="88"/>
      <c r="D46" s="81"/>
      <c r="E46" s="187"/>
      <c r="F46" s="187"/>
      <c r="G46" s="182"/>
      <c r="H46" s="182"/>
      <c r="I46" s="81"/>
      <c r="J46" s="83"/>
    </row>
    <row r="47" spans="1:10">
      <c r="A47" s="184"/>
      <c r="B47" s="185"/>
      <c r="C47" s="185"/>
      <c r="D47" s="186"/>
      <c r="E47" s="184"/>
      <c r="F47" s="185"/>
      <c r="G47" s="185"/>
      <c r="H47" s="185"/>
      <c r="I47" s="186"/>
      <c r="J47" s="89"/>
    </row>
    <row r="48" spans="1:10">
      <c r="A48" s="99"/>
      <c r="B48" s="88"/>
      <c r="C48" s="88"/>
      <c r="D48" s="81"/>
      <c r="E48" s="165"/>
      <c r="F48" s="165"/>
      <c r="G48" s="182"/>
      <c r="H48" s="182"/>
      <c r="I48" s="81"/>
      <c r="J48" s="100" t="s">
        <v>30</v>
      </c>
    </row>
    <row r="49" spans="1:10">
      <c r="A49" s="99"/>
      <c r="B49" s="88"/>
      <c r="C49" s="88"/>
      <c r="D49" s="81"/>
      <c r="E49" s="165"/>
      <c r="F49" s="165"/>
      <c r="G49" s="182"/>
      <c r="H49" s="182"/>
      <c r="I49" s="81"/>
      <c r="J49" s="100" t="s">
        <v>31</v>
      </c>
    </row>
    <row r="50" spans="1:10" ht="14.75" customHeight="1">
      <c r="A50" s="158" t="s">
        <v>32</v>
      </c>
      <c r="B50" s="159"/>
      <c r="C50" s="175" t="s">
        <v>511</v>
      </c>
      <c r="D50" s="176"/>
      <c r="E50" s="177" t="s">
        <v>33</v>
      </c>
      <c r="F50" s="178"/>
      <c r="G50" s="179"/>
      <c r="H50" s="180"/>
      <c r="I50" s="180"/>
      <c r="J50" s="181"/>
    </row>
    <row r="51" spans="1:10">
      <c r="A51" s="99"/>
      <c r="B51" s="88"/>
      <c r="C51" s="182"/>
      <c r="D51" s="182"/>
      <c r="E51" s="165"/>
      <c r="F51" s="165"/>
      <c r="G51" s="183" t="s">
        <v>34</v>
      </c>
      <c r="H51" s="183"/>
      <c r="I51" s="183"/>
      <c r="J51" s="72"/>
    </row>
    <row r="52" spans="1:10" ht="14" customHeight="1">
      <c r="A52" s="158" t="s">
        <v>35</v>
      </c>
      <c r="B52" s="159"/>
      <c r="C52" s="166" t="s">
        <v>512</v>
      </c>
      <c r="D52" s="167"/>
      <c r="E52" s="167"/>
      <c r="F52" s="167"/>
      <c r="G52" s="167"/>
      <c r="H52" s="167"/>
      <c r="I52" s="167"/>
      <c r="J52" s="168"/>
    </row>
    <row r="53" spans="1:10">
      <c r="A53" s="80"/>
      <c r="B53" s="81"/>
      <c r="C53" s="169" t="s">
        <v>36</v>
      </c>
      <c r="D53" s="169"/>
      <c r="E53" s="169"/>
      <c r="F53" s="169"/>
      <c r="G53" s="169"/>
      <c r="H53" s="169"/>
      <c r="I53" s="169"/>
      <c r="J53" s="83"/>
    </row>
    <row r="54" spans="1:10">
      <c r="A54" s="158" t="s">
        <v>37</v>
      </c>
      <c r="B54" s="159"/>
      <c r="C54" s="170" t="s">
        <v>513</v>
      </c>
      <c r="D54" s="171"/>
      <c r="E54" s="172"/>
      <c r="F54" s="165"/>
      <c r="G54" s="165"/>
      <c r="H54" s="173"/>
      <c r="I54" s="173"/>
      <c r="J54" s="174"/>
    </row>
    <row r="55" spans="1:10">
      <c r="A55" s="80"/>
      <c r="B55" s="81"/>
      <c r="C55" s="88"/>
      <c r="D55" s="81"/>
      <c r="E55" s="165"/>
      <c r="F55" s="165"/>
      <c r="G55" s="165"/>
      <c r="H55" s="165"/>
      <c r="I55" s="81"/>
      <c r="J55" s="83"/>
    </row>
    <row r="56" spans="1:10" ht="14.75" customHeight="1">
      <c r="A56" s="158" t="s">
        <v>38</v>
      </c>
      <c r="B56" s="159"/>
      <c r="C56" s="160" t="s">
        <v>514</v>
      </c>
      <c r="D56" s="161"/>
      <c r="E56" s="161"/>
      <c r="F56" s="161"/>
      <c r="G56" s="161"/>
      <c r="H56" s="161"/>
      <c r="I56" s="161"/>
      <c r="J56" s="162"/>
    </row>
    <row r="57" spans="1:10">
      <c r="A57" s="80"/>
      <c r="B57" s="81"/>
      <c r="C57" s="81"/>
      <c r="D57" s="81"/>
      <c r="E57" s="165"/>
      <c r="F57" s="165"/>
      <c r="G57" s="165"/>
      <c r="H57" s="165"/>
      <c r="I57" s="81"/>
      <c r="J57" s="83"/>
    </row>
    <row r="58" spans="1:10">
      <c r="A58" s="158" t="s">
        <v>39</v>
      </c>
      <c r="B58" s="159"/>
      <c r="C58" s="160" t="s">
        <v>515</v>
      </c>
      <c r="D58" s="161"/>
      <c r="E58" s="161"/>
      <c r="F58" s="161"/>
      <c r="G58" s="161"/>
      <c r="H58" s="161"/>
      <c r="I58" s="161"/>
      <c r="J58" s="162"/>
    </row>
    <row r="59" spans="1:10" ht="14.75" customHeight="1">
      <c r="A59" s="80"/>
      <c r="B59" s="81"/>
      <c r="C59" s="163" t="s">
        <v>40</v>
      </c>
      <c r="D59" s="163"/>
      <c r="E59" s="163"/>
      <c r="F59" s="163"/>
      <c r="G59" s="81"/>
      <c r="H59" s="81"/>
      <c r="I59" s="81"/>
      <c r="J59" s="83"/>
    </row>
    <row r="60" spans="1:10">
      <c r="A60" s="158" t="s">
        <v>41</v>
      </c>
      <c r="B60" s="159"/>
      <c r="C60" s="160" t="s">
        <v>516</v>
      </c>
      <c r="D60" s="161"/>
      <c r="E60" s="161"/>
      <c r="F60" s="161"/>
      <c r="G60" s="161"/>
      <c r="H60" s="161"/>
      <c r="I60" s="161"/>
      <c r="J60" s="162"/>
    </row>
    <row r="61" spans="1:10" ht="14.75" customHeight="1">
      <c r="A61" s="101"/>
      <c r="B61" s="102"/>
      <c r="C61" s="164" t="s">
        <v>42</v>
      </c>
      <c r="D61" s="164"/>
      <c r="E61" s="164"/>
      <c r="F61" s="164"/>
      <c r="G61" s="164"/>
      <c r="H61" s="102"/>
      <c r="I61" s="102"/>
      <c r="J61" s="103"/>
    </row>
    <row r="68" ht="27" customHeight="1"/>
    <row r="72" ht="38.75" customHeight="1"/>
  </sheetData>
  <sheetProtection formatCells="0" insertRows="0"/>
  <mergeCells count="122">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47:D47"/>
    <mergeCell ref="E47:I47"/>
    <mergeCell ref="E48:F48"/>
    <mergeCell ref="G48:H48"/>
    <mergeCell ref="E49:F49"/>
    <mergeCell ref="G49:H49"/>
    <mergeCell ref="C44:D44"/>
    <mergeCell ref="E44:F44"/>
    <mergeCell ref="G44:I44"/>
    <mergeCell ref="A45:D45"/>
    <mergeCell ref="E45:I45"/>
    <mergeCell ref="E46:F46"/>
    <mergeCell ref="G46:H46"/>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58:B58"/>
    <mergeCell ref="C58:J58"/>
    <mergeCell ref="C59:F59"/>
    <mergeCell ref="A60:B60"/>
    <mergeCell ref="C60:J60"/>
    <mergeCell ref="C61:G61"/>
    <mergeCell ref="E55:F55"/>
    <mergeCell ref="G55:H55"/>
    <mergeCell ref="A56:B56"/>
    <mergeCell ref="C56:J56"/>
    <mergeCell ref="E57:F57"/>
    <mergeCell ref="G57:H57"/>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6"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view="pageBreakPreview" topLeftCell="A114" zoomScaleNormal="100" zoomScaleSheetLayoutView="100" workbookViewId="0">
      <selection activeCell="I118" sqref="I118"/>
    </sheetView>
  </sheetViews>
  <sheetFormatPr defaultColWidth="8.81640625" defaultRowHeight="12.5"/>
  <cols>
    <col min="8" max="9" width="16.1796875" style="30" customWidth="1"/>
    <col min="10" max="10" width="10.1796875" bestFit="1" customWidth="1"/>
  </cols>
  <sheetData>
    <row r="1" spans="1:9">
      <c r="A1" s="231" t="s">
        <v>43</v>
      </c>
      <c r="B1" s="232"/>
      <c r="C1" s="232"/>
      <c r="D1" s="232"/>
      <c r="E1" s="232"/>
      <c r="F1" s="232"/>
      <c r="G1" s="232"/>
      <c r="H1" s="232"/>
      <c r="I1" s="232"/>
    </row>
    <row r="2" spans="1:9" ht="12.75" customHeight="1">
      <c r="A2" s="233" t="s">
        <v>589</v>
      </c>
      <c r="B2" s="234"/>
      <c r="C2" s="234"/>
      <c r="D2" s="234"/>
      <c r="E2" s="234"/>
      <c r="F2" s="234"/>
      <c r="G2" s="234"/>
      <c r="H2" s="234"/>
      <c r="I2" s="234"/>
    </row>
    <row r="3" spans="1:9">
      <c r="A3" s="235" t="s">
        <v>499</v>
      </c>
      <c r="B3" s="235"/>
      <c r="C3" s="235"/>
      <c r="D3" s="235"/>
      <c r="E3" s="235"/>
      <c r="F3" s="235"/>
      <c r="G3" s="235"/>
      <c r="H3" s="235"/>
      <c r="I3" s="235"/>
    </row>
    <row r="4" spans="1:9" ht="12.75" customHeight="1">
      <c r="A4" s="236" t="s">
        <v>517</v>
      </c>
      <c r="B4" s="237"/>
      <c r="C4" s="237"/>
      <c r="D4" s="237"/>
      <c r="E4" s="237"/>
      <c r="F4" s="237"/>
      <c r="G4" s="237"/>
      <c r="H4" s="237"/>
      <c r="I4" s="238"/>
    </row>
    <row r="5" spans="1:9" ht="31.5">
      <c r="A5" s="241" t="s">
        <v>44</v>
      </c>
      <c r="B5" s="242"/>
      <c r="C5" s="242"/>
      <c r="D5" s="242"/>
      <c r="E5" s="242"/>
      <c r="F5" s="242"/>
      <c r="G5" s="9" t="s">
        <v>45</v>
      </c>
      <c r="H5" s="11" t="s">
        <v>46</v>
      </c>
      <c r="I5" s="11" t="s">
        <v>47</v>
      </c>
    </row>
    <row r="6" spans="1:9">
      <c r="A6" s="239">
        <v>1</v>
      </c>
      <c r="B6" s="240"/>
      <c r="C6" s="240"/>
      <c r="D6" s="240"/>
      <c r="E6" s="240"/>
      <c r="F6" s="240"/>
      <c r="G6" s="10">
        <v>2</v>
      </c>
      <c r="H6" s="11">
        <v>3</v>
      </c>
      <c r="I6" s="11">
        <v>4</v>
      </c>
    </row>
    <row r="7" spans="1:9">
      <c r="A7" s="243"/>
      <c r="B7" s="243"/>
      <c r="C7" s="243"/>
      <c r="D7" s="243"/>
      <c r="E7" s="243"/>
      <c r="F7" s="243"/>
      <c r="G7" s="243"/>
      <c r="H7" s="243"/>
      <c r="I7" s="243"/>
    </row>
    <row r="8" spans="1:9" ht="12.75" customHeight="1">
      <c r="A8" s="225" t="s">
        <v>48</v>
      </c>
      <c r="B8" s="225"/>
      <c r="C8" s="225"/>
      <c r="D8" s="225"/>
      <c r="E8" s="225"/>
      <c r="F8" s="225"/>
      <c r="G8" s="12">
        <v>1</v>
      </c>
      <c r="H8" s="28">
        <v>0</v>
      </c>
      <c r="I8" s="28">
        <v>0</v>
      </c>
    </row>
    <row r="9" spans="1:9" ht="12.75" customHeight="1">
      <c r="A9" s="226" t="s">
        <v>49</v>
      </c>
      <c r="B9" s="226"/>
      <c r="C9" s="226"/>
      <c r="D9" s="226"/>
      <c r="E9" s="226"/>
      <c r="F9" s="226"/>
      <c r="G9" s="13">
        <v>2</v>
      </c>
      <c r="H9" s="29">
        <f>H10+H17+H27+H38+H43</f>
        <v>34466947</v>
      </c>
      <c r="I9" s="29">
        <f>I10+I17+I27+I38+I43</f>
        <v>32693574</v>
      </c>
    </row>
    <row r="10" spans="1:9" ht="12.75" customHeight="1">
      <c r="A10" s="228" t="s">
        <v>50</v>
      </c>
      <c r="B10" s="228"/>
      <c r="C10" s="228"/>
      <c r="D10" s="228"/>
      <c r="E10" s="228"/>
      <c r="F10" s="228"/>
      <c r="G10" s="13">
        <v>3</v>
      </c>
      <c r="H10" s="29">
        <f>H11+H12+H13+H14+H15+H16</f>
        <v>384414</v>
      </c>
      <c r="I10" s="29">
        <f>I11+I12+I13+I14+I15+I16</f>
        <v>932797</v>
      </c>
    </row>
    <row r="11" spans="1:9" ht="12.75" customHeight="1">
      <c r="A11" s="224" t="s">
        <v>497</v>
      </c>
      <c r="B11" s="224"/>
      <c r="C11" s="224"/>
      <c r="D11" s="224"/>
      <c r="E11" s="224"/>
      <c r="F11" s="224"/>
      <c r="G11" s="12">
        <v>4</v>
      </c>
      <c r="H11" s="28">
        <v>0</v>
      </c>
      <c r="I11" s="28">
        <v>0</v>
      </c>
    </row>
    <row r="12" spans="1:9" ht="23" customHeight="1">
      <c r="A12" s="224" t="s">
        <v>496</v>
      </c>
      <c r="B12" s="224"/>
      <c r="C12" s="224"/>
      <c r="D12" s="224"/>
      <c r="E12" s="224"/>
      <c r="F12" s="224"/>
      <c r="G12" s="12">
        <v>5</v>
      </c>
      <c r="H12" s="28">
        <v>37674</v>
      </c>
      <c r="I12" s="28">
        <v>370993</v>
      </c>
    </row>
    <row r="13" spans="1:9" ht="12.75" customHeight="1">
      <c r="A13" s="224" t="s">
        <v>51</v>
      </c>
      <c r="B13" s="224"/>
      <c r="C13" s="224"/>
      <c r="D13" s="224"/>
      <c r="E13" s="224"/>
      <c r="F13" s="224"/>
      <c r="G13" s="12">
        <v>6</v>
      </c>
      <c r="H13" s="28">
        <v>0</v>
      </c>
      <c r="I13" s="28">
        <v>0</v>
      </c>
    </row>
    <row r="14" spans="1:9" ht="12.75" customHeight="1">
      <c r="A14" s="224" t="s">
        <v>52</v>
      </c>
      <c r="B14" s="224"/>
      <c r="C14" s="224"/>
      <c r="D14" s="224"/>
      <c r="E14" s="224"/>
      <c r="F14" s="224"/>
      <c r="G14" s="12">
        <v>7</v>
      </c>
      <c r="H14" s="28">
        <v>0</v>
      </c>
      <c r="I14" s="28">
        <v>0</v>
      </c>
    </row>
    <row r="15" spans="1:9" ht="12.75" customHeight="1">
      <c r="A15" s="224" t="s">
        <v>53</v>
      </c>
      <c r="B15" s="224"/>
      <c r="C15" s="224"/>
      <c r="D15" s="224"/>
      <c r="E15" s="224"/>
      <c r="F15" s="224"/>
      <c r="G15" s="12">
        <v>8</v>
      </c>
      <c r="H15" s="28">
        <v>346740</v>
      </c>
      <c r="I15" s="28">
        <v>561804</v>
      </c>
    </row>
    <row r="16" spans="1:9" ht="12.75" customHeight="1">
      <c r="A16" s="224" t="s">
        <v>54</v>
      </c>
      <c r="B16" s="224"/>
      <c r="C16" s="224"/>
      <c r="D16" s="224"/>
      <c r="E16" s="224"/>
      <c r="F16" s="224"/>
      <c r="G16" s="12">
        <v>9</v>
      </c>
      <c r="H16" s="28">
        <v>0</v>
      </c>
      <c r="I16" s="28">
        <v>0</v>
      </c>
    </row>
    <row r="17" spans="1:9" ht="12.75" customHeight="1">
      <c r="A17" s="228" t="s">
        <v>55</v>
      </c>
      <c r="B17" s="228"/>
      <c r="C17" s="228"/>
      <c r="D17" s="228"/>
      <c r="E17" s="228"/>
      <c r="F17" s="228"/>
      <c r="G17" s="13">
        <v>10</v>
      </c>
      <c r="H17" s="29">
        <f>H18+H19+H20+H21+H22+H23+H24+H25+H26</f>
        <v>29169292</v>
      </c>
      <c r="I17" s="29">
        <f>I18+I19+I20+I21+I22+I23+I24+I25+I26</f>
        <v>27829238</v>
      </c>
    </row>
    <row r="18" spans="1:9" ht="12.75" customHeight="1">
      <c r="A18" s="224" t="s">
        <v>56</v>
      </c>
      <c r="B18" s="224"/>
      <c r="C18" s="224"/>
      <c r="D18" s="224"/>
      <c r="E18" s="224"/>
      <c r="F18" s="224"/>
      <c r="G18" s="12">
        <v>11</v>
      </c>
      <c r="H18" s="28">
        <v>2071185</v>
      </c>
      <c r="I18" s="28">
        <v>2071185</v>
      </c>
    </row>
    <row r="19" spans="1:9" ht="12.75" customHeight="1">
      <c r="A19" s="224" t="s">
        <v>57</v>
      </c>
      <c r="B19" s="224"/>
      <c r="C19" s="224"/>
      <c r="D19" s="224"/>
      <c r="E19" s="224"/>
      <c r="F19" s="224"/>
      <c r="G19" s="12">
        <v>12</v>
      </c>
      <c r="H19" s="28">
        <v>20205668</v>
      </c>
      <c r="I19" s="28">
        <v>18831755</v>
      </c>
    </row>
    <row r="20" spans="1:9" ht="12.75" customHeight="1">
      <c r="A20" s="224" t="s">
        <v>58</v>
      </c>
      <c r="B20" s="224"/>
      <c r="C20" s="224"/>
      <c r="D20" s="224"/>
      <c r="E20" s="224"/>
      <c r="F20" s="224"/>
      <c r="G20" s="12">
        <v>13</v>
      </c>
      <c r="H20" s="28">
        <v>4901302</v>
      </c>
      <c r="I20" s="28">
        <v>4484199</v>
      </c>
    </row>
    <row r="21" spans="1:9" ht="12.75" customHeight="1">
      <c r="A21" s="224" t="s">
        <v>59</v>
      </c>
      <c r="B21" s="224"/>
      <c r="C21" s="224"/>
      <c r="D21" s="224"/>
      <c r="E21" s="224"/>
      <c r="F21" s="224"/>
      <c r="G21" s="12">
        <v>14</v>
      </c>
      <c r="H21" s="28">
        <v>1909472</v>
      </c>
      <c r="I21" s="28">
        <v>2189222</v>
      </c>
    </row>
    <row r="22" spans="1:9" ht="12.75" customHeight="1">
      <c r="A22" s="224" t="s">
        <v>60</v>
      </c>
      <c r="B22" s="224"/>
      <c r="C22" s="224"/>
      <c r="D22" s="224"/>
      <c r="E22" s="224"/>
      <c r="F22" s="224"/>
      <c r="G22" s="12">
        <v>15</v>
      </c>
      <c r="H22" s="28">
        <v>0</v>
      </c>
      <c r="I22" s="28">
        <v>0</v>
      </c>
    </row>
    <row r="23" spans="1:9" ht="12.75" customHeight="1">
      <c r="A23" s="224" t="s">
        <v>61</v>
      </c>
      <c r="B23" s="224"/>
      <c r="C23" s="224"/>
      <c r="D23" s="224"/>
      <c r="E23" s="224"/>
      <c r="F23" s="224"/>
      <c r="G23" s="12">
        <v>16</v>
      </c>
      <c r="H23" s="28">
        <v>0</v>
      </c>
      <c r="I23" s="28">
        <v>0</v>
      </c>
    </row>
    <row r="24" spans="1:9" ht="12.75" customHeight="1">
      <c r="A24" s="224" t="s">
        <v>62</v>
      </c>
      <c r="B24" s="224"/>
      <c r="C24" s="224"/>
      <c r="D24" s="224"/>
      <c r="E24" s="224"/>
      <c r="F24" s="224"/>
      <c r="G24" s="12">
        <v>17</v>
      </c>
      <c r="H24" s="28">
        <v>78710</v>
      </c>
      <c r="I24" s="28">
        <v>242303</v>
      </c>
    </row>
    <row r="25" spans="1:9" ht="12.75" customHeight="1">
      <c r="A25" s="224" t="s">
        <v>63</v>
      </c>
      <c r="B25" s="224"/>
      <c r="C25" s="224"/>
      <c r="D25" s="224"/>
      <c r="E25" s="224"/>
      <c r="F25" s="224"/>
      <c r="G25" s="12">
        <v>18</v>
      </c>
      <c r="H25" s="28">
        <v>2955</v>
      </c>
      <c r="I25" s="28">
        <v>10574</v>
      </c>
    </row>
    <row r="26" spans="1:9" ht="12.75" customHeight="1">
      <c r="A26" s="224" t="s">
        <v>64</v>
      </c>
      <c r="B26" s="224"/>
      <c r="C26" s="224"/>
      <c r="D26" s="224"/>
      <c r="E26" s="224"/>
      <c r="F26" s="224"/>
      <c r="G26" s="12">
        <v>19</v>
      </c>
      <c r="H26" s="28">
        <v>0</v>
      </c>
      <c r="I26" s="28">
        <v>0</v>
      </c>
    </row>
    <row r="27" spans="1:9" ht="12.75" customHeight="1">
      <c r="A27" s="228" t="s">
        <v>65</v>
      </c>
      <c r="B27" s="228"/>
      <c r="C27" s="228"/>
      <c r="D27" s="228"/>
      <c r="E27" s="228"/>
      <c r="F27" s="228"/>
      <c r="G27" s="13">
        <v>20</v>
      </c>
      <c r="H27" s="29">
        <f>SUM(H28:H37)</f>
        <v>1546428</v>
      </c>
      <c r="I27" s="29">
        <f>SUM(I28:I37)</f>
        <v>856687</v>
      </c>
    </row>
    <row r="28" spans="1:9" ht="12.75" customHeight="1">
      <c r="A28" s="224" t="s">
        <v>66</v>
      </c>
      <c r="B28" s="224"/>
      <c r="C28" s="224"/>
      <c r="D28" s="224"/>
      <c r="E28" s="224"/>
      <c r="F28" s="224"/>
      <c r="G28" s="12">
        <v>21</v>
      </c>
      <c r="H28" s="28">
        <v>4341</v>
      </c>
      <c r="I28" s="28">
        <v>4341</v>
      </c>
    </row>
    <row r="29" spans="1:9" ht="12.75" customHeight="1">
      <c r="A29" s="224" t="s">
        <v>67</v>
      </c>
      <c r="B29" s="224"/>
      <c r="C29" s="224"/>
      <c r="D29" s="224"/>
      <c r="E29" s="224"/>
      <c r="F29" s="224"/>
      <c r="G29" s="12">
        <v>22</v>
      </c>
      <c r="H29" s="28">
        <v>0</v>
      </c>
      <c r="I29" s="28">
        <v>0</v>
      </c>
    </row>
    <row r="30" spans="1:9" ht="12.75" customHeight="1">
      <c r="A30" s="224" t="s">
        <v>68</v>
      </c>
      <c r="B30" s="224"/>
      <c r="C30" s="224"/>
      <c r="D30" s="224"/>
      <c r="E30" s="224"/>
      <c r="F30" s="224"/>
      <c r="G30" s="12">
        <v>23</v>
      </c>
      <c r="H30" s="28">
        <v>0</v>
      </c>
      <c r="I30" s="28">
        <v>0</v>
      </c>
    </row>
    <row r="31" spans="1:9" ht="24" customHeight="1">
      <c r="A31" s="224" t="s">
        <v>69</v>
      </c>
      <c r="B31" s="224"/>
      <c r="C31" s="224"/>
      <c r="D31" s="224"/>
      <c r="E31" s="224"/>
      <c r="F31" s="224"/>
      <c r="G31" s="12">
        <v>24</v>
      </c>
      <c r="H31" s="28">
        <v>0</v>
      </c>
      <c r="I31" s="28">
        <v>0</v>
      </c>
    </row>
    <row r="32" spans="1:9" ht="23.75" customHeight="1">
      <c r="A32" s="224" t="s">
        <v>70</v>
      </c>
      <c r="B32" s="224"/>
      <c r="C32" s="224"/>
      <c r="D32" s="224"/>
      <c r="E32" s="224"/>
      <c r="F32" s="224"/>
      <c r="G32" s="12">
        <v>25</v>
      </c>
      <c r="H32" s="28">
        <v>0</v>
      </c>
      <c r="I32" s="28">
        <v>0</v>
      </c>
    </row>
    <row r="33" spans="1:9" ht="21.65" customHeight="1">
      <c r="A33" s="224" t="s">
        <v>71</v>
      </c>
      <c r="B33" s="224"/>
      <c r="C33" s="224"/>
      <c r="D33" s="224"/>
      <c r="E33" s="224"/>
      <c r="F33" s="224"/>
      <c r="G33" s="12">
        <v>26</v>
      </c>
      <c r="H33" s="28">
        <v>0</v>
      </c>
      <c r="I33" s="28">
        <v>0</v>
      </c>
    </row>
    <row r="34" spans="1:9" ht="12.75" customHeight="1">
      <c r="A34" s="224" t="s">
        <v>72</v>
      </c>
      <c r="B34" s="224"/>
      <c r="C34" s="224"/>
      <c r="D34" s="224"/>
      <c r="E34" s="224"/>
      <c r="F34" s="224"/>
      <c r="G34" s="12">
        <v>27</v>
      </c>
      <c r="H34" s="28">
        <v>0</v>
      </c>
      <c r="I34" s="28">
        <v>0</v>
      </c>
    </row>
    <row r="35" spans="1:9" ht="12.75" customHeight="1">
      <c r="A35" s="224" t="s">
        <v>73</v>
      </c>
      <c r="B35" s="224"/>
      <c r="C35" s="224"/>
      <c r="D35" s="224"/>
      <c r="E35" s="224"/>
      <c r="F35" s="224"/>
      <c r="G35" s="12">
        <v>28</v>
      </c>
      <c r="H35" s="28">
        <v>1542087</v>
      </c>
      <c r="I35" s="28">
        <v>852346</v>
      </c>
    </row>
    <row r="36" spans="1:9" ht="12.75" customHeight="1">
      <c r="A36" s="224" t="s">
        <v>74</v>
      </c>
      <c r="B36" s="224"/>
      <c r="C36" s="224"/>
      <c r="D36" s="224"/>
      <c r="E36" s="224"/>
      <c r="F36" s="224"/>
      <c r="G36" s="12">
        <v>29</v>
      </c>
      <c r="H36" s="28">
        <v>0</v>
      </c>
      <c r="I36" s="28">
        <v>0</v>
      </c>
    </row>
    <row r="37" spans="1:9" ht="12.75" customHeight="1">
      <c r="A37" s="224" t="s">
        <v>75</v>
      </c>
      <c r="B37" s="224"/>
      <c r="C37" s="224"/>
      <c r="D37" s="224"/>
      <c r="E37" s="224"/>
      <c r="F37" s="224"/>
      <c r="G37" s="12">
        <v>30</v>
      </c>
      <c r="H37" s="28">
        <v>0</v>
      </c>
      <c r="I37" s="28">
        <v>0</v>
      </c>
    </row>
    <row r="38" spans="1:9" ht="12.75" customHeight="1">
      <c r="A38" s="228" t="s">
        <v>76</v>
      </c>
      <c r="B38" s="228"/>
      <c r="C38" s="228"/>
      <c r="D38" s="228"/>
      <c r="E38" s="228"/>
      <c r="F38" s="228"/>
      <c r="G38" s="13">
        <v>31</v>
      </c>
      <c r="H38" s="29">
        <f>H39+H40+H41+H42</f>
        <v>1044939</v>
      </c>
      <c r="I38" s="29">
        <f>I39+I40+I41+I42</f>
        <v>752978</v>
      </c>
    </row>
    <row r="39" spans="1:9" ht="12.75" customHeight="1">
      <c r="A39" s="224" t="s">
        <v>77</v>
      </c>
      <c r="B39" s="224"/>
      <c r="C39" s="224"/>
      <c r="D39" s="224"/>
      <c r="E39" s="224"/>
      <c r="F39" s="224"/>
      <c r="G39" s="12">
        <v>32</v>
      </c>
      <c r="H39" s="28">
        <v>0</v>
      </c>
      <c r="I39" s="28">
        <v>0</v>
      </c>
    </row>
    <row r="40" spans="1:9" ht="27" customHeight="1">
      <c r="A40" s="224" t="s">
        <v>78</v>
      </c>
      <c r="B40" s="224"/>
      <c r="C40" s="224"/>
      <c r="D40" s="224"/>
      <c r="E40" s="224"/>
      <c r="F40" s="224"/>
      <c r="G40" s="12">
        <v>33</v>
      </c>
      <c r="H40" s="28">
        <v>0</v>
      </c>
      <c r="I40" s="28">
        <v>0</v>
      </c>
    </row>
    <row r="41" spans="1:9" ht="12.75" customHeight="1">
      <c r="A41" s="224" t="s">
        <v>79</v>
      </c>
      <c r="B41" s="224"/>
      <c r="C41" s="224"/>
      <c r="D41" s="224"/>
      <c r="E41" s="224"/>
      <c r="F41" s="224"/>
      <c r="G41" s="12">
        <v>34</v>
      </c>
      <c r="H41" s="28">
        <v>936670</v>
      </c>
      <c r="I41" s="28">
        <v>648772</v>
      </c>
    </row>
    <row r="42" spans="1:9" ht="12.75" customHeight="1">
      <c r="A42" s="224" t="s">
        <v>80</v>
      </c>
      <c r="B42" s="224"/>
      <c r="C42" s="224"/>
      <c r="D42" s="224"/>
      <c r="E42" s="224"/>
      <c r="F42" s="224"/>
      <c r="G42" s="12">
        <v>35</v>
      </c>
      <c r="H42" s="28">
        <v>108269</v>
      </c>
      <c r="I42" s="28">
        <v>104206</v>
      </c>
    </row>
    <row r="43" spans="1:9" ht="12.75" customHeight="1">
      <c r="A43" s="224" t="s">
        <v>81</v>
      </c>
      <c r="B43" s="224"/>
      <c r="C43" s="224"/>
      <c r="D43" s="224"/>
      <c r="E43" s="224"/>
      <c r="F43" s="224"/>
      <c r="G43" s="12">
        <v>36</v>
      </c>
      <c r="H43" s="28">
        <v>2321874</v>
      </c>
      <c r="I43" s="28">
        <v>2321874</v>
      </c>
    </row>
    <row r="44" spans="1:9" ht="12.75" customHeight="1">
      <c r="A44" s="226" t="s">
        <v>82</v>
      </c>
      <c r="B44" s="226"/>
      <c r="C44" s="226"/>
      <c r="D44" s="226"/>
      <c r="E44" s="226"/>
      <c r="F44" s="226"/>
      <c r="G44" s="13">
        <v>37</v>
      </c>
      <c r="H44" s="29">
        <f>H45+H53+H60+H70</f>
        <v>126553313</v>
      </c>
      <c r="I44" s="29">
        <f>I45+I53+I60+I70</f>
        <v>113066638</v>
      </c>
    </row>
    <row r="45" spans="1:9" ht="12.75" customHeight="1">
      <c r="A45" s="228" t="s">
        <v>83</v>
      </c>
      <c r="B45" s="228"/>
      <c r="C45" s="228"/>
      <c r="D45" s="228"/>
      <c r="E45" s="228"/>
      <c r="F45" s="228"/>
      <c r="G45" s="13">
        <v>38</v>
      </c>
      <c r="H45" s="29">
        <f>SUM(H46:H52)</f>
        <v>9780753</v>
      </c>
      <c r="I45" s="29">
        <f>SUM(I46:I52)</f>
        <v>16530715</v>
      </c>
    </row>
    <row r="46" spans="1:9" ht="12.75" customHeight="1">
      <c r="A46" s="224" t="s">
        <v>84</v>
      </c>
      <c r="B46" s="224"/>
      <c r="C46" s="224"/>
      <c r="D46" s="224"/>
      <c r="E46" s="224"/>
      <c r="F46" s="224"/>
      <c r="G46" s="12">
        <v>39</v>
      </c>
      <c r="H46" s="28">
        <v>665760</v>
      </c>
      <c r="I46" s="28">
        <v>2064253</v>
      </c>
    </row>
    <row r="47" spans="1:9" ht="12.75" customHeight="1">
      <c r="A47" s="224" t="s">
        <v>85</v>
      </c>
      <c r="B47" s="224"/>
      <c r="C47" s="224"/>
      <c r="D47" s="224"/>
      <c r="E47" s="224"/>
      <c r="F47" s="224"/>
      <c r="G47" s="12">
        <v>40</v>
      </c>
      <c r="H47" s="28">
        <v>9114993</v>
      </c>
      <c r="I47" s="28">
        <v>14466462</v>
      </c>
    </row>
    <row r="48" spans="1:9" ht="12.75" customHeight="1">
      <c r="A48" s="224" t="s">
        <v>86</v>
      </c>
      <c r="B48" s="224"/>
      <c r="C48" s="224"/>
      <c r="D48" s="224"/>
      <c r="E48" s="224"/>
      <c r="F48" s="224"/>
      <c r="G48" s="12">
        <v>41</v>
      </c>
      <c r="H48" s="28">
        <v>0</v>
      </c>
      <c r="I48" s="28">
        <v>0</v>
      </c>
    </row>
    <row r="49" spans="1:9" ht="12.75" customHeight="1">
      <c r="A49" s="224" t="s">
        <v>87</v>
      </c>
      <c r="B49" s="224"/>
      <c r="C49" s="224"/>
      <c r="D49" s="224"/>
      <c r="E49" s="224"/>
      <c r="F49" s="224"/>
      <c r="G49" s="12">
        <v>42</v>
      </c>
      <c r="H49" s="28">
        <v>0</v>
      </c>
      <c r="I49" s="28">
        <v>0</v>
      </c>
    </row>
    <row r="50" spans="1:9" ht="12.75" customHeight="1">
      <c r="A50" s="224" t="s">
        <v>88</v>
      </c>
      <c r="B50" s="224"/>
      <c r="C50" s="224"/>
      <c r="D50" s="224"/>
      <c r="E50" s="224"/>
      <c r="F50" s="224"/>
      <c r="G50" s="12">
        <v>43</v>
      </c>
      <c r="H50" s="28">
        <v>0</v>
      </c>
      <c r="I50" s="28">
        <v>0</v>
      </c>
    </row>
    <row r="51" spans="1:9" ht="12.75" customHeight="1">
      <c r="A51" s="224" t="s">
        <v>89</v>
      </c>
      <c r="B51" s="224"/>
      <c r="C51" s="224"/>
      <c r="D51" s="224"/>
      <c r="E51" s="224"/>
      <c r="F51" s="224"/>
      <c r="G51" s="12">
        <v>44</v>
      </c>
      <c r="H51" s="28">
        <v>0</v>
      </c>
      <c r="I51" s="28">
        <v>0</v>
      </c>
    </row>
    <row r="52" spans="1:9" ht="12.75" customHeight="1">
      <c r="A52" s="224" t="s">
        <v>90</v>
      </c>
      <c r="B52" s="224"/>
      <c r="C52" s="224"/>
      <c r="D52" s="224"/>
      <c r="E52" s="224"/>
      <c r="F52" s="224"/>
      <c r="G52" s="12">
        <v>45</v>
      </c>
      <c r="H52" s="28">
        <v>0</v>
      </c>
      <c r="I52" s="28">
        <v>0</v>
      </c>
    </row>
    <row r="53" spans="1:9" ht="12.75" customHeight="1">
      <c r="A53" s="228" t="s">
        <v>91</v>
      </c>
      <c r="B53" s="228"/>
      <c r="C53" s="228"/>
      <c r="D53" s="228"/>
      <c r="E53" s="228"/>
      <c r="F53" s="228"/>
      <c r="G53" s="13">
        <v>46</v>
      </c>
      <c r="H53" s="29">
        <f>SUM(H54:H59)</f>
        <v>56969809</v>
      </c>
      <c r="I53" s="29">
        <f>SUM(I54:I59)</f>
        <v>50686934</v>
      </c>
    </row>
    <row r="54" spans="1:9" ht="12.75" customHeight="1">
      <c r="A54" s="224" t="s">
        <v>92</v>
      </c>
      <c r="B54" s="224"/>
      <c r="C54" s="224"/>
      <c r="D54" s="224"/>
      <c r="E54" s="224"/>
      <c r="F54" s="224"/>
      <c r="G54" s="12">
        <v>47</v>
      </c>
      <c r="H54" s="28">
        <v>740314</v>
      </c>
      <c r="I54" s="28">
        <v>148952</v>
      </c>
    </row>
    <row r="55" spans="1:9" ht="23.75" customHeight="1">
      <c r="A55" s="224" t="s">
        <v>93</v>
      </c>
      <c r="B55" s="224"/>
      <c r="C55" s="224"/>
      <c r="D55" s="224"/>
      <c r="E55" s="224"/>
      <c r="F55" s="224"/>
      <c r="G55" s="12">
        <v>48</v>
      </c>
      <c r="H55" s="28">
        <v>37152486</v>
      </c>
      <c r="I55" s="28">
        <v>32988176</v>
      </c>
    </row>
    <row r="56" spans="1:9" ht="12.75" customHeight="1">
      <c r="A56" s="224" t="s">
        <v>94</v>
      </c>
      <c r="B56" s="224"/>
      <c r="C56" s="224"/>
      <c r="D56" s="224"/>
      <c r="E56" s="224"/>
      <c r="F56" s="224"/>
      <c r="G56" s="12">
        <v>49</v>
      </c>
      <c r="H56" s="28">
        <v>17897062</v>
      </c>
      <c r="I56" s="28">
        <v>16628960</v>
      </c>
    </row>
    <row r="57" spans="1:9" ht="12.75" customHeight="1">
      <c r="A57" s="224" t="s">
        <v>95</v>
      </c>
      <c r="B57" s="224"/>
      <c r="C57" s="224"/>
      <c r="D57" s="224"/>
      <c r="E57" s="224"/>
      <c r="F57" s="224"/>
      <c r="G57" s="12">
        <v>50</v>
      </c>
      <c r="H57" s="28">
        <v>0</v>
      </c>
      <c r="I57" s="28">
        <v>0</v>
      </c>
    </row>
    <row r="58" spans="1:9" ht="12.75" customHeight="1">
      <c r="A58" s="224" t="s">
        <v>96</v>
      </c>
      <c r="B58" s="224"/>
      <c r="C58" s="224"/>
      <c r="D58" s="224"/>
      <c r="E58" s="224"/>
      <c r="F58" s="224"/>
      <c r="G58" s="12">
        <v>51</v>
      </c>
      <c r="H58" s="28">
        <v>0</v>
      </c>
      <c r="I58" s="28">
        <v>0</v>
      </c>
    </row>
    <row r="59" spans="1:9" ht="12.75" customHeight="1">
      <c r="A59" s="224" t="s">
        <v>97</v>
      </c>
      <c r="B59" s="224"/>
      <c r="C59" s="224"/>
      <c r="D59" s="224"/>
      <c r="E59" s="224"/>
      <c r="F59" s="224"/>
      <c r="G59" s="12">
        <v>52</v>
      </c>
      <c r="H59" s="28">
        <v>1179947</v>
      </c>
      <c r="I59" s="28">
        <v>920846</v>
      </c>
    </row>
    <row r="60" spans="1:9" ht="12.75" customHeight="1">
      <c r="A60" s="228" t="s">
        <v>98</v>
      </c>
      <c r="B60" s="228"/>
      <c r="C60" s="228"/>
      <c r="D60" s="228"/>
      <c r="E60" s="228"/>
      <c r="F60" s="228"/>
      <c r="G60" s="13">
        <v>53</v>
      </c>
      <c r="H60" s="29">
        <f>SUM(H61:H69)</f>
        <v>4234974</v>
      </c>
      <c r="I60" s="29">
        <f>SUM(I61:I69)</f>
        <v>5033694</v>
      </c>
    </row>
    <row r="61" spans="1:9" ht="12.75" customHeight="1">
      <c r="A61" s="224" t="s">
        <v>99</v>
      </c>
      <c r="B61" s="224"/>
      <c r="C61" s="224"/>
      <c r="D61" s="224"/>
      <c r="E61" s="224"/>
      <c r="F61" s="224"/>
      <c r="G61" s="12">
        <v>54</v>
      </c>
      <c r="H61" s="28">
        <v>0</v>
      </c>
      <c r="I61" s="28">
        <v>0</v>
      </c>
    </row>
    <row r="62" spans="1:9" ht="27.65" customHeight="1">
      <c r="A62" s="224" t="s">
        <v>100</v>
      </c>
      <c r="B62" s="224"/>
      <c r="C62" s="224"/>
      <c r="D62" s="224"/>
      <c r="E62" s="224"/>
      <c r="F62" s="224"/>
      <c r="G62" s="12">
        <v>55</v>
      </c>
      <c r="H62" s="28">
        <v>0</v>
      </c>
      <c r="I62" s="28">
        <v>0</v>
      </c>
    </row>
    <row r="63" spans="1:9" ht="12.75" customHeight="1">
      <c r="A63" s="224" t="s">
        <v>101</v>
      </c>
      <c r="B63" s="224"/>
      <c r="C63" s="224"/>
      <c r="D63" s="224"/>
      <c r="E63" s="224"/>
      <c r="F63" s="224"/>
      <c r="G63" s="12">
        <v>56</v>
      </c>
      <c r="H63" s="28">
        <v>0</v>
      </c>
      <c r="I63" s="28">
        <v>0</v>
      </c>
    </row>
    <row r="64" spans="1:9" ht="26" customHeight="1">
      <c r="A64" s="224" t="s">
        <v>102</v>
      </c>
      <c r="B64" s="224"/>
      <c r="C64" s="224"/>
      <c r="D64" s="224"/>
      <c r="E64" s="224"/>
      <c r="F64" s="224"/>
      <c r="G64" s="12">
        <v>57</v>
      </c>
      <c r="H64" s="28">
        <v>0</v>
      </c>
      <c r="I64" s="28">
        <v>0</v>
      </c>
    </row>
    <row r="65" spans="1:9" ht="21.65" customHeight="1">
      <c r="A65" s="224" t="s">
        <v>103</v>
      </c>
      <c r="B65" s="224"/>
      <c r="C65" s="224"/>
      <c r="D65" s="224"/>
      <c r="E65" s="224"/>
      <c r="F65" s="224"/>
      <c r="G65" s="12">
        <v>58</v>
      </c>
      <c r="H65" s="28">
        <v>0</v>
      </c>
      <c r="I65" s="28">
        <v>0</v>
      </c>
    </row>
    <row r="66" spans="1:9" ht="21.65" customHeight="1">
      <c r="A66" s="224" t="s">
        <v>104</v>
      </c>
      <c r="B66" s="224"/>
      <c r="C66" s="224"/>
      <c r="D66" s="224"/>
      <c r="E66" s="224"/>
      <c r="F66" s="224"/>
      <c r="G66" s="12">
        <v>59</v>
      </c>
      <c r="H66" s="28">
        <v>0</v>
      </c>
      <c r="I66" s="28">
        <v>0</v>
      </c>
    </row>
    <row r="67" spans="1:9" ht="12.75" customHeight="1">
      <c r="A67" s="224" t="s">
        <v>105</v>
      </c>
      <c r="B67" s="224"/>
      <c r="C67" s="224"/>
      <c r="D67" s="224"/>
      <c r="E67" s="224"/>
      <c r="F67" s="224"/>
      <c r="G67" s="12">
        <v>60</v>
      </c>
      <c r="H67" s="28">
        <v>4234974</v>
      </c>
      <c r="I67" s="28">
        <v>4343535</v>
      </c>
    </row>
    <row r="68" spans="1:9" ht="12.75" customHeight="1">
      <c r="A68" s="224" t="s">
        <v>106</v>
      </c>
      <c r="B68" s="224"/>
      <c r="C68" s="224"/>
      <c r="D68" s="224"/>
      <c r="E68" s="224"/>
      <c r="F68" s="224"/>
      <c r="G68" s="12">
        <v>61</v>
      </c>
      <c r="H68" s="28">
        <v>0</v>
      </c>
      <c r="I68" s="28">
        <v>690159</v>
      </c>
    </row>
    <row r="69" spans="1:9" ht="12.75" customHeight="1">
      <c r="A69" s="224" t="s">
        <v>107</v>
      </c>
      <c r="B69" s="224"/>
      <c r="C69" s="224"/>
      <c r="D69" s="224"/>
      <c r="E69" s="224"/>
      <c r="F69" s="224"/>
      <c r="G69" s="12">
        <v>62</v>
      </c>
      <c r="H69" s="28">
        <v>0</v>
      </c>
      <c r="I69" s="28">
        <v>0</v>
      </c>
    </row>
    <row r="70" spans="1:9" ht="12.75" customHeight="1">
      <c r="A70" s="224" t="s">
        <v>108</v>
      </c>
      <c r="B70" s="224"/>
      <c r="C70" s="224"/>
      <c r="D70" s="224"/>
      <c r="E70" s="224"/>
      <c r="F70" s="224"/>
      <c r="G70" s="12">
        <v>63</v>
      </c>
      <c r="H70" s="28">
        <v>55567777</v>
      </c>
      <c r="I70" s="28">
        <v>40815295</v>
      </c>
    </row>
    <row r="71" spans="1:9" ht="12.75" customHeight="1">
      <c r="A71" s="225" t="s">
        <v>109</v>
      </c>
      <c r="B71" s="225"/>
      <c r="C71" s="225"/>
      <c r="D71" s="225"/>
      <c r="E71" s="225"/>
      <c r="F71" s="225"/>
      <c r="G71" s="12">
        <v>64</v>
      </c>
      <c r="H71" s="28">
        <v>2237975</v>
      </c>
      <c r="I71" s="28">
        <v>1920259</v>
      </c>
    </row>
    <row r="72" spans="1:9" ht="12.75" customHeight="1">
      <c r="A72" s="226" t="s">
        <v>110</v>
      </c>
      <c r="B72" s="226"/>
      <c r="C72" s="226"/>
      <c r="D72" s="226"/>
      <c r="E72" s="226"/>
      <c r="F72" s="226"/>
      <c r="G72" s="13">
        <v>65</v>
      </c>
      <c r="H72" s="29">
        <f>H8+H9+H44+H71</f>
        <v>163258235</v>
      </c>
      <c r="I72" s="29">
        <f>I8+I9+I44+I71</f>
        <v>147680471</v>
      </c>
    </row>
    <row r="73" spans="1:9" ht="12.75" customHeight="1">
      <c r="A73" s="225" t="s">
        <v>111</v>
      </c>
      <c r="B73" s="225"/>
      <c r="C73" s="225"/>
      <c r="D73" s="225"/>
      <c r="E73" s="225"/>
      <c r="F73" s="225"/>
      <c r="G73" s="12">
        <v>66</v>
      </c>
      <c r="H73" s="28">
        <v>0</v>
      </c>
      <c r="I73" s="28">
        <v>0</v>
      </c>
    </row>
    <row r="74" spans="1:9">
      <c r="A74" s="229" t="s">
        <v>112</v>
      </c>
      <c r="B74" s="230"/>
      <c r="C74" s="230"/>
      <c r="D74" s="230"/>
      <c r="E74" s="230"/>
      <c r="F74" s="230"/>
      <c r="G74" s="230"/>
      <c r="H74" s="230"/>
      <c r="I74" s="230"/>
    </row>
    <row r="75" spans="1:9" ht="24.75" customHeight="1">
      <c r="A75" s="226" t="s">
        <v>498</v>
      </c>
      <c r="B75" s="226"/>
      <c r="C75" s="226"/>
      <c r="D75" s="226"/>
      <c r="E75" s="226"/>
      <c r="F75" s="226"/>
      <c r="G75" s="13">
        <v>67</v>
      </c>
      <c r="H75" s="29">
        <f>H76+H77+H78+H84+H85+H91+H94+H97</f>
        <v>60516167</v>
      </c>
      <c r="I75" s="29">
        <f>I76+I77+I78+I84+I85+I91+I94+I97</f>
        <v>59810621</v>
      </c>
    </row>
    <row r="76" spans="1:9" ht="12.75" customHeight="1">
      <c r="A76" s="224" t="s">
        <v>113</v>
      </c>
      <c r="B76" s="224"/>
      <c r="C76" s="224"/>
      <c r="D76" s="224"/>
      <c r="E76" s="224"/>
      <c r="F76" s="224"/>
      <c r="G76" s="12">
        <v>68</v>
      </c>
      <c r="H76" s="28">
        <v>17674030</v>
      </c>
      <c r="I76" s="28">
        <v>17674030</v>
      </c>
    </row>
    <row r="77" spans="1:9" ht="12.75" customHeight="1">
      <c r="A77" s="224" t="s">
        <v>114</v>
      </c>
      <c r="B77" s="224"/>
      <c r="C77" s="224"/>
      <c r="D77" s="224"/>
      <c r="E77" s="224"/>
      <c r="F77" s="224"/>
      <c r="G77" s="12">
        <v>69</v>
      </c>
      <c r="H77" s="28">
        <v>0</v>
      </c>
      <c r="I77" s="28">
        <v>0</v>
      </c>
    </row>
    <row r="78" spans="1:9" ht="12.75" customHeight="1">
      <c r="A78" s="228" t="s">
        <v>115</v>
      </c>
      <c r="B78" s="228"/>
      <c r="C78" s="228"/>
      <c r="D78" s="228"/>
      <c r="E78" s="228"/>
      <c r="F78" s="228"/>
      <c r="G78" s="13">
        <v>70</v>
      </c>
      <c r="H78" s="29">
        <f>SUM(H79:H83)</f>
        <v>4131224</v>
      </c>
      <c r="I78" s="29">
        <f>SUM(I79:I83)</f>
        <v>4439564</v>
      </c>
    </row>
    <row r="79" spans="1:9" ht="12.75" customHeight="1">
      <c r="A79" s="224" t="s">
        <v>116</v>
      </c>
      <c r="B79" s="224"/>
      <c r="C79" s="224"/>
      <c r="D79" s="224"/>
      <c r="E79" s="224"/>
      <c r="F79" s="224"/>
      <c r="G79" s="12">
        <v>71</v>
      </c>
      <c r="H79" s="28">
        <v>1230444</v>
      </c>
      <c r="I79" s="28">
        <v>1796548</v>
      </c>
    </row>
    <row r="80" spans="1:9" ht="12.75" customHeight="1">
      <c r="A80" s="224" t="s">
        <v>117</v>
      </c>
      <c r="B80" s="224"/>
      <c r="C80" s="224"/>
      <c r="D80" s="224"/>
      <c r="E80" s="224"/>
      <c r="F80" s="224"/>
      <c r="G80" s="12">
        <v>72</v>
      </c>
      <c r="H80" s="28">
        <v>4156663</v>
      </c>
      <c r="I80" s="28">
        <v>3451160</v>
      </c>
    </row>
    <row r="81" spans="1:9" ht="12.75" customHeight="1">
      <c r="A81" s="224" t="s">
        <v>118</v>
      </c>
      <c r="B81" s="224"/>
      <c r="C81" s="224"/>
      <c r="D81" s="224"/>
      <c r="E81" s="224"/>
      <c r="F81" s="224"/>
      <c r="G81" s="12">
        <v>73</v>
      </c>
      <c r="H81" s="28">
        <v>-1255883</v>
      </c>
      <c r="I81" s="28">
        <v>-808144</v>
      </c>
    </row>
    <row r="82" spans="1:9" ht="12.75" customHeight="1">
      <c r="A82" s="224" t="s">
        <v>119</v>
      </c>
      <c r="B82" s="224"/>
      <c r="C82" s="224"/>
      <c r="D82" s="224"/>
      <c r="E82" s="224"/>
      <c r="F82" s="224"/>
      <c r="G82" s="12">
        <v>74</v>
      </c>
      <c r="H82" s="28">
        <v>0</v>
      </c>
      <c r="I82" s="28">
        <v>0</v>
      </c>
    </row>
    <row r="83" spans="1:9" ht="12.75" customHeight="1">
      <c r="A83" s="224" t="s">
        <v>120</v>
      </c>
      <c r="B83" s="224"/>
      <c r="C83" s="224"/>
      <c r="D83" s="224"/>
      <c r="E83" s="224"/>
      <c r="F83" s="224"/>
      <c r="G83" s="12">
        <v>75</v>
      </c>
      <c r="H83" s="28">
        <v>0</v>
      </c>
      <c r="I83" s="28">
        <v>0</v>
      </c>
    </row>
    <row r="84" spans="1:9" ht="12.75" customHeight="1">
      <c r="A84" s="227" t="s">
        <v>121</v>
      </c>
      <c r="B84" s="227"/>
      <c r="C84" s="227"/>
      <c r="D84" s="227"/>
      <c r="E84" s="227"/>
      <c r="F84" s="227"/>
      <c r="G84" s="105">
        <v>76</v>
      </c>
      <c r="H84" s="106">
        <v>0</v>
      </c>
      <c r="I84" s="106">
        <v>0</v>
      </c>
    </row>
    <row r="85" spans="1:9" ht="12.75" customHeight="1">
      <c r="A85" s="228" t="s">
        <v>391</v>
      </c>
      <c r="B85" s="228"/>
      <c r="C85" s="228"/>
      <c r="D85" s="228"/>
      <c r="E85" s="228"/>
      <c r="F85" s="228"/>
      <c r="G85" s="13">
        <v>77</v>
      </c>
      <c r="H85" s="29">
        <f>H86+H87+H88+H89+H90</f>
        <v>0</v>
      </c>
      <c r="I85" s="29">
        <f>I86+I87+I88+I89+I90</f>
        <v>0</v>
      </c>
    </row>
    <row r="86" spans="1:9" ht="25.5" customHeight="1">
      <c r="A86" s="224" t="s">
        <v>392</v>
      </c>
      <c r="B86" s="224"/>
      <c r="C86" s="224"/>
      <c r="D86" s="224"/>
      <c r="E86" s="224"/>
      <c r="F86" s="224"/>
      <c r="G86" s="12">
        <v>78</v>
      </c>
      <c r="H86" s="28">
        <v>0</v>
      </c>
      <c r="I86" s="28">
        <v>0</v>
      </c>
    </row>
    <row r="87" spans="1:9" ht="12.75" customHeight="1">
      <c r="A87" s="224" t="s">
        <v>122</v>
      </c>
      <c r="B87" s="224"/>
      <c r="C87" s="224"/>
      <c r="D87" s="224"/>
      <c r="E87" s="224"/>
      <c r="F87" s="224"/>
      <c r="G87" s="12">
        <v>79</v>
      </c>
      <c r="H87" s="28">
        <v>0</v>
      </c>
      <c r="I87" s="28">
        <v>0</v>
      </c>
    </row>
    <row r="88" spans="1:9" ht="12.75" customHeight="1">
      <c r="A88" s="224" t="s">
        <v>123</v>
      </c>
      <c r="B88" s="224"/>
      <c r="C88" s="224"/>
      <c r="D88" s="224"/>
      <c r="E88" s="224"/>
      <c r="F88" s="224"/>
      <c r="G88" s="12">
        <v>80</v>
      </c>
      <c r="H88" s="28">
        <v>0</v>
      </c>
      <c r="I88" s="28">
        <v>0</v>
      </c>
    </row>
    <row r="89" spans="1:9" ht="12.75" customHeight="1">
      <c r="A89" s="224" t="s">
        <v>393</v>
      </c>
      <c r="B89" s="224"/>
      <c r="C89" s="224"/>
      <c r="D89" s="224"/>
      <c r="E89" s="224"/>
      <c r="F89" s="224"/>
      <c r="G89" s="12">
        <v>81</v>
      </c>
      <c r="H89" s="28">
        <v>0</v>
      </c>
      <c r="I89" s="28">
        <v>0</v>
      </c>
    </row>
    <row r="90" spans="1:9" ht="25.5" customHeight="1">
      <c r="A90" s="224" t="s">
        <v>394</v>
      </c>
      <c r="B90" s="224"/>
      <c r="C90" s="224"/>
      <c r="D90" s="224"/>
      <c r="E90" s="224"/>
      <c r="F90" s="224"/>
      <c r="G90" s="12">
        <v>82</v>
      </c>
      <c r="H90" s="28">
        <v>0</v>
      </c>
      <c r="I90" s="28">
        <v>0</v>
      </c>
    </row>
    <row r="91" spans="1:9" ht="24" customHeight="1">
      <c r="A91" s="228" t="s">
        <v>395</v>
      </c>
      <c r="B91" s="228"/>
      <c r="C91" s="228"/>
      <c r="D91" s="228"/>
      <c r="E91" s="228"/>
      <c r="F91" s="228"/>
      <c r="G91" s="13">
        <v>83</v>
      </c>
      <c r="H91" s="29">
        <f>H92-H93</f>
        <v>19870199</v>
      </c>
      <c r="I91" s="29">
        <f>I92-I93</f>
        <v>18517406</v>
      </c>
    </row>
    <row r="92" spans="1:9" ht="12.75" customHeight="1">
      <c r="A92" s="224" t="s">
        <v>124</v>
      </c>
      <c r="B92" s="224"/>
      <c r="C92" s="224"/>
      <c r="D92" s="224"/>
      <c r="E92" s="224"/>
      <c r="F92" s="224"/>
      <c r="G92" s="12">
        <v>84</v>
      </c>
      <c r="H92" s="28">
        <v>19870199</v>
      </c>
      <c r="I92" s="28">
        <v>18517406</v>
      </c>
    </row>
    <row r="93" spans="1:9" ht="12.75" customHeight="1">
      <c r="A93" s="224" t="s">
        <v>125</v>
      </c>
      <c r="B93" s="224"/>
      <c r="C93" s="224"/>
      <c r="D93" s="224"/>
      <c r="E93" s="224"/>
      <c r="F93" s="224"/>
      <c r="G93" s="12">
        <v>85</v>
      </c>
      <c r="H93" s="28">
        <v>0</v>
      </c>
      <c r="I93" s="28">
        <v>0</v>
      </c>
    </row>
    <row r="94" spans="1:9" ht="12.75" customHeight="1">
      <c r="A94" s="228" t="s">
        <v>396</v>
      </c>
      <c r="B94" s="228"/>
      <c r="C94" s="228"/>
      <c r="D94" s="228"/>
      <c r="E94" s="228"/>
      <c r="F94" s="228"/>
      <c r="G94" s="13">
        <v>86</v>
      </c>
      <c r="H94" s="29">
        <f>H95-H96</f>
        <v>18840714</v>
      </c>
      <c r="I94" s="29">
        <f>I95-I96</f>
        <v>19179621</v>
      </c>
    </row>
    <row r="95" spans="1:9" ht="12.75" customHeight="1">
      <c r="A95" s="224" t="s">
        <v>126</v>
      </c>
      <c r="B95" s="224"/>
      <c r="C95" s="224"/>
      <c r="D95" s="224"/>
      <c r="E95" s="224"/>
      <c r="F95" s="224"/>
      <c r="G95" s="12">
        <v>87</v>
      </c>
      <c r="H95" s="28">
        <v>18840714</v>
      </c>
      <c r="I95" s="28">
        <v>19179621</v>
      </c>
    </row>
    <row r="96" spans="1:9" ht="12.75" customHeight="1">
      <c r="A96" s="224" t="s">
        <v>127</v>
      </c>
      <c r="B96" s="224"/>
      <c r="C96" s="224"/>
      <c r="D96" s="224"/>
      <c r="E96" s="224"/>
      <c r="F96" s="224"/>
      <c r="G96" s="12">
        <v>88</v>
      </c>
      <c r="H96" s="28">
        <v>0</v>
      </c>
      <c r="I96" s="28">
        <v>0</v>
      </c>
    </row>
    <row r="97" spans="1:9" ht="12.75" customHeight="1">
      <c r="A97" s="224" t="s">
        <v>128</v>
      </c>
      <c r="B97" s="224"/>
      <c r="C97" s="224"/>
      <c r="D97" s="224"/>
      <c r="E97" s="224"/>
      <c r="F97" s="224"/>
      <c r="G97" s="12">
        <v>89</v>
      </c>
      <c r="H97" s="28">
        <v>0</v>
      </c>
      <c r="I97" s="28">
        <v>0</v>
      </c>
    </row>
    <row r="98" spans="1:9" ht="12.75" customHeight="1">
      <c r="A98" s="226" t="s">
        <v>397</v>
      </c>
      <c r="B98" s="226"/>
      <c r="C98" s="226"/>
      <c r="D98" s="226"/>
      <c r="E98" s="226"/>
      <c r="F98" s="226"/>
      <c r="G98" s="13">
        <v>90</v>
      </c>
      <c r="H98" s="29">
        <f>SUM(H99:H104)</f>
        <v>933733</v>
      </c>
      <c r="I98" s="29">
        <f>SUM(I99:I104)</f>
        <v>1030937</v>
      </c>
    </row>
    <row r="99" spans="1:9" ht="32" customHeight="1">
      <c r="A99" s="224" t="s">
        <v>129</v>
      </c>
      <c r="B99" s="224"/>
      <c r="C99" s="224"/>
      <c r="D99" s="224"/>
      <c r="E99" s="224"/>
      <c r="F99" s="224"/>
      <c r="G99" s="12">
        <v>91</v>
      </c>
      <c r="H99" s="28">
        <v>933733</v>
      </c>
      <c r="I99" s="28">
        <v>1030937</v>
      </c>
    </row>
    <row r="100" spans="1:9" ht="12.75" customHeight="1">
      <c r="A100" s="224" t="s">
        <v>130</v>
      </c>
      <c r="B100" s="224"/>
      <c r="C100" s="224"/>
      <c r="D100" s="224"/>
      <c r="E100" s="224"/>
      <c r="F100" s="224"/>
      <c r="G100" s="12">
        <v>92</v>
      </c>
      <c r="H100" s="28">
        <v>0</v>
      </c>
      <c r="I100" s="28">
        <v>0</v>
      </c>
    </row>
    <row r="101" spans="1:9" ht="12.75" customHeight="1">
      <c r="A101" s="224" t="s">
        <v>131</v>
      </c>
      <c r="B101" s="224"/>
      <c r="C101" s="224"/>
      <c r="D101" s="224"/>
      <c r="E101" s="224"/>
      <c r="F101" s="224"/>
      <c r="G101" s="12">
        <v>93</v>
      </c>
      <c r="H101" s="28">
        <v>0</v>
      </c>
      <c r="I101" s="28">
        <v>0</v>
      </c>
    </row>
    <row r="102" spans="1:9" ht="12.75" customHeight="1">
      <c r="A102" s="224" t="s">
        <v>132</v>
      </c>
      <c r="B102" s="224"/>
      <c r="C102" s="224"/>
      <c r="D102" s="224"/>
      <c r="E102" s="224"/>
      <c r="F102" s="224"/>
      <c r="G102" s="12">
        <v>94</v>
      </c>
      <c r="H102" s="28">
        <v>0</v>
      </c>
      <c r="I102" s="28">
        <v>0</v>
      </c>
    </row>
    <row r="103" spans="1:9" ht="12.75" customHeight="1">
      <c r="A103" s="224" t="s">
        <v>133</v>
      </c>
      <c r="B103" s="224"/>
      <c r="C103" s="224"/>
      <c r="D103" s="224"/>
      <c r="E103" s="224"/>
      <c r="F103" s="224"/>
      <c r="G103" s="12">
        <v>95</v>
      </c>
      <c r="H103" s="28">
        <v>0</v>
      </c>
      <c r="I103" s="28">
        <v>0</v>
      </c>
    </row>
    <row r="104" spans="1:9" ht="12.75" customHeight="1">
      <c r="A104" s="224" t="s">
        <v>134</v>
      </c>
      <c r="B104" s="224"/>
      <c r="C104" s="224"/>
      <c r="D104" s="224"/>
      <c r="E104" s="224"/>
      <c r="F104" s="224"/>
      <c r="G104" s="12">
        <v>96</v>
      </c>
      <c r="H104" s="28">
        <v>0</v>
      </c>
      <c r="I104" s="28">
        <v>0</v>
      </c>
    </row>
    <row r="105" spans="1:9" ht="12.75" customHeight="1">
      <c r="A105" s="226" t="s">
        <v>398</v>
      </c>
      <c r="B105" s="226"/>
      <c r="C105" s="226"/>
      <c r="D105" s="226"/>
      <c r="E105" s="226"/>
      <c r="F105" s="226"/>
      <c r="G105" s="13">
        <v>97</v>
      </c>
      <c r="H105" s="29">
        <f>SUM(H106:H116)</f>
        <v>13252005</v>
      </c>
      <c r="I105" s="29">
        <f>SUM(I106:I116)</f>
        <v>12884602</v>
      </c>
    </row>
    <row r="106" spans="1:9" ht="12.75" customHeight="1">
      <c r="A106" s="224" t="s">
        <v>135</v>
      </c>
      <c r="B106" s="224"/>
      <c r="C106" s="224"/>
      <c r="D106" s="224"/>
      <c r="E106" s="224"/>
      <c r="F106" s="224"/>
      <c r="G106" s="12">
        <v>98</v>
      </c>
      <c r="H106" s="28">
        <v>0</v>
      </c>
      <c r="I106" s="28">
        <v>0</v>
      </c>
    </row>
    <row r="107" spans="1:9" ht="24.65" customHeight="1">
      <c r="A107" s="224" t="s">
        <v>136</v>
      </c>
      <c r="B107" s="224"/>
      <c r="C107" s="224"/>
      <c r="D107" s="224"/>
      <c r="E107" s="224"/>
      <c r="F107" s="224"/>
      <c r="G107" s="12">
        <v>99</v>
      </c>
      <c r="H107" s="28">
        <v>0</v>
      </c>
      <c r="I107" s="28">
        <v>0</v>
      </c>
    </row>
    <row r="108" spans="1:9" ht="12.75" customHeight="1">
      <c r="A108" s="224" t="s">
        <v>137</v>
      </c>
      <c r="B108" s="224"/>
      <c r="C108" s="224"/>
      <c r="D108" s="224"/>
      <c r="E108" s="224"/>
      <c r="F108" s="224"/>
      <c r="G108" s="12">
        <v>100</v>
      </c>
      <c r="H108" s="28">
        <v>0</v>
      </c>
      <c r="I108" s="28">
        <v>0</v>
      </c>
    </row>
    <row r="109" spans="1:9" ht="21.65" customHeight="1">
      <c r="A109" s="224" t="s">
        <v>138</v>
      </c>
      <c r="B109" s="224"/>
      <c r="C109" s="224"/>
      <c r="D109" s="224"/>
      <c r="E109" s="224"/>
      <c r="F109" s="224"/>
      <c r="G109" s="12">
        <v>101</v>
      </c>
      <c r="H109" s="28">
        <v>0</v>
      </c>
      <c r="I109" s="28">
        <v>0</v>
      </c>
    </row>
    <row r="110" spans="1:9" ht="12.75" customHeight="1">
      <c r="A110" s="224" t="s">
        <v>139</v>
      </c>
      <c r="B110" s="224"/>
      <c r="C110" s="224"/>
      <c r="D110" s="224"/>
      <c r="E110" s="224"/>
      <c r="F110" s="224"/>
      <c r="G110" s="12">
        <v>102</v>
      </c>
      <c r="H110" s="28">
        <v>0</v>
      </c>
      <c r="I110" s="28">
        <v>0</v>
      </c>
    </row>
    <row r="111" spans="1:9" ht="12.75" customHeight="1">
      <c r="A111" s="224" t="s">
        <v>140</v>
      </c>
      <c r="B111" s="224"/>
      <c r="C111" s="224"/>
      <c r="D111" s="224"/>
      <c r="E111" s="224"/>
      <c r="F111" s="224"/>
      <c r="G111" s="12">
        <v>103</v>
      </c>
      <c r="H111" s="28">
        <v>13239601</v>
      </c>
      <c r="I111" s="28">
        <v>12878250</v>
      </c>
    </row>
    <row r="112" spans="1:9" ht="12.75" customHeight="1">
      <c r="A112" s="224" t="s">
        <v>141</v>
      </c>
      <c r="B112" s="224"/>
      <c r="C112" s="224"/>
      <c r="D112" s="224"/>
      <c r="E112" s="224"/>
      <c r="F112" s="224"/>
      <c r="G112" s="12">
        <v>104</v>
      </c>
      <c r="H112" s="28">
        <v>0</v>
      </c>
      <c r="I112" s="28">
        <v>0</v>
      </c>
    </row>
    <row r="113" spans="1:9" ht="12.75" customHeight="1">
      <c r="A113" s="224" t="s">
        <v>142</v>
      </c>
      <c r="B113" s="224"/>
      <c r="C113" s="224"/>
      <c r="D113" s="224"/>
      <c r="E113" s="224"/>
      <c r="F113" s="224"/>
      <c r="G113" s="12">
        <v>105</v>
      </c>
      <c r="H113" s="28">
        <v>0</v>
      </c>
      <c r="I113" s="28">
        <v>0</v>
      </c>
    </row>
    <row r="114" spans="1:9" ht="12.75" customHeight="1">
      <c r="A114" s="224" t="s">
        <v>143</v>
      </c>
      <c r="B114" s="224"/>
      <c r="C114" s="224"/>
      <c r="D114" s="224"/>
      <c r="E114" s="224"/>
      <c r="F114" s="224"/>
      <c r="G114" s="12">
        <v>106</v>
      </c>
      <c r="H114" s="28">
        <v>0</v>
      </c>
      <c r="I114" s="28">
        <v>0</v>
      </c>
    </row>
    <row r="115" spans="1:9" ht="12.75" customHeight="1">
      <c r="A115" s="224" t="s">
        <v>144</v>
      </c>
      <c r="B115" s="224"/>
      <c r="C115" s="224"/>
      <c r="D115" s="224"/>
      <c r="E115" s="224"/>
      <c r="F115" s="224"/>
      <c r="G115" s="12">
        <v>107</v>
      </c>
      <c r="H115" s="28">
        <v>12404</v>
      </c>
      <c r="I115" s="28">
        <v>6352</v>
      </c>
    </row>
    <row r="116" spans="1:9" ht="12.75" customHeight="1">
      <c r="A116" s="224" t="s">
        <v>145</v>
      </c>
      <c r="B116" s="224"/>
      <c r="C116" s="224"/>
      <c r="D116" s="224"/>
      <c r="E116" s="224"/>
      <c r="F116" s="224"/>
      <c r="G116" s="12">
        <v>108</v>
      </c>
      <c r="H116" s="28">
        <v>0</v>
      </c>
      <c r="I116" s="28">
        <v>0</v>
      </c>
    </row>
    <row r="117" spans="1:9" ht="12.75" customHeight="1">
      <c r="A117" s="226" t="s">
        <v>399</v>
      </c>
      <c r="B117" s="226"/>
      <c r="C117" s="226"/>
      <c r="D117" s="226"/>
      <c r="E117" s="226"/>
      <c r="F117" s="226"/>
      <c r="G117" s="13">
        <v>109</v>
      </c>
      <c r="H117" s="29">
        <f>SUM(H118:H131)</f>
        <v>62247722</v>
      </c>
      <c r="I117" s="29">
        <f>SUM(I118:I131)</f>
        <v>43112219</v>
      </c>
    </row>
    <row r="118" spans="1:9" ht="12.75" customHeight="1">
      <c r="A118" s="224" t="s">
        <v>146</v>
      </c>
      <c r="B118" s="224"/>
      <c r="C118" s="224"/>
      <c r="D118" s="224"/>
      <c r="E118" s="224"/>
      <c r="F118" s="224"/>
      <c r="G118" s="12">
        <v>110</v>
      </c>
      <c r="H118" s="28">
        <v>495476</v>
      </c>
      <c r="I118" s="28">
        <v>273665</v>
      </c>
    </row>
    <row r="119" spans="1:9" ht="22.25" customHeight="1">
      <c r="A119" s="224" t="s">
        <v>147</v>
      </c>
      <c r="B119" s="224"/>
      <c r="C119" s="224"/>
      <c r="D119" s="224"/>
      <c r="E119" s="224"/>
      <c r="F119" s="224"/>
      <c r="G119" s="12">
        <v>111</v>
      </c>
      <c r="H119" s="28">
        <v>0</v>
      </c>
      <c r="I119" s="28">
        <v>0</v>
      </c>
    </row>
    <row r="120" spans="1:9" ht="12.75" customHeight="1">
      <c r="A120" s="224" t="s">
        <v>148</v>
      </c>
      <c r="B120" s="224"/>
      <c r="C120" s="224"/>
      <c r="D120" s="224"/>
      <c r="E120" s="224"/>
      <c r="F120" s="224"/>
      <c r="G120" s="12">
        <v>112</v>
      </c>
      <c r="H120" s="28">
        <v>13411818</v>
      </c>
      <c r="I120" s="28">
        <v>10004297</v>
      </c>
    </row>
    <row r="121" spans="1:9" ht="23.75" customHeight="1">
      <c r="A121" s="224" t="s">
        <v>149</v>
      </c>
      <c r="B121" s="224"/>
      <c r="C121" s="224"/>
      <c r="D121" s="224"/>
      <c r="E121" s="224"/>
      <c r="F121" s="224"/>
      <c r="G121" s="12">
        <v>113</v>
      </c>
      <c r="H121" s="28">
        <v>0</v>
      </c>
      <c r="I121" s="28">
        <v>0</v>
      </c>
    </row>
    <row r="122" spans="1:9" ht="12.75" customHeight="1">
      <c r="A122" s="224" t="s">
        <v>150</v>
      </c>
      <c r="B122" s="224"/>
      <c r="C122" s="224"/>
      <c r="D122" s="224"/>
      <c r="E122" s="224"/>
      <c r="F122" s="224"/>
      <c r="G122" s="12">
        <v>114</v>
      </c>
      <c r="H122" s="28">
        <v>0</v>
      </c>
      <c r="I122" s="28">
        <v>0</v>
      </c>
    </row>
    <row r="123" spans="1:9" ht="12.75" customHeight="1">
      <c r="A123" s="224" t="s">
        <v>151</v>
      </c>
      <c r="B123" s="224"/>
      <c r="C123" s="224"/>
      <c r="D123" s="224"/>
      <c r="E123" s="224"/>
      <c r="F123" s="224"/>
      <c r="G123" s="12">
        <v>115</v>
      </c>
      <c r="H123" s="28">
        <v>2324908</v>
      </c>
      <c r="I123" s="28">
        <v>2024887</v>
      </c>
    </row>
    <row r="124" spans="1:9" ht="12.75" customHeight="1">
      <c r="A124" s="224" t="s">
        <v>152</v>
      </c>
      <c r="B124" s="224"/>
      <c r="C124" s="224"/>
      <c r="D124" s="224"/>
      <c r="E124" s="224"/>
      <c r="F124" s="224"/>
      <c r="G124" s="12">
        <v>116</v>
      </c>
      <c r="H124" s="28">
        <v>14207996</v>
      </c>
      <c r="I124" s="28">
        <v>4575801</v>
      </c>
    </row>
    <row r="125" spans="1:9" ht="12.75" customHeight="1">
      <c r="A125" s="224" t="s">
        <v>153</v>
      </c>
      <c r="B125" s="224"/>
      <c r="C125" s="224"/>
      <c r="D125" s="224"/>
      <c r="E125" s="224"/>
      <c r="F125" s="224"/>
      <c r="G125" s="12">
        <v>117</v>
      </c>
      <c r="H125" s="28">
        <v>6249148</v>
      </c>
      <c r="I125" s="28">
        <v>8081100</v>
      </c>
    </row>
    <row r="126" spans="1:9">
      <c r="A126" s="224" t="s">
        <v>154</v>
      </c>
      <c r="B126" s="224"/>
      <c r="C126" s="224"/>
      <c r="D126" s="224"/>
      <c r="E126" s="224"/>
      <c r="F126" s="224"/>
      <c r="G126" s="12">
        <v>118</v>
      </c>
      <c r="H126" s="28">
        <v>0</v>
      </c>
      <c r="I126" s="28">
        <v>0</v>
      </c>
    </row>
    <row r="127" spans="1:9">
      <c r="A127" s="224" t="s">
        <v>155</v>
      </c>
      <c r="B127" s="224"/>
      <c r="C127" s="224"/>
      <c r="D127" s="224"/>
      <c r="E127" s="224"/>
      <c r="F127" s="224"/>
      <c r="G127" s="12">
        <v>119</v>
      </c>
      <c r="H127" s="28">
        <v>19677751</v>
      </c>
      <c r="I127" s="28">
        <v>11655964</v>
      </c>
    </row>
    <row r="128" spans="1:9">
      <c r="A128" s="224" t="s">
        <v>156</v>
      </c>
      <c r="B128" s="224"/>
      <c r="C128" s="224"/>
      <c r="D128" s="224"/>
      <c r="E128" s="224"/>
      <c r="F128" s="224"/>
      <c r="G128" s="12">
        <v>120</v>
      </c>
      <c r="H128" s="28">
        <v>4322363</v>
      </c>
      <c r="I128" s="28">
        <v>5453001</v>
      </c>
    </row>
    <row r="129" spans="1:9">
      <c r="A129" s="224" t="s">
        <v>157</v>
      </c>
      <c r="B129" s="224"/>
      <c r="C129" s="224"/>
      <c r="D129" s="224"/>
      <c r="E129" s="224"/>
      <c r="F129" s="224"/>
      <c r="G129" s="12">
        <v>121</v>
      </c>
      <c r="H129" s="28">
        <v>0</v>
      </c>
      <c r="I129" s="28">
        <v>0</v>
      </c>
    </row>
    <row r="130" spans="1:9">
      <c r="A130" s="224" t="s">
        <v>158</v>
      </c>
      <c r="B130" s="224"/>
      <c r="C130" s="224"/>
      <c r="D130" s="224"/>
      <c r="E130" s="224"/>
      <c r="F130" s="224"/>
      <c r="G130" s="12">
        <v>122</v>
      </c>
      <c r="H130" s="28">
        <v>0</v>
      </c>
      <c r="I130" s="28">
        <v>0</v>
      </c>
    </row>
    <row r="131" spans="1:9">
      <c r="A131" s="224" t="s">
        <v>159</v>
      </c>
      <c r="B131" s="224"/>
      <c r="C131" s="224"/>
      <c r="D131" s="224"/>
      <c r="E131" s="224"/>
      <c r="F131" s="224"/>
      <c r="G131" s="12">
        <v>123</v>
      </c>
      <c r="H131" s="28">
        <v>1558262</v>
      </c>
      <c r="I131" s="28">
        <v>1043504</v>
      </c>
    </row>
    <row r="132" spans="1:9" ht="22.25" customHeight="1">
      <c r="A132" s="225" t="s">
        <v>160</v>
      </c>
      <c r="B132" s="225"/>
      <c r="C132" s="225"/>
      <c r="D132" s="225"/>
      <c r="E132" s="225"/>
      <c r="F132" s="225"/>
      <c r="G132" s="12">
        <v>124</v>
      </c>
      <c r="H132" s="28">
        <v>26308608</v>
      </c>
      <c r="I132" s="28">
        <v>30842092</v>
      </c>
    </row>
    <row r="133" spans="1:9">
      <c r="A133" s="226" t="s">
        <v>400</v>
      </c>
      <c r="B133" s="226"/>
      <c r="C133" s="226"/>
      <c r="D133" s="226"/>
      <c r="E133" s="226"/>
      <c r="F133" s="226"/>
      <c r="G133" s="13">
        <v>125</v>
      </c>
      <c r="H133" s="29">
        <f>H75+H98+H105+H117+H132</f>
        <v>163258235</v>
      </c>
      <c r="I133" s="29">
        <f>I75+I98+I105+I117+I132</f>
        <v>147680471</v>
      </c>
    </row>
    <row r="134" spans="1:9">
      <c r="A134" s="225" t="s">
        <v>161</v>
      </c>
      <c r="B134" s="225"/>
      <c r="C134" s="225"/>
      <c r="D134" s="225"/>
      <c r="E134" s="225"/>
      <c r="F134" s="225"/>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topLeftCell="A99" zoomScaleNormal="100" zoomScaleSheetLayoutView="100" workbookViewId="0">
      <selection sqref="A1:I1"/>
    </sheetView>
  </sheetViews>
  <sheetFormatPr defaultRowHeight="12.5"/>
  <cols>
    <col min="1" max="7" width="9.1796875" style="1"/>
    <col min="8" max="11" width="14.81640625" style="31" customWidth="1"/>
    <col min="12" max="263" width="9.1796875" style="1"/>
    <col min="264" max="264" width="9.81640625" style="1" bestFit="1" customWidth="1"/>
    <col min="265" max="265" width="11.81640625" style="1" bestFit="1" customWidth="1"/>
    <col min="266" max="519" width="9.1796875" style="1"/>
    <col min="520" max="520" width="9.81640625" style="1" bestFit="1" customWidth="1"/>
    <col min="521" max="521" width="11.81640625" style="1" bestFit="1" customWidth="1"/>
    <col min="522" max="775" width="9.1796875" style="1"/>
    <col min="776" max="776" width="9.81640625" style="1" bestFit="1" customWidth="1"/>
    <col min="777" max="777" width="11.81640625" style="1" bestFit="1" customWidth="1"/>
    <col min="778" max="1031" width="9.1796875" style="1"/>
    <col min="1032" max="1032" width="9.81640625" style="1" bestFit="1" customWidth="1"/>
    <col min="1033" max="1033" width="11.81640625" style="1" bestFit="1" customWidth="1"/>
    <col min="1034" max="1287" width="9.1796875" style="1"/>
    <col min="1288" max="1288" width="9.81640625" style="1" bestFit="1" customWidth="1"/>
    <col min="1289" max="1289" width="11.81640625" style="1" bestFit="1" customWidth="1"/>
    <col min="1290" max="1543" width="9.1796875" style="1"/>
    <col min="1544" max="1544" width="9.81640625" style="1" bestFit="1" customWidth="1"/>
    <col min="1545" max="1545" width="11.81640625" style="1" bestFit="1" customWidth="1"/>
    <col min="1546" max="1799" width="9.1796875" style="1"/>
    <col min="1800" max="1800" width="9.81640625" style="1" bestFit="1" customWidth="1"/>
    <col min="1801" max="1801" width="11.81640625" style="1" bestFit="1" customWidth="1"/>
    <col min="1802" max="2055" width="9.1796875" style="1"/>
    <col min="2056" max="2056" width="9.81640625" style="1" bestFit="1" customWidth="1"/>
    <col min="2057" max="2057" width="11.81640625" style="1" bestFit="1" customWidth="1"/>
    <col min="2058" max="2311" width="9.1796875" style="1"/>
    <col min="2312" max="2312" width="9.81640625" style="1" bestFit="1" customWidth="1"/>
    <col min="2313" max="2313" width="11.81640625" style="1" bestFit="1" customWidth="1"/>
    <col min="2314" max="2567" width="9.1796875" style="1"/>
    <col min="2568" max="2568" width="9.81640625" style="1" bestFit="1" customWidth="1"/>
    <col min="2569" max="2569" width="11.81640625" style="1" bestFit="1" customWidth="1"/>
    <col min="2570" max="2823" width="9.1796875" style="1"/>
    <col min="2824" max="2824" width="9.81640625" style="1" bestFit="1" customWidth="1"/>
    <col min="2825" max="2825" width="11.81640625" style="1" bestFit="1" customWidth="1"/>
    <col min="2826" max="3079" width="9.1796875" style="1"/>
    <col min="3080" max="3080" width="9.81640625" style="1" bestFit="1" customWidth="1"/>
    <col min="3081" max="3081" width="11.81640625" style="1" bestFit="1" customWidth="1"/>
    <col min="3082" max="3335" width="9.1796875" style="1"/>
    <col min="3336" max="3336" width="9.81640625" style="1" bestFit="1" customWidth="1"/>
    <col min="3337" max="3337" width="11.81640625" style="1" bestFit="1" customWidth="1"/>
    <col min="3338" max="3591" width="9.1796875" style="1"/>
    <col min="3592" max="3592" width="9.81640625" style="1" bestFit="1" customWidth="1"/>
    <col min="3593" max="3593" width="11.81640625" style="1" bestFit="1" customWidth="1"/>
    <col min="3594" max="3847" width="9.1796875" style="1"/>
    <col min="3848" max="3848" width="9.81640625" style="1" bestFit="1" customWidth="1"/>
    <col min="3849" max="3849" width="11.81640625" style="1" bestFit="1" customWidth="1"/>
    <col min="3850" max="4103" width="9.1796875" style="1"/>
    <col min="4104" max="4104" width="9.81640625" style="1" bestFit="1" customWidth="1"/>
    <col min="4105" max="4105" width="11.81640625" style="1" bestFit="1" customWidth="1"/>
    <col min="4106" max="4359" width="9.1796875" style="1"/>
    <col min="4360" max="4360" width="9.81640625" style="1" bestFit="1" customWidth="1"/>
    <col min="4361" max="4361" width="11.81640625" style="1" bestFit="1" customWidth="1"/>
    <col min="4362" max="4615" width="9.1796875" style="1"/>
    <col min="4616" max="4616" width="9.81640625" style="1" bestFit="1" customWidth="1"/>
    <col min="4617" max="4617" width="11.81640625" style="1" bestFit="1" customWidth="1"/>
    <col min="4618" max="4871" width="9.1796875" style="1"/>
    <col min="4872" max="4872" width="9.81640625" style="1" bestFit="1" customWidth="1"/>
    <col min="4873" max="4873" width="11.81640625" style="1" bestFit="1" customWidth="1"/>
    <col min="4874" max="5127" width="9.1796875" style="1"/>
    <col min="5128" max="5128" width="9.81640625" style="1" bestFit="1" customWidth="1"/>
    <col min="5129" max="5129" width="11.81640625" style="1" bestFit="1" customWidth="1"/>
    <col min="5130" max="5383" width="9.1796875" style="1"/>
    <col min="5384" max="5384" width="9.81640625" style="1" bestFit="1" customWidth="1"/>
    <col min="5385" max="5385" width="11.81640625" style="1" bestFit="1" customWidth="1"/>
    <col min="5386" max="5639" width="9.1796875" style="1"/>
    <col min="5640" max="5640" width="9.81640625" style="1" bestFit="1" customWidth="1"/>
    <col min="5641" max="5641" width="11.81640625" style="1" bestFit="1" customWidth="1"/>
    <col min="5642" max="5895" width="9.1796875" style="1"/>
    <col min="5896" max="5896" width="9.81640625" style="1" bestFit="1" customWidth="1"/>
    <col min="5897" max="5897" width="11.81640625" style="1" bestFit="1" customWidth="1"/>
    <col min="5898" max="6151" width="9.1796875" style="1"/>
    <col min="6152" max="6152" width="9.81640625" style="1" bestFit="1" customWidth="1"/>
    <col min="6153" max="6153" width="11.81640625" style="1" bestFit="1" customWidth="1"/>
    <col min="6154" max="6407" width="9.1796875" style="1"/>
    <col min="6408" max="6408" width="9.81640625" style="1" bestFit="1" customWidth="1"/>
    <col min="6409" max="6409" width="11.81640625" style="1" bestFit="1" customWidth="1"/>
    <col min="6410" max="6663" width="9.1796875" style="1"/>
    <col min="6664" max="6664" width="9.81640625" style="1" bestFit="1" customWidth="1"/>
    <col min="6665" max="6665" width="11.81640625" style="1" bestFit="1" customWidth="1"/>
    <col min="6666" max="6919" width="9.1796875" style="1"/>
    <col min="6920" max="6920" width="9.81640625" style="1" bestFit="1" customWidth="1"/>
    <col min="6921" max="6921" width="11.81640625" style="1" bestFit="1" customWidth="1"/>
    <col min="6922" max="7175" width="9.1796875" style="1"/>
    <col min="7176" max="7176" width="9.81640625" style="1" bestFit="1" customWidth="1"/>
    <col min="7177" max="7177" width="11.81640625" style="1" bestFit="1" customWidth="1"/>
    <col min="7178" max="7431" width="9.1796875" style="1"/>
    <col min="7432" max="7432" width="9.81640625" style="1" bestFit="1" customWidth="1"/>
    <col min="7433" max="7433" width="11.81640625" style="1" bestFit="1" customWidth="1"/>
    <col min="7434" max="7687" width="9.1796875" style="1"/>
    <col min="7688" max="7688" width="9.81640625" style="1" bestFit="1" customWidth="1"/>
    <col min="7689" max="7689" width="11.81640625" style="1" bestFit="1" customWidth="1"/>
    <col min="7690" max="7943" width="9.1796875" style="1"/>
    <col min="7944" max="7944" width="9.81640625" style="1" bestFit="1" customWidth="1"/>
    <col min="7945" max="7945" width="11.81640625" style="1" bestFit="1" customWidth="1"/>
    <col min="7946" max="8199" width="9.1796875" style="1"/>
    <col min="8200" max="8200" width="9.81640625" style="1" bestFit="1" customWidth="1"/>
    <col min="8201" max="8201" width="11.81640625" style="1" bestFit="1" customWidth="1"/>
    <col min="8202" max="8455" width="9.1796875" style="1"/>
    <col min="8456" max="8456" width="9.81640625" style="1" bestFit="1" customWidth="1"/>
    <col min="8457" max="8457" width="11.81640625" style="1" bestFit="1" customWidth="1"/>
    <col min="8458" max="8711" width="9.1796875" style="1"/>
    <col min="8712" max="8712" width="9.81640625" style="1" bestFit="1" customWidth="1"/>
    <col min="8713" max="8713" width="11.81640625" style="1" bestFit="1" customWidth="1"/>
    <col min="8714" max="8967" width="9.1796875" style="1"/>
    <col min="8968" max="8968" width="9.81640625" style="1" bestFit="1" customWidth="1"/>
    <col min="8969" max="8969" width="11.81640625" style="1" bestFit="1" customWidth="1"/>
    <col min="8970" max="9223" width="9.1796875" style="1"/>
    <col min="9224" max="9224" width="9.81640625" style="1" bestFit="1" customWidth="1"/>
    <col min="9225" max="9225" width="11.81640625" style="1" bestFit="1" customWidth="1"/>
    <col min="9226" max="9479" width="9.1796875" style="1"/>
    <col min="9480" max="9480" width="9.81640625" style="1" bestFit="1" customWidth="1"/>
    <col min="9481" max="9481" width="11.81640625" style="1" bestFit="1" customWidth="1"/>
    <col min="9482" max="9735" width="9.1796875" style="1"/>
    <col min="9736" max="9736" width="9.81640625" style="1" bestFit="1" customWidth="1"/>
    <col min="9737" max="9737" width="11.81640625" style="1" bestFit="1" customWidth="1"/>
    <col min="9738" max="9991" width="9.1796875" style="1"/>
    <col min="9992" max="9992" width="9.81640625" style="1" bestFit="1" customWidth="1"/>
    <col min="9993" max="9993" width="11.81640625" style="1" bestFit="1" customWidth="1"/>
    <col min="9994" max="10247" width="9.1796875" style="1"/>
    <col min="10248" max="10248" width="9.81640625" style="1" bestFit="1" customWidth="1"/>
    <col min="10249" max="10249" width="11.81640625" style="1" bestFit="1" customWidth="1"/>
    <col min="10250" max="10503" width="9.1796875" style="1"/>
    <col min="10504" max="10504" width="9.81640625" style="1" bestFit="1" customWidth="1"/>
    <col min="10505" max="10505" width="11.81640625" style="1" bestFit="1" customWidth="1"/>
    <col min="10506" max="10759" width="9.1796875" style="1"/>
    <col min="10760" max="10760" width="9.81640625" style="1" bestFit="1" customWidth="1"/>
    <col min="10761" max="10761" width="11.81640625" style="1" bestFit="1" customWidth="1"/>
    <col min="10762" max="11015" width="9.1796875" style="1"/>
    <col min="11016" max="11016" width="9.81640625" style="1" bestFit="1" customWidth="1"/>
    <col min="11017" max="11017" width="11.81640625" style="1" bestFit="1" customWidth="1"/>
    <col min="11018" max="11271" width="9.1796875" style="1"/>
    <col min="11272" max="11272" width="9.81640625" style="1" bestFit="1" customWidth="1"/>
    <col min="11273" max="11273" width="11.81640625" style="1" bestFit="1" customWidth="1"/>
    <col min="11274" max="11527" width="9.1796875" style="1"/>
    <col min="11528" max="11528" width="9.81640625" style="1" bestFit="1" customWidth="1"/>
    <col min="11529" max="11529" width="11.81640625" style="1" bestFit="1" customWidth="1"/>
    <col min="11530" max="11783" width="9.1796875" style="1"/>
    <col min="11784" max="11784" width="9.81640625" style="1" bestFit="1" customWidth="1"/>
    <col min="11785" max="11785" width="11.81640625" style="1" bestFit="1" customWidth="1"/>
    <col min="11786" max="12039" width="9.1796875" style="1"/>
    <col min="12040" max="12040" width="9.81640625" style="1" bestFit="1" customWidth="1"/>
    <col min="12041" max="12041" width="11.81640625" style="1" bestFit="1" customWidth="1"/>
    <col min="12042" max="12295" width="9.1796875" style="1"/>
    <col min="12296" max="12296" width="9.81640625" style="1" bestFit="1" customWidth="1"/>
    <col min="12297" max="12297" width="11.81640625" style="1" bestFit="1" customWidth="1"/>
    <col min="12298" max="12551" width="9.1796875" style="1"/>
    <col min="12552" max="12552" width="9.81640625" style="1" bestFit="1" customWidth="1"/>
    <col min="12553" max="12553" width="11.81640625" style="1" bestFit="1" customWidth="1"/>
    <col min="12554" max="12807" width="9.1796875" style="1"/>
    <col min="12808" max="12808" width="9.81640625" style="1" bestFit="1" customWidth="1"/>
    <col min="12809" max="12809" width="11.81640625" style="1" bestFit="1" customWidth="1"/>
    <col min="12810" max="13063" width="9.1796875" style="1"/>
    <col min="13064" max="13064" width="9.81640625" style="1" bestFit="1" customWidth="1"/>
    <col min="13065" max="13065" width="11.81640625" style="1" bestFit="1" customWidth="1"/>
    <col min="13066" max="13319" width="9.1796875" style="1"/>
    <col min="13320" max="13320" width="9.81640625" style="1" bestFit="1" customWidth="1"/>
    <col min="13321" max="13321" width="11.81640625" style="1" bestFit="1" customWidth="1"/>
    <col min="13322" max="13575" width="9.1796875" style="1"/>
    <col min="13576" max="13576" width="9.81640625" style="1" bestFit="1" customWidth="1"/>
    <col min="13577" max="13577" width="11.81640625" style="1" bestFit="1" customWidth="1"/>
    <col min="13578" max="13831" width="9.1796875" style="1"/>
    <col min="13832" max="13832" width="9.81640625" style="1" bestFit="1" customWidth="1"/>
    <col min="13833" max="13833" width="11.81640625" style="1" bestFit="1" customWidth="1"/>
    <col min="13834" max="14087" width="9.1796875" style="1"/>
    <col min="14088" max="14088" width="9.81640625" style="1" bestFit="1" customWidth="1"/>
    <col min="14089" max="14089" width="11.81640625" style="1" bestFit="1" customWidth="1"/>
    <col min="14090" max="14343" width="9.1796875" style="1"/>
    <col min="14344" max="14344" width="9.81640625" style="1" bestFit="1" customWidth="1"/>
    <col min="14345" max="14345" width="11.81640625" style="1" bestFit="1" customWidth="1"/>
    <col min="14346" max="14599" width="9.1796875" style="1"/>
    <col min="14600" max="14600" width="9.81640625" style="1" bestFit="1" customWidth="1"/>
    <col min="14601" max="14601" width="11.81640625" style="1" bestFit="1" customWidth="1"/>
    <col min="14602" max="14855" width="9.1796875" style="1"/>
    <col min="14856" max="14856" width="9.81640625" style="1" bestFit="1" customWidth="1"/>
    <col min="14857" max="14857" width="11.81640625" style="1" bestFit="1" customWidth="1"/>
    <col min="14858" max="15111" width="9.1796875" style="1"/>
    <col min="15112" max="15112" width="9.81640625" style="1" bestFit="1" customWidth="1"/>
    <col min="15113" max="15113" width="11.81640625" style="1" bestFit="1" customWidth="1"/>
    <col min="15114" max="15367" width="9.1796875" style="1"/>
    <col min="15368" max="15368" width="9.81640625" style="1" bestFit="1" customWidth="1"/>
    <col min="15369" max="15369" width="11.81640625" style="1" bestFit="1" customWidth="1"/>
    <col min="15370" max="15623" width="9.1796875" style="1"/>
    <col min="15624" max="15624" width="9.81640625" style="1" bestFit="1" customWidth="1"/>
    <col min="15625" max="15625" width="11.81640625" style="1" bestFit="1" customWidth="1"/>
    <col min="15626" max="15879" width="9.1796875" style="1"/>
    <col min="15880" max="15880" width="9.81640625" style="1" bestFit="1" customWidth="1"/>
    <col min="15881" max="15881" width="11.81640625" style="1" bestFit="1" customWidth="1"/>
    <col min="15882" max="16135" width="9.1796875" style="1"/>
    <col min="16136" max="16136" width="9.81640625" style="1" bestFit="1" customWidth="1"/>
    <col min="16137" max="16137" width="11.81640625" style="1" bestFit="1" customWidth="1"/>
    <col min="16138" max="16384" width="9.1796875" style="1"/>
  </cols>
  <sheetData>
    <row r="1" spans="1:11">
      <c r="A1" s="261" t="s">
        <v>162</v>
      </c>
      <c r="B1" s="232"/>
      <c r="C1" s="232"/>
      <c r="D1" s="232"/>
      <c r="E1" s="232"/>
      <c r="F1" s="232"/>
      <c r="G1" s="232"/>
      <c r="H1" s="232"/>
      <c r="I1" s="232"/>
    </row>
    <row r="2" spans="1:11" ht="12.75" customHeight="1">
      <c r="A2" s="260" t="s">
        <v>590</v>
      </c>
      <c r="B2" s="260"/>
      <c r="C2" s="260"/>
      <c r="D2" s="260"/>
      <c r="E2" s="260"/>
      <c r="F2" s="260"/>
      <c r="G2" s="260"/>
      <c r="H2" s="260"/>
      <c r="I2" s="260"/>
      <c r="J2" s="108"/>
      <c r="K2" s="108"/>
    </row>
    <row r="3" spans="1:11">
      <c r="A3" s="265" t="s">
        <v>499</v>
      </c>
      <c r="B3" s="266"/>
      <c r="C3" s="266"/>
      <c r="D3" s="266"/>
      <c r="E3" s="266"/>
      <c r="F3" s="266"/>
      <c r="G3" s="266"/>
      <c r="H3" s="266"/>
      <c r="I3" s="266"/>
      <c r="J3" s="267"/>
      <c r="K3" s="267"/>
    </row>
    <row r="4" spans="1:11" ht="12.75" customHeight="1">
      <c r="A4" s="268" t="s">
        <v>518</v>
      </c>
      <c r="B4" s="269"/>
      <c r="C4" s="269"/>
      <c r="D4" s="269"/>
      <c r="E4" s="269"/>
      <c r="F4" s="269"/>
      <c r="G4" s="269"/>
      <c r="H4" s="269"/>
      <c r="I4" s="269"/>
      <c r="J4" s="270"/>
      <c r="K4" s="270"/>
    </row>
    <row r="5" spans="1:11" ht="22.25" customHeight="1">
      <c r="A5" s="262" t="s">
        <v>163</v>
      </c>
      <c r="B5" s="242"/>
      <c r="C5" s="242"/>
      <c r="D5" s="242"/>
      <c r="E5" s="242"/>
      <c r="F5" s="242"/>
      <c r="G5" s="262" t="s">
        <v>164</v>
      </c>
      <c r="H5" s="263" t="s">
        <v>165</v>
      </c>
      <c r="I5" s="264"/>
      <c r="J5" s="263" t="s">
        <v>166</v>
      </c>
      <c r="K5" s="264"/>
    </row>
    <row r="6" spans="1:11">
      <c r="A6" s="242"/>
      <c r="B6" s="242"/>
      <c r="C6" s="242"/>
      <c r="D6" s="242"/>
      <c r="E6" s="242"/>
      <c r="F6" s="242"/>
      <c r="G6" s="242"/>
      <c r="H6" s="15" t="s">
        <v>167</v>
      </c>
      <c r="I6" s="15" t="s">
        <v>168</v>
      </c>
      <c r="J6" s="15" t="s">
        <v>169</v>
      </c>
      <c r="K6" s="15" t="s">
        <v>170</v>
      </c>
    </row>
    <row r="7" spans="1:11">
      <c r="A7" s="271">
        <v>1</v>
      </c>
      <c r="B7" s="240"/>
      <c r="C7" s="240"/>
      <c r="D7" s="240"/>
      <c r="E7" s="240"/>
      <c r="F7" s="240"/>
      <c r="G7" s="14">
        <v>2</v>
      </c>
      <c r="H7" s="15">
        <v>3</v>
      </c>
      <c r="I7" s="15">
        <v>4</v>
      </c>
      <c r="J7" s="15">
        <v>5</v>
      </c>
      <c r="K7" s="15">
        <v>6</v>
      </c>
    </row>
    <row r="8" spans="1:11">
      <c r="A8" s="254" t="s">
        <v>401</v>
      </c>
      <c r="B8" s="255"/>
      <c r="C8" s="255"/>
      <c r="D8" s="255"/>
      <c r="E8" s="255"/>
      <c r="F8" s="255"/>
      <c r="G8" s="13">
        <v>1</v>
      </c>
      <c r="H8" s="109">
        <f>SUM(H9:H13)</f>
        <v>163505481</v>
      </c>
      <c r="I8" s="109">
        <f>SUM(I9:I13)</f>
        <v>52244283.18</v>
      </c>
      <c r="J8" s="109">
        <f>SUM(J9:J13)</f>
        <v>175325388</v>
      </c>
      <c r="K8" s="109">
        <f>SUM(K9:K13)</f>
        <v>66503400</v>
      </c>
    </row>
    <row r="9" spans="1:11">
      <c r="A9" s="224" t="s">
        <v>171</v>
      </c>
      <c r="B9" s="224"/>
      <c r="C9" s="224"/>
      <c r="D9" s="224"/>
      <c r="E9" s="224"/>
      <c r="F9" s="224"/>
      <c r="G9" s="12">
        <v>2</v>
      </c>
      <c r="H9" s="28">
        <v>418696</v>
      </c>
      <c r="I9" s="28">
        <v>112980.18</v>
      </c>
      <c r="J9" s="28">
        <v>573703</v>
      </c>
      <c r="K9" s="28">
        <v>149126</v>
      </c>
    </row>
    <row r="10" spans="1:11">
      <c r="A10" s="224" t="s">
        <v>172</v>
      </c>
      <c r="B10" s="224"/>
      <c r="C10" s="224"/>
      <c r="D10" s="224"/>
      <c r="E10" s="224"/>
      <c r="F10" s="224"/>
      <c r="G10" s="12">
        <v>3</v>
      </c>
      <c r="H10" s="28">
        <v>158090353</v>
      </c>
      <c r="I10" s="28">
        <v>49613325</v>
      </c>
      <c r="J10" s="28">
        <v>163129800</v>
      </c>
      <c r="K10" s="28">
        <v>57697142</v>
      </c>
    </row>
    <row r="11" spans="1:11">
      <c r="A11" s="224" t="s">
        <v>173</v>
      </c>
      <c r="B11" s="224"/>
      <c r="C11" s="224"/>
      <c r="D11" s="224"/>
      <c r="E11" s="224"/>
      <c r="F11" s="224"/>
      <c r="G11" s="12">
        <v>4</v>
      </c>
      <c r="H11" s="28">
        <v>0</v>
      </c>
      <c r="I11" s="28">
        <v>0</v>
      </c>
      <c r="J11" s="28">
        <v>0</v>
      </c>
      <c r="K11" s="28">
        <v>0</v>
      </c>
    </row>
    <row r="12" spans="1:11">
      <c r="A12" s="224" t="s">
        <v>174</v>
      </c>
      <c r="B12" s="224"/>
      <c r="C12" s="224"/>
      <c r="D12" s="224"/>
      <c r="E12" s="224"/>
      <c r="F12" s="224"/>
      <c r="G12" s="12">
        <v>5</v>
      </c>
      <c r="H12" s="28">
        <v>295890</v>
      </c>
      <c r="I12" s="28">
        <v>132400</v>
      </c>
      <c r="J12" s="28">
        <v>7142860</v>
      </c>
      <c r="K12" s="28">
        <v>7047937</v>
      </c>
    </row>
    <row r="13" spans="1:11">
      <c r="A13" s="224" t="s">
        <v>175</v>
      </c>
      <c r="B13" s="224"/>
      <c r="C13" s="224"/>
      <c r="D13" s="224"/>
      <c r="E13" s="224"/>
      <c r="F13" s="224"/>
      <c r="G13" s="12">
        <v>6</v>
      </c>
      <c r="H13" s="28">
        <v>4700542</v>
      </c>
      <c r="I13" s="28">
        <v>2385578</v>
      </c>
      <c r="J13" s="28">
        <v>4479025</v>
      </c>
      <c r="K13" s="28">
        <v>1609195</v>
      </c>
    </row>
    <row r="14" spans="1:11" ht="22.25" customHeight="1">
      <c r="A14" s="254" t="s">
        <v>402</v>
      </c>
      <c r="B14" s="255"/>
      <c r="C14" s="255"/>
      <c r="D14" s="255"/>
      <c r="E14" s="255"/>
      <c r="F14" s="255"/>
      <c r="G14" s="13">
        <v>7</v>
      </c>
      <c r="H14" s="109">
        <f>H15+H16+H20+H24+H25+H26+H29+H36</f>
        <v>143511772</v>
      </c>
      <c r="I14" s="109">
        <f>I15+I16+I20+I24+I25+I26+I29+I36</f>
        <v>45819919</v>
      </c>
      <c r="J14" s="109">
        <f>J15+J16+J20+J24+J25+J26+J29+J36</f>
        <v>149828226</v>
      </c>
      <c r="K14" s="109">
        <f>K15+K16+K20+K24+K25+K26+K29+K36</f>
        <v>54505627</v>
      </c>
    </row>
    <row r="15" spans="1:11">
      <c r="A15" s="224" t="s">
        <v>176</v>
      </c>
      <c r="B15" s="224"/>
      <c r="C15" s="224"/>
      <c r="D15" s="224"/>
      <c r="E15" s="224"/>
      <c r="F15" s="224"/>
      <c r="G15" s="12">
        <v>8</v>
      </c>
      <c r="H15" s="28">
        <v>-15666559</v>
      </c>
      <c r="I15" s="28">
        <v>-6259583</v>
      </c>
      <c r="J15" s="28">
        <v>-5352013</v>
      </c>
      <c r="K15" s="28">
        <v>278279</v>
      </c>
    </row>
    <row r="16" spans="1:11">
      <c r="A16" s="228" t="s">
        <v>403</v>
      </c>
      <c r="B16" s="228"/>
      <c r="C16" s="228"/>
      <c r="D16" s="228"/>
      <c r="E16" s="228"/>
      <c r="F16" s="228"/>
      <c r="G16" s="13">
        <v>9</v>
      </c>
      <c r="H16" s="109">
        <f>SUM(H17:H19)</f>
        <v>64926412</v>
      </c>
      <c r="I16" s="109">
        <f>SUM(I17:I19)</f>
        <v>21472106</v>
      </c>
      <c r="J16" s="109">
        <f>SUM(J17:J19)</f>
        <v>56405279</v>
      </c>
      <c r="K16" s="109">
        <f>SUM(K17:K19)</f>
        <v>21576052</v>
      </c>
    </row>
    <row r="17" spans="1:11">
      <c r="A17" s="256" t="s">
        <v>177</v>
      </c>
      <c r="B17" s="256"/>
      <c r="C17" s="256"/>
      <c r="D17" s="256"/>
      <c r="E17" s="256"/>
      <c r="F17" s="256"/>
      <c r="G17" s="12">
        <v>10</v>
      </c>
      <c r="H17" s="28">
        <v>34123983</v>
      </c>
      <c r="I17" s="28">
        <v>10773540</v>
      </c>
      <c r="J17" s="28">
        <v>38348297</v>
      </c>
      <c r="K17" s="28">
        <v>13803791</v>
      </c>
    </row>
    <row r="18" spans="1:11">
      <c r="A18" s="256" t="s">
        <v>178</v>
      </c>
      <c r="B18" s="256"/>
      <c r="C18" s="256"/>
      <c r="D18" s="256"/>
      <c r="E18" s="256"/>
      <c r="F18" s="256"/>
      <c r="G18" s="12">
        <v>11</v>
      </c>
      <c r="H18" s="28">
        <v>0</v>
      </c>
      <c r="I18" s="28">
        <v>0</v>
      </c>
      <c r="J18" s="28">
        <v>0</v>
      </c>
      <c r="K18" s="28">
        <v>0</v>
      </c>
    </row>
    <row r="19" spans="1:11">
      <c r="A19" s="256" t="s">
        <v>179</v>
      </c>
      <c r="B19" s="256"/>
      <c r="C19" s="256"/>
      <c r="D19" s="256"/>
      <c r="E19" s="256"/>
      <c r="F19" s="256"/>
      <c r="G19" s="12">
        <v>12</v>
      </c>
      <c r="H19" s="28">
        <v>30802429</v>
      </c>
      <c r="I19" s="28">
        <v>10698566</v>
      </c>
      <c r="J19" s="28">
        <v>18056982</v>
      </c>
      <c r="K19" s="28">
        <v>7772261</v>
      </c>
    </row>
    <row r="20" spans="1:11">
      <c r="A20" s="228" t="s">
        <v>404</v>
      </c>
      <c r="B20" s="228"/>
      <c r="C20" s="228"/>
      <c r="D20" s="228"/>
      <c r="E20" s="228"/>
      <c r="F20" s="228"/>
      <c r="G20" s="13">
        <v>13</v>
      </c>
      <c r="H20" s="109">
        <f>SUM(H21:H23)</f>
        <v>84616987</v>
      </c>
      <c r="I20" s="109">
        <f>SUM(I21:I23)</f>
        <v>27554998</v>
      </c>
      <c r="J20" s="109">
        <f>SUM(J21:J23)</f>
        <v>88254693</v>
      </c>
      <c r="K20" s="109">
        <f>SUM(K21:K23)</f>
        <v>29028768</v>
      </c>
    </row>
    <row r="21" spans="1:11">
      <c r="A21" s="256" t="s">
        <v>180</v>
      </c>
      <c r="B21" s="256"/>
      <c r="C21" s="256"/>
      <c r="D21" s="256"/>
      <c r="E21" s="256"/>
      <c r="F21" s="256"/>
      <c r="G21" s="12">
        <v>14</v>
      </c>
      <c r="H21" s="28">
        <v>51159130</v>
      </c>
      <c r="I21" s="28">
        <v>16465436</v>
      </c>
      <c r="J21" s="28">
        <v>53892653</v>
      </c>
      <c r="K21" s="28">
        <v>17569360</v>
      </c>
    </row>
    <row r="22" spans="1:11">
      <c r="A22" s="256" t="s">
        <v>181</v>
      </c>
      <c r="B22" s="256"/>
      <c r="C22" s="256"/>
      <c r="D22" s="256"/>
      <c r="E22" s="256"/>
      <c r="F22" s="256"/>
      <c r="G22" s="12">
        <v>15</v>
      </c>
      <c r="H22" s="28">
        <v>23923218</v>
      </c>
      <c r="I22" s="28">
        <v>7889869</v>
      </c>
      <c r="J22" s="28">
        <v>24175435</v>
      </c>
      <c r="K22" s="28">
        <v>7988065</v>
      </c>
    </row>
    <row r="23" spans="1:11">
      <c r="A23" s="256" t="s">
        <v>182</v>
      </c>
      <c r="B23" s="256"/>
      <c r="C23" s="256"/>
      <c r="D23" s="256"/>
      <c r="E23" s="256"/>
      <c r="F23" s="256"/>
      <c r="G23" s="12">
        <v>16</v>
      </c>
      <c r="H23" s="28">
        <v>9534639</v>
      </c>
      <c r="I23" s="28">
        <v>3199693</v>
      </c>
      <c r="J23" s="28">
        <v>10186605</v>
      </c>
      <c r="K23" s="28">
        <v>3471343</v>
      </c>
    </row>
    <row r="24" spans="1:11">
      <c r="A24" s="224" t="s">
        <v>183</v>
      </c>
      <c r="B24" s="224"/>
      <c r="C24" s="224"/>
      <c r="D24" s="224"/>
      <c r="E24" s="224"/>
      <c r="F24" s="224"/>
      <c r="G24" s="12">
        <v>17</v>
      </c>
      <c r="H24" s="28">
        <v>3195861</v>
      </c>
      <c r="I24" s="28">
        <v>989507</v>
      </c>
      <c r="J24" s="28">
        <v>3856127</v>
      </c>
      <c r="K24" s="28">
        <v>1252662</v>
      </c>
    </row>
    <row r="25" spans="1:11">
      <c r="A25" s="224" t="s">
        <v>184</v>
      </c>
      <c r="B25" s="224"/>
      <c r="C25" s="224"/>
      <c r="D25" s="224"/>
      <c r="E25" s="224"/>
      <c r="F25" s="224"/>
      <c r="G25" s="12">
        <v>18</v>
      </c>
      <c r="H25" s="28">
        <v>5808632</v>
      </c>
      <c r="I25" s="28">
        <v>1776320</v>
      </c>
      <c r="J25" s="28">
        <v>6417059</v>
      </c>
      <c r="K25" s="28">
        <v>2200602</v>
      </c>
    </row>
    <row r="26" spans="1:11">
      <c r="A26" s="228" t="s">
        <v>405</v>
      </c>
      <c r="B26" s="228"/>
      <c r="C26" s="228"/>
      <c r="D26" s="228"/>
      <c r="E26" s="228"/>
      <c r="F26" s="228"/>
      <c r="G26" s="13">
        <v>19</v>
      </c>
      <c r="H26" s="109">
        <f>H27+H28</f>
        <v>0</v>
      </c>
      <c r="I26" s="109">
        <f>I27+I28</f>
        <v>-2238</v>
      </c>
      <c r="J26" s="109">
        <f>J27+J28</f>
        <v>0</v>
      </c>
      <c r="K26" s="109">
        <f>K27+K28</f>
        <v>0</v>
      </c>
    </row>
    <row r="27" spans="1:11">
      <c r="A27" s="256" t="s">
        <v>185</v>
      </c>
      <c r="B27" s="256"/>
      <c r="C27" s="256"/>
      <c r="D27" s="256"/>
      <c r="E27" s="256"/>
      <c r="F27" s="256"/>
      <c r="G27" s="12">
        <v>20</v>
      </c>
      <c r="H27" s="28">
        <v>0</v>
      </c>
      <c r="I27" s="28">
        <v>0</v>
      </c>
      <c r="J27" s="28">
        <v>0</v>
      </c>
      <c r="K27" s="28">
        <v>0</v>
      </c>
    </row>
    <row r="28" spans="1:11">
      <c r="A28" s="256" t="s">
        <v>186</v>
      </c>
      <c r="B28" s="256"/>
      <c r="C28" s="256"/>
      <c r="D28" s="256"/>
      <c r="E28" s="256"/>
      <c r="F28" s="256"/>
      <c r="G28" s="12">
        <v>21</v>
      </c>
      <c r="H28" s="28">
        <v>0</v>
      </c>
      <c r="I28" s="28">
        <v>-2238</v>
      </c>
      <c r="J28" s="28">
        <v>0</v>
      </c>
      <c r="K28" s="28">
        <v>0</v>
      </c>
    </row>
    <row r="29" spans="1:11">
      <c r="A29" s="228" t="s">
        <v>406</v>
      </c>
      <c r="B29" s="228"/>
      <c r="C29" s="228"/>
      <c r="D29" s="228"/>
      <c r="E29" s="228"/>
      <c r="F29" s="228"/>
      <c r="G29" s="13">
        <v>22</v>
      </c>
      <c r="H29" s="109">
        <f>SUM(H30:H35)</f>
        <v>628201</v>
      </c>
      <c r="I29" s="109">
        <f>SUM(I30:I35)</f>
        <v>286571</v>
      </c>
      <c r="J29" s="109">
        <f>SUM(J30:J35)</f>
        <v>247081</v>
      </c>
      <c r="K29" s="109">
        <f>SUM(K30:K35)</f>
        <v>169264</v>
      </c>
    </row>
    <row r="30" spans="1:11">
      <c r="A30" s="256" t="s">
        <v>187</v>
      </c>
      <c r="B30" s="256"/>
      <c r="C30" s="256"/>
      <c r="D30" s="256"/>
      <c r="E30" s="256"/>
      <c r="F30" s="256"/>
      <c r="G30" s="12">
        <v>23</v>
      </c>
      <c r="H30" s="28">
        <v>609939</v>
      </c>
      <c r="I30" s="28">
        <v>278796</v>
      </c>
      <c r="J30" s="28">
        <v>310940</v>
      </c>
      <c r="K30" s="28">
        <v>179777</v>
      </c>
    </row>
    <row r="31" spans="1:11">
      <c r="A31" s="256" t="s">
        <v>188</v>
      </c>
      <c r="B31" s="256"/>
      <c r="C31" s="256"/>
      <c r="D31" s="256"/>
      <c r="E31" s="256"/>
      <c r="F31" s="256"/>
      <c r="G31" s="12">
        <v>24</v>
      </c>
      <c r="H31" s="28">
        <v>0</v>
      </c>
      <c r="I31" s="28">
        <v>0</v>
      </c>
      <c r="J31" s="28">
        <v>0</v>
      </c>
      <c r="K31" s="28">
        <v>0</v>
      </c>
    </row>
    <row r="32" spans="1:11">
      <c r="A32" s="256" t="s">
        <v>189</v>
      </c>
      <c r="B32" s="256"/>
      <c r="C32" s="256"/>
      <c r="D32" s="256"/>
      <c r="E32" s="256"/>
      <c r="F32" s="256"/>
      <c r="G32" s="12">
        <v>25</v>
      </c>
      <c r="H32" s="28">
        <v>0</v>
      </c>
      <c r="I32" s="28">
        <v>0</v>
      </c>
      <c r="J32" s="28">
        <v>0</v>
      </c>
      <c r="K32" s="28">
        <v>0</v>
      </c>
    </row>
    <row r="33" spans="1:11">
      <c r="A33" s="256" t="s">
        <v>190</v>
      </c>
      <c r="B33" s="256"/>
      <c r="C33" s="256"/>
      <c r="D33" s="256"/>
      <c r="E33" s="256"/>
      <c r="F33" s="256"/>
      <c r="G33" s="12">
        <v>26</v>
      </c>
      <c r="H33" s="28">
        <v>0</v>
      </c>
      <c r="I33" s="28">
        <v>0</v>
      </c>
      <c r="J33" s="28">
        <v>0</v>
      </c>
      <c r="K33" s="28">
        <v>0</v>
      </c>
    </row>
    <row r="34" spans="1:11">
      <c r="A34" s="256" t="s">
        <v>191</v>
      </c>
      <c r="B34" s="256"/>
      <c r="C34" s="256"/>
      <c r="D34" s="256"/>
      <c r="E34" s="256"/>
      <c r="F34" s="256"/>
      <c r="G34" s="12">
        <v>27</v>
      </c>
      <c r="H34" s="28">
        <v>18262</v>
      </c>
      <c r="I34" s="28">
        <v>7775</v>
      </c>
      <c r="J34" s="28">
        <v>46499</v>
      </c>
      <c r="K34" s="28">
        <v>24406</v>
      </c>
    </row>
    <row r="35" spans="1:11">
      <c r="A35" s="256" t="s">
        <v>192</v>
      </c>
      <c r="B35" s="256"/>
      <c r="C35" s="256"/>
      <c r="D35" s="256"/>
      <c r="E35" s="256"/>
      <c r="F35" s="256"/>
      <c r="G35" s="12">
        <v>28</v>
      </c>
      <c r="H35" s="28">
        <v>0</v>
      </c>
      <c r="I35" s="28">
        <v>0</v>
      </c>
      <c r="J35" s="28">
        <v>-110358</v>
      </c>
      <c r="K35" s="28">
        <v>-34919</v>
      </c>
    </row>
    <row r="36" spans="1:11">
      <c r="A36" s="224" t="s">
        <v>193</v>
      </c>
      <c r="B36" s="224"/>
      <c r="C36" s="224"/>
      <c r="D36" s="224"/>
      <c r="E36" s="224"/>
      <c r="F36" s="224"/>
      <c r="G36" s="12">
        <v>29</v>
      </c>
      <c r="H36" s="28">
        <v>2238</v>
      </c>
      <c r="I36" s="28">
        <v>2238</v>
      </c>
      <c r="J36" s="28">
        <v>0</v>
      </c>
      <c r="K36" s="28">
        <v>0</v>
      </c>
    </row>
    <row r="37" spans="1:11">
      <c r="A37" s="254" t="s">
        <v>407</v>
      </c>
      <c r="B37" s="255"/>
      <c r="C37" s="255"/>
      <c r="D37" s="255"/>
      <c r="E37" s="255"/>
      <c r="F37" s="255"/>
      <c r="G37" s="13">
        <v>30</v>
      </c>
      <c r="H37" s="109">
        <f>SUM(H38:H47)</f>
        <v>444414</v>
      </c>
      <c r="I37" s="109">
        <f>SUM(I38:I47)</f>
        <v>239771</v>
      </c>
      <c r="J37" s="109">
        <f>SUM(J38:J47)</f>
        <v>1194799</v>
      </c>
      <c r="K37" s="109">
        <f>SUM(K38:K47)</f>
        <v>326873</v>
      </c>
    </row>
    <row r="38" spans="1:11" ht="23.75" customHeight="1">
      <c r="A38" s="224" t="s">
        <v>194</v>
      </c>
      <c r="B38" s="224"/>
      <c r="C38" s="224"/>
      <c r="D38" s="224"/>
      <c r="E38" s="224"/>
      <c r="F38" s="224"/>
      <c r="G38" s="12">
        <v>31</v>
      </c>
      <c r="H38" s="28">
        <v>0</v>
      </c>
      <c r="I38" s="28">
        <v>0</v>
      </c>
      <c r="J38" s="28">
        <v>0</v>
      </c>
      <c r="K38" s="28">
        <v>0</v>
      </c>
    </row>
    <row r="39" spans="1:11" ht="25.25" customHeight="1">
      <c r="A39" s="224" t="s">
        <v>195</v>
      </c>
      <c r="B39" s="224"/>
      <c r="C39" s="224"/>
      <c r="D39" s="224"/>
      <c r="E39" s="224"/>
      <c r="F39" s="224"/>
      <c r="G39" s="12">
        <v>32</v>
      </c>
      <c r="H39" s="28">
        <v>0</v>
      </c>
      <c r="I39" s="28">
        <v>0</v>
      </c>
      <c r="J39" s="28">
        <v>0</v>
      </c>
      <c r="K39" s="28">
        <v>0</v>
      </c>
    </row>
    <row r="40" spans="1:11" ht="25.25" customHeight="1">
      <c r="A40" s="224" t="s">
        <v>196</v>
      </c>
      <c r="B40" s="224"/>
      <c r="C40" s="224"/>
      <c r="D40" s="224"/>
      <c r="E40" s="224"/>
      <c r="F40" s="224"/>
      <c r="G40" s="12">
        <v>33</v>
      </c>
      <c r="H40" s="28">
        <v>0</v>
      </c>
      <c r="I40" s="28">
        <v>0</v>
      </c>
      <c r="J40" s="28">
        <v>0</v>
      </c>
      <c r="K40" s="28">
        <v>0</v>
      </c>
    </row>
    <row r="41" spans="1:11" ht="25.25" customHeight="1">
      <c r="A41" s="224" t="s">
        <v>197</v>
      </c>
      <c r="B41" s="224"/>
      <c r="C41" s="224"/>
      <c r="D41" s="224"/>
      <c r="E41" s="224"/>
      <c r="F41" s="224"/>
      <c r="G41" s="12">
        <v>34</v>
      </c>
      <c r="H41" s="28">
        <v>20442</v>
      </c>
      <c r="I41" s="28">
        <v>0</v>
      </c>
      <c r="J41" s="28">
        <v>0</v>
      </c>
      <c r="K41" s="28">
        <v>0</v>
      </c>
    </row>
    <row r="42" spans="1:11" ht="25.25" customHeight="1">
      <c r="A42" s="224" t="s">
        <v>198</v>
      </c>
      <c r="B42" s="224"/>
      <c r="C42" s="224"/>
      <c r="D42" s="224"/>
      <c r="E42" s="224"/>
      <c r="F42" s="224"/>
      <c r="G42" s="12">
        <v>35</v>
      </c>
      <c r="H42" s="28">
        <v>1808</v>
      </c>
      <c r="I42" s="28">
        <v>0</v>
      </c>
      <c r="J42" s="28">
        <v>0</v>
      </c>
      <c r="K42" s="28">
        <v>0</v>
      </c>
    </row>
    <row r="43" spans="1:11">
      <c r="A43" s="224" t="s">
        <v>199</v>
      </c>
      <c r="B43" s="224"/>
      <c r="C43" s="224"/>
      <c r="D43" s="224"/>
      <c r="E43" s="224"/>
      <c r="F43" s="224"/>
      <c r="G43" s="12">
        <v>36</v>
      </c>
      <c r="H43" s="28">
        <v>0</v>
      </c>
      <c r="I43" s="28">
        <v>0</v>
      </c>
      <c r="J43" s="28">
        <v>0</v>
      </c>
      <c r="K43" s="28">
        <v>0</v>
      </c>
    </row>
    <row r="44" spans="1:11">
      <c r="A44" s="224" t="s">
        <v>200</v>
      </c>
      <c r="B44" s="224"/>
      <c r="C44" s="224"/>
      <c r="D44" s="224"/>
      <c r="E44" s="224"/>
      <c r="F44" s="224"/>
      <c r="G44" s="12">
        <v>37</v>
      </c>
      <c r="H44" s="28">
        <v>350181</v>
      </c>
      <c r="I44" s="28">
        <v>206590</v>
      </c>
      <c r="J44" s="28">
        <v>1082586</v>
      </c>
      <c r="K44" s="28">
        <v>289654</v>
      </c>
    </row>
    <row r="45" spans="1:11">
      <c r="A45" s="224" t="s">
        <v>201</v>
      </c>
      <c r="B45" s="224"/>
      <c r="C45" s="224"/>
      <c r="D45" s="224"/>
      <c r="E45" s="224"/>
      <c r="F45" s="224"/>
      <c r="G45" s="12">
        <v>38</v>
      </c>
      <c r="H45" s="28">
        <v>0</v>
      </c>
      <c r="I45" s="28">
        <v>0</v>
      </c>
      <c r="J45" s="28">
        <v>0</v>
      </c>
      <c r="K45" s="28">
        <v>-9667</v>
      </c>
    </row>
    <row r="46" spans="1:11">
      <c r="A46" s="224" t="s">
        <v>202</v>
      </c>
      <c r="B46" s="224"/>
      <c r="C46" s="224"/>
      <c r="D46" s="224"/>
      <c r="E46" s="224"/>
      <c r="F46" s="224"/>
      <c r="G46" s="12">
        <v>39</v>
      </c>
      <c r="H46" s="28">
        <v>0</v>
      </c>
      <c r="I46" s="28">
        <v>0</v>
      </c>
      <c r="J46" s="28">
        <v>0</v>
      </c>
      <c r="K46" s="28">
        <v>0</v>
      </c>
    </row>
    <row r="47" spans="1:11">
      <c r="A47" s="224" t="s">
        <v>203</v>
      </c>
      <c r="B47" s="224"/>
      <c r="C47" s="224"/>
      <c r="D47" s="224"/>
      <c r="E47" s="224"/>
      <c r="F47" s="224"/>
      <c r="G47" s="12">
        <v>40</v>
      </c>
      <c r="H47" s="28">
        <v>71983</v>
      </c>
      <c r="I47" s="28">
        <v>33181</v>
      </c>
      <c r="J47" s="28">
        <v>112213</v>
      </c>
      <c r="K47" s="28">
        <v>46886</v>
      </c>
    </row>
    <row r="48" spans="1:11">
      <c r="A48" s="254" t="s">
        <v>408</v>
      </c>
      <c r="B48" s="255"/>
      <c r="C48" s="255"/>
      <c r="D48" s="255"/>
      <c r="E48" s="255"/>
      <c r="F48" s="255"/>
      <c r="G48" s="13">
        <v>41</v>
      </c>
      <c r="H48" s="109">
        <f>SUM(H49:H55)</f>
        <v>137281</v>
      </c>
      <c r="I48" s="109">
        <f>SUM(I49:I55)</f>
        <v>61621</v>
      </c>
      <c r="J48" s="109">
        <f>SUM(J49:J55)</f>
        <v>656972</v>
      </c>
      <c r="K48" s="109">
        <f>SUM(K49:K55)</f>
        <v>106120</v>
      </c>
    </row>
    <row r="49" spans="1:11" ht="25.25" customHeight="1">
      <c r="A49" s="224" t="s">
        <v>204</v>
      </c>
      <c r="B49" s="224"/>
      <c r="C49" s="224"/>
      <c r="D49" s="224"/>
      <c r="E49" s="224"/>
      <c r="F49" s="224"/>
      <c r="G49" s="12">
        <v>42</v>
      </c>
      <c r="H49" s="28">
        <v>41</v>
      </c>
      <c r="I49" s="28">
        <v>7</v>
      </c>
      <c r="J49" s="28">
        <v>0</v>
      </c>
      <c r="K49" s="28">
        <v>0</v>
      </c>
    </row>
    <row r="50" spans="1:11" ht="24" customHeight="1">
      <c r="A50" s="250" t="s">
        <v>205</v>
      </c>
      <c r="B50" s="250"/>
      <c r="C50" s="250"/>
      <c r="D50" s="250"/>
      <c r="E50" s="250"/>
      <c r="F50" s="250"/>
      <c r="G50" s="12">
        <v>43</v>
      </c>
      <c r="H50" s="28">
        <v>0</v>
      </c>
      <c r="I50" s="28">
        <v>0</v>
      </c>
      <c r="J50" s="28">
        <v>0</v>
      </c>
      <c r="K50" s="28">
        <v>0</v>
      </c>
    </row>
    <row r="51" spans="1:11">
      <c r="A51" s="250" t="s">
        <v>206</v>
      </c>
      <c r="B51" s="250"/>
      <c r="C51" s="250"/>
      <c r="D51" s="250"/>
      <c r="E51" s="250"/>
      <c r="F51" s="250"/>
      <c r="G51" s="12">
        <v>44</v>
      </c>
      <c r="H51" s="28">
        <v>101500</v>
      </c>
      <c r="I51" s="28">
        <v>37812</v>
      </c>
      <c r="J51" s="28">
        <v>653753</v>
      </c>
      <c r="K51" s="28">
        <v>102901</v>
      </c>
    </row>
    <row r="52" spans="1:11">
      <c r="A52" s="250" t="s">
        <v>207</v>
      </c>
      <c r="B52" s="250"/>
      <c r="C52" s="250"/>
      <c r="D52" s="250"/>
      <c r="E52" s="250"/>
      <c r="F52" s="250"/>
      <c r="G52" s="12">
        <v>45</v>
      </c>
      <c r="H52" s="28">
        <v>35740</v>
      </c>
      <c r="I52" s="28">
        <v>23802</v>
      </c>
      <c r="J52" s="28">
        <v>3219</v>
      </c>
      <c r="K52" s="28">
        <v>3219</v>
      </c>
    </row>
    <row r="53" spans="1:11">
      <c r="A53" s="250" t="s">
        <v>208</v>
      </c>
      <c r="B53" s="250"/>
      <c r="C53" s="250"/>
      <c r="D53" s="250"/>
      <c r="E53" s="250"/>
      <c r="F53" s="250"/>
      <c r="G53" s="12">
        <v>46</v>
      </c>
      <c r="H53" s="28">
        <v>0</v>
      </c>
      <c r="I53" s="28">
        <v>0</v>
      </c>
      <c r="J53" s="28">
        <v>0</v>
      </c>
      <c r="K53" s="28">
        <v>0</v>
      </c>
    </row>
    <row r="54" spans="1:11">
      <c r="A54" s="250" t="s">
        <v>209</v>
      </c>
      <c r="B54" s="250"/>
      <c r="C54" s="250"/>
      <c r="D54" s="250"/>
      <c r="E54" s="250"/>
      <c r="F54" s="250"/>
      <c r="G54" s="12">
        <v>47</v>
      </c>
      <c r="H54" s="28">
        <v>0</v>
      </c>
      <c r="I54" s="28">
        <v>0</v>
      </c>
      <c r="J54" s="28">
        <v>0</v>
      </c>
      <c r="K54" s="28">
        <v>0</v>
      </c>
    </row>
    <row r="55" spans="1:11">
      <c r="A55" s="250" t="s">
        <v>210</v>
      </c>
      <c r="B55" s="250"/>
      <c r="C55" s="250"/>
      <c r="D55" s="250"/>
      <c r="E55" s="250"/>
      <c r="F55" s="250"/>
      <c r="G55" s="12">
        <v>48</v>
      </c>
      <c r="H55" s="28">
        <v>0</v>
      </c>
      <c r="I55" s="28">
        <v>0</v>
      </c>
      <c r="J55" s="28">
        <v>0</v>
      </c>
      <c r="K55" s="28">
        <v>0</v>
      </c>
    </row>
    <row r="56" spans="1:11" ht="22.25" customHeight="1">
      <c r="A56" s="259" t="s">
        <v>211</v>
      </c>
      <c r="B56" s="259"/>
      <c r="C56" s="259"/>
      <c r="D56" s="259"/>
      <c r="E56" s="259"/>
      <c r="F56" s="259"/>
      <c r="G56" s="12">
        <v>49</v>
      </c>
      <c r="H56" s="28">
        <v>0</v>
      </c>
      <c r="I56" s="28">
        <v>0</v>
      </c>
      <c r="J56" s="28">
        <v>0</v>
      </c>
      <c r="K56" s="28">
        <v>0</v>
      </c>
    </row>
    <row r="57" spans="1:11">
      <c r="A57" s="259" t="s">
        <v>212</v>
      </c>
      <c r="B57" s="259"/>
      <c r="C57" s="259"/>
      <c r="D57" s="259"/>
      <c r="E57" s="259"/>
      <c r="F57" s="259"/>
      <c r="G57" s="12">
        <v>50</v>
      </c>
      <c r="H57" s="28">
        <v>0</v>
      </c>
      <c r="I57" s="28">
        <v>0</v>
      </c>
      <c r="J57" s="28">
        <v>0</v>
      </c>
      <c r="K57" s="28">
        <v>0</v>
      </c>
    </row>
    <row r="58" spans="1:11" ht="24.65" customHeight="1">
      <c r="A58" s="259" t="s">
        <v>213</v>
      </c>
      <c r="B58" s="259"/>
      <c r="C58" s="259"/>
      <c r="D58" s="259"/>
      <c r="E58" s="259"/>
      <c r="F58" s="259"/>
      <c r="G58" s="12">
        <v>51</v>
      </c>
      <c r="H58" s="28">
        <v>0</v>
      </c>
      <c r="I58" s="28">
        <v>0</v>
      </c>
      <c r="J58" s="28">
        <v>0</v>
      </c>
      <c r="K58" s="28">
        <v>0</v>
      </c>
    </row>
    <row r="59" spans="1:11">
      <c r="A59" s="259" t="s">
        <v>214</v>
      </c>
      <c r="B59" s="259"/>
      <c r="C59" s="259"/>
      <c r="D59" s="259"/>
      <c r="E59" s="259"/>
      <c r="F59" s="259"/>
      <c r="G59" s="12">
        <v>52</v>
      </c>
      <c r="H59" s="28">
        <v>0</v>
      </c>
      <c r="I59" s="28">
        <v>0</v>
      </c>
      <c r="J59" s="28">
        <v>0</v>
      </c>
      <c r="K59" s="28">
        <v>0</v>
      </c>
    </row>
    <row r="60" spans="1:11">
      <c r="A60" s="254" t="s">
        <v>409</v>
      </c>
      <c r="B60" s="255"/>
      <c r="C60" s="255"/>
      <c r="D60" s="255"/>
      <c r="E60" s="255"/>
      <c r="F60" s="255"/>
      <c r="G60" s="13">
        <v>53</v>
      </c>
      <c r="H60" s="109">
        <f>H8+H37+H56+H57</f>
        <v>163949895</v>
      </c>
      <c r="I60" s="109">
        <f t="shared" ref="I60:K60" si="0">I8+I37+I56+I57</f>
        <v>52484054.18</v>
      </c>
      <c r="J60" s="109">
        <f t="shared" si="0"/>
        <v>176520187</v>
      </c>
      <c r="K60" s="109">
        <f t="shared" si="0"/>
        <v>66830273</v>
      </c>
    </row>
    <row r="61" spans="1:11">
      <c r="A61" s="254" t="s">
        <v>410</v>
      </c>
      <c r="B61" s="255"/>
      <c r="C61" s="255"/>
      <c r="D61" s="255"/>
      <c r="E61" s="255"/>
      <c r="F61" s="255"/>
      <c r="G61" s="13">
        <v>54</v>
      </c>
      <c r="H61" s="109">
        <f>H14+H48+H58+H59</f>
        <v>143649053</v>
      </c>
      <c r="I61" s="109">
        <f t="shared" ref="I61:K61" si="1">I14+I48+I58+I59</f>
        <v>45881540</v>
      </c>
      <c r="J61" s="109">
        <f t="shared" si="1"/>
        <v>150485198</v>
      </c>
      <c r="K61" s="109">
        <f t="shared" si="1"/>
        <v>54611747</v>
      </c>
    </row>
    <row r="62" spans="1:11">
      <c r="A62" s="254" t="s">
        <v>411</v>
      </c>
      <c r="B62" s="255"/>
      <c r="C62" s="255"/>
      <c r="D62" s="255"/>
      <c r="E62" s="255"/>
      <c r="F62" s="255"/>
      <c r="G62" s="13">
        <v>55</v>
      </c>
      <c r="H62" s="109">
        <f>H60-H61</f>
        <v>20300842</v>
      </c>
      <c r="I62" s="109">
        <f t="shared" ref="I62:K62" si="2">I60-I61</f>
        <v>6602514.1799999997</v>
      </c>
      <c r="J62" s="109">
        <f t="shared" si="2"/>
        <v>26034989</v>
      </c>
      <c r="K62" s="109">
        <f t="shared" si="2"/>
        <v>12218526</v>
      </c>
    </row>
    <row r="63" spans="1:11">
      <c r="A63" s="253" t="s">
        <v>413</v>
      </c>
      <c r="B63" s="253"/>
      <c r="C63" s="253"/>
      <c r="D63" s="253"/>
      <c r="E63" s="253"/>
      <c r="F63" s="253"/>
      <c r="G63" s="13">
        <v>56</v>
      </c>
      <c r="H63" s="109">
        <f>+IF((H60-H61)&gt;0,(H60-H61),0)</f>
        <v>20300842</v>
      </c>
      <c r="I63" s="109">
        <f t="shared" ref="I63:K63" si="3">+IF((I60-I61)&gt;0,(I60-I61),0)</f>
        <v>6602514.1799999997</v>
      </c>
      <c r="J63" s="109">
        <f t="shared" si="3"/>
        <v>26034989</v>
      </c>
      <c r="K63" s="109">
        <f t="shared" si="3"/>
        <v>12218526</v>
      </c>
    </row>
    <row r="64" spans="1:11">
      <c r="A64" s="253" t="s">
        <v>412</v>
      </c>
      <c r="B64" s="253"/>
      <c r="C64" s="253"/>
      <c r="D64" s="253"/>
      <c r="E64" s="253"/>
      <c r="F64" s="253"/>
      <c r="G64" s="13">
        <v>57</v>
      </c>
      <c r="H64" s="109">
        <f>+IF((H60-H61)&lt;0,(H60-H61),0)</f>
        <v>0</v>
      </c>
      <c r="I64" s="109">
        <f t="shared" ref="I64:K64" si="4">+IF((I60-I61)&lt;0,(I60-I61),0)</f>
        <v>0</v>
      </c>
      <c r="J64" s="109">
        <f t="shared" si="4"/>
        <v>0</v>
      </c>
      <c r="K64" s="109">
        <f t="shared" si="4"/>
        <v>0</v>
      </c>
    </row>
    <row r="65" spans="1:11">
      <c r="A65" s="259" t="s">
        <v>215</v>
      </c>
      <c r="B65" s="259"/>
      <c r="C65" s="259"/>
      <c r="D65" s="259"/>
      <c r="E65" s="259"/>
      <c r="F65" s="259"/>
      <c r="G65" s="12">
        <v>58</v>
      </c>
      <c r="H65" s="28">
        <v>3654151</v>
      </c>
      <c r="I65" s="28">
        <v>1188452</v>
      </c>
      <c r="J65" s="28">
        <v>6855368</v>
      </c>
      <c r="K65" s="28">
        <v>939335</v>
      </c>
    </row>
    <row r="66" spans="1:11">
      <c r="A66" s="254" t="s">
        <v>414</v>
      </c>
      <c r="B66" s="255"/>
      <c r="C66" s="255"/>
      <c r="D66" s="255"/>
      <c r="E66" s="255"/>
      <c r="F66" s="255"/>
      <c r="G66" s="13">
        <v>59</v>
      </c>
      <c r="H66" s="109">
        <f>H62-H65</f>
        <v>16646691</v>
      </c>
      <c r="I66" s="109">
        <f t="shared" ref="I66:K66" si="5">I62-I65</f>
        <v>5414062.1799999997</v>
      </c>
      <c r="J66" s="109">
        <f t="shared" si="5"/>
        <v>19179621</v>
      </c>
      <c r="K66" s="109">
        <f t="shared" si="5"/>
        <v>11279191</v>
      </c>
    </row>
    <row r="67" spans="1:11">
      <c r="A67" s="253" t="s">
        <v>415</v>
      </c>
      <c r="B67" s="253"/>
      <c r="C67" s="253"/>
      <c r="D67" s="253"/>
      <c r="E67" s="253"/>
      <c r="F67" s="253"/>
      <c r="G67" s="13">
        <v>60</v>
      </c>
      <c r="H67" s="109">
        <f>+IF((H62-H65)&gt;0,(H62-H65),0)</f>
        <v>16646691</v>
      </c>
      <c r="I67" s="109">
        <f t="shared" ref="I67:K67" si="6">+IF((I62-I65)&gt;0,(I62-I65),0)</f>
        <v>5414062.1799999997</v>
      </c>
      <c r="J67" s="109">
        <f t="shared" si="6"/>
        <v>19179621</v>
      </c>
      <c r="K67" s="109">
        <f t="shared" si="6"/>
        <v>11279191</v>
      </c>
    </row>
    <row r="68" spans="1:11">
      <c r="A68" s="253" t="s">
        <v>416</v>
      </c>
      <c r="B68" s="253"/>
      <c r="C68" s="253"/>
      <c r="D68" s="253"/>
      <c r="E68" s="253"/>
      <c r="F68" s="253"/>
      <c r="G68" s="13">
        <v>61</v>
      </c>
      <c r="H68" s="109">
        <f>+IF((H62-H65)&lt;0,(H62-H65),0)</f>
        <v>0</v>
      </c>
      <c r="I68" s="109">
        <f t="shared" ref="I68:K68" si="7">+IF((I62-I65)&lt;0,(I62-I65),0)</f>
        <v>0</v>
      </c>
      <c r="J68" s="109">
        <f t="shared" si="7"/>
        <v>0</v>
      </c>
      <c r="K68" s="109">
        <f t="shared" si="7"/>
        <v>0</v>
      </c>
    </row>
    <row r="69" spans="1:11">
      <c r="A69" s="229" t="s">
        <v>216</v>
      </c>
      <c r="B69" s="229"/>
      <c r="C69" s="229"/>
      <c r="D69" s="229"/>
      <c r="E69" s="229"/>
      <c r="F69" s="229"/>
      <c r="G69" s="251"/>
      <c r="H69" s="251"/>
      <c r="I69" s="251"/>
      <c r="J69" s="252"/>
      <c r="K69" s="252"/>
    </row>
    <row r="70" spans="1:11" ht="22.25" customHeight="1">
      <c r="A70" s="254" t="s">
        <v>417</v>
      </c>
      <c r="B70" s="255"/>
      <c r="C70" s="255"/>
      <c r="D70" s="255"/>
      <c r="E70" s="255"/>
      <c r="F70" s="255"/>
      <c r="G70" s="13">
        <v>62</v>
      </c>
      <c r="H70" s="109">
        <f>H71-H72</f>
        <v>0</v>
      </c>
      <c r="I70" s="109">
        <f>I71-I72</f>
        <v>0</v>
      </c>
      <c r="J70" s="109">
        <f>J71-J72</f>
        <v>0</v>
      </c>
      <c r="K70" s="109">
        <f>K71-K72</f>
        <v>0</v>
      </c>
    </row>
    <row r="71" spans="1:11">
      <c r="A71" s="250" t="s">
        <v>217</v>
      </c>
      <c r="B71" s="250"/>
      <c r="C71" s="250"/>
      <c r="D71" s="250"/>
      <c r="E71" s="250"/>
      <c r="F71" s="250"/>
      <c r="G71" s="12">
        <v>63</v>
      </c>
      <c r="H71" s="28">
        <v>0</v>
      </c>
      <c r="I71" s="28">
        <v>0</v>
      </c>
      <c r="J71" s="28">
        <v>0</v>
      </c>
      <c r="K71" s="28">
        <v>0</v>
      </c>
    </row>
    <row r="72" spans="1:11">
      <c r="A72" s="250" t="s">
        <v>218</v>
      </c>
      <c r="B72" s="250"/>
      <c r="C72" s="250"/>
      <c r="D72" s="250"/>
      <c r="E72" s="250"/>
      <c r="F72" s="250"/>
      <c r="G72" s="12">
        <v>64</v>
      </c>
      <c r="H72" s="28">
        <v>0</v>
      </c>
      <c r="I72" s="28">
        <v>0</v>
      </c>
      <c r="J72" s="28">
        <v>0</v>
      </c>
      <c r="K72" s="28">
        <v>0</v>
      </c>
    </row>
    <row r="73" spans="1:11">
      <c r="A73" s="259" t="s">
        <v>219</v>
      </c>
      <c r="B73" s="259"/>
      <c r="C73" s="259"/>
      <c r="D73" s="259"/>
      <c r="E73" s="259"/>
      <c r="F73" s="259"/>
      <c r="G73" s="12">
        <v>65</v>
      </c>
      <c r="H73" s="28">
        <v>0</v>
      </c>
      <c r="I73" s="28">
        <v>0</v>
      </c>
      <c r="J73" s="28">
        <v>0</v>
      </c>
      <c r="K73" s="28">
        <v>0</v>
      </c>
    </row>
    <row r="74" spans="1:11">
      <c r="A74" s="253" t="s">
        <v>418</v>
      </c>
      <c r="B74" s="253"/>
      <c r="C74" s="253"/>
      <c r="D74" s="253"/>
      <c r="E74" s="253"/>
      <c r="F74" s="253"/>
      <c r="G74" s="13">
        <v>66</v>
      </c>
      <c r="H74" s="110">
        <v>0</v>
      </c>
      <c r="I74" s="110">
        <v>0</v>
      </c>
      <c r="J74" s="110">
        <v>0</v>
      </c>
      <c r="K74" s="110">
        <v>0</v>
      </c>
    </row>
    <row r="75" spans="1:11">
      <c r="A75" s="253" t="s">
        <v>419</v>
      </c>
      <c r="B75" s="253"/>
      <c r="C75" s="253"/>
      <c r="D75" s="253"/>
      <c r="E75" s="253"/>
      <c r="F75" s="253"/>
      <c r="G75" s="13">
        <v>67</v>
      </c>
      <c r="H75" s="110">
        <v>0</v>
      </c>
      <c r="I75" s="110">
        <v>0</v>
      </c>
      <c r="J75" s="110">
        <v>0</v>
      </c>
      <c r="K75" s="110">
        <v>0</v>
      </c>
    </row>
    <row r="76" spans="1:11">
      <c r="A76" s="229" t="s">
        <v>220</v>
      </c>
      <c r="B76" s="229"/>
      <c r="C76" s="229"/>
      <c r="D76" s="229"/>
      <c r="E76" s="229"/>
      <c r="F76" s="229"/>
      <c r="G76" s="251"/>
      <c r="H76" s="251"/>
      <c r="I76" s="251"/>
      <c r="J76" s="252"/>
      <c r="K76" s="252"/>
    </row>
    <row r="77" spans="1:11">
      <c r="A77" s="254" t="s">
        <v>420</v>
      </c>
      <c r="B77" s="255"/>
      <c r="C77" s="255"/>
      <c r="D77" s="255"/>
      <c r="E77" s="255"/>
      <c r="F77" s="255"/>
      <c r="G77" s="13">
        <v>68</v>
      </c>
      <c r="H77" s="110">
        <v>0</v>
      </c>
      <c r="I77" s="110">
        <v>0</v>
      </c>
      <c r="J77" s="110">
        <v>0</v>
      </c>
      <c r="K77" s="110">
        <v>0</v>
      </c>
    </row>
    <row r="78" spans="1:11">
      <c r="A78" s="250" t="s">
        <v>421</v>
      </c>
      <c r="B78" s="250"/>
      <c r="C78" s="250"/>
      <c r="D78" s="250"/>
      <c r="E78" s="250"/>
      <c r="F78" s="250"/>
      <c r="G78" s="105">
        <v>69</v>
      </c>
      <c r="H78" s="32">
        <v>0</v>
      </c>
      <c r="I78" s="32">
        <v>0</v>
      </c>
      <c r="J78" s="32">
        <v>0</v>
      </c>
      <c r="K78" s="32">
        <v>0</v>
      </c>
    </row>
    <row r="79" spans="1:11">
      <c r="A79" s="250" t="s">
        <v>422</v>
      </c>
      <c r="B79" s="250"/>
      <c r="C79" s="250"/>
      <c r="D79" s="250"/>
      <c r="E79" s="250"/>
      <c r="F79" s="250"/>
      <c r="G79" s="105">
        <v>70</v>
      </c>
      <c r="H79" s="32">
        <v>0</v>
      </c>
      <c r="I79" s="32">
        <v>0</v>
      </c>
      <c r="J79" s="32">
        <v>0</v>
      </c>
      <c r="K79" s="32">
        <v>0</v>
      </c>
    </row>
    <row r="80" spans="1:11">
      <c r="A80" s="254" t="s">
        <v>423</v>
      </c>
      <c r="B80" s="255"/>
      <c r="C80" s="255"/>
      <c r="D80" s="255"/>
      <c r="E80" s="255"/>
      <c r="F80" s="255"/>
      <c r="G80" s="13">
        <v>71</v>
      </c>
      <c r="H80" s="110">
        <v>0</v>
      </c>
      <c r="I80" s="110">
        <v>0</v>
      </c>
      <c r="J80" s="110">
        <v>0</v>
      </c>
      <c r="K80" s="110">
        <v>0</v>
      </c>
    </row>
    <row r="81" spans="1:11">
      <c r="A81" s="254" t="s">
        <v>424</v>
      </c>
      <c r="B81" s="255"/>
      <c r="C81" s="255"/>
      <c r="D81" s="255"/>
      <c r="E81" s="255"/>
      <c r="F81" s="255"/>
      <c r="G81" s="13">
        <v>72</v>
      </c>
      <c r="H81" s="110">
        <v>0</v>
      </c>
      <c r="I81" s="110">
        <v>0</v>
      </c>
      <c r="J81" s="110">
        <v>0</v>
      </c>
      <c r="K81" s="110">
        <v>0</v>
      </c>
    </row>
    <row r="82" spans="1:11">
      <c r="A82" s="253" t="s">
        <v>425</v>
      </c>
      <c r="B82" s="253"/>
      <c r="C82" s="253"/>
      <c r="D82" s="253"/>
      <c r="E82" s="253"/>
      <c r="F82" s="253"/>
      <c r="G82" s="13">
        <v>73</v>
      </c>
      <c r="H82" s="110">
        <v>0</v>
      </c>
      <c r="I82" s="110">
        <v>0</v>
      </c>
      <c r="J82" s="110">
        <v>0</v>
      </c>
      <c r="K82" s="110">
        <v>0</v>
      </c>
    </row>
    <row r="83" spans="1:11">
      <c r="A83" s="253" t="s">
        <v>426</v>
      </c>
      <c r="B83" s="253"/>
      <c r="C83" s="253"/>
      <c r="D83" s="253"/>
      <c r="E83" s="253"/>
      <c r="F83" s="253"/>
      <c r="G83" s="13">
        <v>74</v>
      </c>
      <c r="H83" s="110">
        <v>0</v>
      </c>
      <c r="I83" s="110">
        <v>0</v>
      </c>
      <c r="J83" s="110">
        <v>0</v>
      </c>
      <c r="K83" s="110">
        <v>0</v>
      </c>
    </row>
    <row r="84" spans="1:11">
      <c r="A84" s="229" t="s">
        <v>221</v>
      </c>
      <c r="B84" s="229"/>
      <c r="C84" s="229"/>
      <c r="D84" s="229"/>
      <c r="E84" s="229"/>
      <c r="F84" s="229"/>
      <c r="G84" s="251"/>
      <c r="H84" s="251"/>
      <c r="I84" s="251"/>
      <c r="J84" s="252"/>
      <c r="K84" s="252"/>
    </row>
    <row r="85" spans="1:11">
      <c r="A85" s="244" t="s">
        <v>427</v>
      </c>
      <c r="B85" s="245"/>
      <c r="C85" s="245"/>
      <c r="D85" s="245"/>
      <c r="E85" s="245"/>
      <c r="F85" s="245"/>
      <c r="G85" s="13">
        <v>75</v>
      </c>
      <c r="H85" s="111">
        <f>H86+H87</f>
        <v>0</v>
      </c>
      <c r="I85" s="111">
        <f>I86+I87</f>
        <v>0</v>
      </c>
      <c r="J85" s="111">
        <f>J86+J87</f>
        <v>0</v>
      </c>
      <c r="K85" s="111">
        <f>K86+K87</f>
        <v>0</v>
      </c>
    </row>
    <row r="86" spans="1:11">
      <c r="A86" s="246" t="s">
        <v>222</v>
      </c>
      <c r="B86" s="246"/>
      <c r="C86" s="246"/>
      <c r="D86" s="246"/>
      <c r="E86" s="246"/>
      <c r="F86" s="246"/>
      <c r="G86" s="12">
        <v>76</v>
      </c>
      <c r="H86" s="33">
        <v>0</v>
      </c>
      <c r="I86" s="33">
        <v>0</v>
      </c>
      <c r="J86" s="33">
        <v>0</v>
      </c>
      <c r="K86" s="33">
        <v>0</v>
      </c>
    </row>
    <row r="87" spans="1:11">
      <c r="A87" s="246" t="s">
        <v>223</v>
      </c>
      <c r="B87" s="246"/>
      <c r="C87" s="246"/>
      <c r="D87" s="246"/>
      <c r="E87" s="246"/>
      <c r="F87" s="246"/>
      <c r="G87" s="12">
        <v>77</v>
      </c>
      <c r="H87" s="33">
        <v>0</v>
      </c>
      <c r="I87" s="33">
        <v>0</v>
      </c>
      <c r="J87" s="33">
        <v>0</v>
      </c>
      <c r="K87" s="33">
        <v>0</v>
      </c>
    </row>
    <row r="88" spans="1:11">
      <c r="A88" s="257" t="s">
        <v>224</v>
      </c>
      <c r="B88" s="257"/>
      <c r="C88" s="257"/>
      <c r="D88" s="257"/>
      <c r="E88" s="257"/>
      <c r="F88" s="257"/>
      <c r="G88" s="258"/>
      <c r="H88" s="258"/>
      <c r="I88" s="258"/>
      <c r="J88" s="252"/>
      <c r="K88" s="252"/>
    </row>
    <row r="89" spans="1:11">
      <c r="A89" s="225" t="s">
        <v>225</v>
      </c>
      <c r="B89" s="225"/>
      <c r="C89" s="225"/>
      <c r="D89" s="225"/>
      <c r="E89" s="225"/>
      <c r="F89" s="225"/>
      <c r="G89" s="12">
        <v>78</v>
      </c>
      <c r="H89" s="33">
        <v>16646691</v>
      </c>
      <c r="I89" s="33">
        <v>5414062</v>
      </c>
      <c r="J89" s="33">
        <v>19179621</v>
      </c>
      <c r="K89" s="33">
        <v>11279191</v>
      </c>
    </row>
    <row r="90" spans="1:11" ht="24" customHeight="1">
      <c r="A90" s="226" t="s">
        <v>428</v>
      </c>
      <c r="B90" s="226"/>
      <c r="C90" s="226"/>
      <c r="D90" s="226"/>
      <c r="E90" s="226"/>
      <c r="F90" s="226"/>
      <c r="G90" s="13">
        <v>79</v>
      </c>
      <c r="H90" s="111">
        <f>H91+H98</f>
        <v>0</v>
      </c>
      <c r="I90" s="111">
        <f t="shared" ref="I90:K90" si="8">I91+I98</f>
        <v>0</v>
      </c>
      <c r="J90" s="111">
        <f t="shared" si="8"/>
        <v>0</v>
      </c>
      <c r="K90" s="111">
        <f t="shared" si="8"/>
        <v>0</v>
      </c>
    </row>
    <row r="91" spans="1:11" ht="24" customHeight="1">
      <c r="A91" s="226" t="s">
        <v>429</v>
      </c>
      <c r="B91" s="226"/>
      <c r="C91" s="226"/>
      <c r="D91" s="226"/>
      <c r="E91" s="226"/>
      <c r="F91" s="226"/>
      <c r="G91" s="13">
        <v>80</v>
      </c>
      <c r="H91" s="111">
        <f>SUM(H92:H96)</f>
        <v>0</v>
      </c>
      <c r="I91" s="111">
        <f>SUM(I92:I96)</f>
        <v>0</v>
      </c>
      <c r="J91" s="111">
        <f>SUM(J92:J96)</f>
        <v>0</v>
      </c>
      <c r="K91" s="111">
        <f>SUM(K92:K96)</f>
        <v>0</v>
      </c>
    </row>
    <row r="92" spans="1:11" ht="24.75" customHeight="1">
      <c r="A92" s="247" t="s">
        <v>430</v>
      </c>
      <c r="B92" s="248"/>
      <c r="C92" s="248"/>
      <c r="D92" s="248"/>
      <c r="E92" s="248"/>
      <c r="F92" s="249"/>
      <c r="G92" s="12">
        <v>81</v>
      </c>
      <c r="H92" s="33">
        <v>0</v>
      </c>
      <c r="I92" s="33">
        <v>0</v>
      </c>
      <c r="J92" s="33">
        <v>0</v>
      </c>
      <c r="K92" s="33">
        <v>0</v>
      </c>
    </row>
    <row r="93" spans="1:11" ht="22.25" customHeight="1">
      <c r="A93" s="250" t="s">
        <v>431</v>
      </c>
      <c r="B93" s="250"/>
      <c r="C93" s="250"/>
      <c r="D93" s="250"/>
      <c r="E93" s="250"/>
      <c r="F93" s="250"/>
      <c r="G93" s="12">
        <v>82</v>
      </c>
      <c r="H93" s="33">
        <v>0</v>
      </c>
      <c r="I93" s="33">
        <v>0</v>
      </c>
      <c r="J93" s="33">
        <v>0</v>
      </c>
      <c r="K93" s="33">
        <v>0</v>
      </c>
    </row>
    <row r="94" spans="1:11" ht="22.25" customHeight="1">
      <c r="A94" s="250" t="s">
        <v>432</v>
      </c>
      <c r="B94" s="250"/>
      <c r="C94" s="250"/>
      <c r="D94" s="250"/>
      <c r="E94" s="250"/>
      <c r="F94" s="250"/>
      <c r="G94" s="12">
        <v>83</v>
      </c>
      <c r="H94" s="33">
        <v>0</v>
      </c>
      <c r="I94" s="33">
        <v>0</v>
      </c>
      <c r="J94" s="33">
        <v>0</v>
      </c>
      <c r="K94" s="33">
        <v>0</v>
      </c>
    </row>
    <row r="95" spans="1:11" ht="22.25" customHeight="1">
      <c r="A95" s="250" t="s">
        <v>433</v>
      </c>
      <c r="B95" s="250"/>
      <c r="C95" s="250"/>
      <c r="D95" s="250"/>
      <c r="E95" s="250"/>
      <c r="F95" s="250"/>
      <c r="G95" s="12">
        <v>84</v>
      </c>
      <c r="H95" s="33">
        <v>0</v>
      </c>
      <c r="I95" s="33">
        <v>0</v>
      </c>
      <c r="J95" s="33">
        <v>0</v>
      </c>
      <c r="K95" s="33">
        <v>0</v>
      </c>
    </row>
    <row r="96" spans="1:11" ht="22.25" customHeight="1">
      <c r="A96" s="250" t="s">
        <v>434</v>
      </c>
      <c r="B96" s="250"/>
      <c r="C96" s="250"/>
      <c r="D96" s="250"/>
      <c r="E96" s="250"/>
      <c r="F96" s="250"/>
      <c r="G96" s="12">
        <v>85</v>
      </c>
      <c r="H96" s="33">
        <v>0</v>
      </c>
      <c r="I96" s="33">
        <v>0</v>
      </c>
      <c r="J96" s="33">
        <v>0</v>
      </c>
      <c r="K96" s="33">
        <v>0</v>
      </c>
    </row>
    <row r="97" spans="1:11" ht="22.25" customHeight="1">
      <c r="A97" s="250" t="s">
        <v>435</v>
      </c>
      <c r="B97" s="250"/>
      <c r="C97" s="250"/>
      <c r="D97" s="250"/>
      <c r="E97" s="250"/>
      <c r="F97" s="250"/>
      <c r="G97" s="12">
        <v>86</v>
      </c>
      <c r="H97" s="33">
        <v>0</v>
      </c>
      <c r="I97" s="33">
        <v>0</v>
      </c>
      <c r="J97" s="33">
        <v>0</v>
      </c>
      <c r="K97" s="33">
        <v>0</v>
      </c>
    </row>
    <row r="98" spans="1:11" ht="22.25" customHeight="1">
      <c r="A98" s="253" t="s">
        <v>436</v>
      </c>
      <c r="B98" s="253"/>
      <c r="C98" s="253"/>
      <c r="D98" s="253"/>
      <c r="E98" s="253"/>
      <c r="F98" s="253"/>
      <c r="G98" s="13">
        <v>87</v>
      </c>
      <c r="H98" s="112">
        <f>SUM(H99:H106)</f>
        <v>0</v>
      </c>
      <c r="I98" s="112">
        <f>SUM(I99:I106)</f>
        <v>0</v>
      </c>
      <c r="J98" s="112">
        <f t="shared" ref="J98:K98" si="9">SUM(J99:J106)</f>
        <v>0</v>
      </c>
      <c r="K98" s="112">
        <f t="shared" si="9"/>
        <v>0</v>
      </c>
    </row>
    <row r="99" spans="1:11" ht="14.25" customHeight="1">
      <c r="A99" s="250" t="s">
        <v>437</v>
      </c>
      <c r="B99" s="250"/>
      <c r="C99" s="250"/>
      <c r="D99" s="250"/>
      <c r="E99" s="250"/>
      <c r="F99" s="250"/>
      <c r="G99" s="12">
        <v>88</v>
      </c>
      <c r="H99" s="33">
        <v>0</v>
      </c>
      <c r="I99" s="33">
        <v>0</v>
      </c>
      <c r="J99" s="33">
        <v>0</v>
      </c>
      <c r="K99" s="33">
        <v>0</v>
      </c>
    </row>
    <row r="100" spans="1:11" ht="24" customHeight="1">
      <c r="A100" s="250" t="s">
        <v>438</v>
      </c>
      <c r="B100" s="250"/>
      <c r="C100" s="250"/>
      <c r="D100" s="250"/>
      <c r="E100" s="250"/>
      <c r="F100" s="250"/>
      <c r="G100" s="12">
        <v>89</v>
      </c>
      <c r="H100" s="33">
        <v>0</v>
      </c>
      <c r="I100" s="33">
        <v>0</v>
      </c>
      <c r="J100" s="33">
        <v>0</v>
      </c>
      <c r="K100" s="33">
        <v>0</v>
      </c>
    </row>
    <row r="101" spans="1:11">
      <c r="A101" s="250" t="s">
        <v>439</v>
      </c>
      <c r="B101" s="250"/>
      <c r="C101" s="250"/>
      <c r="D101" s="250"/>
      <c r="E101" s="250"/>
      <c r="F101" s="250"/>
      <c r="G101" s="12">
        <v>90</v>
      </c>
      <c r="H101" s="33">
        <v>0</v>
      </c>
      <c r="I101" s="33">
        <v>0</v>
      </c>
      <c r="J101" s="33">
        <v>0</v>
      </c>
      <c r="K101" s="33">
        <v>0</v>
      </c>
    </row>
    <row r="102" spans="1:11" ht="27.75" customHeight="1">
      <c r="A102" s="224" t="s">
        <v>440</v>
      </c>
      <c r="B102" s="224"/>
      <c r="C102" s="224"/>
      <c r="D102" s="224"/>
      <c r="E102" s="224"/>
      <c r="F102" s="224"/>
      <c r="G102" s="12">
        <v>91</v>
      </c>
      <c r="H102" s="33">
        <v>0</v>
      </c>
      <c r="I102" s="33">
        <v>0</v>
      </c>
      <c r="J102" s="33">
        <v>0</v>
      </c>
      <c r="K102" s="33">
        <v>0</v>
      </c>
    </row>
    <row r="103" spans="1:11" ht="27.75" customHeight="1">
      <c r="A103" s="224" t="s">
        <v>441</v>
      </c>
      <c r="B103" s="224"/>
      <c r="C103" s="224"/>
      <c r="D103" s="224"/>
      <c r="E103" s="224"/>
      <c r="F103" s="224"/>
      <c r="G103" s="12">
        <v>92</v>
      </c>
      <c r="H103" s="33">
        <v>0</v>
      </c>
      <c r="I103" s="33">
        <v>0</v>
      </c>
      <c r="J103" s="33">
        <v>0</v>
      </c>
      <c r="K103" s="33">
        <v>0</v>
      </c>
    </row>
    <row r="104" spans="1:11" ht="14.25" customHeight="1">
      <c r="A104" s="224" t="s">
        <v>442</v>
      </c>
      <c r="B104" s="224"/>
      <c r="C104" s="224"/>
      <c r="D104" s="224"/>
      <c r="E104" s="224"/>
      <c r="F104" s="224"/>
      <c r="G104" s="12">
        <v>93</v>
      </c>
      <c r="H104" s="33">
        <v>0</v>
      </c>
      <c r="I104" s="33">
        <v>0</v>
      </c>
      <c r="J104" s="33">
        <v>0</v>
      </c>
      <c r="K104" s="33">
        <v>0</v>
      </c>
    </row>
    <row r="105" spans="1:11" ht="15.75" customHeight="1">
      <c r="A105" s="224" t="s">
        <v>443</v>
      </c>
      <c r="B105" s="224"/>
      <c r="C105" s="224"/>
      <c r="D105" s="224"/>
      <c r="E105" s="224"/>
      <c r="F105" s="224"/>
      <c r="G105" s="12">
        <v>94</v>
      </c>
      <c r="H105" s="33">
        <v>0</v>
      </c>
      <c r="I105" s="33">
        <v>0</v>
      </c>
      <c r="J105" s="33">
        <v>0</v>
      </c>
      <c r="K105" s="33">
        <v>0</v>
      </c>
    </row>
    <row r="106" spans="1:11" ht="17.25" customHeight="1">
      <c r="A106" s="224" t="s">
        <v>444</v>
      </c>
      <c r="B106" s="224"/>
      <c r="C106" s="224"/>
      <c r="D106" s="224"/>
      <c r="E106" s="224"/>
      <c r="F106" s="224"/>
      <c r="G106" s="12">
        <v>95</v>
      </c>
      <c r="H106" s="33">
        <v>0</v>
      </c>
      <c r="I106" s="33">
        <v>0</v>
      </c>
      <c r="J106" s="33">
        <v>0</v>
      </c>
      <c r="K106" s="33">
        <v>0</v>
      </c>
    </row>
    <row r="107" spans="1:11" ht="27.75" customHeight="1">
      <c r="A107" s="224" t="s">
        <v>445</v>
      </c>
      <c r="B107" s="224"/>
      <c r="C107" s="224"/>
      <c r="D107" s="224"/>
      <c r="E107" s="224"/>
      <c r="F107" s="224"/>
      <c r="G107" s="12">
        <v>96</v>
      </c>
      <c r="H107" s="33">
        <v>0</v>
      </c>
      <c r="I107" s="33">
        <v>0</v>
      </c>
      <c r="J107" s="33">
        <v>0</v>
      </c>
      <c r="K107" s="33">
        <v>0</v>
      </c>
    </row>
    <row r="108" spans="1:11" ht="23" customHeight="1">
      <c r="A108" s="226" t="s">
        <v>446</v>
      </c>
      <c r="B108" s="226"/>
      <c r="C108" s="226"/>
      <c r="D108" s="226"/>
      <c r="E108" s="226"/>
      <c r="F108" s="226"/>
      <c r="G108" s="13">
        <v>97</v>
      </c>
      <c r="H108" s="111">
        <f>H91+H98-H107-H97</f>
        <v>0</v>
      </c>
      <c r="I108" s="111">
        <f>I91+I98-I107-I97</f>
        <v>0</v>
      </c>
      <c r="J108" s="111">
        <f t="shared" ref="J108:K108" si="10">J91+J98-J107-J97</f>
        <v>0</v>
      </c>
      <c r="K108" s="111">
        <f t="shared" si="10"/>
        <v>0</v>
      </c>
    </row>
    <row r="109" spans="1:11" ht="23" customHeight="1">
      <c r="A109" s="226" t="s">
        <v>447</v>
      </c>
      <c r="B109" s="226"/>
      <c r="C109" s="226"/>
      <c r="D109" s="226"/>
      <c r="E109" s="226"/>
      <c r="F109" s="226"/>
      <c r="G109" s="13">
        <v>98</v>
      </c>
      <c r="H109" s="111">
        <f>H89+H108</f>
        <v>16646691</v>
      </c>
      <c r="I109" s="111">
        <f>I89+I108</f>
        <v>5414062</v>
      </c>
      <c r="J109" s="111">
        <f t="shared" ref="J109:K109" si="11">J89+J108</f>
        <v>19179621</v>
      </c>
      <c r="K109" s="111">
        <f t="shared" si="11"/>
        <v>11279191</v>
      </c>
    </row>
    <row r="110" spans="1:11">
      <c r="A110" s="229" t="s">
        <v>226</v>
      </c>
      <c r="B110" s="229"/>
      <c r="C110" s="229"/>
      <c r="D110" s="229"/>
      <c r="E110" s="229"/>
      <c r="F110" s="229"/>
      <c r="G110" s="251"/>
      <c r="H110" s="251"/>
      <c r="I110" s="251"/>
      <c r="J110" s="252"/>
      <c r="K110" s="252"/>
    </row>
    <row r="111" spans="1:11" ht="27" customHeight="1">
      <c r="A111" s="244" t="s">
        <v>448</v>
      </c>
      <c r="B111" s="245"/>
      <c r="C111" s="245"/>
      <c r="D111" s="245"/>
      <c r="E111" s="245"/>
      <c r="F111" s="245"/>
      <c r="G111" s="13">
        <v>99</v>
      </c>
      <c r="H111" s="111">
        <f>H112+H113</f>
        <v>16646691</v>
      </c>
      <c r="I111" s="111">
        <f>I112+I113</f>
        <v>5414062</v>
      </c>
      <c r="J111" s="111">
        <f>J112+J113</f>
        <v>19179621</v>
      </c>
      <c r="K111" s="111">
        <f>K112+K113</f>
        <v>11279191</v>
      </c>
    </row>
    <row r="112" spans="1:11">
      <c r="A112" s="246" t="s">
        <v>227</v>
      </c>
      <c r="B112" s="246"/>
      <c r="C112" s="246"/>
      <c r="D112" s="246"/>
      <c r="E112" s="246"/>
      <c r="F112" s="246"/>
      <c r="G112" s="12">
        <v>100</v>
      </c>
      <c r="H112" s="33">
        <v>16646691</v>
      </c>
      <c r="I112" s="33">
        <v>5414062</v>
      </c>
      <c r="J112" s="33">
        <v>19179621</v>
      </c>
      <c r="K112" s="33">
        <v>11279191</v>
      </c>
    </row>
    <row r="113" spans="1:11">
      <c r="A113" s="246" t="s">
        <v>228</v>
      </c>
      <c r="B113" s="246"/>
      <c r="C113" s="246"/>
      <c r="D113" s="246"/>
      <c r="E113" s="246"/>
      <c r="F113" s="246"/>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topLeftCell="A47" zoomScaleNormal="100" zoomScaleSheetLayoutView="100" workbookViewId="0">
      <selection sqref="A1:I1"/>
    </sheetView>
  </sheetViews>
  <sheetFormatPr defaultColWidth="9.1796875" defaultRowHeight="12.5"/>
  <cols>
    <col min="1" max="7" width="9.1796875" style="16"/>
    <col min="8" max="9" width="15.1796875" style="44" customWidth="1"/>
    <col min="10" max="16384" width="9.1796875" style="16"/>
  </cols>
  <sheetData>
    <row r="1" spans="1:9">
      <c r="A1" s="261" t="s">
        <v>229</v>
      </c>
      <c r="B1" s="299"/>
      <c r="C1" s="299"/>
      <c r="D1" s="299"/>
      <c r="E1" s="299"/>
      <c r="F1" s="299"/>
      <c r="G1" s="299"/>
      <c r="H1" s="299"/>
      <c r="I1" s="299"/>
    </row>
    <row r="2" spans="1:9" ht="12.75" customHeight="1">
      <c r="A2" s="260" t="s">
        <v>590</v>
      </c>
      <c r="B2" s="260"/>
      <c r="C2" s="260"/>
      <c r="D2" s="260"/>
      <c r="E2" s="260"/>
      <c r="F2" s="260"/>
      <c r="G2" s="260"/>
      <c r="H2" s="260"/>
      <c r="I2" s="260"/>
    </row>
    <row r="3" spans="1:9">
      <c r="A3" s="301" t="s">
        <v>499</v>
      </c>
      <c r="B3" s="302"/>
      <c r="C3" s="302"/>
      <c r="D3" s="302"/>
      <c r="E3" s="302"/>
      <c r="F3" s="302"/>
      <c r="G3" s="302"/>
      <c r="H3" s="302"/>
      <c r="I3" s="302"/>
    </row>
    <row r="4" spans="1:9" ht="12.75" customHeight="1">
      <c r="A4" s="300" t="s">
        <v>518</v>
      </c>
      <c r="B4" s="237"/>
      <c r="C4" s="237"/>
      <c r="D4" s="237"/>
      <c r="E4" s="237"/>
      <c r="F4" s="237"/>
      <c r="G4" s="237"/>
      <c r="H4" s="237"/>
      <c r="I4" s="238"/>
    </row>
    <row r="5" spans="1:9" ht="22.5" thickBot="1">
      <c r="A5" s="303" t="s">
        <v>230</v>
      </c>
      <c r="B5" s="304"/>
      <c r="C5" s="304"/>
      <c r="D5" s="304"/>
      <c r="E5" s="304"/>
      <c r="F5" s="305"/>
      <c r="G5" s="17" t="s">
        <v>231</v>
      </c>
      <c r="H5" s="34" t="s">
        <v>232</v>
      </c>
      <c r="I5" s="34" t="s">
        <v>233</v>
      </c>
    </row>
    <row r="6" spans="1:9">
      <c r="A6" s="306">
        <v>1</v>
      </c>
      <c r="B6" s="307"/>
      <c r="C6" s="307"/>
      <c r="D6" s="307"/>
      <c r="E6" s="307"/>
      <c r="F6" s="308"/>
      <c r="G6" s="18">
        <v>2</v>
      </c>
      <c r="H6" s="35" t="s">
        <v>234</v>
      </c>
      <c r="I6" s="35" t="s">
        <v>235</v>
      </c>
    </row>
    <row r="7" spans="1:9">
      <c r="A7" s="278" t="s">
        <v>236</v>
      </c>
      <c r="B7" s="279"/>
      <c r="C7" s="279"/>
      <c r="D7" s="279"/>
      <c r="E7" s="279"/>
      <c r="F7" s="279"/>
      <c r="G7" s="279"/>
      <c r="H7" s="279"/>
      <c r="I7" s="280"/>
    </row>
    <row r="8" spans="1:9" ht="12.75" customHeight="1">
      <c r="A8" s="281" t="s">
        <v>237</v>
      </c>
      <c r="B8" s="282"/>
      <c r="C8" s="282"/>
      <c r="D8" s="282"/>
      <c r="E8" s="282"/>
      <c r="F8" s="283"/>
      <c r="G8" s="19">
        <v>1</v>
      </c>
      <c r="H8" s="151">
        <v>20300842</v>
      </c>
      <c r="I8" s="36">
        <v>26034989</v>
      </c>
    </row>
    <row r="9" spans="1:9" ht="12.75" customHeight="1">
      <c r="A9" s="296" t="s">
        <v>238</v>
      </c>
      <c r="B9" s="297"/>
      <c r="C9" s="297"/>
      <c r="D9" s="297"/>
      <c r="E9" s="297"/>
      <c r="F9" s="298"/>
      <c r="G9" s="20">
        <v>2</v>
      </c>
      <c r="H9" s="37">
        <f>H10+H11+H12+H13+H14+H15+H16+H17</f>
        <v>3251117</v>
      </c>
      <c r="I9" s="37">
        <f>I10+I11+I12+I13+I14+I15+I16+I17</f>
        <v>-3457495</v>
      </c>
    </row>
    <row r="10" spans="1:9" ht="12.75" customHeight="1">
      <c r="A10" s="293" t="s">
        <v>239</v>
      </c>
      <c r="B10" s="294"/>
      <c r="C10" s="294"/>
      <c r="D10" s="294"/>
      <c r="E10" s="294"/>
      <c r="F10" s="295"/>
      <c r="G10" s="21">
        <v>3</v>
      </c>
      <c r="H10" s="38">
        <v>3195861</v>
      </c>
      <c r="I10" s="38">
        <v>3856127</v>
      </c>
    </row>
    <row r="11" spans="1:9" ht="22.25" customHeight="1">
      <c r="A11" s="293" t="s">
        <v>240</v>
      </c>
      <c r="B11" s="294"/>
      <c r="C11" s="294"/>
      <c r="D11" s="294"/>
      <c r="E11" s="294"/>
      <c r="F11" s="295"/>
      <c r="G11" s="21">
        <v>4</v>
      </c>
      <c r="H11" s="38">
        <v>-436</v>
      </c>
      <c r="I11" s="38">
        <v>-40871</v>
      </c>
    </row>
    <row r="12" spans="1:9" ht="23.75" customHeight="1">
      <c r="A12" s="293" t="s">
        <v>241</v>
      </c>
      <c r="B12" s="294"/>
      <c r="C12" s="294"/>
      <c r="D12" s="294"/>
      <c r="E12" s="294"/>
      <c r="F12" s="295"/>
      <c r="G12" s="21">
        <v>5</v>
      </c>
      <c r="H12" s="38">
        <v>-64332</v>
      </c>
      <c r="I12" s="38">
        <v>-108560</v>
      </c>
    </row>
    <row r="13" spans="1:9" ht="12.75" customHeight="1">
      <c r="A13" s="293" t="s">
        <v>242</v>
      </c>
      <c r="B13" s="294"/>
      <c r="C13" s="294"/>
      <c r="D13" s="294"/>
      <c r="E13" s="294"/>
      <c r="F13" s="295"/>
      <c r="G13" s="21">
        <v>6</v>
      </c>
      <c r="H13" s="38">
        <v>-419610</v>
      </c>
      <c r="I13" s="38">
        <v>-8083461</v>
      </c>
    </row>
    <row r="14" spans="1:9" ht="12.75" customHeight="1">
      <c r="A14" s="293" t="s">
        <v>243</v>
      </c>
      <c r="B14" s="294"/>
      <c r="C14" s="294"/>
      <c r="D14" s="294"/>
      <c r="E14" s="294"/>
      <c r="F14" s="295"/>
      <c r="G14" s="21">
        <v>7</v>
      </c>
      <c r="H14" s="38">
        <v>101786</v>
      </c>
      <c r="I14" s="38">
        <v>653753</v>
      </c>
    </row>
    <row r="15" spans="1:9" ht="12.75" customHeight="1">
      <c r="A15" s="293" t="s">
        <v>244</v>
      </c>
      <c r="B15" s="294"/>
      <c r="C15" s="294"/>
      <c r="D15" s="294"/>
      <c r="E15" s="294"/>
      <c r="F15" s="295"/>
      <c r="G15" s="21">
        <v>8</v>
      </c>
      <c r="H15" s="38">
        <v>0</v>
      </c>
      <c r="I15" s="38">
        <v>0</v>
      </c>
    </row>
    <row r="16" spans="1:9" ht="12.75" customHeight="1">
      <c r="A16" s="293" t="s">
        <v>245</v>
      </c>
      <c r="B16" s="294"/>
      <c r="C16" s="294"/>
      <c r="D16" s="294"/>
      <c r="E16" s="294"/>
      <c r="F16" s="295"/>
      <c r="G16" s="21">
        <v>9</v>
      </c>
      <c r="H16" s="38">
        <v>-47304</v>
      </c>
      <c r="I16" s="38">
        <v>-42924</v>
      </c>
    </row>
    <row r="17" spans="1:9" ht="25.25" customHeight="1">
      <c r="A17" s="293" t="s">
        <v>246</v>
      </c>
      <c r="B17" s="294"/>
      <c r="C17" s="294"/>
      <c r="D17" s="294"/>
      <c r="E17" s="294"/>
      <c r="F17" s="295"/>
      <c r="G17" s="21">
        <v>10</v>
      </c>
      <c r="H17" s="38">
        <v>485152</v>
      </c>
      <c r="I17" s="38">
        <v>308441</v>
      </c>
    </row>
    <row r="18" spans="1:9" ht="28.25" customHeight="1">
      <c r="A18" s="272" t="s">
        <v>247</v>
      </c>
      <c r="B18" s="273"/>
      <c r="C18" s="273"/>
      <c r="D18" s="273"/>
      <c r="E18" s="273"/>
      <c r="F18" s="274"/>
      <c r="G18" s="20">
        <v>11</v>
      </c>
      <c r="H18" s="37">
        <f>H8+H9</f>
        <v>23551959</v>
      </c>
      <c r="I18" s="37">
        <f>I8+I9</f>
        <v>22577494</v>
      </c>
    </row>
    <row r="19" spans="1:9" ht="12.75" customHeight="1">
      <c r="A19" s="296" t="s">
        <v>248</v>
      </c>
      <c r="B19" s="297"/>
      <c r="C19" s="297"/>
      <c r="D19" s="297"/>
      <c r="E19" s="297"/>
      <c r="F19" s="298"/>
      <c r="G19" s="20">
        <v>12</v>
      </c>
      <c r="H19" s="37">
        <f>H20+H21+H22+H23</f>
        <v>-35670972</v>
      </c>
      <c r="I19" s="37">
        <f>I20+I21+I22+I23</f>
        <v>-14550686</v>
      </c>
    </row>
    <row r="20" spans="1:9" ht="12.75" customHeight="1">
      <c r="A20" s="293" t="s">
        <v>249</v>
      </c>
      <c r="B20" s="294"/>
      <c r="C20" s="294"/>
      <c r="D20" s="294"/>
      <c r="E20" s="294"/>
      <c r="F20" s="295"/>
      <c r="G20" s="21">
        <v>13</v>
      </c>
      <c r="H20" s="38">
        <v>-7532499</v>
      </c>
      <c r="I20" s="38">
        <v>8672822</v>
      </c>
    </row>
    <row r="21" spans="1:9" ht="12.75" customHeight="1">
      <c r="A21" s="293" t="s">
        <v>250</v>
      </c>
      <c r="B21" s="294"/>
      <c r="C21" s="294"/>
      <c r="D21" s="294"/>
      <c r="E21" s="294"/>
      <c r="F21" s="295"/>
      <c r="G21" s="21">
        <v>14</v>
      </c>
      <c r="H21" s="38">
        <v>-13115922</v>
      </c>
      <c r="I21" s="38">
        <v>-6749963</v>
      </c>
    </row>
    <row r="22" spans="1:9" ht="12.75" customHeight="1">
      <c r="A22" s="293" t="s">
        <v>251</v>
      </c>
      <c r="B22" s="294"/>
      <c r="C22" s="294"/>
      <c r="D22" s="294"/>
      <c r="E22" s="294"/>
      <c r="F22" s="295"/>
      <c r="G22" s="21">
        <v>15</v>
      </c>
      <c r="H22" s="38">
        <v>-14718743</v>
      </c>
      <c r="I22" s="38">
        <v>-417555</v>
      </c>
    </row>
    <row r="23" spans="1:9" ht="12.75" customHeight="1">
      <c r="A23" s="293" t="s">
        <v>252</v>
      </c>
      <c r="B23" s="294"/>
      <c r="C23" s="294"/>
      <c r="D23" s="294"/>
      <c r="E23" s="294"/>
      <c r="F23" s="295"/>
      <c r="G23" s="21">
        <v>16</v>
      </c>
      <c r="H23" s="38">
        <v>-303808</v>
      </c>
      <c r="I23" s="38">
        <v>-16055990</v>
      </c>
    </row>
    <row r="24" spans="1:9" ht="12.75" customHeight="1">
      <c r="A24" s="272" t="s">
        <v>253</v>
      </c>
      <c r="B24" s="273"/>
      <c r="C24" s="273"/>
      <c r="D24" s="273"/>
      <c r="E24" s="273"/>
      <c r="F24" s="274"/>
      <c r="G24" s="20">
        <v>17</v>
      </c>
      <c r="H24" s="37">
        <f>H18+H19</f>
        <v>-12119013</v>
      </c>
      <c r="I24" s="37">
        <f>I18+I19</f>
        <v>8026808</v>
      </c>
    </row>
    <row r="25" spans="1:9" ht="12.75" customHeight="1">
      <c r="A25" s="284" t="s">
        <v>254</v>
      </c>
      <c r="B25" s="285"/>
      <c r="C25" s="285"/>
      <c r="D25" s="285"/>
      <c r="E25" s="285"/>
      <c r="F25" s="286"/>
      <c r="G25" s="21">
        <v>18</v>
      </c>
      <c r="H25" s="38">
        <v>-101685</v>
      </c>
      <c r="I25" s="38">
        <v>-649656</v>
      </c>
    </row>
    <row r="26" spans="1:9" ht="12.75" customHeight="1">
      <c r="A26" s="284" t="s">
        <v>255</v>
      </c>
      <c r="B26" s="285"/>
      <c r="C26" s="285"/>
      <c r="D26" s="285"/>
      <c r="E26" s="285"/>
      <c r="F26" s="286"/>
      <c r="G26" s="21">
        <v>19</v>
      </c>
      <c r="H26" s="38">
        <v>-904462</v>
      </c>
      <c r="I26" s="38">
        <v>-5628739</v>
      </c>
    </row>
    <row r="27" spans="1:9" ht="26" customHeight="1">
      <c r="A27" s="275" t="s">
        <v>256</v>
      </c>
      <c r="B27" s="276"/>
      <c r="C27" s="276"/>
      <c r="D27" s="276"/>
      <c r="E27" s="276"/>
      <c r="F27" s="277"/>
      <c r="G27" s="22">
        <v>20</v>
      </c>
      <c r="H27" s="39">
        <f>H24+H25+H26</f>
        <v>-13125160</v>
      </c>
      <c r="I27" s="39">
        <f>I24+I25+I26</f>
        <v>1748413</v>
      </c>
    </row>
    <row r="28" spans="1:9">
      <c r="A28" s="278" t="s">
        <v>257</v>
      </c>
      <c r="B28" s="279"/>
      <c r="C28" s="279"/>
      <c r="D28" s="279"/>
      <c r="E28" s="279"/>
      <c r="F28" s="279"/>
      <c r="G28" s="279"/>
      <c r="H28" s="279"/>
      <c r="I28" s="280"/>
    </row>
    <row r="29" spans="1:9" ht="30.65" customHeight="1">
      <c r="A29" s="281" t="s">
        <v>258</v>
      </c>
      <c r="B29" s="282"/>
      <c r="C29" s="282"/>
      <c r="D29" s="282"/>
      <c r="E29" s="282"/>
      <c r="F29" s="283"/>
      <c r="G29" s="19">
        <v>21</v>
      </c>
      <c r="H29" s="152">
        <v>3064</v>
      </c>
      <c r="I29" s="40">
        <v>18883</v>
      </c>
    </row>
    <row r="30" spans="1:9" ht="12.75" customHeight="1">
      <c r="A30" s="284" t="s">
        <v>259</v>
      </c>
      <c r="B30" s="285"/>
      <c r="C30" s="285"/>
      <c r="D30" s="285"/>
      <c r="E30" s="285"/>
      <c r="F30" s="286"/>
      <c r="G30" s="21">
        <v>22</v>
      </c>
      <c r="H30" s="41">
        <v>0</v>
      </c>
      <c r="I30" s="41">
        <v>0</v>
      </c>
    </row>
    <row r="31" spans="1:9" ht="12.75" customHeight="1">
      <c r="A31" s="284" t="s">
        <v>260</v>
      </c>
      <c r="B31" s="285"/>
      <c r="C31" s="285"/>
      <c r="D31" s="285"/>
      <c r="E31" s="285"/>
      <c r="F31" s="286"/>
      <c r="G31" s="21">
        <v>23</v>
      </c>
      <c r="H31" s="41">
        <v>445449</v>
      </c>
      <c r="I31" s="41">
        <v>1036395</v>
      </c>
    </row>
    <row r="32" spans="1:9" ht="12.75" customHeight="1">
      <c r="A32" s="284" t="s">
        <v>261</v>
      </c>
      <c r="B32" s="285"/>
      <c r="C32" s="285"/>
      <c r="D32" s="285"/>
      <c r="E32" s="285"/>
      <c r="F32" s="286"/>
      <c r="G32" s="21">
        <v>24</v>
      </c>
      <c r="H32" s="41">
        <v>48987</v>
      </c>
      <c r="I32" s="41">
        <v>7000874</v>
      </c>
    </row>
    <row r="33" spans="1:9" ht="12.75" customHeight="1">
      <c r="A33" s="284" t="s">
        <v>262</v>
      </c>
      <c r="B33" s="285"/>
      <c r="C33" s="285"/>
      <c r="D33" s="285"/>
      <c r="E33" s="285"/>
      <c r="F33" s="286"/>
      <c r="G33" s="21">
        <v>25</v>
      </c>
      <c r="H33" s="41">
        <f>1000000+261446</f>
        <v>1261446</v>
      </c>
      <c r="I33" s="41">
        <v>0</v>
      </c>
    </row>
    <row r="34" spans="1:9" ht="12.75" customHeight="1">
      <c r="A34" s="284" t="s">
        <v>263</v>
      </c>
      <c r="B34" s="285"/>
      <c r="C34" s="285"/>
      <c r="D34" s="285"/>
      <c r="E34" s="285"/>
      <c r="F34" s="286"/>
      <c r="G34" s="21">
        <v>26</v>
      </c>
      <c r="H34" s="41">
        <v>0</v>
      </c>
      <c r="I34" s="41">
        <v>0</v>
      </c>
    </row>
    <row r="35" spans="1:9" ht="26.75" customHeight="1">
      <c r="A35" s="272" t="s">
        <v>264</v>
      </c>
      <c r="B35" s="273"/>
      <c r="C35" s="273"/>
      <c r="D35" s="273"/>
      <c r="E35" s="273"/>
      <c r="F35" s="274"/>
      <c r="G35" s="20">
        <v>27</v>
      </c>
      <c r="H35" s="42">
        <f>H29+H30+H31+H32+H33+H34</f>
        <v>1758946</v>
      </c>
      <c r="I35" s="42">
        <f>I29+I30+I31+I32+I33+I34</f>
        <v>8056152</v>
      </c>
    </row>
    <row r="36" spans="1:9" ht="23" customHeight="1">
      <c r="A36" s="284" t="s">
        <v>265</v>
      </c>
      <c r="B36" s="285"/>
      <c r="C36" s="285"/>
      <c r="D36" s="285"/>
      <c r="E36" s="285"/>
      <c r="F36" s="286"/>
      <c r="G36" s="21">
        <v>28</v>
      </c>
      <c r="H36" s="41">
        <v>-938895</v>
      </c>
      <c r="I36" s="41">
        <v>-2001604</v>
      </c>
    </row>
    <row r="37" spans="1:9" ht="12.75" customHeight="1">
      <c r="A37" s="284" t="s">
        <v>266</v>
      </c>
      <c r="B37" s="285"/>
      <c r="C37" s="285"/>
      <c r="D37" s="285"/>
      <c r="E37" s="285"/>
      <c r="F37" s="286"/>
      <c r="G37" s="21">
        <v>29</v>
      </c>
      <c r="H37" s="41">
        <v>0</v>
      </c>
      <c r="I37" s="41">
        <v>0</v>
      </c>
    </row>
    <row r="38" spans="1:9" ht="12.75" customHeight="1">
      <c r="A38" s="284" t="s">
        <v>267</v>
      </c>
      <c r="B38" s="285"/>
      <c r="C38" s="285"/>
      <c r="D38" s="285"/>
      <c r="E38" s="285"/>
      <c r="F38" s="286"/>
      <c r="G38" s="21">
        <v>30</v>
      </c>
      <c r="H38" s="41">
        <v>0</v>
      </c>
      <c r="I38" s="41">
        <v>0</v>
      </c>
    </row>
    <row r="39" spans="1:9" ht="12.75" customHeight="1">
      <c r="A39" s="284" t="s">
        <v>268</v>
      </c>
      <c r="B39" s="285"/>
      <c r="C39" s="285"/>
      <c r="D39" s="285"/>
      <c r="E39" s="285"/>
      <c r="F39" s="286"/>
      <c r="G39" s="21">
        <v>31</v>
      </c>
      <c r="H39" s="41">
        <v>0</v>
      </c>
      <c r="I39" s="41">
        <v>0</v>
      </c>
    </row>
    <row r="40" spans="1:9" ht="12.75" customHeight="1">
      <c r="A40" s="284" t="s">
        <v>269</v>
      </c>
      <c r="B40" s="285"/>
      <c r="C40" s="285"/>
      <c r="D40" s="285"/>
      <c r="E40" s="285"/>
      <c r="F40" s="286"/>
      <c r="G40" s="21">
        <v>32</v>
      </c>
      <c r="H40" s="41">
        <v>0</v>
      </c>
      <c r="I40" s="41">
        <v>0</v>
      </c>
    </row>
    <row r="41" spans="1:9" ht="24" customHeight="1">
      <c r="A41" s="272" t="s">
        <v>270</v>
      </c>
      <c r="B41" s="273"/>
      <c r="C41" s="273"/>
      <c r="D41" s="273"/>
      <c r="E41" s="273"/>
      <c r="F41" s="274"/>
      <c r="G41" s="20">
        <v>33</v>
      </c>
      <c r="H41" s="42">
        <f>H36+H37+H38+H39+H40</f>
        <v>-938895</v>
      </c>
      <c r="I41" s="42">
        <f>I36+I37+I38+I39+I40</f>
        <v>-2001604</v>
      </c>
    </row>
    <row r="42" spans="1:9" ht="29.75" customHeight="1">
      <c r="A42" s="275" t="s">
        <v>271</v>
      </c>
      <c r="B42" s="276"/>
      <c r="C42" s="276"/>
      <c r="D42" s="276"/>
      <c r="E42" s="276"/>
      <c r="F42" s="277"/>
      <c r="G42" s="22">
        <v>34</v>
      </c>
      <c r="H42" s="43">
        <f>H35+H41</f>
        <v>820051</v>
      </c>
      <c r="I42" s="43">
        <f>I35+I41</f>
        <v>6054548</v>
      </c>
    </row>
    <row r="43" spans="1:9">
      <c r="A43" s="278" t="s">
        <v>272</v>
      </c>
      <c r="B43" s="279"/>
      <c r="C43" s="279"/>
      <c r="D43" s="279"/>
      <c r="E43" s="279"/>
      <c r="F43" s="279"/>
      <c r="G43" s="279"/>
      <c r="H43" s="279"/>
      <c r="I43" s="280"/>
    </row>
    <row r="44" spans="1:9" ht="12.75" customHeight="1">
      <c r="A44" s="281" t="s">
        <v>273</v>
      </c>
      <c r="B44" s="282"/>
      <c r="C44" s="282"/>
      <c r="D44" s="282"/>
      <c r="E44" s="282"/>
      <c r="F44" s="283"/>
      <c r="G44" s="19">
        <v>35</v>
      </c>
      <c r="H44" s="41">
        <v>0</v>
      </c>
      <c r="I44" s="41">
        <v>0</v>
      </c>
    </row>
    <row r="45" spans="1:9" ht="25.25" customHeight="1">
      <c r="A45" s="284" t="s">
        <v>274</v>
      </c>
      <c r="B45" s="285"/>
      <c r="C45" s="285"/>
      <c r="D45" s="285"/>
      <c r="E45" s="285"/>
      <c r="F45" s="286"/>
      <c r="G45" s="21">
        <v>36</v>
      </c>
      <c r="H45" s="41">
        <v>0</v>
      </c>
      <c r="I45" s="41">
        <v>0</v>
      </c>
    </row>
    <row r="46" spans="1:9" ht="12.75" customHeight="1">
      <c r="A46" s="284" t="s">
        <v>275</v>
      </c>
      <c r="B46" s="285"/>
      <c r="C46" s="285"/>
      <c r="D46" s="285"/>
      <c r="E46" s="285"/>
      <c r="F46" s="286"/>
      <c r="G46" s="21">
        <v>37</v>
      </c>
      <c r="H46" s="41">
        <v>0</v>
      </c>
      <c r="I46" s="41">
        <v>0</v>
      </c>
    </row>
    <row r="47" spans="1:9" ht="12.75" customHeight="1">
      <c r="A47" s="284" t="s">
        <v>276</v>
      </c>
      <c r="B47" s="285"/>
      <c r="C47" s="285"/>
      <c r="D47" s="285"/>
      <c r="E47" s="285"/>
      <c r="F47" s="286"/>
      <c r="G47" s="21">
        <v>38</v>
      </c>
      <c r="H47" s="41">
        <v>0</v>
      </c>
      <c r="I47" s="41">
        <v>0</v>
      </c>
    </row>
    <row r="48" spans="1:9" ht="22.25" customHeight="1">
      <c r="A48" s="272" t="s">
        <v>277</v>
      </c>
      <c r="B48" s="273"/>
      <c r="C48" s="273"/>
      <c r="D48" s="273"/>
      <c r="E48" s="273"/>
      <c r="F48" s="274"/>
      <c r="G48" s="20">
        <v>39</v>
      </c>
      <c r="H48" s="42">
        <f>H44+H45+H46+H47</f>
        <v>0</v>
      </c>
      <c r="I48" s="42">
        <f>I44+I45+I46+I47</f>
        <v>0</v>
      </c>
    </row>
    <row r="49" spans="1:9" ht="24.65" customHeight="1">
      <c r="A49" s="284" t="s">
        <v>278</v>
      </c>
      <c r="B49" s="285"/>
      <c r="C49" s="285"/>
      <c r="D49" s="285"/>
      <c r="E49" s="285"/>
      <c r="F49" s="286"/>
      <c r="G49" s="21">
        <v>40</v>
      </c>
      <c r="H49" s="41">
        <v>-1811092</v>
      </c>
      <c r="I49" s="41">
        <v>-935571</v>
      </c>
    </row>
    <row r="50" spans="1:9" ht="12.75" customHeight="1">
      <c r="A50" s="284" t="s">
        <v>279</v>
      </c>
      <c r="B50" s="285"/>
      <c r="C50" s="285"/>
      <c r="D50" s="285"/>
      <c r="E50" s="285"/>
      <c r="F50" s="286"/>
      <c r="G50" s="21">
        <v>41</v>
      </c>
      <c r="H50" s="41">
        <v>-7927347</v>
      </c>
      <c r="I50" s="41">
        <v>-19887975</v>
      </c>
    </row>
    <row r="51" spans="1:9" ht="12.75" customHeight="1">
      <c r="A51" s="284" t="s">
        <v>280</v>
      </c>
      <c r="B51" s="285"/>
      <c r="C51" s="285"/>
      <c r="D51" s="285"/>
      <c r="E51" s="285"/>
      <c r="F51" s="286"/>
      <c r="G51" s="21">
        <v>42</v>
      </c>
      <c r="H51" s="41">
        <v>-917685</v>
      </c>
      <c r="I51" s="41">
        <v>-1465983</v>
      </c>
    </row>
    <row r="52" spans="1:9" ht="23" customHeight="1">
      <c r="A52" s="284" t="s">
        <v>281</v>
      </c>
      <c r="B52" s="285"/>
      <c r="C52" s="285"/>
      <c r="D52" s="285"/>
      <c r="E52" s="285"/>
      <c r="F52" s="286"/>
      <c r="G52" s="21">
        <v>43</v>
      </c>
      <c r="H52" s="41">
        <v>-109500</v>
      </c>
      <c r="I52" s="41">
        <v>-257764</v>
      </c>
    </row>
    <row r="53" spans="1:9" ht="12.75" customHeight="1">
      <c r="A53" s="284" t="s">
        <v>282</v>
      </c>
      <c r="B53" s="285"/>
      <c r="C53" s="285"/>
      <c r="D53" s="285"/>
      <c r="E53" s="285"/>
      <c r="F53" s="286"/>
      <c r="G53" s="21">
        <v>44</v>
      </c>
      <c r="H53" s="41">
        <v>0</v>
      </c>
      <c r="I53" s="41">
        <v>0</v>
      </c>
    </row>
    <row r="54" spans="1:9" ht="30.65" customHeight="1">
      <c r="A54" s="272" t="s">
        <v>283</v>
      </c>
      <c r="B54" s="273"/>
      <c r="C54" s="273"/>
      <c r="D54" s="273"/>
      <c r="E54" s="273"/>
      <c r="F54" s="274"/>
      <c r="G54" s="20">
        <v>45</v>
      </c>
      <c r="H54" s="42">
        <f>H49+H50+H51+H52+H53</f>
        <v>-10765624</v>
      </c>
      <c r="I54" s="42">
        <f>I49+I50+I51+I52+I53</f>
        <v>-22547293</v>
      </c>
    </row>
    <row r="55" spans="1:9" ht="29.75" customHeight="1">
      <c r="A55" s="287" t="s">
        <v>284</v>
      </c>
      <c r="B55" s="288"/>
      <c r="C55" s="288"/>
      <c r="D55" s="288"/>
      <c r="E55" s="288"/>
      <c r="F55" s="289"/>
      <c r="G55" s="20">
        <v>46</v>
      </c>
      <c r="H55" s="42">
        <f>H48+H54</f>
        <v>-10765624</v>
      </c>
      <c r="I55" s="42">
        <f>I48+I54</f>
        <v>-22547293</v>
      </c>
    </row>
    <row r="56" spans="1:9" ht="32.75" customHeight="1">
      <c r="A56" s="284" t="s">
        <v>285</v>
      </c>
      <c r="B56" s="285"/>
      <c r="C56" s="285"/>
      <c r="D56" s="285"/>
      <c r="E56" s="285"/>
      <c r="F56" s="286"/>
      <c r="G56" s="21">
        <v>47</v>
      </c>
      <c r="H56" s="41">
        <v>19563</v>
      </c>
      <c r="I56" s="41">
        <v>-8150</v>
      </c>
    </row>
    <row r="57" spans="1:9" ht="26.75" customHeight="1">
      <c r="A57" s="287" t="s">
        <v>286</v>
      </c>
      <c r="B57" s="288"/>
      <c r="C57" s="288"/>
      <c r="D57" s="288"/>
      <c r="E57" s="288"/>
      <c r="F57" s="289"/>
      <c r="G57" s="20">
        <v>48</v>
      </c>
      <c r="H57" s="42">
        <f>H27+H42+H55+H56</f>
        <v>-23051170</v>
      </c>
      <c r="I57" s="42">
        <f>I27+I42+I55+I56</f>
        <v>-14752482</v>
      </c>
    </row>
    <row r="58" spans="1:9" ht="24" customHeight="1">
      <c r="A58" s="290" t="s">
        <v>287</v>
      </c>
      <c r="B58" s="291"/>
      <c r="C58" s="291"/>
      <c r="D58" s="291"/>
      <c r="E58" s="291"/>
      <c r="F58" s="292"/>
      <c r="G58" s="21">
        <v>49</v>
      </c>
      <c r="H58" s="41">
        <v>60678904</v>
      </c>
      <c r="I58" s="41">
        <v>55567777.350000001</v>
      </c>
    </row>
    <row r="59" spans="1:9" ht="31.25" customHeight="1">
      <c r="A59" s="275" t="s">
        <v>288</v>
      </c>
      <c r="B59" s="276"/>
      <c r="C59" s="276"/>
      <c r="D59" s="276"/>
      <c r="E59" s="276"/>
      <c r="F59" s="277"/>
      <c r="G59" s="22">
        <v>50</v>
      </c>
      <c r="H59" s="43">
        <f>H57+H58</f>
        <v>37627734</v>
      </c>
      <c r="I59" s="43">
        <f>I57+I58</f>
        <v>40815295.350000001</v>
      </c>
    </row>
  </sheetData>
  <sheetProtection algorithmName="SHA-512" hashValue="uwR9G9hYjDbp/Cf91c4yZ80ExRmIlQwhkWhUvO8vGZJH6yGWFIeh+wEPyE3BDosUq8nMJ87ZHMu3DnGGInXj1A==" saltValue="pSmeKuRrw/SEDp3UZRVfYQ=="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sqref="A1:I1"/>
    </sheetView>
  </sheetViews>
  <sheetFormatPr defaultRowHeight="12.5"/>
  <cols>
    <col min="1" max="7" width="9.1796875" style="1"/>
    <col min="8" max="9" width="15.453125" style="31" customWidth="1"/>
    <col min="10" max="10" width="12" style="1" bestFit="1" customWidth="1"/>
    <col min="11" max="11" width="10.1796875" style="1" bestFit="1" customWidth="1"/>
    <col min="12" max="12" width="12.1796875" style="1" bestFit="1" customWidth="1"/>
    <col min="13" max="263" width="9.1796875" style="1"/>
    <col min="264" max="265" width="9.81640625" style="1" bestFit="1" customWidth="1"/>
    <col min="266" max="266" width="12" style="1" bestFit="1" customWidth="1"/>
    <col min="267" max="267" width="10.1796875" style="1" bestFit="1" customWidth="1"/>
    <col min="268" max="268" width="12.1796875" style="1" bestFit="1" customWidth="1"/>
    <col min="269" max="519" width="9.1796875" style="1"/>
    <col min="520" max="521" width="9.81640625" style="1" bestFit="1" customWidth="1"/>
    <col min="522" max="522" width="12" style="1" bestFit="1" customWidth="1"/>
    <col min="523" max="523" width="10.1796875" style="1" bestFit="1" customWidth="1"/>
    <col min="524" max="524" width="12.1796875" style="1" bestFit="1" customWidth="1"/>
    <col min="525" max="775" width="9.1796875" style="1"/>
    <col min="776" max="777" width="9.81640625" style="1" bestFit="1" customWidth="1"/>
    <col min="778" max="778" width="12" style="1" bestFit="1" customWidth="1"/>
    <col min="779" max="779" width="10.1796875" style="1" bestFit="1" customWidth="1"/>
    <col min="780" max="780" width="12.1796875" style="1" bestFit="1" customWidth="1"/>
    <col min="781" max="1031" width="9.1796875" style="1"/>
    <col min="1032" max="1033" width="9.81640625" style="1" bestFit="1" customWidth="1"/>
    <col min="1034" max="1034" width="12" style="1" bestFit="1" customWidth="1"/>
    <col min="1035" max="1035" width="10.1796875" style="1" bestFit="1" customWidth="1"/>
    <col min="1036" max="1036" width="12.1796875" style="1" bestFit="1" customWidth="1"/>
    <col min="1037" max="1287" width="9.1796875" style="1"/>
    <col min="1288" max="1289" width="9.81640625" style="1" bestFit="1" customWidth="1"/>
    <col min="1290" max="1290" width="12" style="1" bestFit="1" customWidth="1"/>
    <col min="1291" max="1291" width="10.1796875" style="1" bestFit="1" customWidth="1"/>
    <col min="1292" max="1292" width="12.1796875" style="1" bestFit="1" customWidth="1"/>
    <col min="1293" max="1543" width="9.1796875" style="1"/>
    <col min="1544" max="1545" width="9.81640625" style="1" bestFit="1" customWidth="1"/>
    <col min="1546" max="1546" width="12" style="1" bestFit="1" customWidth="1"/>
    <col min="1547" max="1547" width="10.1796875" style="1" bestFit="1" customWidth="1"/>
    <col min="1548" max="1548" width="12.1796875" style="1" bestFit="1" customWidth="1"/>
    <col min="1549" max="1799" width="9.1796875" style="1"/>
    <col min="1800" max="1801" width="9.81640625" style="1" bestFit="1" customWidth="1"/>
    <col min="1802" max="1802" width="12" style="1" bestFit="1" customWidth="1"/>
    <col min="1803" max="1803" width="10.1796875" style="1" bestFit="1" customWidth="1"/>
    <col min="1804" max="1804" width="12.1796875" style="1" bestFit="1" customWidth="1"/>
    <col min="1805" max="2055" width="9.1796875" style="1"/>
    <col min="2056" max="2057" width="9.81640625" style="1" bestFit="1" customWidth="1"/>
    <col min="2058" max="2058" width="12" style="1" bestFit="1" customWidth="1"/>
    <col min="2059" max="2059" width="10.1796875" style="1" bestFit="1" customWidth="1"/>
    <col min="2060" max="2060" width="12.1796875" style="1" bestFit="1" customWidth="1"/>
    <col min="2061" max="2311" width="9.1796875" style="1"/>
    <col min="2312" max="2313" width="9.81640625" style="1" bestFit="1" customWidth="1"/>
    <col min="2314" max="2314" width="12" style="1" bestFit="1" customWidth="1"/>
    <col min="2315" max="2315" width="10.1796875" style="1" bestFit="1" customWidth="1"/>
    <col min="2316" max="2316" width="12.1796875" style="1" bestFit="1" customWidth="1"/>
    <col min="2317" max="2567" width="9.1796875" style="1"/>
    <col min="2568" max="2569" width="9.81640625" style="1" bestFit="1" customWidth="1"/>
    <col min="2570" max="2570" width="12" style="1" bestFit="1" customWidth="1"/>
    <col min="2571" max="2571" width="10.1796875" style="1" bestFit="1" customWidth="1"/>
    <col min="2572" max="2572" width="12.1796875" style="1" bestFit="1" customWidth="1"/>
    <col min="2573" max="2823" width="9.1796875" style="1"/>
    <col min="2824" max="2825" width="9.81640625" style="1" bestFit="1" customWidth="1"/>
    <col min="2826" max="2826" width="12" style="1" bestFit="1" customWidth="1"/>
    <col min="2827" max="2827" width="10.1796875" style="1" bestFit="1" customWidth="1"/>
    <col min="2828" max="2828" width="12.1796875" style="1" bestFit="1" customWidth="1"/>
    <col min="2829" max="3079" width="9.1796875" style="1"/>
    <col min="3080" max="3081" width="9.81640625" style="1" bestFit="1" customWidth="1"/>
    <col min="3082" max="3082" width="12" style="1" bestFit="1" customWidth="1"/>
    <col min="3083" max="3083" width="10.1796875" style="1" bestFit="1" customWidth="1"/>
    <col min="3084" max="3084" width="12.1796875" style="1" bestFit="1" customWidth="1"/>
    <col min="3085" max="3335" width="9.1796875" style="1"/>
    <col min="3336" max="3337" width="9.81640625" style="1" bestFit="1" customWidth="1"/>
    <col min="3338" max="3338" width="12" style="1" bestFit="1" customWidth="1"/>
    <col min="3339" max="3339" width="10.1796875" style="1" bestFit="1" customWidth="1"/>
    <col min="3340" max="3340" width="12.1796875" style="1" bestFit="1" customWidth="1"/>
    <col min="3341" max="3591" width="9.1796875" style="1"/>
    <col min="3592" max="3593" width="9.81640625" style="1" bestFit="1" customWidth="1"/>
    <col min="3594" max="3594" width="12" style="1" bestFit="1" customWidth="1"/>
    <col min="3595" max="3595" width="10.1796875" style="1" bestFit="1" customWidth="1"/>
    <col min="3596" max="3596" width="12.1796875" style="1" bestFit="1" customWidth="1"/>
    <col min="3597" max="3847" width="9.1796875" style="1"/>
    <col min="3848" max="3849" width="9.81640625" style="1" bestFit="1" customWidth="1"/>
    <col min="3850" max="3850" width="12" style="1" bestFit="1" customWidth="1"/>
    <col min="3851" max="3851" width="10.1796875" style="1" bestFit="1" customWidth="1"/>
    <col min="3852" max="3852" width="12.1796875" style="1" bestFit="1" customWidth="1"/>
    <col min="3853" max="4103" width="9.1796875" style="1"/>
    <col min="4104" max="4105" width="9.81640625" style="1" bestFit="1" customWidth="1"/>
    <col min="4106" max="4106" width="12" style="1" bestFit="1" customWidth="1"/>
    <col min="4107" max="4107" width="10.1796875" style="1" bestFit="1" customWidth="1"/>
    <col min="4108" max="4108" width="12.1796875" style="1" bestFit="1" customWidth="1"/>
    <col min="4109" max="4359" width="9.1796875" style="1"/>
    <col min="4360" max="4361" width="9.81640625" style="1" bestFit="1" customWidth="1"/>
    <col min="4362" max="4362" width="12" style="1" bestFit="1" customWidth="1"/>
    <col min="4363" max="4363" width="10.1796875" style="1" bestFit="1" customWidth="1"/>
    <col min="4364" max="4364" width="12.1796875" style="1" bestFit="1" customWidth="1"/>
    <col min="4365" max="4615" width="9.1796875" style="1"/>
    <col min="4616" max="4617" width="9.81640625" style="1" bestFit="1" customWidth="1"/>
    <col min="4618" max="4618" width="12" style="1" bestFit="1" customWidth="1"/>
    <col min="4619" max="4619" width="10.1796875" style="1" bestFit="1" customWidth="1"/>
    <col min="4620" max="4620" width="12.1796875" style="1" bestFit="1" customWidth="1"/>
    <col min="4621" max="4871" width="9.1796875" style="1"/>
    <col min="4872" max="4873" width="9.81640625" style="1" bestFit="1" customWidth="1"/>
    <col min="4874" max="4874" width="12" style="1" bestFit="1" customWidth="1"/>
    <col min="4875" max="4875" width="10.1796875" style="1" bestFit="1" customWidth="1"/>
    <col min="4876" max="4876" width="12.1796875" style="1" bestFit="1" customWidth="1"/>
    <col min="4877" max="5127" width="9.1796875" style="1"/>
    <col min="5128" max="5129" width="9.81640625" style="1" bestFit="1" customWidth="1"/>
    <col min="5130" max="5130" width="12" style="1" bestFit="1" customWidth="1"/>
    <col min="5131" max="5131" width="10.1796875" style="1" bestFit="1" customWidth="1"/>
    <col min="5132" max="5132" width="12.1796875" style="1" bestFit="1" customWidth="1"/>
    <col min="5133" max="5383" width="9.1796875" style="1"/>
    <col min="5384" max="5385" width="9.81640625" style="1" bestFit="1" customWidth="1"/>
    <col min="5386" max="5386" width="12" style="1" bestFit="1" customWidth="1"/>
    <col min="5387" max="5387" width="10.1796875" style="1" bestFit="1" customWidth="1"/>
    <col min="5388" max="5388" width="12.1796875" style="1" bestFit="1" customWidth="1"/>
    <col min="5389" max="5639" width="9.1796875" style="1"/>
    <col min="5640" max="5641" width="9.81640625" style="1" bestFit="1" customWidth="1"/>
    <col min="5642" max="5642" width="12" style="1" bestFit="1" customWidth="1"/>
    <col min="5643" max="5643" width="10.1796875" style="1" bestFit="1" customWidth="1"/>
    <col min="5644" max="5644" width="12.1796875" style="1" bestFit="1" customWidth="1"/>
    <col min="5645" max="5895" width="9.1796875" style="1"/>
    <col min="5896" max="5897" width="9.81640625" style="1" bestFit="1" customWidth="1"/>
    <col min="5898" max="5898" width="12" style="1" bestFit="1" customWidth="1"/>
    <col min="5899" max="5899" width="10.1796875" style="1" bestFit="1" customWidth="1"/>
    <col min="5900" max="5900" width="12.1796875" style="1" bestFit="1" customWidth="1"/>
    <col min="5901" max="6151" width="9.1796875" style="1"/>
    <col min="6152" max="6153" width="9.81640625" style="1" bestFit="1" customWidth="1"/>
    <col min="6154" max="6154" width="12" style="1" bestFit="1" customWidth="1"/>
    <col min="6155" max="6155" width="10.1796875" style="1" bestFit="1" customWidth="1"/>
    <col min="6156" max="6156" width="12.1796875" style="1" bestFit="1" customWidth="1"/>
    <col min="6157" max="6407" width="9.1796875" style="1"/>
    <col min="6408" max="6409" width="9.81640625" style="1" bestFit="1" customWidth="1"/>
    <col min="6410" max="6410" width="12" style="1" bestFit="1" customWidth="1"/>
    <col min="6411" max="6411" width="10.1796875" style="1" bestFit="1" customWidth="1"/>
    <col min="6412" max="6412" width="12.1796875" style="1" bestFit="1" customWidth="1"/>
    <col min="6413" max="6663" width="9.1796875" style="1"/>
    <col min="6664" max="6665" width="9.81640625" style="1" bestFit="1" customWidth="1"/>
    <col min="6666" max="6666" width="12" style="1" bestFit="1" customWidth="1"/>
    <col min="6667" max="6667" width="10.1796875" style="1" bestFit="1" customWidth="1"/>
    <col min="6668" max="6668" width="12.1796875" style="1" bestFit="1" customWidth="1"/>
    <col min="6669" max="6919" width="9.1796875" style="1"/>
    <col min="6920" max="6921" width="9.81640625" style="1" bestFit="1" customWidth="1"/>
    <col min="6922" max="6922" width="12" style="1" bestFit="1" customWidth="1"/>
    <col min="6923" max="6923" width="10.1796875" style="1" bestFit="1" customWidth="1"/>
    <col min="6924" max="6924" width="12.1796875" style="1" bestFit="1" customWidth="1"/>
    <col min="6925" max="7175" width="9.1796875" style="1"/>
    <col min="7176" max="7177" width="9.81640625" style="1" bestFit="1" customWidth="1"/>
    <col min="7178" max="7178" width="12" style="1" bestFit="1" customWidth="1"/>
    <col min="7179" max="7179" width="10.1796875" style="1" bestFit="1" customWidth="1"/>
    <col min="7180" max="7180" width="12.1796875" style="1" bestFit="1" customWidth="1"/>
    <col min="7181" max="7431" width="9.1796875" style="1"/>
    <col min="7432" max="7433" width="9.81640625" style="1" bestFit="1" customWidth="1"/>
    <col min="7434" max="7434" width="12" style="1" bestFit="1" customWidth="1"/>
    <col min="7435" max="7435" width="10.1796875" style="1" bestFit="1" customWidth="1"/>
    <col min="7436" max="7436" width="12.1796875" style="1" bestFit="1" customWidth="1"/>
    <col min="7437" max="7687" width="9.1796875" style="1"/>
    <col min="7688" max="7689" width="9.81640625" style="1" bestFit="1" customWidth="1"/>
    <col min="7690" max="7690" width="12" style="1" bestFit="1" customWidth="1"/>
    <col min="7691" max="7691" width="10.1796875" style="1" bestFit="1" customWidth="1"/>
    <col min="7692" max="7692" width="12.1796875" style="1" bestFit="1" customWidth="1"/>
    <col min="7693" max="7943" width="9.1796875" style="1"/>
    <col min="7944" max="7945" width="9.81640625" style="1" bestFit="1" customWidth="1"/>
    <col min="7946" max="7946" width="12" style="1" bestFit="1" customWidth="1"/>
    <col min="7947" max="7947" width="10.1796875" style="1" bestFit="1" customWidth="1"/>
    <col min="7948" max="7948" width="12.1796875" style="1" bestFit="1" customWidth="1"/>
    <col min="7949" max="8199" width="9.1796875" style="1"/>
    <col min="8200" max="8201" width="9.81640625" style="1" bestFit="1" customWidth="1"/>
    <col min="8202" max="8202" width="12" style="1" bestFit="1" customWidth="1"/>
    <col min="8203" max="8203" width="10.1796875" style="1" bestFit="1" customWidth="1"/>
    <col min="8204" max="8204" width="12.1796875" style="1" bestFit="1" customWidth="1"/>
    <col min="8205" max="8455" width="9.1796875" style="1"/>
    <col min="8456" max="8457" width="9.81640625" style="1" bestFit="1" customWidth="1"/>
    <col min="8458" max="8458" width="12" style="1" bestFit="1" customWidth="1"/>
    <col min="8459" max="8459" width="10.1796875" style="1" bestFit="1" customWidth="1"/>
    <col min="8460" max="8460" width="12.1796875" style="1" bestFit="1" customWidth="1"/>
    <col min="8461" max="8711" width="9.1796875" style="1"/>
    <col min="8712" max="8713" width="9.81640625" style="1" bestFit="1" customWidth="1"/>
    <col min="8714" max="8714" width="12" style="1" bestFit="1" customWidth="1"/>
    <col min="8715" max="8715" width="10.1796875" style="1" bestFit="1" customWidth="1"/>
    <col min="8716" max="8716" width="12.1796875" style="1" bestFit="1" customWidth="1"/>
    <col min="8717" max="8967" width="9.1796875" style="1"/>
    <col min="8968" max="8969" width="9.81640625" style="1" bestFit="1" customWidth="1"/>
    <col min="8970" max="8970" width="12" style="1" bestFit="1" customWidth="1"/>
    <col min="8971" max="8971" width="10.1796875" style="1" bestFit="1" customWidth="1"/>
    <col min="8972" max="8972" width="12.1796875" style="1" bestFit="1" customWidth="1"/>
    <col min="8973" max="9223" width="9.1796875" style="1"/>
    <col min="9224" max="9225" width="9.81640625" style="1" bestFit="1" customWidth="1"/>
    <col min="9226" max="9226" width="12" style="1" bestFit="1" customWidth="1"/>
    <col min="9227" max="9227" width="10.1796875" style="1" bestFit="1" customWidth="1"/>
    <col min="9228" max="9228" width="12.1796875" style="1" bestFit="1" customWidth="1"/>
    <col min="9229" max="9479" width="9.1796875" style="1"/>
    <col min="9480" max="9481" width="9.81640625" style="1" bestFit="1" customWidth="1"/>
    <col min="9482" max="9482" width="12" style="1" bestFit="1" customWidth="1"/>
    <col min="9483" max="9483" width="10.1796875" style="1" bestFit="1" customWidth="1"/>
    <col min="9484" max="9484" width="12.1796875" style="1" bestFit="1" customWidth="1"/>
    <col min="9485" max="9735" width="9.1796875" style="1"/>
    <col min="9736" max="9737" width="9.81640625" style="1" bestFit="1" customWidth="1"/>
    <col min="9738" max="9738" width="12" style="1" bestFit="1" customWidth="1"/>
    <col min="9739" max="9739" width="10.1796875" style="1" bestFit="1" customWidth="1"/>
    <col min="9740" max="9740" width="12.1796875" style="1" bestFit="1" customWidth="1"/>
    <col min="9741" max="9991" width="9.1796875" style="1"/>
    <col min="9992" max="9993" width="9.81640625" style="1" bestFit="1" customWidth="1"/>
    <col min="9994" max="9994" width="12" style="1" bestFit="1" customWidth="1"/>
    <col min="9995" max="9995" width="10.1796875" style="1" bestFit="1" customWidth="1"/>
    <col min="9996" max="9996" width="12.1796875" style="1" bestFit="1" customWidth="1"/>
    <col min="9997" max="10247" width="9.1796875" style="1"/>
    <col min="10248" max="10249" width="9.81640625" style="1" bestFit="1" customWidth="1"/>
    <col min="10250" max="10250" width="12" style="1" bestFit="1" customWidth="1"/>
    <col min="10251" max="10251" width="10.1796875" style="1" bestFit="1" customWidth="1"/>
    <col min="10252" max="10252" width="12.1796875" style="1" bestFit="1" customWidth="1"/>
    <col min="10253" max="10503" width="9.1796875" style="1"/>
    <col min="10504" max="10505" width="9.81640625" style="1" bestFit="1" customWidth="1"/>
    <col min="10506" max="10506" width="12" style="1" bestFit="1" customWidth="1"/>
    <col min="10507" max="10507" width="10.1796875" style="1" bestFit="1" customWidth="1"/>
    <col min="10508" max="10508" width="12.1796875" style="1" bestFit="1" customWidth="1"/>
    <col min="10509" max="10759" width="9.1796875" style="1"/>
    <col min="10760" max="10761" width="9.81640625" style="1" bestFit="1" customWidth="1"/>
    <col min="10762" max="10762" width="12" style="1" bestFit="1" customWidth="1"/>
    <col min="10763" max="10763" width="10.1796875" style="1" bestFit="1" customWidth="1"/>
    <col min="10764" max="10764" width="12.1796875" style="1" bestFit="1" customWidth="1"/>
    <col min="10765" max="11015" width="9.1796875" style="1"/>
    <col min="11016" max="11017" width="9.81640625" style="1" bestFit="1" customWidth="1"/>
    <col min="11018" max="11018" width="12" style="1" bestFit="1" customWidth="1"/>
    <col min="11019" max="11019" width="10.1796875" style="1" bestFit="1" customWidth="1"/>
    <col min="11020" max="11020" width="12.1796875" style="1" bestFit="1" customWidth="1"/>
    <col min="11021" max="11271" width="9.1796875" style="1"/>
    <col min="11272" max="11273" width="9.81640625" style="1" bestFit="1" customWidth="1"/>
    <col min="11274" max="11274" width="12" style="1" bestFit="1" customWidth="1"/>
    <col min="11275" max="11275" width="10.1796875" style="1" bestFit="1" customWidth="1"/>
    <col min="11276" max="11276" width="12.1796875" style="1" bestFit="1" customWidth="1"/>
    <col min="11277" max="11527" width="9.1796875" style="1"/>
    <col min="11528" max="11529" width="9.81640625" style="1" bestFit="1" customWidth="1"/>
    <col min="11530" max="11530" width="12" style="1" bestFit="1" customWidth="1"/>
    <col min="11531" max="11531" width="10.1796875" style="1" bestFit="1" customWidth="1"/>
    <col min="11532" max="11532" width="12.1796875" style="1" bestFit="1" customWidth="1"/>
    <col min="11533" max="11783" width="9.1796875" style="1"/>
    <col min="11784" max="11785" width="9.81640625" style="1" bestFit="1" customWidth="1"/>
    <col min="11786" max="11786" width="12" style="1" bestFit="1" customWidth="1"/>
    <col min="11787" max="11787" width="10.1796875" style="1" bestFit="1" customWidth="1"/>
    <col min="11788" max="11788" width="12.1796875" style="1" bestFit="1" customWidth="1"/>
    <col min="11789" max="12039" width="9.1796875" style="1"/>
    <col min="12040" max="12041" width="9.81640625" style="1" bestFit="1" customWidth="1"/>
    <col min="12042" max="12042" width="12" style="1" bestFit="1" customWidth="1"/>
    <col min="12043" max="12043" width="10.1796875" style="1" bestFit="1" customWidth="1"/>
    <col min="12044" max="12044" width="12.1796875" style="1" bestFit="1" customWidth="1"/>
    <col min="12045" max="12295" width="9.1796875" style="1"/>
    <col min="12296" max="12297" width="9.81640625" style="1" bestFit="1" customWidth="1"/>
    <col min="12298" max="12298" width="12" style="1" bestFit="1" customWidth="1"/>
    <col min="12299" max="12299" width="10.1796875" style="1" bestFit="1" customWidth="1"/>
    <col min="12300" max="12300" width="12.1796875" style="1" bestFit="1" customWidth="1"/>
    <col min="12301" max="12551" width="9.1796875" style="1"/>
    <col min="12552" max="12553" width="9.81640625" style="1" bestFit="1" customWidth="1"/>
    <col min="12554" max="12554" width="12" style="1" bestFit="1" customWidth="1"/>
    <col min="12555" max="12555" width="10.1796875" style="1" bestFit="1" customWidth="1"/>
    <col min="12556" max="12556" width="12.1796875" style="1" bestFit="1" customWidth="1"/>
    <col min="12557" max="12807" width="9.1796875" style="1"/>
    <col min="12808" max="12809" width="9.81640625" style="1" bestFit="1" customWidth="1"/>
    <col min="12810" max="12810" width="12" style="1" bestFit="1" customWidth="1"/>
    <col min="12811" max="12811" width="10.1796875" style="1" bestFit="1" customWidth="1"/>
    <col min="12812" max="12812" width="12.1796875" style="1" bestFit="1" customWidth="1"/>
    <col min="12813" max="13063" width="9.1796875" style="1"/>
    <col min="13064" max="13065" width="9.81640625" style="1" bestFit="1" customWidth="1"/>
    <col min="13066" max="13066" width="12" style="1" bestFit="1" customWidth="1"/>
    <col min="13067" max="13067" width="10.1796875" style="1" bestFit="1" customWidth="1"/>
    <col min="13068" max="13068" width="12.1796875" style="1" bestFit="1" customWidth="1"/>
    <col min="13069" max="13319" width="9.1796875" style="1"/>
    <col min="13320" max="13321" width="9.81640625" style="1" bestFit="1" customWidth="1"/>
    <col min="13322" max="13322" width="12" style="1" bestFit="1" customWidth="1"/>
    <col min="13323" max="13323" width="10.1796875" style="1" bestFit="1" customWidth="1"/>
    <col min="13324" max="13324" width="12.1796875" style="1" bestFit="1" customWidth="1"/>
    <col min="13325" max="13575" width="9.1796875" style="1"/>
    <col min="13576" max="13577" width="9.81640625" style="1" bestFit="1" customWidth="1"/>
    <col min="13578" max="13578" width="12" style="1" bestFit="1" customWidth="1"/>
    <col min="13579" max="13579" width="10.1796875" style="1" bestFit="1" customWidth="1"/>
    <col min="13580" max="13580" width="12.1796875" style="1" bestFit="1" customWidth="1"/>
    <col min="13581" max="13831" width="9.1796875" style="1"/>
    <col min="13832" max="13833" width="9.81640625" style="1" bestFit="1" customWidth="1"/>
    <col min="13834" max="13834" width="12" style="1" bestFit="1" customWidth="1"/>
    <col min="13835" max="13835" width="10.1796875" style="1" bestFit="1" customWidth="1"/>
    <col min="13836" max="13836" width="12.1796875" style="1" bestFit="1" customWidth="1"/>
    <col min="13837" max="14087" width="9.1796875" style="1"/>
    <col min="14088" max="14089" width="9.81640625" style="1" bestFit="1" customWidth="1"/>
    <col min="14090" max="14090" width="12" style="1" bestFit="1" customWidth="1"/>
    <col min="14091" max="14091" width="10.1796875" style="1" bestFit="1" customWidth="1"/>
    <col min="14092" max="14092" width="12.1796875" style="1" bestFit="1" customWidth="1"/>
    <col min="14093" max="14343" width="9.1796875" style="1"/>
    <col min="14344" max="14345" width="9.81640625" style="1" bestFit="1" customWidth="1"/>
    <col min="14346" max="14346" width="12" style="1" bestFit="1" customWidth="1"/>
    <col min="14347" max="14347" width="10.1796875" style="1" bestFit="1" customWidth="1"/>
    <col min="14348" max="14348" width="12.1796875" style="1" bestFit="1" customWidth="1"/>
    <col min="14349" max="14599" width="9.1796875" style="1"/>
    <col min="14600" max="14601" width="9.81640625" style="1" bestFit="1" customWidth="1"/>
    <col min="14602" max="14602" width="12" style="1" bestFit="1" customWidth="1"/>
    <col min="14603" max="14603" width="10.1796875" style="1" bestFit="1" customWidth="1"/>
    <col min="14604" max="14604" width="12.1796875" style="1" bestFit="1" customWidth="1"/>
    <col min="14605" max="14855" width="9.1796875" style="1"/>
    <col min="14856" max="14857" width="9.81640625" style="1" bestFit="1" customWidth="1"/>
    <col min="14858" max="14858" width="12" style="1" bestFit="1" customWidth="1"/>
    <col min="14859" max="14859" width="10.1796875" style="1" bestFit="1" customWidth="1"/>
    <col min="14860" max="14860" width="12.1796875" style="1" bestFit="1" customWidth="1"/>
    <col min="14861" max="15111" width="9.1796875" style="1"/>
    <col min="15112" max="15113" width="9.81640625" style="1" bestFit="1" customWidth="1"/>
    <col min="15114" max="15114" width="12" style="1" bestFit="1" customWidth="1"/>
    <col min="15115" max="15115" width="10.1796875" style="1" bestFit="1" customWidth="1"/>
    <col min="15116" max="15116" width="12.1796875" style="1" bestFit="1" customWidth="1"/>
    <col min="15117" max="15367" width="9.1796875" style="1"/>
    <col min="15368" max="15369" width="9.81640625" style="1" bestFit="1" customWidth="1"/>
    <col min="15370" max="15370" width="12" style="1" bestFit="1" customWidth="1"/>
    <col min="15371" max="15371" width="10.1796875" style="1" bestFit="1" customWidth="1"/>
    <col min="15372" max="15372" width="12.1796875" style="1" bestFit="1" customWidth="1"/>
    <col min="15373" max="15623" width="9.1796875" style="1"/>
    <col min="15624" max="15625" width="9.81640625" style="1" bestFit="1" customWidth="1"/>
    <col min="15626" max="15626" width="12" style="1" bestFit="1" customWidth="1"/>
    <col min="15627" max="15627" width="10.1796875" style="1" bestFit="1" customWidth="1"/>
    <col min="15628" max="15628" width="12.1796875" style="1" bestFit="1" customWidth="1"/>
    <col min="15629" max="15879" width="9.1796875" style="1"/>
    <col min="15880" max="15881" width="9.81640625" style="1" bestFit="1" customWidth="1"/>
    <col min="15882" max="15882" width="12" style="1" bestFit="1" customWidth="1"/>
    <col min="15883" max="15883" width="10.1796875" style="1" bestFit="1" customWidth="1"/>
    <col min="15884" max="15884" width="12.1796875" style="1" bestFit="1" customWidth="1"/>
    <col min="15885" max="16135" width="9.1796875" style="1"/>
    <col min="16136" max="16137" width="9.81640625" style="1" bestFit="1" customWidth="1"/>
    <col min="16138" max="16138" width="12" style="1" bestFit="1" customWidth="1"/>
    <col min="16139" max="16139" width="10.1796875" style="1" bestFit="1" customWidth="1"/>
    <col min="16140" max="16140" width="12.1796875" style="1" bestFit="1" customWidth="1"/>
    <col min="16141" max="16384" width="9.1796875" style="1"/>
  </cols>
  <sheetData>
    <row r="1" spans="1:9" ht="12.75" customHeight="1">
      <c r="A1" s="261" t="s">
        <v>289</v>
      </c>
      <c r="B1" s="299"/>
      <c r="C1" s="299"/>
      <c r="D1" s="299"/>
      <c r="E1" s="299"/>
      <c r="F1" s="299"/>
      <c r="G1" s="299"/>
      <c r="H1" s="299"/>
      <c r="I1" s="299"/>
    </row>
    <row r="2" spans="1:9" ht="12.75" customHeight="1">
      <c r="A2" s="260" t="s">
        <v>590</v>
      </c>
      <c r="B2" s="260"/>
      <c r="C2" s="260"/>
      <c r="D2" s="260"/>
      <c r="E2" s="260"/>
      <c r="F2" s="260"/>
      <c r="G2" s="260"/>
      <c r="H2" s="260"/>
      <c r="I2" s="260"/>
    </row>
    <row r="3" spans="1:9">
      <c r="A3" s="311" t="s">
        <v>499</v>
      </c>
      <c r="B3" s="312"/>
      <c r="C3" s="312"/>
      <c r="D3" s="312"/>
      <c r="E3" s="312"/>
      <c r="F3" s="312"/>
      <c r="G3" s="312"/>
      <c r="H3" s="312"/>
      <c r="I3" s="312"/>
    </row>
    <row r="4" spans="1:9" ht="12.75" customHeight="1">
      <c r="A4" s="300" t="s">
        <v>518</v>
      </c>
      <c r="B4" s="237"/>
      <c r="C4" s="237"/>
      <c r="D4" s="237"/>
      <c r="E4" s="237"/>
      <c r="F4" s="237"/>
      <c r="G4" s="237"/>
      <c r="H4" s="237"/>
      <c r="I4" s="238"/>
    </row>
    <row r="5" spans="1:9" ht="22.5" thickBot="1">
      <c r="A5" s="303" t="s">
        <v>290</v>
      </c>
      <c r="B5" s="304"/>
      <c r="C5" s="304"/>
      <c r="D5" s="304"/>
      <c r="E5" s="304"/>
      <c r="F5" s="305"/>
      <c r="G5" s="17" t="s">
        <v>291</v>
      </c>
      <c r="H5" s="34" t="s">
        <v>292</v>
      </c>
      <c r="I5" s="34" t="s">
        <v>293</v>
      </c>
    </row>
    <row r="6" spans="1:9">
      <c r="A6" s="306">
        <v>1</v>
      </c>
      <c r="B6" s="307"/>
      <c r="C6" s="307"/>
      <c r="D6" s="307"/>
      <c r="E6" s="307"/>
      <c r="F6" s="308"/>
      <c r="G6" s="23">
        <v>2</v>
      </c>
      <c r="H6" s="35" t="s">
        <v>294</v>
      </c>
      <c r="I6" s="35" t="s">
        <v>295</v>
      </c>
    </row>
    <row r="7" spans="1:9">
      <c r="A7" s="323" t="s">
        <v>296</v>
      </c>
      <c r="B7" s="324"/>
      <c r="C7" s="324"/>
      <c r="D7" s="324"/>
      <c r="E7" s="324"/>
      <c r="F7" s="324"/>
      <c r="G7" s="324"/>
      <c r="H7" s="324"/>
      <c r="I7" s="325"/>
    </row>
    <row r="8" spans="1:9">
      <c r="A8" s="326" t="s">
        <v>297</v>
      </c>
      <c r="B8" s="326"/>
      <c r="C8" s="326"/>
      <c r="D8" s="326"/>
      <c r="E8" s="326"/>
      <c r="F8" s="326"/>
      <c r="G8" s="24">
        <v>1</v>
      </c>
      <c r="H8" s="45">
        <v>0</v>
      </c>
      <c r="I8" s="45">
        <v>0</v>
      </c>
    </row>
    <row r="9" spans="1:9">
      <c r="A9" s="309" t="s">
        <v>298</v>
      </c>
      <c r="B9" s="309"/>
      <c r="C9" s="309"/>
      <c r="D9" s="309"/>
      <c r="E9" s="309"/>
      <c r="F9" s="309"/>
      <c r="G9" s="25">
        <v>2</v>
      </c>
      <c r="H9" s="45">
        <v>0</v>
      </c>
      <c r="I9" s="45">
        <v>0</v>
      </c>
    </row>
    <row r="10" spans="1:9">
      <c r="A10" s="309" t="s">
        <v>299</v>
      </c>
      <c r="B10" s="309"/>
      <c r="C10" s="309"/>
      <c r="D10" s="309"/>
      <c r="E10" s="309"/>
      <c r="F10" s="309"/>
      <c r="G10" s="25">
        <v>3</v>
      </c>
      <c r="H10" s="45">
        <v>0</v>
      </c>
      <c r="I10" s="45">
        <v>0</v>
      </c>
    </row>
    <row r="11" spans="1:9">
      <c r="A11" s="309" t="s">
        <v>300</v>
      </c>
      <c r="B11" s="309"/>
      <c r="C11" s="309"/>
      <c r="D11" s="309"/>
      <c r="E11" s="309"/>
      <c r="F11" s="309"/>
      <c r="G11" s="25">
        <v>4</v>
      </c>
      <c r="H11" s="45">
        <v>0</v>
      </c>
      <c r="I11" s="45">
        <v>0</v>
      </c>
    </row>
    <row r="12" spans="1:9">
      <c r="A12" s="309" t="s">
        <v>449</v>
      </c>
      <c r="B12" s="309"/>
      <c r="C12" s="309"/>
      <c r="D12" s="309"/>
      <c r="E12" s="309"/>
      <c r="F12" s="309"/>
      <c r="G12" s="25">
        <v>5</v>
      </c>
      <c r="H12" s="45">
        <v>0</v>
      </c>
      <c r="I12" s="45">
        <v>0</v>
      </c>
    </row>
    <row r="13" spans="1:9">
      <c r="A13" s="310" t="s">
        <v>450</v>
      </c>
      <c r="B13" s="310"/>
      <c r="C13" s="310"/>
      <c r="D13" s="310"/>
      <c r="E13" s="310"/>
      <c r="F13" s="310"/>
      <c r="G13" s="113">
        <v>6</v>
      </c>
      <c r="H13" s="114">
        <f>SUM(H8:H12)</f>
        <v>0</v>
      </c>
      <c r="I13" s="114">
        <f>SUM(I8:I12)</f>
        <v>0</v>
      </c>
    </row>
    <row r="14" spans="1:9">
      <c r="A14" s="309" t="s">
        <v>451</v>
      </c>
      <c r="B14" s="309"/>
      <c r="C14" s="309"/>
      <c r="D14" s="309"/>
      <c r="E14" s="309"/>
      <c r="F14" s="309"/>
      <c r="G14" s="25">
        <v>7</v>
      </c>
      <c r="H14" s="45">
        <v>0</v>
      </c>
      <c r="I14" s="45">
        <v>0</v>
      </c>
    </row>
    <row r="15" spans="1:9">
      <c r="A15" s="309" t="s">
        <v>452</v>
      </c>
      <c r="B15" s="309"/>
      <c r="C15" s="309"/>
      <c r="D15" s="309"/>
      <c r="E15" s="309"/>
      <c r="F15" s="309"/>
      <c r="G15" s="25">
        <v>8</v>
      </c>
      <c r="H15" s="45">
        <v>0</v>
      </c>
      <c r="I15" s="45">
        <v>0</v>
      </c>
    </row>
    <row r="16" spans="1:9">
      <c r="A16" s="309" t="s">
        <v>453</v>
      </c>
      <c r="B16" s="309"/>
      <c r="C16" s="309"/>
      <c r="D16" s="309"/>
      <c r="E16" s="309"/>
      <c r="F16" s="309"/>
      <c r="G16" s="25">
        <v>9</v>
      </c>
      <c r="H16" s="45">
        <v>0</v>
      </c>
      <c r="I16" s="45">
        <v>0</v>
      </c>
    </row>
    <row r="17" spans="1:9">
      <c r="A17" s="309" t="s">
        <v>454</v>
      </c>
      <c r="B17" s="309"/>
      <c r="C17" s="309"/>
      <c r="D17" s="309"/>
      <c r="E17" s="309"/>
      <c r="F17" s="309"/>
      <c r="G17" s="25">
        <v>10</v>
      </c>
      <c r="H17" s="45">
        <v>0</v>
      </c>
      <c r="I17" s="45">
        <v>0</v>
      </c>
    </row>
    <row r="18" spans="1:9" ht="12.75" customHeight="1">
      <c r="A18" s="309" t="s">
        <v>455</v>
      </c>
      <c r="B18" s="309"/>
      <c r="C18" s="309"/>
      <c r="D18" s="309"/>
      <c r="E18" s="309"/>
      <c r="F18" s="309"/>
      <c r="G18" s="25">
        <v>11</v>
      </c>
      <c r="H18" s="45">
        <v>0</v>
      </c>
      <c r="I18" s="45">
        <v>0</v>
      </c>
    </row>
    <row r="19" spans="1:9">
      <c r="A19" s="309" t="s">
        <v>456</v>
      </c>
      <c r="B19" s="309"/>
      <c r="C19" s="309"/>
      <c r="D19" s="309"/>
      <c r="E19" s="309"/>
      <c r="F19" s="309"/>
      <c r="G19" s="25">
        <v>12</v>
      </c>
      <c r="H19" s="45">
        <v>0</v>
      </c>
      <c r="I19" s="45">
        <v>0</v>
      </c>
    </row>
    <row r="20" spans="1:9" ht="12.75" customHeight="1">
      <c r="A20" s="320" t="s">
        <v>457</v>
      </c>
      <c r="B20" s="321"/>
      <c r="C20" s="321"/>
      <c r="D20" s="321"/>
      <c r="E20" s="321"/>
      <c r="F20" s="322"/>
      <c r="G20" s="113">
        <v>13</v>
      </c>
      <c r="H20" s="114">
        <f>SUM(H14:H19)</f>
        <v>0</v>
      </c>
      <c r="I20" s="114">
        <f>SUM(I14:I19)</f>
        <v>0</v>
      </c>
    </row>
    <row r="21" spans="1:9" ht="27.65" customHeight="1">
      <c r="A21" s="313" t="s">
        <v>458</v>
      </c>
      <c r="B21" s="314"/>
      <c r="C21" s="314"/>
      <c r="D21" s="314"/>
      <c r="E21" s="314"/>
      <c r="F21" s="314"/>
      <c r="G21" s="27">
        <v>14</v>
      </c>
      <c r="H21" s="47">
        <f>H13+H20</f>
        <v>0</v>
      </c>
      <c r="I21" s="47">
        <f>I13+I20</f>
        <v>0</v>
      </c>
    </row>
    <row r="22" spans="1:9">
      <c r="A22" s="323" t="s">
        <v>301</v>
      </c>
      <c r="B22" s="324"/>
      <c r="C22" s="324"/>
      <c r="D22" s="324"/>
      <c r="E22" s="324"/>
      <c r="F22" s="324"/>
      <c r="G22" s="324"/>
      <c r="H22" s="324"/>
      <c r="I22" s="325"/>
    </row>
    <row r="23" spans="1:9" ht="26.75" customHeight="1">
      <c r="A23" s="326" t="s">
        <v>302</v>
      </c>
      <c r="B23" s="326"/>
      <c r="C23" s="326"/>
      <c r="D23" s="326"/>
      <c r="E23" s="326"/>
      <c r="F23" s="326"/>
      <c r="G23" s="24">
        <v>15</v>
      </c>
      <c r="H23" s="45">
        <v>0</v>
      </c>
      <c r="I23" s="45">
        <v>0</v>
      </c>
    </row>
    <row r="24" spans="1:9">
      <c r="A24" s="309" t="s">
        <v>303</v>
      </c>
      <c r="B24" s="309"/>
      <c r="C24" s="309"/>
      <c r="D24" s="309"/>
      <c r="E24" s="309"/>
      <c r="F24" s="309"/>
      <c r="G24" s="24">
        <v>16</v>
      </c>
      <c r="H24" s="45">
        <v>0</v>
      </c>
      <c r="I24" s="45">
        <v>0</v>
      </c>
    </row>
    <row r="25" spans="1:9">
      <c r="A25" s="309" t="s">
        <v>304</v>
      </c>
      <c r="B25" s="309"/>
      <c r="C25" s="309"/>
      <c r="D25" s="309"/>
      <c r="E25" s="309"/>
      <c r="F25" s="309"/>
      <c r="G25" s="24">
        <v>17</v>
      </c>
      <c r="H25" s="45">
        <v>0</v>
      </c>
      <c r="I25" s="45">
        <v>0</v>
      </c>
    </row>
    <row r="26" spans="1:9">
      <c r="A26" s="309" t="s">
        <v>305</v>
      </c>
      <c r="B26" s="309"/>
      <c r="C26" s="309"/>
      <c r="D26" s="309"/>
      <c r="E26" s="309"/>
      <c r="F26" s="309"/>
      <c r="G26" s="24">
        <v>18</v>
      </c>
      <c r="H26" s="45">
        <v>0</v>
      </c>
      <c r="I26" s="45">
        <v>0</v>
      </c>
    </row>
    <row r="27" spans="1:9">
      <c r="A27" s="309" t="s">
        <v>306</v>
      </c>
      <c r="B27" s="309"/>
      <c r="C27" s="309"/>
      <c r="D27" s="309"/>
      <c r="E27" s="309"/>
      <c r="F27" s="309"/>
      <c r="G27" s="24">
        <v>19</v>
      </c>
      <c r="H27" s="45">
        <v>0</v>
      </c>
      <c r="I27" s="45">
        <v>0</v>
      </c>
    </row>
    <row r="28" spans="1:9">
      <c r="A28" s="309" t="s">
        <v>307</v>
      </c>
      <c r="B28" s="309"/>
      <c r="C28" s="309"/>
      <c r="D28" s="309"/>
      <c r="E28" s="309"/>
      <c r="F28" s="309"/>
      <c r="G28" s="24">
        <v>20</v>
      </c>
      <c r="H28" s="45">
        <v>0</v>
      </c>
      <c r="I28" s="45">
        <v>0</v>
      </c>
    </row>
    <row r="29" spans="1:9" ht="24" customHeight="1">
      <c r="A29" s="316" t="s">
        <v>460</v>
      </c>
      <c r="B29" s="316"/>
      <c r="C29" s="316"/>
      <c r="D29" s="316"/>
      <c r="E29" s="316"/>
      <c r="F29" s="316"/>
      <c r="G29" s="26">
        <v>21</v>
      </c>
      <c r="H29" s="46">
        <f>SUM(H23:H28)</f>
        <v>0</v>
      </c>
      <c r="I29" s="46">
        <f>SUM(I23:I28)</f>
        <v>0</v>
      </c>
    </row>
    <row r="30" spans="1:9" ht="27" customHeight="1">
      <c r="A30" s="309" t="s">
        <v>308</v>
      </c>
      <c r="B30" s="309"/>
      <c r="C30" s="309"/>
      <c r="D30" s="309"/>
      <c r="E30" s="309"/>
      <c r="F30" s="309"/>
      <c r="G30" s="25">
        <v>22</v>
      </c>
      <c r="H30" s="45">
        <v>0</v>
      </c>
      <c r="I30" s="45">
        <v>0</v>
      </c>
    </row>
    <row r="31" spans="1:9">
      <c r="A31" s="309" t="s">
        <v>309</v>
      </c>
      <c r="B31" s="309"/>
      <c r="C31" s="309"/>
      <c r="D31" s="309"/>
      <c r="E31" s="309"/>
      <c r="F31" s="309"/>
      <c r="G31" s="25">
        <v>23</v>
      </c>
      <c r="H31" s="45">
        <v>0</v>
      </c>
      <c r="I31" s="45">
        <v>0</v>
      </c>
    </row>
    <row r="32" spans="1:9">
      <c r="A32" s="309" t="s">
        <v>310</v>
      </c>
      <c r="B32" s="309"/>
      <c r="C32" s="309"/>
      <c r="D32" s="309"/>
      <c r="E32" s="309"/>
      <c r="F32" s="309"/>
      <c r="G32" s="25">
        <v>24</v>
      </c>
      <c r="H32" s="45">
        <v>0</v>
      </c>
      <c r="I32" s="45">
        <v>0</v>
      </c>
    </row>
    <row r="33" spans="1:9">
      <c r="A33" s="309" t="s">
        <v>311</v>
      </c>
      <c r="B33" s="309"/>
      <c r="C33" s="309"/>
      <c r="D33" s="309"/>
      <c r="E33" s="309"/>
      <c r="F33" s="309"/>
      <c r="G33" s="25">
        <v>25</v>
      </c>
      <c r="H33" s="45">
        <v>0</v>
      </c>
      <c r="I33" s="45">
        <v>0</v>
      </c>
    </row>
    <row r="34" spans="1:9">
      <c r="A34" s="309" t="s">
        <v>312</v>
      </c>
      <c r="B34" s="309"/>
      <c r="C34" s="309"/>
      <c r="D34" s="309"/>
      <c r="E34" s="309"/>
      <c r="F34" s="309"/>
      <c r="G34" s="25">
        <v>26</v>
      </c>
      <c r="H34" s="45">
        <v>0</v>
      </c>
      <c r="I34" s="45">
        <v>0</v>
      </c>
    </row>
    <row r="35" spans="1:9" ht="26" customHeight="1">
      <c r="A35" s="316" t="s">
        <v>461</v>
      </c>
      <c r="B35" s="316"/>
      <c r="C35" s="316"/>
      <c r="D35" s="316"/>
      <c r="E35" s="316"/>
      <c r="F35" s="316"/>
      <c r="G35" s="26">
        <v>27</v>
      </c>
      <c r="H35" s="46">
        <f>SUM(H30:H34)</f>
        <v>0</v>
      </c>
      <c r="I35" s="46">
        <f>SUM(I30:I34)</f>
        <v>0</v>
      </c>
    </row>
    <row r="36" spans="1:9" ht="28.25" customHeight="1">
      <c r="A36" s="313" t="s">
        <v>459</v>
      </c>
      <c r="B36" s="314"/>
      <c r="C36" s="314"/>
      <c r="D36" s="314"/>
      <c r="E36" s="314"/>
      <c r="F36" s="314"/>
      <c r="G36" s="27">
        <v>28</v>
      </c>
      <c r="H36" s="47">
        <f>H29+H35</f>
        <v>0</v>
      </c>
      <c r="I36" s="47">
        <f>I29+I35</f>
        <v>0</v>
      </c>
    </row>
    <row r="37" spans="1:9">
      <c r="A37" s="323" t="s">
        <v>313</v>
      </c>
      <c r="B37" s="324"/>
      <c r="C37" s="324"/>
      <c r="D37" s="324"/>
      <c r="E37" s="324"/>
      <c r="F37" s="324"/>
      <c r="G37" s="324">
        <v>0</v>
      </c>
      <c r="H37" s="324"/>
      <c r="I37" s="325"/>
    </row>
    <row r="38" spans="1:9">
      <c r="A38" s="327" t="s">
        <v>314</v>
      </c>
      <c r="B38" s="327"/>
      <c r="C38" s="327"/>
      <c r="D38" s="327"/>
      <c r="E38" s="327"/>
      <c r="F38" s="327"/>
      <c r="G38" s="24">
        <v>29</v>
      </c>
      <c r="H38" s="45">
        <v>0</v>
      </c>
      <c r="I38" s="45">
        <v>0</v>
      </c>
    </row>
    <row r="39" spans="1:9" ht="25.25" customHeight="1">
      <c r="A39" s="315" t="s">
        <v>315</v>
      </c>
      <c r="B39" s="315"/>
      <c r="C39" s="315"/>
      <c r="D39" s="315"/>
      <c r="E39" s="315"/>
      <c r="F39" s="315"/>
      <c r="G39" s="24">
        <v>30</v>
      </c>
      <c r="H39" s="45">
        <v>0</v>
      </c>
      <c r="I39" s="45">
        <v>0</v>
      </c>
    </row>
    <row r="40" spans="1:9">
      <c r="A40" s="315" t="s">
        <v>316</v>
      </c>
      <c r="B40" s="315"/>
      <c r="C40" s="315"/>
      <c r="D40" s="315"/>
      <c r="E40" s="315"/>
      <c r="F40" s="315"/>
      <c r="G40" s="24">
        <v>31</v>
      </c>
      <c r="H40" s="45">
        <v>0</v>
      </c>
      <c r="I40" s="45">
        <v>0</v>
      </c>
    </row>
    <row r="41" spans="1:9">
      <c r="A41" s="315" t="s">
        <v>317</v>
      </c>
      <c r="B41" s="315"/>
      <c r="C41" s="315"/>
      <c r="D41" s="315"/>
      <c r="E41" s="315"/>
      <c r="F41" s="315"/>
      <c r="G41" s="24">
        <v>32</v>
      </c>
      <c r="H41" s="45">
        <v>0</v>
      </c>
      <c r="I41" s="45">
        <v>0</v>
      </c>
    </row>
    <row r="42" spans="1:9" ht="26" customHeight="1">
      <c r="A42" s="316" t="s">
        <v>462</v>
      </c>
      <c r="B42" s="316"/>
      <c r="C42" s="316"/>
      <c r="D42" s="316"/>
      <c r="E42" s="316"/>
      <c r="F42" s="316"/>
      <c r="G42" s="26">
        <v>33</v>
      </c>
      <c r="H42" s="46">
        <f>H41+H40+H39+H38</f>
        <v>0</v>
      </c>
      <c r="I42" s="46">
        <f>I41+I40+I39+I38</f>
        <v>0</v>
      </c>
    </row>
    <row r="43" spans="1:9" ht="24.65" customHeight="1">
      <c r="A43" s="315" t="s">
        <v>318</v>
      </c>
      <c r="B43" s="315"/>
      <c r="C43" s="315"/>
      <c r="D43" s="315"/>
      <c r="E43" s="315"/>
      <c r="F43" s="315"/>
      <c r="G43" s="25">
        <v>34</v>
      </c>
      <c r="H43" s="45">
        <v>0</v>
      </c>
      <c r="I43" s="45">
        <v>0</v>
      </c>
    </row>
    <row r="44" spans="1:9">
      <c r="A44" s="315" t="s">
        <v>319</v>
      </c>
      <c r="B44" s="315"/>
      <c r="C44" s="315"/>
      <c r="D44" s="315"/>
      <c r="E44" s="315"/>
      <c r="F44" s="315"/>
      <c r="G44" s="25">
        <v>35</v>
      </c>
      <c r="H44" s="45">
        <v>0</v>
      </c>
      <c r="I44" s="45">
        <v>0</v>
      </c>
    </row>
    <row r="45" spans="1:9">
      <c r="A45" s="315" t="s">
        <v>320</v>
      </c>
      <c r="B45" s="315"/>
      <c r="C45" s="315"/>
      <c r="D45" s="315"/>
      <c r="E45" s="315"/>
      <c r="F45" s="315"/>
      <c r="G45" s="25">
        <v>36</v>
      </c>
      <c r="H45" s="45">
        <v>0</v>
      </c>
      <c r="I45" s="45">
        <v>0</v>
      </c>
    </row>
    <row r="46" spans="1:9" ht="21" customHeight="1">
      <c r="A46" s="315" t="s">
        <v>321</v>
      </c>
      <c r="B46" s="315"/>
      <c r="C46" s="315"/>
      <c r="D46" s="315"/>
      <c r="E46" s="315"/>
      <c r="F46" s="315"/>
      <c r="G46" s="25">
        <v>37</v>
      </c>
      <c r="H46" s="45">
        <v>0</v>
      </c>
      <c r="I46" s="45">
        <v>0</v>
      </c>
    </row>
    <row r="47" spans="1:9">
      <c r="A47" s="315" t="s">
        <v>322</v>
      </c>
      <c r="B47" s="315"/>
      <c r="C47" s="315"/>
      <c r="D47" s="315"/>
      <c r="E47" s="315"/>
      <c r="F47" s="315"/>
      <c r="G47" s="25">
        <v>38</v>
      </c>
      <c r="H47" s="45">
        <v>0</v>
      </c>
      <c r="I47" s="45">
        <v>0</v>
      </c>
    </row>
    <row r="48" spans="1:9" ht="23" customHeight="1">
      <c r="A48" s="316" t="s">
        <v>463</v>
      </c>
      <c r="B48" s="316"/>
      <c r="C48" s="316"/>
      <c r="D48" s="316"/>
      <c r="E48" s="316"/>
      <c r="F48" s="316"/>
      <c r="G48" s="26">
        <v>39</v>
      </c>
      <c r="H48" s="46">
        <f>H47+H46+H45+H44+H43</f>
        <v>0</v>
      </c>
      <c r="I48" s="46">
        <f>I47+I46+I45+I44+I43</f>
        <v>0</v>
      </c>
    </row>
    <row r="49" spans="1:9" ht="26" customHeight="1">
      <c r="A49" s="317" t="s">
        <v>464</v>
      </c>
      <c r="B49" s="318"/>
      <c r="C49" s="318"/>
      <c r="D49" s="318"/>
      <c r="E49" s="318"/>
      <c r="F49" s="318"/>
      <c r="G49" s="26">
        <v>40</v>
      </c>
      <c r="H49" s="46">
        <f>H48+H42</f>
        <v>0</v>
      </c>
      <c r="I49" s="46">
        <f>I48+I42</f>
        <v>0</v>
      </c>
    </row>
    <row r="50" spans="1:9" ht="22.25" customHeight="1">
      <c r="A50" s="309" t="s">
        <v>323</v>
      </c>
      <c r="B50" s="309"/>
      <c r="C50" s="309"/>
      <c r="D50" s="309"/>
      <c r="E50" s="309"/>
      <c r="F50" s="309"/>
      <c r="G50" s="25">
        <v>41</v>
      </c>
      <c r="H50" s="45">
        <v>0</v>
      </c>
      <c r="I50" s="45">
        <v>0</v>
      </c>
    </row>
    <row r="51" spans="1:9" ht="26" customHeight="1">
      <c r="A51" s="317" t="s">
        <v>465</v>
      </c>
      <c r="B51" s="318"/>
      <c r="C51" s="318"/>
      <c r="D51" s="318"/>
      <c r="E51" s="318"/>
      <c r="F51" s="318"/>
      <c r="G51" s="26">
        <v>42</v>
      </c>
      <c r="H51" s="46">
        <f>H21+H36+H49+H50</f>
        <v>0</v>
      </c>
      <c r="I51" s="46">
        <f>I21+I36+I49+I50</f>
        <v>0</v>
      </c>
    </row>
    <row r="52" spans="1:9" ht="25.25" customHeight="1">
      <c r="A52" s="319" t="s">
        <v>324</v>
      </c>
      <c r="B52" s="319"/>
      <c r="C52" s="319"/>
      <c r="D52" s="319"/>
      <c r="E52" s="319"/>
      <c r="F52" s="319"/>
      <c r="G52" s="25">
        <v>43</v>
      </c>
      <c r="H52" s="45">
        <v>0</v>
      </c>
      <c r="I52" s="45">
        <v>0</v>
      </c>
    </row>
    <row r="53" spans="1:9" ht="32" customHeight="1">
      <c r="A53" s="313" t="s">
        <v>466</v>
      </c>
      <c r="B53" s="314"/>
      <c r="C53" s="314"/>
      <c r="D53" s="314"/>
      <c r="E53" s="314"/>
      <c r="F53" s="314"/>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H57" activePane="bottomRight" state="frozen"/>
      <selection pane="topRight" activeCell="H1" sqref="H1"/>
      <selection pane="bottomLeft" activeCell="A7" sqref="A7"/>
      <selection pane="bottomRight" sqref="A1:J1"/>
    </sheetView>
  </sheetViews>
  <sheetFormatPr defaultRowHeight="12.5"/>
  <cols>
    <col min="1" max="4" width="9.1796875" style="1"/>
    <col min="5" max="5" width="10.1796875" style="1" bestFit="1" customWidth="1"/>
    <col min="6" max="6" width="9.1796875" style="1"/>
    <col min="7" max="7" width="10.1796875" style="1" bestFit="1" customWidth="1"/>
    <col min="8" max="25" width="15" style="31" customWidth="1"/>
    <col min="26" max="28" width="15" style="1" customWidth="1"/>
    <col min="29" max="261" width="9.1796875" style="1"/>
    <col min="262" max="262" width="10.1796875" style="1" bestFit="1" customWidth="1"/>
    <col min="263" max="266" width="9.1796875" style="1"/>
    <col min="267" max="268" width="9.81640625" style="1" bestFit="1" customWidth="1"/>
    <col min="269" max="517" width="9.1796875" style="1"/>
    <col min="518" max="518" width="10.1796875" style="1" bestFit="1" customWidth="1"/>
    <col min="519" max="522" width="9.1796875" style="1"/>
    <col min="523" max="524" width="9.81640625" style="1" bestFit="1" customWidth="1"/>
    <col min="525" max="773" width="9.1796875" style="1"/>
    <col min="774" max="774" width="10.1796875" style="1" bestFit="1" customWidth="1"/>
    <col min="775" max="778" width="9.1796875" style="1"/>
    <col min="779" max="780" width="9.81640625" style="1" bestFit="1" customWidth="1"/>
    <col min="781" max="1029" width="9.1796875" style="1"/>
    <col min="1030" max="1030" width="10.1796875" style="1" bestFit="1" customWidth="1"/>
    <col min="1031" max="1034" width="9.1796875" style="1"/>
    <col min="1035" max="1036" width="9.81640625" style="1" bestFit="1" customWidth="1"/>
    <col min="1037" max="1285" width="9.1796875" style="1"/>
    <col min="1286" max="1286" width="10.1796875" style="1" bestFit="1" customWidth="1"/>
    <col min="1287" max="1290" width="9.1796875" style="1"/>
    <col min="1291" max="1292" width="9.81640625" style="1" bestFit="1" customWidth="1"/>
    <col min="1293" max="1541" width="9.1796875" style="1"/>
    <col min="1542" max="1542" width="10.1796875" style="1" bestFit="1" customWidth="1"/>
    <col min="1543" max="1546" width="9.1796875" style="1"/>
    <col min="1547" max="1548" width="9.81640625" style="1" bestFit="1" customWidth="1"/>
    <col min="1549" max="1797" width="9.1796875" style="1"/>
    <col min="1798" max="1798" width="10.1796875" style="1" bestFit="1" customWidth="1"/>
    <col min="1799" max="1802" width="9.1796875" style="1"/>
    <col min="1803" max="1804" width="9.81640625" style="1" bestFit="1" customWidth="1"/>
    <col min="1805" max="2053" width="9.1796875" style="1"/>
    <col min="2054" max="2054" width="10.1796875" style="1" bestFit="1" customWidth="1"/>
    <col min="2055" max="2058" width="9.1796875" style="1"/>
    <col min="2059" max="2060" width="9.81640625" style="1" bestFit="1" customWidth="1"/>
    <col min="2061" max="2309" width="9.1796875" style="1"/>
    <col min="2310" max="2310" width="10.1796875" style="1" bestFit="1" customWidth="1"/>
    <col min="2311" max="2314" width="9.1796875" style="1"/>
    <col min="2315" max="2316" width="9.81640625" style="1" bestFit="1" customWidth="1"/>
    <col min="2317" max="2565" width="9.1796875" style="1"/>
    <col min="2566" max="2566" width="10.1796875" style="1" bestFit="1" customWidth="1"/>
    <col min="2567" max="2570" width="9.1796875" style="1"/>
    <col min="2571" max="2572" width="9.81640625" style="1" bestFit="1" customWidth="1"/>
    <col min="2573" max="2821" width="9.1796875" style="1"/>
    <col min="2822" max="2822" width="10.1796875" style="1" bestFit="1" customWidth="1"/>
    <col min="2823" max="2826" width="9.1796875" style="1"/>
    <col min="2827" max="2828" width="9.81640625" style="1" bestFit="1" customWidth="1"/>
    <col min="2829" max="3077" width="9.1796875" style="1"/>
    <col min="3078" max="3078" width="10.1796875" style="1" bestFit="1" customWidth="1"/>
    <col min="3079" max="3082" width="9.1796875" style="1"/>
    <col min="3083" max="3084" width="9.81640625" style="1" bestFit="1" customWidth="1"/>
    <col min="3085" max="3333" width="9.1796875" style="1"/>
    <col min="3334" max="3334" width="10.1796875" style="1" bestFit="1" customWidth="1"/>
    <col min="3335" max="3338" width="9.1796875" style="1"/>
    <col min="3339" max="3340" width="9.81640625" style="1" bestFit="1" customWidth="1"/>
    <col min="3341" max="3589" width="9.1796875" style="1"/>
    <col min="3590" max="3590" width="10.1796875" style="1" bestFit="1" customWidth="1"/>
    <col min="3591" max="3594" width="9.1796875" style="1"/>
    <col min="3595" max="3596" width="9.81640625" style="1" bestFit="1" customWidth="1"/>
    <col min="3597" max="3845" width="9.1796875" style="1"/>
    <col min="3846" max="3846" width="10.1796875" style="1" bestFit="1" customWidth="1"/>
    <col min="3847" max="3850" width="9.1796875" style="1"/>
    <col min="3851" max="3852" width="9.81640625" style="1" bestFit="1" customWidth="1"/>
    <col min="3853" max="4101" width="9.1796875" style="1"/>
    <col min="4102" max="4102" width="10.1796875" style="1" bestFit="1" customWidth="1"/>
    <col min="4103" max="4106" width="9.1796875" style="1"/>
    <col min="4107" max="4108" width="9.81640625" style="1" bestFit="1" customWidth="1"/>
    <col min="4109" max="4357" width="9.1796875" style="1"/>
    <col min="4358" max="4358" width="10.1796875" style="1" bestFit="1" customWidth="1"/>
    <col min="4359" max="4362" width="9.1796875" style="1"/>
    <col min="4363" max="4364" width="9.81640625" style="1" bestFit="1" customWidth="1"/>
    <col min="4365" max="4613" width="9.1796875" style="1"/>
    <col min="4614" max="4614" width="10.1796875" style="1" bestFit="1" customWidth="1"/>
    <col min="4615" max="4618" width="9.1796875" style="1"/>
    <col min="4619" max="4620" width="9.81640625" style="1" bestFit="1" customWidth="1"/>
    <col min="4621" max="4869" width="9.1796875" style="1"/>
    <col min="4870" max="4870" width="10.1796875" style="1" bestFit="1" customWidth="1"/>
    <col min="4871" max="4874" width="9.1796875" style="1"/>
    <col min="4875" max="4876" width="9.81640625" style="1" bestFit="1" customWidth="1"/>
    <col min="4877" max="5125" width="9.1796875" style="1"/>
    <col min="5126" max="5126" width="10.1796875" style="1" bestFit="1" customWidth="1"/>
    <col min="5127" max="5130" width="9.1796875" style="1"/>
    <col min="5131" max="5132" width="9.81640625" style="1" bestFit="1" customWidth="1"/>
    <col min="5133" max="5381" width="9.1796875" style="1"/>
    <col min="5382" max="5382" width="10.1796875" style="1" bestFit="1" customWidth="1"/>
    <col min="5383" max="5386" width="9.1796875" style="1"/>
    <col min="5387" max="5388" width="9.81640625" style="1" bestFit="1" customWidth="1"/>
    <col min="5389" max="5637" width="9.1796875" style="1"/>
    <col min="5638" max="5638" width="10.1796875" style="1" bestFit="1" customWidth="1"/>
    <col min="5639" max="5642" width="9.1796875" style="1"/>
    <col min="5643" max="5644" width="9.81640625" style="1" bestFit="1" customWidth="1"/>
    <col min="5645" max="5893" width="9.1796875" style="1"/>
    <col min="5894" max="5894" width="10.1796875" style="1" bestFit="1" customWidth="1"/>
    <col min="5895" max="5898" width="9.1796875" style="1"/>
    <col min="5899" max="5900" width="9.81640625" style="1" bestFit="1" customWidth="1"/>
    <col min="5901" max="6149" width="9.1796875" style="1"/>
    <col min="6150" max="6150" width="10.1796875" style="1" bestFit="1" customWidth="1"/>
    <col min="6151" max="6154" width="9.1796875" style="1"/>
    <col min="6155" max="6156" width="9.81640625" style="1" bestFit="1" customWidth="1"/>
    <col min="6157" max="6405" width="9.1796875" style="1"/>
    <col min="6406" max="6406" width="10.1796875" style="1" bestFit="1" customWidth="1"/>
    <col min="6407" max="6410" width="9.1796875" style="1"/>
    <col min="6411" max="6412" width="9.81640625" style="1" bestFit="1" customWidth="1"/>
    <col min="6413" max="6661" width="9.1796875" style="1"/>
    <col min="6662" max="6662" width="10.1796875" style="1" bestFit="1" customWidth="1"/>
    <col min="6663" max="6666" width="9.1796875" style="1"/>
    <col min="6667" max="6668" width="9.81640625" style="1" bestFit="1" customWidth="1"/>
    <col min="6669" max="6917" width="9.1796875" style="1"/>
    <col min="6918" max="6918" width="10.1796875" style="1" bestFit="1" customWidth="1"/>
    <col min="6919" max="6922" width="9.1796875" style="1"/>
    <col min="6923" max="6924" width="9.81640625" style="1" bestFit="1" customWidth="1"/>
    <col min="6925" max="7173" width="9.1796875" style="1"/>
    <col min="7174" max="7174" width="10.1796875" style="1" bestFit="1" customWidth="1"/>
    <col min="7175" max="7178" width="9.1796875" style="1"/>
    <col min="7179" max="7180" width="9.81640625" style="1" bestFit="1" customWidth="1"/>
    <col min="7181" max="7429" width="9.1796875" style="1"/>
    <col min="7430" max="7430" width="10.1796875" style="1" bestFit="1" customWidth="1"/>
    <col min="7431" max="7434" width="9.1796875" style="1"/>
    <col min="7435" max="7436" width="9.81640625" style="1" bestFit="1" customWidth="1"/>
    <col min="7437" max="7685" width="9.1796875" style="1"/>
    <col min="7686" max="7686" width="10.1796875" style="1" bestFit="1" customWidth="1"/>
    <col min="7687" max="7690" width="9.1796875" style="1"/>
    <col min="7691" max="7692" width="9.81640625" style="1" bestFit="1" customWidth="1"/>
    <col min="7693" max="7941" width="9.1796875" style="1"/>
    <col min="7942" max="7942" width="10.1796875" style="1" bestFit="1" customWidth="1"/>
    <col min="7943" max="7946" width="9.1796875" style="1"/>
    <col min="7947" max="7948" width="9.81640625" style="1" bestFit="1" customWidth="1"/>
    <col min="7949" max="8197" width="9.1796875" style="1"/>
    <col min="8198" max="8198" width="10.1796875" style="1" bestFit="1" customWidth="1"/>
    <col min="8199" max="8202" width="9.1796875" style="1"/>
    <col min="8203" max="8204" width="9.81640625" style="1" bestFit="1" customWidth="1"/>
    <col min="8205" max="8453" width="9.1796875" style="1"/>
    <col min="8454" max="8454" width="10.1796875" style="1" bestFit="1" customWidth="1"/>
    <col min="8455" max="8458" width="9.1796875" style="1"/>
    <col min="8459" max="8460" width="9.81640625" style="1" bestFit="1" customWidth="1"/>
    <col min="8461" max="8709" width="9.1796875" style="1"/>
    <col min="8710" max="8710" width="10.1796875" style="1" bestFit="1" customWidth="1"/>
    <col min="8711" max="8714" width="9.1796875" style="1"/>
    <col min="8715" max="8716" width="9.81640625" style="1" bestFit="1" customWidth="1"/>
    <col min="8717" max="8965" width="9.1796875" style="1"/>
    <col min="8966" max="8966" width="10.1796875" style="1" bestFit="1" customWidth="1"/>
    <col min="8967" max="8970" width="9.1796875" style="1"/>
    <col min="8971" max="8972" width="9.81640625" style="1" bestFit="1" customWidth="1"/>
    <col min="8973" max="9221" width="9.1796875" style="1"/>
    <col min="9222" max="9222" width="10.1796875" style="1" bestFit="1" customWidth="1"/>
    <col min="9223" max="9226" width="9.1796875" style="1"/>
    <col min="9227" max="9228" width="9.81640625" style="1" bestFit="1" customWidth="1"/>
    <col min="9229" max="9477" width="9.1796875" style="1"/>
    <col min="9478" max="9478" width="10.1796875" style="1" bestFit="1" customWidth="1"/>
    <col min="9479" max="9482" width="9.1796875" style="1"/>
    <col min="9483" max="9484" width="9.81640625" style="1" bestFit="1" customWidth="1"/>
    <col min="9485" max="9733" width="9.1796875" style="1"/>
    <col min="9734" max="9734" width="10.1796875" style="1" bestFit="1" customWidth="1"/>
    <col min="9735" max="9738" width="9.1796875" style="1"/>
    <col min="9739" max="9740" width="9.81640625" style="1" bestFit="1" customWidth="1"/>
    <col min="9741" max="9989" width="9.1796875" style="1"/>
    <col min="9990" max="9990" width="10.1796875" style="1" bestFit="1" customWidth="1"/>
    <col min="9991" max="9994" width="9.1796875" style="1"/>
    <col min="9995" max="9996" width="9.81640625" style="1" bestFit="1" customWidth="1"/>
    <col min="9997" max="10245" width="9.1796875" style="1"/>
    <col min="10246" max="10246" width="10.1796875" style="1" bestFit="1" customWidth="1"/>
    <col min="10247" max="10250" width="9.1796875" style="1"/>
    <col min="10251" max="10252" width="9.81640625" style="1" bestFit="1" customWidth="1"/>
    <col min="10253" max="10501" width="9.1796875" style="1"/>
    <col min="10502" max="10502" width="10.1796875" style="1" bestFit="1" customWidth="1"/>
    <col min="10503" max="10506" width="9.1796875" style="1"/>
    <col min="10507" max="10508" width="9.81640625" style="1" bestFit="1" customWidth="1"/>
    <col min="10509" max="10757" width="9.1796875" style="1"/>
    <col min="10758" max="10758" width="10.1796875" style="1" bestFit="1" customWidth="1"/>
    <col min="10759" max="10762" width="9.1796875" style="1"/>
    <col min="10763" max="10764" width="9.81640625" style="1" bestFit="1" customWidth="1"/>
    <col min="10765" max="11013" width="9.1796875" style="1"/>
    <col min="11014" max="11014" width="10.1796875" style="1" bestFit="1" customWidth="1"/>
    <col min="11015" max="11018" width="9.1796875" style="1"/>
    <col min="11019" max="11020" width="9.81640625" style="1" bestFit="1" customWidth="1"/>
    <col min="11021" max="11269" width="9.1796875" style="1"/>
    <col min="11270" max="11270" width="10.1796875" style="1" bestFit="1" customWidth="1"/>
    <col min="11271" max="11274" width="9.1796875" style="1"/>
    <col min="11275" max="11276" width="9.81640625" style="1" bestFit="1" customWidth="1"/>
    <col min="11277" max="11525" width="9.1796875" style="1"/>
    <col min="11526" max="11526" width="10.1796875" style="1" bestFit="1" customWidth="1"/>
    <col min="11527" max="11530" width="9.1796875" style="1"/>
    <col min="11531" max="11532" width="9.81640625" style="1" bestFit="1" customWidth="1"/>
    <col min="11533" max="11781" width="9.1796875" style="1"/>
    <col min="11782" max="11782" width="10.1796875" style="1" bestFit="1" customWidth="1"/>
    <col min="11783" max="11786" width="9.1796875" style="1"/>
    <col min="11787" max="11788" width="9.81640625" style="1" bestFit="1" customWidth="1"/>
    <col min="11789" max="12037" width="9.1796875" style="1"/>
    <col min="12038" max="12038" width="10.1796875" style="1" bestFit="1" customWidth="1"/>
    <col min="12039" max="12042" width="9.1796875" style="1"/>
    <col min="12043" max="12044" width="9.81640625" style="1" bestFit="1" customWidth="1"/>
    <col min="12045" max="12293" width="9.1796875" style="1"/>
    <col min="12294" max="12294" width="10.1796875" style="1" bestFit="1" customWidth="1"/>
    <col min="12295" max="12298" width="9.1796875" style="1"/>
    <col min="12299" max="12300" width="9.81640625" style="1" bestFit="1" customWidth="1"/>
    <col min="12301" max="12549" width="9.1796875" style="1"/>
    <col min="12550" max="12550" width="10.1796875" style="1" bestFit="1" customWidth="1"/>
    <col min="12551" max="12554" width="9.1796875" style="1"/>
    <col min="12555" max="12556" width="9.81640625" style="1" bestFit="1" customWidth="1"/>
    <col min="12557" max="12805" width="9.1796875" style="1"/>
    <col min="12806" max="12806" width="10.1796875" style="1" bestFit="1" customWidth="1"/>
    <col min="12807" max="12810" width="9.1796875" style="1"/>
    <col min="12811" max="12812" width="9.81640625" style="1" bestFit="1" customWidth="1"/>
    <col min="12813" max="13061" width="9.1796875" style="1"/>
    <col min="13062" max="13062" width="10.1796875" style="1" bestFit="1" customWidth="1"/>
    <col min="13063" max="13066" width="9.1796875" style="1"/>
    <col min="13067" max="13068" width="9.81640625" style="1" bestFit="1" customWidth="1"/>
    <col min="13069" max="13317" width="9.1796875" style="1"/>
    <col min="13318" max="13318" width="10.1796875" style="1" bestFit="1" customWidth="1"/>
    <col min="13319" max="13322" width="9.1796875" style="1"/>
    <col min="13323" max="13324" width="9.81640625" style="1" bestFit="1" customWidth="1"/>
    <col min="13325" max="13573" width="9.1796875" style="1"/>
    <col min="13574" max="13574" width="10.1796875" style="1" bestFit="1" customWidth="1"/>
    <col min="13575" max="13578" width="9.1796875" style="1"/>
    <col min="13579" max="13580" width="9.81640625" style="1" bestFit="1" customWidth="1"/>
    <col min="13581" max="13829" width="9.1796875" style="1"/>
    <col min="13830" max="13830" width="10.1796875" style="1" bestFit="1" customWidth="1"/>
    <col min="13831" max="13834" width="9.1796875" style="1"/>
    <col min="13835" max="13836" width="9.81640625" style="1" bestFit="1" customWidth="1"/>
    <col min="13837" max="14085" width="9.1796875" style="1"/>
    <col min="14086" max="14086" width="10.1796875" style="1" bestFit="1" customWidth="1"/>
    <col min="14087" max="14090" width="9.1796875" style="1"/>
    <col min="14091" max="14092" width="9.81640625" style="1" bestFit="1" customWidth="1"/>
    <col min="14093" max="14341" width="9.1796875" style="1"/>
    <col min="14342" max="14342" width="10.1796875" style="1" bestFit="1" customWidth="1"/>
    <col min="14343" max="14346" width="9.1796875" style="1"/>
    <col min="14347" max="14348" width="9.81640625" style="1" bestFit="1" customWidth="1"/>
    <col min="14349" max="14597" width="9.1796875" style="1"/>
    <col min="14598" max="14598" width="10.1796875" style="1" bestFit="1" customWidth="1"/>
    <col min="14599" max="14602" width="9.1796875" style="1"/>
    <col min="14603" max="14604" width="9.81640625" style="1" bestFit="1" customWidth="1"/>
    <col min="14605" max="14853" width="9.1796875" style="1"/>
    <col min="14854" max="14854" width="10.1796875" style="1" bestFit="1" customWidth="1"/>
    <col min="14855" max="14858" width="9.1796875" style="1"/>
    <col min="14859" max="14860" width="9.81640625" style="1" bestFit="1" customWidth="1"/>
    <col min="14861" max="15109" width="9.1796875" style="1"/>
    <col min="15110" max="15110" width="10.1796875" style="1" bestFit="1" customWidth="1"/>
    <col min="15111" max="15114" width="9.1796875" style="1"/>
    <col min="15115" max="15116" width="9.81640625" style="1" bestFit="1" customWidth="1"/>
    <col min="15117" max="15365" width="9.1796875" style="1"/>
    <col min="15366" max="15366" width="10.1796875" style="1" bestFit="1" customWidth="1"/>
    <col min="15367" max="15370" width="9.1796875" style="1"/>
    <col min="15371" max="15372" width="9.81640625" style="1" bestFit="1" customWidth="1"/>
    <col min="15373" max="15621" width="9.1796875" style="1"/>
    <col min="15622" max="15622" width="10.1796875" style="1" bestFit="1" customWidth="1"/>
    <col min="15623" max="15626" width="9.1796875" style="1"/>
    <col min="15627" max="15628" width="9.81640625" style="1" bestFit="1" customWidth="1"/>
    <col min="15629" max="15877" width="9.1796875" style="1"/>
    <col min="15878" max="15878" width="10.1796875" style="1" bestFit="1" customWidth="1"/>
    <col min="15879" max="15882" width="9.1796875" style="1"/>
    <col min="15883" max="15884" width="9.81640625" style="1" bestFit="1" customWidth="1"/>
    <col min="15885" max="16133" width="9.1796875" style="1"/>
    <col min="16134" max="16134" width="10.1796875" style="1" bestFit="1" customWidth="1"/>
    <col min="16135" max="16138" width="9.1796875" style="1"/>
    <col min="16139" max="16140" width="9.81640625" style="1" bestFit="1" customWidth="1"/>
    <col min="16141" max="16384" width="9.1796875" style="1"/>
  </cols>
  <sheetData>
    <row r="1" spans="1:25">
      <c r="A1" s="349" t="s">
        <v>325</v>
      </c>
      <c r="B1" s="350"/>
      <c r="C1" s="350"/>
      <c r="D1" s="350"/>
      <c r="E1" s="350"/>
      <c r="F1" s="350"/>
      <c r="G1" s="350"/>
      <c r="H1" s="350"/>
      <c r="I1" s="350"/>
      <c r="J1" s="350"/>
      <c r="K1" s="48"/>
    </row>
    <row r="2" spans="1:25" ht="15.5">
      <c r="A2" s="2"/>
      <c r="B2" s="3"/>
      <c r="C2" s="351" t="s">
        <v>326</v>
      </c>
      <c r="D2" s="351"/>
      <c r="E2" s="120">
        <v>45292</v>
      </c>
      <c r="F2" s="4" t="s">
        <v>327</v>
      </c>
      <c r="G2" s="120">
        <v>45565</v>
      </c>
      <c r="H2" s="49"/>
      <c r="I2" s="49"/>
      <c r="J2" s="49"/>
      <c r="K2" s="48"/>
      <c r="X2" s="50" t="s">
        <v>499</v>
      </c>
    </row>
    <row r="3" spans="1:25" ht="13.5" customHeight="1" thickBot="1">
      <c r="A3" s="352" t="s">
        <v>328</v>
      </c>
      <c r="B3" s="353"/>
      <c r="C3" s="353"/>
      <c r="D3" s="353"/>
      <c r="E3" s="353"/>
      <c r="F3" s="353"/>
      <c r="G3" s="356" t="s">
        <v>329</v>
      </c>
      <c r="H3" s="339" t="s">
        <v>330</v>
      </c>
      <c r="I3" s="339"/>
      <c r="J3" s="339"/>
      <c r="K3" s="339"/>
      <c r="L3" s="339"/>
      <c r="M3" s="339"/>
      <c r="N3" s="339"/>
      <c r="O3" s="339"/>
      <c r="P3" s="339"/>
      <c r="Q3" s="339"/>
      <c r="R3" s="339"/>
      <c r="S3" s="339"/>
      <c r="T3" s="339"/>
      <c r="U3" s="339"/>
      <c r="V3" s="339"/>
      <c r="W3" s="339"/>
      <c r="X3" s="339" t="s">
        <v>331</v>
      </c>
      <c r="Y3" s="341" t="s">
        <v>332</v>
      </c>
    </row>
    <row r="4" spans="1:25" ht="63.5" thickBot="1">
      <c r="A4" s="354"/>
      <c r="B4" s="355"/>
      <c r="C4" s="355"/>
      <c r="D4" s="355"/>
      <c r="E4" s="355"/>
      <c r="F4" s="355"/>
      <c r="G4" s="357"/>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0"/>
      <c r="Y4" s="342"/>
    </row>
    <row r="5" spans="1:25" ht="21">
      <c r="A5" s="343">
        <v>1</v>
      </c>
      <c r="B5" s="344"/>
      <c r="C5" s="344"/>
      <c r="D5" s="344"/>
      <c r="E5" s="344"/>
      <c r="F5" s="344"/>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45" t="s">
        <v>357</v>
      </c>
      <c r="B6" s="345"/>
      <c r="C6" s="345"/>
      <c r="D6" s="345"/>
      <c r="E6" s="345"/>
      <c r="F6" s="345"/>
      <c r="G6" s="345"/>
      <c r="H6" s="345"/>
      <c r="I6" s="345"/>
      <c r="J6" s="345"/>
      <c r="K6" s="345"/>
      <c r="L6" s="345"/>
      <c r="M6" s="345"/>
      <c r="N6" s="346"/>
      <c r="O6" s="346"/>
      <c r="P6" s="346"/>
      <c r="Q6" s="346"/>
      <c r="R6" s="346"/>
      <c r="S6" s="347"/>
      <c r="T6" s="347"/>
      <c r="U6" s="346"/>
      <c r="V6" s="346"/>
      <c r="W6" s="346"/>
      <c r="X6" s="346"/>
      <c r="Y6" s="348"/>
    </row>
    <row r="7" spans="1:25">
      <c r="A7" s="337" t="s">
        <v>358</v>
      </c>
      <c r="B7" s="337"/>
      <c r="C7" s="337"/>
      <c r="D7" s="337"/>
      <c r="E7" s="337"/>
      <c r="F7" s="337"/>
      <c r="G7" s="6">
        <v>1</v>
      </c>
      <c r="H7" s="54">
        <v>17674033</v>
      </c>
      <c r="I7" s="54">
        <v>0</v>
      </c>
      <c r="J7" s="54">
        <v>883702</v>
      </c>
      <c r="K7" s="54">
        <v>5352791</v>
      </c>
      <c r="L7" s="54">
        <v>2268251</v>
      </c>
      <c r="M7" s="54">
        <v>0</v>
      </c>
      <c r="N7" s="54">
        <v>0</v>
      </c>
      <c r="O7" s="54">
        <v>0</v>
      </c>
      <c r="P7" s="54">
        <v>0</v>
      </c>
      <c r="Q7" s="54">
        <v>0</v>
      </c>
      <c r="R7" s="54">
        <v>0</v>
      </c>
      <c r="S7" s="54">
        <v>0</v>
      </c>
      <c r="T7" s="54">
        <v>0</v>
      </c>
      <c r="U7" s="54">
        <v>27537038</v>
      </c>
      <c r="V7" s="54">
        <v>0</v>
      </c>
      <c r="W7" s="55">
        <f>H7+I7+J7+K7-L7+M7+N7+O7+P7+Q7+R7+U7+V7+S7+T7</f>
        <v>49179313</v>
      </c>
      <c r="X7" s="54">
        <v>0</v>
      </c>
      <c r="Y7" s="55">
        <f>W7+X7</f>
        <v>49179313</v>
      </c>
    </row>
    <row r="8" spans="1:25">
      <c r="A8" s="332" t="s">
        <v>359</v>
      </c>
      <c r="B8" s="332"/>
      <c r="C8" s="332"/>
      <c r="D8" s="332"/>
      <c r="E8" s="332"/>
      <c r="F8" s="332"/>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2" t="s">
        <v>360</v>
      </c>
      <c r="B9" s="332"/>
      <c r="C9" s="332"/>
      <c r="D9" s="332"/>
      <c r="E9" s="332"/>
      <c r="F9" s="332"/>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38" t="s">
        <v>361</v>
      </c>
      <c r="B10" s="338"/>
      <c r="C10" s="338"/>
      <c r="D10" s="338"/>
      <c r="E10" s="338"/>
      <c r="F10" s="338"/>
      <c r="G10" s="7">
        <v>4</v>
      </c>
      <c r="H10" s="55">
        <f>H7+H8+H9</f>
        <v>17674033</v>
      </c>
      <c r="I10" s="55">
        <f t="shared" ref="I10:Y10" si="2">I7+I8+I9</f>
        <v>0</v>
      </c>
      <c r="J10" s="55">
        <f t="shared" si="2"/>
        <v>883702</v>
      </c>
      <c r="K10" s="55">
        <f t="shared" si="2"/>
        <v>5352791</v>
      </c>
      <c r="L10" s="55">
        <f t="shared" si="2"/>
        <v>2268251</v>
      </c>
      <c r="M10" s="55">
        <f t="shared" si="2"/>
        <v>0</v>
      </c>
      <c r="N10" s="55">
        <f t="shared" si="2"/>
        <v>0</v>
      </c>
      <c r="O10" s="55">
        <f t="shared" si="2"/>
        <v>0</v>
      </c>
      <c r="P10" s="55">
        <f t="shared" si="2"/>
        <v>0</v>
      </c>
      <c r="Q10" s="55">
        <f t="shared" si="2"/>
        <v>0</v>
      </c>
      <c r="R10" s="55">
        <f t="shared" si="2"/>
        <v>0</v>
      </c>
      <c r="S10" s="55">
        <f t="shared" si="2"/>
        <v>0</v>
      </c>
      <c r="T10" s="55">
        <f t="shared" si="2"/>
        <v>0</v>
      </c>
      <c r="U10" s="55">
        <f t="shared" si="2"/>
        <v>27537038</v>
      </c>
      <c r="V10" s="55">
        <f t="shared" si="2"/>
        <v>0</v>
      </c>
      <c r="W10" s="55">
        <f t="shared" si="2"/>
        <v>49179313</v>
      </c>
      <c r="X10" s="55">
        <f t="shared" si="2"/>
        <v>0</v>
      </c>
      <c r="Y10" s="55">
        <f t="shared" si="2"/>
        <v>49179313</v>
      </c>
    </row>
    <row r="11" spans="1:25">
      <c r="A11" s="332" t="s">
        <v>362</v>
      </c>
      <c r="B11" s="332"/>
      <c r="C11" s="332"/>
      <c r="D11" s="332"/>
      <c r="E11" s="332"/>
      <c r="F11" s="332"/>
      <c r="G11" s="6">
        <v>5</v>
      </c>
      <c r="H11" s="56">
        <v>0</v>
      </c>
      <c r="I11" s="56">
        <v>0</v>
      </c>
      <c r="J11" s="56">
        <v>0</v>
      </c>
      <c r="K11" s="56">
        <v>0</v>
      </c>
      <c r="L11" s="56">
        <v>0</v>
      </c>
      <c r="M11" s="56">
        <v>0</v>
      </c>
      <c r="N11" s="56">
        <v>0</v>
      </c>
      <c r="O11" s="56">
        <v>0</v>
      </c>
      <c r="P11" s="56">
        <v>0</v>
      </c>
      <c r="Q11" s="56">
        <v>0</v>
      </c>
      <c r="R11" s="56">
        <v>0</v>
      </c>
      <c r="S11" s="54">
        <v>0</v>
      </c>
      <c r="T11" s="54">
        <v>0</v>
      </c>
      <c r="U11" s="56">
        <v>0</v>
      </c>
      <c r="V11" s="54">
        <v>18840713.670000002</v>
      </c>
      <c r="W11" s="55">
        <f t="shared" ref="W11:W29" si="3">H11+I11+J11+K11-L11+M11+N11+O11+P11+Q11+R11+U11+V11+S11+T11</f>
        <v>18840713.670000002</v>
      </c>
      <c r="X11" s="54">
        <v>0</v>
      </c>
      <c r="Y11" s="55">
        <f t="shared" ref="Y11:Y29" si="4">W11+X11</f>
        <v>18840713.670000002</v>
      </c>
    </row>
    <row r="12" spans="1:25">
      <c r="A12" s="332" t="s">
        <v>363</v>
      </c>
      <c r="B12" s="332"/>
      <c r="C12" s="332"/>
      <c r="D12" s="332"/>
      <c r="E12" s="332"/>
      <c r="F12" s="332"/>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2" t="s">
        <v>364</v>
      </c>
      <c r="B13" s="332"/>
      <c r="C13" s="332"/>
      <c r="D13" s="332"/>
      <c r="E13" s="332"/>
      <c r="F13" s="332"/>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2" t="s">
        <v>476</v>
      </c>
      <c r="B14" s="332"/>
      <c r="C14" s="332"/>
      <c r="D14" s="332"/>
      <c r="E14" s="332"/>
      <c r="F14" s="332"/>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2" t="s">
        <v>365</v>
      </c>
      <c r="B15" s="332"/>
      <c r="C15" s="332"/>
      <c r="D15" s="332"/>
      <c r="E15" s="332"/>
      <c r="F15" s="332"/>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2" t="s">
        <v>366</v>
      </c>
      <c r="B16" s="332"/>
      <c r="C16" s="332"/>
      <c r="D16" s="332"/>
      <c r="E16" s="332"/>
      <c r="F16" s="332"/>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2" t="s">
        <v>367</v>
      </c>
      <c r="B17" s="332"/>
      <c r="C17" s="332"/>
      <c r="D17" s="332"/>
      <c r="E17" s="332"/>
      <c r="F17" s="332"/>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2" t="s">
        <v>368</v>
      </c>
      <c r="B18" s="332"/>
      <c r="C18" s="332"/>
      <c r="D18" s="332"/>
      <c r="E18" s="332"/>
      <c r="F18" s="332"/>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2" t="s">
        <v>369</v>
      </c>
      <c r="B19" s="332"/>
      <c r="C19" s="332"/>
      <c r="D19" s="332"/>
      <c r="E19" s="332"/>
      <c r="F19" s="332"/>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2" t="s">
        <v>370</v>
      </c>
      <c r="B20" s="332"/>
      <c r="C20" s="332"/>
      <c r="D20" s="332"/>
      <c r="E20" s="332"/>
      <c r="F20" s="332"/>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2" t="s">
        <v>477</v>
      </c>
      <c r="B21" s="332"/>
      <c r="C21" s="332"/>
      <c r="D21" s="332"/>
      <c r="E21" s="332"/>
      <c r="F21" s="332"/>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2" t="s">
        <v>478</v>
      </c>
      <c r="B22" s="332"/>
      <c r="C22" s="332"/>
      <c r="D22" s="332"/>
      <c r="E22" s="332"/>
      <c r="F22" s="332"/>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2" t="s">
        <v>479</v>
      </c>
      <c r="B23" s="332"/>
      <c r="C23" s="332"/>
      <c r="D23" s="332"/>
      <c r="E23" s="332"/>
      <c r="F23" s="332"/>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2" t="s">
        <v>371</v>
      </c>
      <c r="B24" s="332"/>
      <c r="C24" s="332"/>
      <c r="D24" s="332"/>
      <c r="E24" s="332"/>
      <c r="F24" s="332"/>
      <c r="G24" s="6">
        <v>18</v>
      </c>
      <c r="H24" s="54">
        <v>0</v>
      </c>
      <c r="I24" s="54">
        <v>0</v>
      </c>
      <c r="J24" s="54">
        <v>0</v>
      </c>
      <c r="K24" s="54">
        <v>0</v>
      </c>
      <c r="L24" s="54">
        <v>183760</v>
      </c>
      <c r="M24" s="54">
        <v>0</v>
      </c>
      <c r="N24" s="54">
        <v>0</v>
      </c>
      <c r="O24" s="54">
        <v>0</v>
      </c>
      <c r="P24" s="54">
        <v>0</v>
      </c>
      <c r="Q24" s="54">
        <v>0</v>
      </c>
      <c r="R24" s="54">
        <v>0</v>
      </c>
      <c r="S24" s="54">
        <v>0</v>
      </c>
      <c r="T24" s="54">
        <v>0</v>
      </c>
      <c r="U24" s="54">
        <v>0</v>
      </c>
      <c r="V24" s="54">
        <v>0</v>
      </c>
      <c r="W24" s="55">
        <f t="shared" si="3"/>
        <v>-183760</v>
      </c>
      <c r="X24" s="54">
        <v>0</v>
      </c>
      <c r="Y24" s="55">
        <f t="shared" si="4"/>
        <v>-183760</v>
      </c>
    </row>
    <row r="25" spans="1:25">
      <c r="A25" s="332" t="s">
        <v>480</v>
      </c>
      <c r="B25" s="332"/>
      <c r="C25" s="332"/>
      <c r="D25" s="332"/>
      <c r="E25" s="332"/>
      <c r="F25" s="332"/>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2" t="s">
        <v>481</v>
      </c>
      <c r="B26" s="332"/>
      <c r="C26" s="332"/>
      <c r="D26" s="332"/>
      <c r="E26" s="332"/>
      <c r="F26" s="332"/>
      <c r="G26" s="6">
        <v>20</v>
      </c>
      <c r="H26" s="54">
        <v>0</v>
      </c>
      <c r="I26" s="54">
        <v>0</v>
      </c>
      <c r="J26" s="54">
        <v>0</v>
      </c>
      <c r="K26" s="54">
        <v>0</v>
      </c>
      <c r="L26" s="54">
        <v>0</v>
      </c>
      <c r="M26" s="54">
        <v>0</v>
      </c>
      <c r="N26" s="54">
        <v>0</v>
      </c>
      <c r="O26" s="54">
        <v>0</v>
      </c>
      <c r="P26" s="54">
        <v>0</v>
      </c>
      <c r="Q26" s="54">
        <v>0</v>
      </c>
      <c r="R26" s="54">
        <v>0</v>
      </c>
      <c r="S26" s="54">
        <v>0</v>
      </c>
      <c r="T26" s="54">
        <v>0</v>
      </c>
      <c r="U26" s="54">
        <v>-7927194</v>
      </c>
      <c r="V26" s="54">
        <v>0</v>
      </c>
      <c r="W26" s="55">
        <f t="shared" si="3"/>
        <v>-7927194</v>
      </c>
      <c r="X26" s="54">
        <v>0</v>
      </c>
      <c r="Y26" s="55">
        <f t="shared" si="4"/>
        <v>-7927194</v>
      </c>
    </row>
    <row r="27" spans="1:25">
      <c r="A27" s="332" t="s">
        <v>482</v>
      </c>
      <c r="B27" s="332"/>
      <c r="C27" s="332"/>
      <c r="D27" s="332"/>
      <c r="E27" s="332"/>
      <c r="F27" s="332"/>
      <c r="G27" s="6">
        <v>21</v>
      </c>
      <c r="H27" s="54">
        <v>-3</v>
      </c>
      <c r="I27" s="54">
        <v>0</v>
      </c>
      <c r="J27" s="54">
        <v>2</v>
      </c>
      <c r="K27" s="54">
        <v>-1196128</v>
      </c>
      <c r="L27" s="54">
        <v>-1196128</v>
      </c>
      <c r="M27" s="54">
        <v>0</v>
      </c>
      <c r="N27" s="54">
        <v>0</v>
      </c>
      <c r="O27" s="54">
        <v>0</v>
      </c>
      <c r="P27" s="54">
        <v>0</v>
      </c>
      <c r="Q27" s="54">
        <v>0</v>
      </c>
      <c r="R27" s="54">
        <v>0</v>
      </c>
      <c r="S27" s="54">
        <v>0</v>
      </c>
      <c r="T27" s="54">
        <v>0</v>
      </c>
      <c r="U27" s="54">
        <v>607095</v>
      </c>
      <c r="V27" s="54">
        <v>0</v>
      </c>
      <c r="W27" s="55">
        <f t="shared" si="3"/>
        <v>607094</v>
      </c>
      <c r="X27" s="54">
        <v>0</v>
      </c>
      <c r="Y27" s="55">
        <f t="shared" si="4"/>
        <v>607094</v>
      </c>
    </row>
    <row r="28" spans="1:25">
      <c r="A28" s="332" t="s">
        <v>483</v>
      </c>
      <c r="B28" s="332"/>
      <c r="C28" s="332"/>
      <c r="D28" s="332"/>
      <c r="E28" s="332"/>
      <c r="F28" s="332"/>
      <c r="G28" s="6">
        <v>22</v>
      </c>
      <c r="H28" s="54">
        <v>0</v>
      </c>
      <c r="I28" s="54">
        <v>0</v>
      </c>
      <c r="J28" s="54">
        <v>346740</v>
      </c>
      <c r="K28" s="54">
        <v>0</v>
      </c>
      <c r="L28" s="54">
        <v>0</v>
      </c>
      <c r="M28" s="54">
        <v>0</v>
      </c>
      <c r="N28" s="54">
        <v>0</v>
      </c>
      <c r="O28" s="54">
        <v>0</v>
      </c>
      <c r="P28" s="54">
        <v>0</v>
      </c>
      <c r="Q28" s="54">
        <v>0</v>
      </c>
      <c r="R28" s="54">
        <v>0</v>
      </c>
      <c r="S28" s="54">
        <v>0</v>
      </c>
      <c r="T28" s="54">
        <v>0</v>
      </c>
      <c r="U28" s="54">
        <v>-346740</v>
      </c>
      <c r="V28" s="54">
        <v>0</v>
      </c>
      <c r="W28" s="55">
        <f t="shared" si="3"/>
        <v>0</v>
      </c>
      <c r="X28" s="54">
        <v>0</v>
      </c>
      <c r="Y28" s="55">
        <f t="shared" si="4"/>
        <v>0</v>
      </c>
    </row>
    <row r="29" spans="1:25">
      <c r="A29" s="332" t="s">
        <v>484</v>
      </c>
      <c r="B29" s="332"/>
      <c r="C29" s="332"/>
      <c r="D29" s="332"/>
      <c r="E29" s="332"/>
      <c r="F29" s="332"/>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33" t="s">
        <v>485</v>
      </c>
      <c r="B30" s="333"/>
      <c r="C30" s="333"/>
      <c r="D30" s="333"/>
      <c r="E30" s="333"/>
      <c r="F30" s="333"/>
      <c r="G30" s="8">
        <v>24</v>
      </c>
      <c r="H30" s="57">
        <f>SUM(H10:H29)</f>
        <v>17674030</v>
      </c>
      <c r="I30" s="57">
        <f t="shared" ref="I30:Y30" si="5">SUM(I10:I29)</f>
        <v>0</v>
      </c>
      <c r="J30" s="57">
        <f t="shared" si="5"/>
        <v>1230444</v>
      </c>
      <c r="K30" s="57">
        <f t="shared" si="5"/>
        <v>4156663</v>
      </c>
      <c r="L30" s="57">
        <f t="shared" si="5"/>
        <v>1255883</v>
      </c>
      <c r="M30" s="57">
        <f t="shared" si="5"/>
        <v>0</v>
      </c>
      <c r="N30" s="57">
        <f t="shared" si="5"/>
        <v>0</v>
      </c>
      <c r="O30" s="57">
        <f t="shared" si="5"/>
        <v>0</v>
      </c>
      <c r="P30" s="57">
        <f t="shared" si="5"/>
        <v>0</v>
      </c>
      <c r="Q30" s="57">
        <f t="shared" si="5"/>
        <v>0</v>
      </c>
      <c r="R30" s="57">
        <f t="shared" si="5"/>
        <v>0</v>
      </c>
      <c r="S30" s="57">
        <f t="shared" si="5"/>
        <v>0</v>
      </c>
      <c r="T30" s="57">
        <f t="shared" si="5"/>
        <v>0</v>
      </c>
      <c r="U30" s="57">
        <f t="shared" si="5"/>
        <v>19870199</v>
      </c>
      <c r="V30" s="57">
        <f t="shared" si="5"/>
        <v>18840713.670000002</v>
      </c>
      <c r="W30" s="57">
        <f t="shared" si="5"/>
        <v>60516166.670000002</v>
      </c>
      <c r="X30" s="57">
        <f t="shared" si="5"/>
        <v>0</v>
      </c>
      <c r="Y30" s="57">
        <f t="shared" si="5"/>
        <v>60516166.670000002</v>
      </c>
    </row>
    <row r="31" spans="1:25">
      <c r="A31" s="334" t="s">
        <v>372</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row>
    <row r="32" spans="1:25" ht="36.75" customHeight="1">
      <c r="A32" s="328" t="s">
        <v>373</v>
      </c>
      <c r="B32" s="329"/>
      <c r="C32" s="329"/>
      <c r="D32" s="329"/>
      <c r="E32" s="329"/>
      <c r="F32" s="329"/>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28" t="s">
        <v>486</v>
      </c>
      <c r="B33" s="329"/>
      <c r="C33" s="329"/>
      <c r="D33" s="329"/>
      <c r="E33" s="329"/>
      <c r="F33" s="329"/>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18840713.670000002</v>
      </c>
      <c r="W33" s="55">
        <f t="shared" si="7"/>
        <v>18840713.670000002</v>
      </c>
      <c r="X33" s="55">
        <f t="shared" si="7"/>
        <v>0</v>
      </c>
      <c r="Y33" s="55">
        <f t="shared" si="7"/>
        <v>18840713.670000002</v>
      </c>
    </row>
    <row r="34" spans="1:25" ht="30.75" customHeight="1">
      <c r="A34" s="330" t="s">
        <v>487</v>
      </c>
      <c r="B34" s="331"/>
      <c r="C34" s="331"/>
      <c r="D34" s="331"/>
      <c r="E34" s="331"/>
      <c r="F34" s="331"/>
      <c r="G34" s="8">
        <v>27</v>
      </c>
      <c r="H34" s="57">
        <f>SUM(H21:H29)</f>
        <v>-3</v>
      </c>
      <c r="I34" s="57">
        <f t="shared" ref="I34:Y34" si="8">SUM(I21:I29)</f>
        <v>0</v>
      </c>
      <c r="J34" s="57">
        <f t="shared" si="8"/>
        <v>346742</v>
      </c>
      <c r="K34" s="57">
        <f t="shared" si="8"/>
        <v>-1196128</v>
      </c>
      <c r="L34" s="57">
        <f t="shared" si="8"/>
        <v>-1012368</v>
      </c>
      <c r="M34" s="57">
        <f t="shared" si="8"/>
        <v>0</v>
      </c>
      <c r="N34" s="57">
        <f t="shared" si="8"/>
        <v>0</v>
      </c>
      <c r="O34" s="57">
        <f t="shared" si="8"/>
        <v>0</v>
      </c>
      <c r="P34" s="57">
        <f t="shared" si="8"/>
        <v>0</v>
      </c>
      <c r="Q34" s="57">
        <f t="shared" si="8"/>
        <v>0</v>
      </c>
      <c r="R34" s="57">
        <f t="shared" si="8"/>
        <v>0</v>
      </c>
      <c r="S34" s="57">
        <f t="shared" si="8"/>
        <v>0</v>
      </c>
      <c r="T34" s="57">
        <f t="shared" si="8"/>
        <v>0</v>
      </c>
      <c r="U34" s="57">
        <f t="shared" si="8"/>
        <v>-7666839</v>
      </c>
      <c r="V34" s="57">
        <f t="shared" si="8"/>
        <v>0</v>
      </c>
      <c r="W34" s="57">
        <f t="shared" si="8"/>
        <v>-7503860</v>
      </c>
      <c r="X34" s="57">
        <f t="shared" si="8"/>
        <v>0</v>
      </c>
      <c r="Y34" s="57">
        <f t="shared" si="8"/>
        <v>-7503860</v>
      </c>
    </row>
    <row r="35" spans="1:25">
      <c r="A35" s="334" t="s">
        <v>374</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row>
    <row r="36" spans="1:25">
      <c r="A36" s="337" t="s">
        <v>375</v>
      </c>
      <c r="B36" s="337"/>
      <c r="C36" s="337"/>
      <c r="D36" s="337"/>
      <c r="E36" s="337"/>
      <c r="F36" s="337"/>
      <c r="G36" s="6">
        <v>28</v>
      </c>
      <c r="H36" s="54">
        <v>17674030</v>
      </c>
      <c r="I36" s="54">
        <v>0</v>
      </c>
      <c r="J36" s="54">
        <v>1230444</v>
      </c>
      <c r="K36" s="54">
        <v>4156663</v>
      </c>
      <c r="L36" s="54">
        <v>1255883</v>
      </c>
      <c r="M36" s="54">
        <v>0</v>
      </c>
      <c r="N36" s="54">
        <v>0</v>
      </c>
      <c r="O36" s="54">
        <v>0</v>
      </c>
      <c r="P36" s="54">
        <v>0</v>
      </c>
      <c r="Q36" s="54">
        <v>0</v>
      </c>
      <c r="R36" s="54">
        <v>0</v>
      </c>
      <c r="S36" s="54">
        <v>0</v>
      </c>
      <c r="T36" s="54">
        <v>0</v>
      </c>
      <c r="U36" s="54">
        <v>38710913</v>
      </c>
      <c r="V36" s="54">
        <v>0</v>
      </c>
      <c r="W36" s="55">
        <f>H36+I36+J36+K36-L36+M36+N36+O36+P36+Q36+R36+U36+V36+S36+T36</f>
        <v>60516167</v>
      </c>
      <c r="X36" s="54">
        <v>0</v>
      </c>
      <c r="Y36" s="55">
        <f t="shared" ref="Y36:Y38" si="9">W36+X36</f>
        <v>60516167</v>
      </c>
    </row>
    <row r="37" spans="1:25">
      <c r="A37" s="332" t="s">
        <v>376</v>
      </c>
      <c r="B37" s="332"/>
      <c r="C37" s="332"/>
      <c r="D37" s="332"/>
      <c r="E37" s="332"/>
      <c r="F37" s="332"/>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2" t="s">
        <v>377</v>
      </c>
      <c r="B38" s="332"/>
      <c r="C38" s="332"/>
      <c r="D38" s="332"/>
      <c r="E38" s="332"/>
      <c r="F38" s="332"/>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38" t="s">
        <v>488</v>
      </c>
      <c r="B39" s="338"/>
      <c r="C39" s="338"/>
      <c r="D39" s="338"/>
      <c r="E39" s="338"/>
      <c r="F39" s="338"/>
      <c r="G39" s="7">
        <v>31</v>
      </c>
      <c r="H39" s="55">
        <f>H36+H37+H38</f>
        <v>17674030</v>
      </c>
      <c r="I39" s="55">
        <f t="shared" ref="I39:Y39" si="11">I36+I37+I38</f>
        <v>0</v>
      </c>
      <c r="J39" s="55">
        <f t="shared" si="11"/>
        <v>1230444</v>
      </c>
      <c r="K39" s="55">
        <f t="shared" si="11"/>
        <v>4156663</v>
      </c>
      <c r="L39" s="55">
        <f t="shared" si="11"/>
        <v>1255883</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38710913</v>
      </c>
      <c r="V39" s="55">
        <f t="shared" si="11"/>
        <v>0</v>
      </c>
      <c r="W39" s="55">
        <f t="shared" si="11"/>
        <v>60516167</v>
      </c>
      <c r="X39" s="55">
        <f t="shared" si="11"/>
        <v>0</v>
      </c>
      <c r="Y39" s="55">
        <f t="shared" si="11"/>
        <v>60516167</v>
      </c>
    </row>
    <row r="40" spans="1:25">
      <c r="A40" s="332" t="s">
        <v>378</v>
      </c>
      <c r="B40" s="332"/>
      <c r="C40" s="332"/>
      <c r="D40" s="332"/>
      <c r="E40" s="332"/>
      <c r="F40" s="332"/>
      <c r="G40" s="6">
        <v>32</v>
      </c>
      <c r="H40" s="56">
        <v>0</v>
      </c>
      <c r="I40" s="56">
        <v>0</v>
      </c>
      <c r="J40" s="56">
        <v>0</v>
      </c>
      <c r="K40" s="56">
        <v>0</v>
      </c>
      <c r="L40" s="56">
        <v>0</v>
      </c>
      <c r="M40" s="56">
        <v>0</v>
      </c>
      <c r="N40" s="56">
        <v>0</v>
      </c>
      <c r="O40" s="56">
        <v>0</v>
      </c>
      <c r="P40" s="56">
        <v>0</v>
      </c>
      <c r="Q40" s="56">
        <v>0</v>
      </c>
      <c r="R40" s="56">
        <v>0</v>
      </c>
      <c r="S40" s="54">
        <v>0</v>
      </c>
      <c r="T40" s="54">
        <v>0</v>
      </c>
      <c r="U40" s="56">
        <v>0</v>
      </c>
      <c r="V40" s="150">
        <v>19179621</v>
      </c>
      <c r="W40" s="55">
        <f t="shared" ref="W40:W58" si="12">H40+I40+J40+K40-L40+M40+N40+O40+P40+Q40+R40+U40+V40+S40+T40</f>
        <v>19179621</v>
      </c>
      <c r="X40" s="54">
        <v>0</v>
      </c>
      <c r="Y40" s="55">
        <f t="shared" ref="Y40:Y58" si="13">W40+X40</f>
        <v>19179621</v>
      </c>
    </row>
    <row r="41" spans="1:25">
      <c r="A41" s="332" t="s">
        <v>379</v>
      </c>
      <c r="B41" s="332"/>
      <c r="C41" s="332"/>
      <c r="D41" s="332"/>
      <c r="E41" s="332"/>
      <c r="F41" s="332"/>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2" t="s">
        <v>380</v>
      </c>
      <c r="B42" s="332"/>
      <c r="C42" s="332"/>
      <c r="D42" s="332"/>
      <c r="E42" s="332"/>
      <c r="F42" s="332"/>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2" t="s">
        <v>476</v>
      </c>
      <c r="B43" s="332"/>
      <c r="C43" s="332"/>
      <c r="D43" s="332"/>
      <c r="E43" s="332"/>
      <c r="F43" s="332"/>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2" t="s">
        <v>489</v>
      </c>
      <c r="B44" s="332"/>
      <c r="C44" s="332"/>
      <c r="D44" s="332"/>
      <c r="E44" s="332"/>
      <c r="F44" s="332"/>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2" t="s">
        <v>381</v>
      </c>
      <c r="B45" s="332"/>
      <c r="C45" s="332"/>
      <c r="D45" s="332"/>
      <c r="E45" s="332"/>
      <c r="F45" s="332"/>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2" t="s">
        <v>382</v>
      </c>
      <c r="B46" s="332"/>
      <c r="C46" s="332"/>
      <c r="D46" s="332"/>
      <c r="E46" s="332"/>
      <c r="F46" s="332"/>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2" t="s">
        <v>383</v>
      </c>
      <c r="B47" s="332"/>
      <c r="C47" s="332"/>
      <c r="D47" s="332"/>
      <c r="E47" s="332"/>
      <c r="F47" s="332"/>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2" t="s">
        <v>384</v>
      </c>
      <c r="B48" s="332"/>
      <c r="C48" s="332"/>
      <c r="D48" s="332"/>
      <c r="E48" s="332"/>
      <c r="F48" s="332"/>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2" t="s">
        <v>385</v>
      </c>
      <c r="B49" s="332"/>
      <c r="C49" s="332"/>
      <c r="D49" s="332"/>
      <c r="E49" s="332"/>
      <c r="F49" s="332"/>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2" t="s">
        <v>477</v>
      </c>
      <c r="B50" s="332"/>
      <c r="C50" s="332"/>
      <c r="D50" s="332"/>
      <c r="E50" s="332"/>
      <c r="F50" s="332"/>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2" t="s">
        <v>478</v>
      </c>
      <c r="B51" s="332"/>
      <c r="C51" s="332"/>
      <c r="D51" s="332"/>
      <c r="E51" s="332"/>
      <c r="F51" s="332"/>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2" t="s">
        <v>479</v>
      </c>
      <c r="B52" s="332"/>
      <c r="C52" s="332"/>
      <c r="D52" s="332"/>
      <c r="E52" s="332"/>
      <c r="F52" s="332"/>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2" t="s">
        <v>490</v>
      </c>
      <c r="B53" s="332"/>
      <c r="C53" s="332"/>
      <c r="D53" s="332"/>
      <c r="E53" s="332"/>
      <c r="F53" s="332"/>
      <c r="G53" s="6">
        <v>45</v>
      </c>
      <c r="H53" s="54">
        <v>0</v>
      </c>
      <c r="I53" s="54">
        <v>0</v>
      </c>
      <c r="J53" s="54">
        <v>0</v>
      </c>
      <c r="K53" s="54">
        <v>0</v>
      </c>
      <c r="L53" s="54">
        <v>257764</v>
      </c>
      <c r="M53" s="54">
        <v>0</v>
      </c>
      <c r="N53" s="54">
        <v>0</v>
      </c>
      <c r="O53" s="54">
        <v>0</v>
      </c>
      <c r="P53" s="54">
        <v>0</v>
      </c>
      <c r="Q53" s="54">
        <v>0</v>
      </c>
      <c r="R53" s="54">
        <v>0</v>
      </c>
      <c r="S53" s="54">
        <v>0</v>
      </c>
      <c r="T53" s="54">
        <v>0</v>
      </c>
      <c r="U53" s="54">
        <v>0</v>
      </c>
      <c r="V53" s="54">
        <v>0</v>
      </c>
      <c r="W53" s="55">
        <f t="shared" si="12"/>
        <v>-257764</v>
      </c>
      <c r="X53" s="54">
        <v>0</v>
      </c>
      <c r="Y53" s="55">
        <f t="shared" si="13"/>
        <v>-257764</v>
      </c>
    </row>
    <row r="54" spans="1:25">
      <c r="A54" s="332" t="s">
        <v>480</v>
      </c>
      <c r="B54" s="332"/>
      <c r="C54" s="332"/>
      <c r="D54" s="332"/>
      <c r="E54" s="332"/>
      <c r="F54" s="332"/>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2" t="s">
        <v>481</v>
      </c>
      <c r="B55" s="332"/>
      <c r="C55" s="332"/>
      <c r="D55" s="332"/>
      <c r="E55" s="332"/>
      <c r="F55" s="332"/>
      <c r="G55" s="6">
        <v>47</v>
      </c>
      <c r="H55" s="54">
        <v>0</v>
      </c>
      <c r="I55" s="54">
        <v>0</v>
      </c>
      <c r="J55" s="54">
        <v>0</v>
      </c>
      <c r="K55" s="54">
        <v>0</v>
      </c>
      <c r="L55" s="54">
        <v>0</v>
      </c>
      <c r="M55" s="54">
        <v>0</v>
      </c>
      <c r="N55" s="54">
        <v>0</v>
      </c>
      <c r="O55" s="54">
        <v>0</v>
      </c>
      <c r="P55" s="54">
        <v>0</v>
      </c>
      <c r="Q55" s="54">
        <v>0</v>
      </c>
      <c r="R55" s="54">
        <v>0</v>
      </c>
      <c r="S55" s="54">
        <v>0</v>
      </c>
      <c r="T55" s="54">
        <v>0</v>
      </c>
      <c r="U55" s="150">
        <v>-19879530</v>
      </c>
      <c r="V55" s="54">
        <v>0</v>
      </c>
      <c r="W55" s="55">
        <f t="shared" si="12"/>
        <v>-19879530</v>
      </c>
      <c r="X55" s="54">
        <v>0</v>
      </c>
      <c r="Y55" s="55">
        <f t="shared" si="13"/>
        <v>-19879530</v>
      </c>
    </row>
    <row r="56" spans="1:25">
      <c r="A56" s="332" t="s">
        <v>482</v>
      </c>
      <c r="B56" s="332"/>
      <c r="C56" s="332"/>
      <c r="D56" s="332"/>
      <c r="E56" s="332"/>
      <c r="F56" s="332"/>
      <c r="G56" s="6">
        <v>48</v>
      </c>
      <c r="H56" s="150">
        <v>0</v>
      </c>
      <c r="I56" s="150">
        <v>0</v>
      </c>
      <c r="J56" s="150">
        <v>0</v>
      </c>
      <c r="K56" s="150">
        <v>-705503</v>
      </c>
      <c r="L56" s="150">
        <v>-705503</v>
      </c>
      <c r="M56" s="54">
        <v>0</v>
      </c>
      <c r="N56" s="54">
        <v>0</v>
      </c>
      <c r="O56" s="54">
        <v>0</v>
      </c>
      <c r="P56" s="54">
        <v>0</v>
      </c>
      <c r="Q56" s="54">
        <v>0</v>
      </c>
      <c r="R56" s="54">
        <v>0</v>
      </c>
      <c r="S56" s="54">
        <v>0</v>
      </c>
      <c r="T56" s="54">
        <v>0</v>
      </c>
      <c r="U56" s="150">
        <v>252127</v>
      </c>
      <c r="V56" s="54">
        <v>0</v>
      </c>
      <c r="W56" s="55">
        <f t="shared" si="12"/>
        <v>252127</v>
      </c>
      <c r="X56" s="54">
        <v>0</v>
      </c>
      <c r="Y56" s="55">
        <f t="shared" si="13"/>
        <v>252127</v>
      </c>
    </row>
    <row r="57" spans="1:25">
      <c r="A57" s="332" t="s">
        <v>491</v>
      </c>
      <c r="B57" s="332"/>
      <c r="C57" s="332"/>
      <c r="D57" s="332"/>
      <c r="E57" s="332"/>
      <c r="F57" s="332"/>
      <c r="G57" s="6">
        <v>49</v>
      </c>
      <c r="H57" s="54">
        <v>0</v>
      </c>
      <c r="I57" s="54">
        <v>0</v>
      </c>
      <c r="J57" s="54">
        <v>566104</v>
      </c>
      <c r="K57" s="54">
        <v>0</v>
      </c>
      <c r="L57" s="54">
        <v>0</v>
      </c>
      <c r="M57" s="54">
        <v>0</v>
      </c>
      <c r="N57" s="54">
        <v>0</v>
      </c>
      <c r="O57" s="54">
        <v>0</v>
      </c>
      <c r="P57" s="54">
        <v>0</v>
      </c>
      <c r="Q57" s="54">
        <v>0</v>
      </c>
      <c r="R57" s="54">
        <v>0</v>
      </c>
      <c r="S57" s="54">
        <v>0</v>
      </c>
      <c r="T57" s="54">
        <v>0</v>
      </c>
      <c r="U57" s="54">
        <v>-566104</v>
      </c>
      <c r="V57" s="54">
        <v>0</v>
      </c>
      <c r="W57" s="55">
        <f t="shared" si="12"/>
        <v>0</v>
      </c>
      <c r="X57" s="54">
        <v>0</v>
      </c>
      <c r="Y57" s="55">
        <f t="shared" si="13"/>
        <v>0</v>
      </c>
    </row>
    <row r="58" spans="1:25">
      <c r="A58" s="332" t="s">
        <v>484</v>
      </c>
      <c r="B58" s="332"/>
      <c r="C58" s="332"/>
      <c r="D58" s="332"/>
      <c r="E58" s="332"/>
      <c r="F58" s="332"/>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33" t="s">
        <v>492</v>
      </c>
      <c r="B59" s="333"/>
      <c r="C59" s="333"/>
      <c r="D59" s="333"/>
      <c r="E59" s="333"/>
      <c r="F59" s="333"/>
      <c r="G59" s="8">
        <v>51</v>
      </c>
      <c r="H59" s="57">
        <f t="shared" ref="H59:T59" si="14">SUM(H39:H58)</f>
        <v>17674030</v>
      </c>
      <c r="I59" s="57">
        <f t="shared" si="14"/>
        <v>0</v>
      </c>
      <c r="J59" s="57">
        <f t="shared" si="14"/>
        <v>1796548</v>
      </c>
      <c r="K59" s="57">
        <f t="shared" si="14"/>
        <v>3451160</v>
      </c>
      <c r="L59" s="57">
        <f t="shared" si="14"/>
        <v>808144</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18517406</v>
      </c>
      <c r="V59" s="57">
        <f>SUM(V39:V58)</f>
        <v>19179621</v>
      </c>
      <c r="W59" s="57">
        <f>SUM(W39:W58)</f>
        <v>59810621</v>
      </c>
      <c r="X59" s="57">
        <f>SUM(X39:X58)</f>
        <v>0</v>
      </c>
      <c r="Y59" s="57">
        <f>SUM(Y39:Y58)</f>
        <v>59810621</v>
      </c>
    </row>
    <row r="60" spans="1:25">
      <c r="A60" s="334" t="s">
        <v>386</v>
      </c>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row>
    <row r="61" spans="1:25" ht="31.5" customHeight="1">
      <c r="A61" s="328" t="s">
        <v>494</v>
      </c>
      <c r="B61" s="329"/>
      <c r="C61" s="329"/>
      <c r="D61" s="329"/>
      <c r="E61" s="329"/>
      <c r="F61" s="329"/>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28" t="s">
        <v>495</v>
      </c>
      <c r="B62" s="329"/>
      <c r="C62" s="329"/>
      <c r="D62" s="329"/>
      <c r="E62" s="329"/>
      <c r="F62" s="329"/>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19179621</v>
      </c>
      <c r="W62" s="55">
        <f>W40+W61</f>
        <v>19179621</v>
      </c>
      <c r="X62" s="55">
        <f>X40+X61</f>
        <v>0</v>
      </c>
      <c r="Y62" s="55">
        <f>Y40+Y61</f>
        <v>19179621</v>
      </c>
    </row>
    <row r="63" spans="1:25" ht="29.25" customHeight="1">
      <c r="A63" s="330" t="s">
        <v>493</v>
      </c>
      <c r="B63" s="331"/>
      <c r="C63" s="331"/>
      <c r="D63" s="331"/>
      <c r="E63" s="331"/>
      <c r="F63" s="331"/>
      <c r="G63" s="8">
        <v>54</v>
      </c>
      <c r="H63" s="57">
        <f t="shared" ref="H63:T63" si="17">SUM(H50:H58)</f>
        <v>0</v>
      </c>
      <c r="I63" s="57">
        <f t="shared" si="17"/>
        <v>0</v>
      </c>
      <c r="J63" s="57">
        <f t="shared" si="17"/>
        <v>566104</v>
      </c>
      <c r="K63" s="57">
        <f t="shared" si="17"/>
        <v>-705503</v>
      </c>
      <c r="L63" s="57">
        <f t="shared" si="17"/>
        <v>-447739</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-20193507</v>
      </c>
      <c r="V63" s="57">
        <f>SUM(V50:V58)</f>
        <v>0</v>
      </c>
      <c r="W63" s="57">
        <f>SUM(W50:W58)</f>
        <v>-19885167</v>
      </c>
      <c r="X63" s="57">
        <f>SUM(X50:X58)</f>
        <v>0</v>
      </c>
      <c r="Y63" s="57">
        <f>SUM(Y50:Y58)</f>
        <v>-19885167</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2:F62"/>
    <mergeCell ref="A63:F63"/>
    <mergeCell ref="A55:F55"/>
    <mergeCell ref="A56:F56"/>
    <mergeCell ref="A57:F57"/>
    <mergeCell ref="A59:F59"/>
    <mergeCell ref="A60:Y60"/>
    <mergeCell ref="A61:F61"/>
    <mergeCell ref="A58:F58"/>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28"/>
  <sheetViews>
    <sheetView showGridLines="0" view="pageBreakPreview" topLeftCell="A119" zoomScaleNormal="100" zoomScaleSheetLayoutView="100" workbookViewId="0">
      <selection sqref="A1:I40"/>
    </sheetView>
  </sheetViews>
  <sheetFormatPr defaultRowHeight="12.5"/>
  <cols>
    <col min="1" max="1" width="22.54296875" customWidth="1"/>
    <col min="2" max="2" width="11.81640625" customWidth="1"/>
    <col min="3" max="3" width="13" customWidth="1"/>
    <col min="4" max="13" width="11.81640625" customWidth="1"/>
    <col min="16" max="16" width="14.81640625" customWidth="1"/>
  </cols>
  <sheetData>
    <row r="1" spans="1:9">
      <c r="A1" s="363" t="s">
        <v>591</v>
      </c>
      <c r="B1" s="364"/>
      <c r="C1" s="364"/>
      <c r="D1" s="364"/>
      <c r="E1" s="364"/>
      <c r="F1" s="364"/>
      <c r="G1" s="364"/>
      <c r="H1" s="364"/>
      <c r="I1" s="364"/>
    </row>
    <row r="2" spans="1:9">
      <c r="A2" s="364"/>
      <c r="B2" s="364"/>
      <c r="C2" s="364"/>
      <c r="D2" s="364"/>
      <c r="E2" s="364"/>
      <c r="F2" s="364"/>
      <c r="G2" s="364"/>
      <c r="H2" s="364"/>
      <c r="I2" s="364"/>
    </row>
    <row r="3" spans="1:9">
      <c r="A3" s="364"/>
      <c r="B3" s="364"/>
      <c r="C3" s="364"/>
      <c r="D3" s="364"/>
      <c r="E3" s="364"/>
      <c r="F3" s="364"/>
      <c r="G3" s="364"/>
      <c r="H3" s="364"/>
      <c r="I3" s="364"/>
    </row>
    <row r="4" spans="1:9">
      <c r="A4" s="364"/>
      <c r="B4" s="364"/>
      <c r="C4" s="364"/>
      <c r="D4" s="364"/>
      <c r="E4" s="364"/>
      <c r="F4" s="364"/>
      <c r="G4" s="364"/>
      <c r="H4" s="364"/>
      <c r="I4" s="364"/>
    </row>
    <row r="5" spans="1:9">
      <c r="A5" s="364"/>
      <c r="B5" s="364"/>
      <c r="C5" s="364"/>
      <c r="D5" s="364"/>
      <c r="E5" s="364"/>
      <c r="F5" s="364"/>
      <c r="G5" s="364"/>
      <c r="H5" s="364"/>
      <c r="I5" s="364"/>
    </row>
    <row r="6" spans="1:9">
      <c r="A6" s="364"/>
      <c r="B6" s="364"/>
      <c r="C6" s="364"/>
      <c r="D6" s="364"/>
      <c r="E6" s="364"/>
      <c r="F6" s="364"/>
      <c r="G6" s="364"/>
      <c r="H6" s="364"/>
      <c r="I6" s="364"/>
    </row>
    <row r="7" spans="1:9">
      <c r="A7" s="364"/>
      <c r="B7" s="364"/>
      <c r="C7" s="364"/>
      <c r="D7" s="364"/>
      <c r="E7" s="364"/>
      <c r="F7" s="364"/>
      <c r="G7" s="364"/>
      <c r="H7" s="364"/>
      <c r="I7" s="364"/>
    </row>
    <row r="8" spans="1:9">
      <c r="A8" s="364"/>
      <c r="B8" s="364"/>
      <c r="C8" s="364"/>
      <c r="D8" s="364"/>
      <c r="E8" s="364"/>
      <c r="F8" s="364"/>
      <c r="G8" s="364"/>
      <c r="H8" s="364"/>
      <c r="I8" s="364"/>
    </row>
    <row r="9" spans="1:9">
      <c r="A9" s="364"/>
      <c r="B9" s="364"/>
      <c r="C9" s="364"/>
      <c r="D9" s="364"/>
      <c r="E9" s="364"/>
      <c r="F9" s="364"/>
      <c r="G9" s="364"/>
      <c r="H9" s="364"/>
      <c r="I9" s="364"/>
    </row>
    <row r="10" spans="1:9">
      <c r="A10" s="364"/>
      <c r="B10" s="364"/>
      <c r="C10" s="364"/>
      <c r="D10" s="364"/>
      <c r="E10" s="364"/>
      <c r="F10" s="364"/>
      <c r="G10" s="364"/>
      <c r="H10" s="364"/>
      <c r="I10" s="364"/>
    </row>
    <row r="11" spans="1:9">
      <c r="A11" s="364"/>
      <c r="B11" s="364"/>
      <c r="C11" s="364"/>
      <c r="D11" s="364"/>
      <c r="E11" s="364"/>
      <c r="F11" s="364"/>
      <c r="G11" s="364"/>
      <c r="H11" s="364"/>
      <c r="I11" s="364"/>
    </row>
    <row r="12" spans="1:9">
      <c r="A12" s="364"/>
      <c r="B12" s="364"/>
      <c r="C12" s="364"/>
      <c r="D12" s="364"/>
      <c r="E12" s="364"/>
      <c r="F12" s="364"/>
      <c r="G12" s="364"/>
      <c r="H12" s="364"/>
      <c r="I12" s="364"/>
    </row>
    <row r="13" spans="1:9">
      <c r="A13" s="364"/>
      <c r="B13" s="364"/>
      <c r="C13" s="364"/>
      <c r="D13" s="364"/>
      <c r="E13" s="364"/>
      <c r="F13" s="364"/>
      <c r="G13" s="364"/>
      <c r="H13" s="364"/>
      <c r="I13" s="364"/>
    </row>
    <row r="14" spans="1:9">
      <c r="A14" s="364"/>
      <c r="B14" s="364"/>
      <c r="C14" s="364"/>
      <c r="D14" s="364"/>
      <c r="E14" s="364"/>
      <c r="F14" s="364"/>
      <c r="G14" s="364"/>
      <c r="H14" s="364"/>
      <c r="I14" s="364"/>
    </row>
    <row r="15" spans="1:9">
      <c r="A15" s="364"/>
      <c r="B15" s="364"/>
      <c r="C15" s="364"/>
      <c r="D15" s="364"/>
      <c r="E15" s="364"/>
      <c r="F15" s="364"/>
      <c r="G15" s="364"/>
      <c r="H15" s="364"/>
      <c r="I15" s="364"/>
    </row>
    <row r="16" spans="1:9">
      <c r="A16" s="364"/>
      <c r="B16" s="364"/>
      <c r="C16" s="364"/>
      <c r="D16" s="364"/>
      <c r="E16" s="364"/>
      <c r="F16" s="364"/>
      <c r="G16" s="364"/>
      <c r="H16" s="364"/>
      <c r="I16" s="364"/>
    </row>
    <row r="17" spans="1:9">
      <c r="A17" s="364"/>
      <c r="B17" s="364"/>
      <c r="C17" s="364"/>
      <c r="D17" s="364"/>
      <c r="E17" s="364"/>
      <c r="F17" s="364"/>
      <c r="G17" s="364"/>
      <c r="H17" s="364"/>
      <c r="I17" s="364"/>
    </row>
    <row r="18" spans="1:9">
      <c r="A18" s="364"/>
      <c r="B18" s="364"/>
      <c r="C18" s="364"/>
      <c r="D18" s="364"/>
      <c r="E18" s="364"/>
      <c r="F18" s="364"/>
      <c r="G18" s="364"/>
      <c r="H18" s="364"/>
      <c r="I18" s="364"/>
    </row>
    <row r="19" spans="1:9">
      <c r="A19" s="364"/>
      <c r="B19" s="364"/>
      <c r="C19" s="364"/>
      <c r="D19" s="364"/>
      <c r="E19" s="364"/>
      <c r="F19" s="364"/>
      <c r="G19" s="364"/>
      <c r="H19" s="364"/>
      <c r="I19" s="364"/>
    </row>
    <row r="20" spans="1:9">
      <c r="A20" s="364"/>
      <c r="B20" s="364"/>
      <c r="C20" s="364"/>
      <c r="D20" s="364"/>
      <c r="E20" s="364"/>
      <c r="F20" s="364"/>
      <c r="G20" s="364"/>
      <c r="H20" s="364"/>
      <c r="I20" s="364"/>
    </row>
    <row r="21" spans="1:9">
      <c r="A21" s="364"/>
      <c r="B21" s="364"/>
      <c r="C21" s="364"/>
      <c r="D21" s="364"/>
      <c r="E21" s="364"/>
      <c r="F21" s="364"/>
      <c r="G21" s="364"/>
      <c r="H21" s="364"/>
      <c r="I21" s="364"/>
    </row>
    <row r="22" spans="1:9">
      <c r="A22" s="364"/>
      <c r="B22" s="364"/>
      <c r="C22" s="364"/>
      <c r="D22" s="364"/>
      <c r="E22" s="364"/>
      <c r="F22" s="364"/>
      <c r="G22" s="364"/>
      <c r="H22" s="364"/>
      <c r="I22" s="364"/>
    </row>
    <row r="23" spans="1:9">
      <c r="A23" s="364"/>
      <c r="B23" s="364"/>
      <c r="C23" s="364"/>
      <c r="D23" s="364"/>
      <c r="E23" s="364"/>
      <c r="F23" s="364"/>
      <c r="G23" s="364"/>
      <c r="H23" s="364"/>
      <c r="I23" s="364"/>
    </row>
    <row r="24" spans="1:9">
      <c r="A24" s="364"/>
      <c r="B24" s="364"/>
      <c r="C24" s="364"/>
      <c r="D24" s="364"/>
      <c r="E24" s="364"/>
      <c r="F24" s="364"/>
      <c r="G24" s="364"/>
      <c r="H24" s="364"/>
      <c r="I24" s="364"/>
    </row>
    <row r="25" spans="1:9">
      <c r="A25" s="364"/>
      <c r="B25" s="364"/>
      <c r="C25" s="364"/>
      <c r="D25" s="364"/>
      <c r="E25" s="364"/>
      <c r="F25" s="364"/>
      <c r="G25" s="364"/>
      <c r="H25" s="364"/>
      <c r="I25" s="364"/>
    </row>
    <row r="26" spans="1:9">
      <c r="A26" s="364"/>
      <c r="B26" s="364"/>
      <c r="C26" s="364"/>
      <c r="D26" s="364"/>
      <c r="E26" s="364"/>
      <c r="F26" s="364"/>
      <c r="G26" s="364"/>
      <c r="H26" s="364"/>
      <c r="I26" s="364"/>
    </row>
    <row r="27" spans="1:9">
      <c r="A27" s="364"/>
      <c r="B27" s="364"/>
      <c r="C27" s="364"/>
      <c r="D27" s="364"/>
      <c r="E27" s="364"/>
      <c r="F27" s="364"/>
      <c r="G27" s="364"/>
      <c r="H27" s="364"/>
      <c r="I27" s="364"/>
    </row>
    <row r="28" spans="1:9">
      <c r="A28" s="364"/>
      <c r="B28" s="364"/>
      <c r="C28" s="364"/>
      <c r="D28" s="364"/>
      <c r="E28" s="364"/>
      <c r="F28" s="364"/>
      <c r="G28" s="364"/>
      <c r="H28" s="364"/>
      <c r="I28" s="364"/>
    </row>
    <row r="29" spans="1:9">
      <c r="A29" s="364"/>
      <c r="B29" s="364"/>
      <c r="C29" s="364"/>
      <c r="D29" s="364"/>
      <c r="E29" s="364"/>
      <c r="F29" s="364"/>
      <c r="G29" s="364"/>
      <c r="H29" s="364"/>
      <c r="I29" s="364"/>
    </row>
    <row r="30" spans="1:9">
      <c r="A30" s="364"/>
      <c r="B30" s="364"/>
      <c r="C30" s="364"/>
      <c r="D30" s="364"/>
      <c r="E30" s="364"/>
      <c r="F30" s="364"/>
      <c r="G30" s="364"/>
      <c r="H30" s="364"/>
      <c r="I30" s="364"/>
    </row>
    <row r="31" spans="1:9">
      <c r="A31" s="364"/>
      <c r="B31" s="364"/>
      <c r="C31" s="364"/>
      <c r="D31" s="364"/>
      <c r="E31" s="364"/>
      <c r="F31" s="364"/>
      <c r="G31" s="364"/>
      <c r="H31" s="364"/>
      <c r="I31" s="364"/>
    </row>
    <row r="32" spans="1:9">
      <c r="A32" s="364"/>
      <c r="B32" s="364"/>
      <c r="C32" s="364"/>
      <c r="D32" s="364"/>
      <c r="E32" s="364"/>
      <c r="F32" s="364"/>
      <c r="G32" s="364"/>
      <c r="H32" s="364"/>
      <c r="I32" s="364"/>
    </row>
    <row r="33" spans="1:10">
      <c r="A33" s="364"/>
      <c r="B33" s="364"/>
      <c r="C33" s="364"/>
      <c r="D33" s="364"/>
      <c r="E33" s="364"/>
      <c r="F33" s="364"/>
      <c r="G33" s="364"/>
      <c r="H33" s="364"/>
      <c r="I33" s="364"/>
    </row>
    <row r="34" spans="1:10">
      <c r="A34" s="364"/>
      <c r="B34" s="364"/>
      <c r="C34" s="364"/>
      <c r="D34" s="364"/>
      <c r="E34" s="364"/>
      <c r="F34" s="364"/>
      <c r="G34" s="364"/>
      <c r="H34" s="364"/>
      <c r="I34" s="364"/>
    </row>
    <row r="35" spans="1:10">
      <c r="A35" s="364"/>
      <c r="B35" s="364"/>
      <c r="C35" s="364"/>
      <c r="D35" s="364"/>
      <c r="E35" s="364"/>
      <c r="F35" s="364"/>
      <c r="G35" s="364"/>
      <c r="H35" s="364"/>
      <c r="I35" s="364"/>
    </row>
    <row r="36" spans="1:10">
      <c r="A36" s="364"/>
      <c r="B36" s="364"/>
      <c r="C36" s="364"/>
      <c r="D36" s="364"/>
      <c r="E36" s="364"/>
      <c r="F36" s="364"/>
      <c r="G36" s="364"/>
      <c r="H36" s="364"/>
      <c r="I36" s="364"/>
    </row>
    <row r="37" spans="1:10">
      <c r="A37" s="364"/>
      <c r="B37" s="364"/>
      <c r="C37" s="364"/>
      <c r="D37" s="364"/>
      <c r="E37" s="364"/>
      <c r="F37" s="364"/>
      <c r="G37" s="364"/>
      <c r="H37" s="364"/>
      <c r="I37" s="364"/>
    </row>
    <row r="38" spans="1:10">
      <c r="A38" s="364"/>
      <c r="B38" s="364"/>
      <c r="C38" s="364"/>
      <c r="D38" s="364"/>
      <c r="E38" s="364"/>
      <c r="F38" s="364"/>
      <c r="G38" s="364"/>
      <c r="H38" s="364"/>
      <c r="I38" s="364"/>
    </row>
    <row r="39" spans="1:10">
      <c r="A39" s="364"/>
      <c r="B39" s="364"/>
      <c r="C39" s="364"/>
      <c r="D39" s="364"/>
      <c r="E39" s="364"/>
      <c r="F39" s="364"/>
      <c r="G39" s="364"/>
      <c r="H39" s="364"/>
      <c r="I39" s="364"/>
    </row>
    <row r="40" spans="1:10" ht="343.5" customHeight="1">
      <c r="A40" s="364"/>
      <c r="B40" s="364"/>
      <c r="C40" s="364"/>
      <c r="D40" s="364"/>
      <c r="E40" s="364"/>
      <c r="F40" s="364"/>
      <c r="G40" s="364"/>
      <c r="H40" s="364"/>
      <c r="I40" s="364"/>
    </row>
    <row r="41" spans="1:10" s="121" customFormat="1" ht="14">
      <c r="A41" s="121" t="s">
        <v>521</v>
      </c>
    </row>
    <row r="42" spans="1:10" s="121" customFormat="1" ht="28.5" customHeight="1">
      <c r="A42" s="359" t="s">
        <v>522</v>
      </c>
      <c r="B42" s="359"/>
      <c r="C42" s="359"/>
      <c r="D42" s="359"/>
      <c r="E42" s="359"/>
      <c r="F42" s="359"/>
      <c r="G42" s="359"/>
      <c r="H42" s="359"/>
      <c r="I42" s="359"/>
      <c r="J42" s="359"/>
    </row>
    <row r="43" spans="1:10" s="121" customFormat="1" ht="42.75" customHeight="1">
      <c r="A43" s="358" t="s">
        <v>523</v>
      </c>
      <c r="B43" s="358"/>
      <c r="C43" s="358"/>
      <c r="D43" s="358"/>
      <c r="E43" s="358"/>
      <c r="F43" s="358"/>
      <c r="G43" s="358"/>
      <c r="H43" s="358"/>
      <c r="I43" s="358"/>
      <c r="J43" s="358"/>
    </row>
    <row r="44" spans="1:10" s="121" customFormat="1" ht="14">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4">
      <c r="A47" s="122" t="s">
        <v>527</v>
      </c>
      <c r="B47" s="122"/>
      <c r="C47" s="122"/>
      <c r="D47" s="122"/>
      <c r="E47" s="122"/>
      <c r="F47" s="122"/>
      <c r="G47" s="122"/>
      <c r="H47" s="122"/>
      <c r="I47" s="122"/>
      <c r="J47" s="122"/>
    </row>
    <row r="48" spans="1:10" s="121" customFormat="1" ht="30" customHeight="1">
      <c r="A48" s="365" t="s">
        <v>528</v>
      </c>
      <c r="B48" s="365"/>
      <c r="C48" s="365"/>
      <c r="D48" s="365"/>
      <c r="E48" s="365"/>
      <c r="F48" s="365"/>
      <c r="G48" s="365"/>
      <c r="H48" s="365"/>
      <c r="I48" s="365"/>
      <c r="J48" s="365"/>
    </row>
    <row r="49" spans="1:16" s="121" customFormat="1" ht="14">
      <c r="A49" s="122" t="s">
        <v>529</v>
      </c>
      <c r="B49" s="122"/>
      <c r="C49" s="122"/>
      <c r="D49" s="122"/>
      <c r="E49" s="122"/>
      <c r="F49" s="122"/>
      <c r="G49" s="122"/>
      <c r="H49" s="122"/>
      <c r="I49" s="122"/>
      <c r="J49" s="122"/>
    </row>
    <row r="50" spans="1:16" s="121" customFormat="1" ht="14">
      <c r="A50" s="124" t="s">
        <v>530</v>
      </c>
      <c r="B50" s="122"/>
      <c r="C50" s="122"/>
      <c r="D50" s="122"/>
      <c r="E50" s="122"/>
      <c r="F50" s="122"/>
      <c r="G50" s="122"/>
      <c r="H50" s="122"/>
      <c r="I50" s="122"/>
      <c r="J50" s="122"/>
    </row>
    <row r="51" spans="1:16" s="121" customFormat="1" ht="14">
      <c r="A51" s="122" t="s">
        <v>531</v>
      </c>
      <c r="B51" s="122"/>
      <c r="C51" s="122"/>
      <c r="D51" s="122"/>
      <c r="E51" s="122"/>
      <c r="F51" s="122"/>
      <c r="G51" s="122"/>
      <c r="H51" s="122"/>
      <c r="I51" s="122"/>
      <c r="J51" s="122"/>
    </row>
    <row r="52" spans="1:16" s="121" customFormat="1" ht="14">
      <c r="A52" s="122"/>
      <c r="B52" s="122"/>
      <c r="C52" s="122"/>
      <c r="D52" s="122"/>
      <c r="E52" s="122"/>
      <c r="F52" s="122"/>
      <c r="G52" s="122"/>
      <c r="H52" s="122"/>
      <c r="I52" s="122"/>
      <c r="J52" s="122"/>
    </row>
    <row r="53" spans="1:16" s="128" customFormat="1" ht="14">
      <c r="A53" s="125" t="s">
        <v>532</v>
      </c>
      <c r="B53" s="126"/>
      <c r="C53" s="126"/>
      <c r="D53" s="126"/>
      <c r="E53" s="126"/>
      <c r="F53" s="126"/>
      <c r="G53" s="126"/>
      <c r="H53" s="126"/>
      <c r="I53" s="126"/>
      <c r="J53" s="126"/>
      <c r="K53" s="126"/>
      <c r="L53" s="126"/>
      <c r="M53" s="127"/>
    </row>
    <row r="54" spans="1:16" s="128" customFormat="1" ht="14">
      <c r="A54" s="129"/>
      <c r="B54" s="360" t="s">
        <v>533</v>
      </c>
      <c r="C54" s="360"/>
      <c r="D54" s="360" t="s">
        <v>534</v>
      </c>
      <c r="E54" s="360"/>
      <c r="F54" s="360" t="s">
        <v>535</v>
      </c>
      <c r="G54" s="360"/>
      <c r="H54" s="360" t="s">
        <v>536</v>
      </c>
      <c r="I54" s="360"/>
      <c r="J54" s="360" t="s">
        <v>537</v>
      </c>
      <c r="K54" s="360"/>
      <c r="L54" s="360" t="s">
        <v>538</v>
      </c>
      <c r="M54" s="360"/>
    </row>
    <row r="55" spans="1:16" s="128" customFormat="1" ht="14">
      <c r="A55" s="130"/>
      <c r="B55" s="131" t="s">
        <v>592</v>
      </c>
      <c r="C55" s="131" t="s">
        <v>593</v>
      </c>
      <c r="D55" s="131" t="str">
        <f t="shared" ref="D55:I55" si="0">+B55</f>
        <v>30.09.2024</v>
      </c>
      <c r="E55" s="131" t="str">
        <f t="shared" si="0"/>
        <v>30.09.2023</v>
      </c>
      <c r="F55" s="131" t="str">
        <f t="shared" si="0"/>
        <v>30.09.2024</v>
      </c>
      <c r="G55" s="131" t="str">
        <f t="shared" si="0"/>
        <v>30.09.2023</v>
      </c>
      <c r="H55" s="131" t="str">
        <f t="shared" si="0"/>
        <v>30.09.2024</v>
      </c>
      <c r="I55" s="131" t="str">
        <f t="shared" si="0"/>
        <v>30.09.2023</v>
      </c>
      <c r="J55" s="131" t="str">
        <f>+H55</f>
        <v>30.09.2024</v>
      </c>
      <c r="K55" s="131" t="str">
        <f>+I55</f>
        <v>30.09.2023</v>
      </c>
      <c r="L55" s="131" t="str">
        <f>+H55</f>
        <v>30.09.2024</v>
      </c>
      <c r="M55" s="131" t="str">
        <f>+I55</f>
        <v>30.09.2023</v>
      </c>
    </row>
    <row r="56" spans="1:16" s="128" customFormat="1" ht="14">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4">
      <c r="A57" s="132"/>
      <c r="B57" s="132"/>
      <c r="C57" s="132"/>
      <c r="D57" s="132"/>
      <c r="E57" s="132"/>
      <c r="F57" s="133"/>
      <c r="G57" s="133"/>
      <c r="H57" s="132"/>
      <c r="I57" s="132"/>
      <c r="J57" s="132"/>
      <c r="K57" s="132"/>
      <c r="L57" s="132"/>
      <c r="M57" s="132"/>
    </row>
    <row r="58" spans="1:16" s="128" customFormat="1" ht="14">
      <c r="A58" s="134" t="s">
        <v>539</v>
      </c>
      <c r="B58" s="153">
        <v>103801</v>
      </c>
      <c r="C58" s="154">
        <v>99236</v>
      </c>
      <c r="D58" s="153">
        <v>58027</v>
      </c>
      <c r="E58" s="154">
        <v>53110</v>
      </c>
      <c r="F58" s="153">
        <v>1480</v>
      </c>
      <c r="G58" s="153">
        <v>5786</v>
      </c>
      <c r="H58" s="153">
        <v>396</v>
      </c>
      <c r="I58" s="153">
        <v>377</v>
      </c>
      <c r="J58" s="153">
        <v>0</v>
      </c>
      <c r="K58" s="153">
        <v>0</v>
      </c>
      <c r="L58" s="155">
        <f>+J58+H58+F58+D58+B58</f>
        <v>163704</v>
      </c>
      <c r="M58" s="155">
        <f>+K58+I58+G58+E58+C58</f>
        <v>158509</v>
      </c>
      <c r="P58" s="149"/>
    </row>
    <row r="59" spans="1:16" s="128" customFormat="1" ht="14">
      <c r="A59" s="134" t="s">
        <v>540</v>
      </c>
      <c r="B59" s="153">
        <v>20429</v>
      </c>
      <c r="C59" s="154">
        <v>16231</v>
      </c>
      <c r="D59" s="153">
        <v>9497</v>
      </c>
      <c r="E59" s="154">
        <v>7199</v>
      </c>
      <c r="F59" s="153">
        <v>102</v>
      </c>
      <c r="G59" s="153">
        <v>246</v>
      </c>
      <c r="H59" s="153">
        <v>41</v>
      </c>
      <c r="I59" s="153">
        <v>40</v>
      </c>
      <c r="J59" s="153">
        <v>-4572</v>
      </c>
      <c r="K59" s="153">
        <v>-3722</v>
      </c>
      <c r="L59" s="155">
        <f>+J59+H59+F59+D59+B59</f>
        <v>25497</v>
      </c>
      <c r="M59" s="155">
        <f>+K59+I59+G59+E59+C59</f>
        <v>19994</v>
      </c>
    </row>
    <row r="60" spans="1:16" s="128" customFormat="1" ht="14"/>
    <row r="61" spans="1:16" s="128" customFormat="1" ht="14">
      <c r="A61" s="135" t="s">
        <v>541</v>
      </c>
      <c r="C61" s="136"/>
      <c r="D61" s="136"/>
      <c r="E61" s="136"/>
      <c r="F61" s="136"/>
      <c r="G61" s="136"/>
      <c r="H61" s="136"/>
      <c r="I61" s="136"/>
      <c r="J61" s="136"/>
    </row>
    <row r="62" spans="1:16" s="128" customFormat="1" ht="14">
      <c r="A62" s="136"/>
      <c r="B62" s="137"/>
      <c r="C62" s="148" t="str">
        <f>B55</f>
        <v>30.09.2024</v>
      </c>
      <c r="D62" s="148" t="str">
        <f>C55</f>
        <v>30.09.2023</v>
      </c>
      <c r="E62" s="136"/>
      <c r="F62" s="136"/>
      <c r="G62" s="136"/>
      <c r="H62" s="136"/>
      <c r="I62" s="136"/>
      <c r="J62" s="136"/>
    </row>
    <row r="63" spans="1:16" s="128" customFormat="1" ht="14">
      <c r="A63" s="136"/>
      <c r="B63" s="137"/>
      <c r="C63" s="145" t="s">
        <v>587</v>
      </c>
      <c r="D63" s="145" t="s">
        <v>587</v>
      </c>
      <c r="E63" s="136"/>
      <c r="F63" s="136"/>
      <c r="G63" s="136"/>
      <c r="H63" s="136"/>
      <c r="I63" s="136"/>
      <c r="J63" s="136"/>
    </row>
    <row r="64" spans="1:16" s="128" customFormat="1" ht="14">
      <c r="A64" s="136"/>
      <c r="B64" s="137"/>
      <c r="C64" s="146"/>
      <c r="D64" s="146"/>
      <c r="E64" s="136"/>
      <c r="F64" s="136"/>
      <c r="G64" s="136"/>
      <c r="H64" s="136"/>
      <c r="I64" s="136"/>
      <c r="J64" s="136"/>
    </row>
    <row r="65" spans="1:10" s="128" customFormat="1" ht="14.5" thickBot="1">
      <c r="A65" s="361" t="s">
        <v>542</v>
      </c>
      <c r="B65" s="361"/>
      <c r="C65" s="156">
        <v>104092</v>
      </c>
      <c r="D65" s="156">
        <v>107279</v>
      </c>
      <c r="E65" s="136"/>
      <c r="F65" s="136"/>
      <c r="G65" s="136"/>
      <c r="H65" s="136"/>
      <c r="I65" s="136"/>
      <c r="J65" s="136"/>
    </row>
    <row r="66" spans="1:10" s="128" customFormat="1" ht="14">
      <c r="A66" s="136"/>
      <c r="B66" s="137"/>
      <c r="C66" s="157"/>
      <c r="D66" s="157"/>
      <c r="E66" s="136"/>
      <c r="F66" s="136"/>
      <c r="G66" s="136"/>
      <c r="H66" s="136"/>
      <c r="I66" s="136"/>
      <c r="J66" s="136"/>
    </row>
    <row r="67" spans="1:10" s="128" customFormat="1" ht="14.5" thickBot="1">
      <c r="A67" s="361" t="s">
        <v>543</v>
      </c>
      <c r="B67" s="361"/>
      <c r="C67" s="156">
        <v>27147</v>
      </c>
      <c r="D67" s="156">
        <v>30891</v>
      </c>
      <c r="E67" s="136"/>
      <c r="F67" s="136"/>
      <c r="G67" s="136"/>
      <c r="H67" s="136"/>
      <c r="I67" s="136"/>
      <c r="J67" s="136"/>
    </row>
    <row r="68" spans="1:10" s="128" customFormat="1" ht="14">
      <c r="A68" s="136"/>
      <c r="B68" s="136"/>
      <c r="C68" s="136"/>
      <c r="D68" s="136"/>
      <c r="E68" s="136"/>
      <c r="F68" s="136"/>
      <c r="G68" s="136"/>
      <c r="H68" s="136"/>
      <c r="I68" s="136"/>
      <c r="J68" s="136"/>
    </row>
    <row r="69" spans="1:10" s="128" customFormat="1" ht="14">
      <c r="A69" s="125" t="s">
        <v>544</v>
      </c>
      <c r="B69" s="136"/>
      <c r="C69" s="136"/>
      <c r="D69" s="136"/>
      <c r="E69" s="136"/>
      <c r="F69" s="136"/>
      <c r="G69" s="136"/>
      <c r="H69" s="136"/>
      <c r="I69" s="136"/>
      <c r="J69" s="136"/>
    </row>
    <row r="70" spans="1:10" s="128" customFormat="1" ht="14">
      <c r="A70" s="136"/>
      <c r="B70" s="136"/>
      <c r="C70" s="136"/>
      <c r="D70" s="136"/>
      <c r="E70" s="136"/>
      <c r="F70" s="136"/>
      <c r="G70" s="136"/>
      <c r="H70" s="136"/>
      <c r="I70" s="136"/>
      <c r="J70" s="136"/>
    </row>
    <row r="71" spans="1:10" s="128" customFormat="1" ht="14">
      <c r="A71" s="136"/>
      <c r="B71" s="136"/>
      <c r="C71" s="147" t="str">
        <f>+C62</f>
        <v>30.09.2024</v>
      </c>
      <c r="D71" s="147">
        <v>45291</v>
      </c>
      <c r="E71" s="136"/>
      <c r="F71" s="136"/>
      <c r="G71" s="136"/>
      <c r="H71" s="136"/>
      <c r="I71" s="136"/>
      <c r="J71" s="136"/>
    </row>
    <row r="72" spans="1:10" s="128" customFormat="1" ht="14">
      <c r="A72" s="136"/>
      <c r="B72" s="136"/>
      <c r="C72" s="145" t="s">
        <v>587</v>
      </c>
      <c r="D72" s="145" t="s">
        <v>587</v>
      </c>
      <c r="E72" s="136"/>
      <c r="G72" s="136"/>
      <c r="H72" s="136"/>
      <c r="I72" s="136"/>
      <c r="J72" s="136"/>
    </row>
    <row r="73" spans="1:10" s="128" customFormat="1" ht="14">
      <c r="A73" s="136"/>
      <c r="B73" s="136"/>
      <c r="C73" s="136"/>
      <c r="D73" s="136"/>
      <c r="E73" s="136"/>
      <c r="F73" s="136"/>
      <c r="G73" s="136"/>
      <c r="H73" s="136"/>
      <c r="I73" s="136"/>
      <c r="J73" s="136"/>
    </row>
    <row r="74" spans="1:10" s="128" customFormat="1" ht="14.5" thickBot="1">
      <c r="A74" s="362" t="s">
        <v>545</v>
      </c>
      <c r="B74" s="362"/>
      <c r="C74" s="156">
        <v>33137</v>
      </c>
      <c r="D74" s="156">
        <v>37893</v>
      </c>
      <c r="E74" s="136"/>
      <c r="F74" s="136"/>
      <c r="G74" s="136"/>
      <c r="H74" s="136"/>
      <c r="I74" s="136"/>
      <c r="J74" s="136"/>
    </row>
    <row r="75" spans="1:10" s="128" customFormat="1" ht="14">
      <c r="A75" s="136"/>
      <c r="B75" s="136"/>
      <c r="C75" s="157"/>
      <c r="D75" s="157"/>
      <c r="E75" s="136"/>
      <c r="F75" s="136"/>
      <c r="G75" s="136"/>
      <c r="H75" s="136"/>
      <c r="I75" s="136"/>
      <c r="J75" s="136"/>
    </row>
    <row r="76" spans="1:10" s="128" customFormat="1" ht="14.5" thickBot="1">
      <c r="A76" s="362" t="s">
        <v>546</v>
      </c>
      <c r="B76" s="362"/>
      <c r="C76" s="156">
        <v>10278</v>
      </c>
      <c r="D76" s="156">
        <v>13907</v>
      </c>
      <c r="E76" s="136"/>
      <c r="F76" s="136"/>
      <c r="G76" s="136"/>
      <c r="H76" s="136"/>
      <c r="I76" s="136"/>
      <c r="J76" s="136"/>
    </row>
    <row r="77" spans="1:10" s="121" customFormat="1" ht="14">
      <c r="A77" s="122"/>
      <c r="B77" s="122"/>
      <c r="C77" s="136"/>
      <c r="D77" s="136"/>
      <c r="E77" s="136"/>
      <c r="F77" s="122"/>
      <c r="G77" s="122"/>
      <c r="H77" s="122"/>
      <c r="I77" s="122"/>
      <c r="J77" s="122"/>
    </row>
    <row r="78" spans="1:10" s="121" customFormat="1" ht="14">
      <c r="A78" s="122"/>
      <c r="B78" s="122"/>
      <c r="C78" s="136"/>
      <c r="D78" s="136"/>
      <c r="E78" s="136"/>
      <c r="F78" s="122"/>
      <c r="G78" s="122"/>
      <c r="H78" s="122"/>
      <c r="I78" s="122"/>
      <c r="J78" s="122"/>
    </row>
    <row r="79" spans="1:10" s="121" customFormat="1" ht="14">
      <c r="A79" s="122" t="s">
        <v>387</v>
      </c>
      <c r="B79" s="122"/>
      <c r="C79" s="122"/>
      <c r="D79" s="122"/>
      <c r="E79" s="122"/>
      <c r="F79" s="122"/>
      <c r="G79" s="122"/>
      <c r="H79" s="122"/>
      <c r="I79" s="122"/>
      <c r="J79" s="122"/>
    </row>
    <row r="80" spans="1:10" s="121" customFormat="1" ht="29.25" customHeight="1">
      <c r="A80" s="358" t="s">
        <v>547</v>
      </c>
      <c r="B80" s="358"/>
      <c r="C80" s="358"/>
      <c r="D80" s="358"/>
      <c r="E80" s="358"/>
      <c r="F80" s="358"/>
      <c r="G80" s="358"/>
      <c r="H80" s="358"/>
      <c r="I80" s="358"/>
      <c r="J80" s="358"/>
    </row>
    <row r="81" spans="1:11" s="121" customFormat="1" ht="14">
      <c r="A81" s="122" t="s">
        <v>388</v>
      </c>
      <c r="B81" s="122"/>
      <c r="C81" s="122"/>
      <c r="D81" s="122"/>
      <c r="E81" s="122"/>
      <c r="F81" s="122"/>
      <c r="G81" s="122"/>
      <c r="H81" s="122"/>
      <c r="I81" s="122"/>
      <c r="J81" s="122"/>
    </row>
    <row r="82" spans="1:11" s="121" customFormat="1" ht="14">
      <c r="A82" s="124" t="s">
        <v>548</v>
      </c>
      <c r="B82" s="124"/>
      <c r="C82" s="124"/>
      <c r="D82" s="124"/>
      <c r="E82" s="124"/>
      <c r="F82" s="124"/>
      <c r="G82" s="124"/>
      <c r="H82" s="124"/>
      <c r="I82" s="124"/>
      <c r="J82" s="124"/>
    </row>
    <row r="83" spans="1:11" s="121" customFormat="1" ht="14">
      <c r="A83" s="122" t="s">
        <v>389</v>
      </c>
      <c r="B83" s="122"/>
      <c r="C83" s="122"/>
      <c r="D83" s="122"/>
      <c r="E83" s="122"/>
      <c r="F83" s="122"/>
      <c r="G83" s="122"/>
      <c r="H83" s="122"/>
      <c r="I83" s="122"/>
      <c r="J83" s="122"/>
    </row>
    <row r="84" spans="1:11" s="121" customFormat="1" ht="32.25" customHeight="1">
      <c r="A84" s="358" t="s">
        <v>549</v>
      </c>
      <c r="B84" s="358"/>
      <c r="C84" s="358"/>
      <c r="D84" s="358"/>
      <c r="E84" s="358"/>
      <c r="F84" s="358"/>
      <c r="G84" s="358"/>
      <c r="H84" s="358"/>
      <c r="I84" s="358"/>
      <c r="J84" s="358"/>
    </row>
    <row r="85" spans="1:11" s="121" customFormat="1" ht="14">
      <c r="A85" s="122" t="s">
        <v>390</v>
      </c>
      <c r="B85" s="122"/>
      <c r="C85" s="122"/>
      <c r="D85" s="122"/>
      <c r="E85" s="122"/>
      <c r="F85" s="122"/>
      <c r="G85" s="122"/>
      <c r="H85" s="122"/>
      <c r="I85" s="122"/>
      <c r="J85" s="122"/>
    </row>
    <row r="86" spans="1:11" s="121" customFormat="1" ht="14">
      <c r="A86" s="124" t="s">
        <v>550</v>
      </c>
      <c r="B86" s="122"/>
      <c r="C86" s="122"/>
      <c r="D86" s="122"/>
      <c r="E86" s="122"/>
      <c r="F86" s="122"/>
      <c r="G86" s="122"/>
      <c r="H86" s="122"/>
      <c r="I86" s="122"/>
      <c r="J86" s="122"/>
    </row>
    <row r="87" spans="1:11" s="121" customFormat="1" ht="14">
      <c r="A87" s="122" t="s">
        <v>551</v>
      </c>
      <c r="B87" s="122"/>
      <c r="C87" s="122"/>
      <c r="D87" s="122"/>
      <c r="E87" s="122"/>
      <c r="F87" s="122"/>
      <c r="G87" s="122"/>
      <c r="H87" s="122"/>
      <c r="I87" s="122"/>
      <c r="J87" s="122"/>
    </row>
    <row r="88" spans="1:11" s="121" customFormat="1" ht="14">
      <c r="A88" s="358" t="s">
        <v>552</v>
      </c>
      <c r="B88" s="358"/>
      <c r="C88" s="358"/>
      <c r="D88" s="358"/>
      <c r="E88" s="358"/>
      <c r="F88" s="358"/>
      <c r="G88" s="358"/>
      <c r="H88" s="358"/>
      <c r="I88" s="358"/>
      <c r="J88" s="358"/>
    </row>
    <row r="89" spans="1:11" s="121" customFormat="1" ht="14">
      <c r="A89" s="358" t="s">
        <v>553</v>
      </c>
      <c r="B89" s="358"/>
      <c r="C89" s="358"/>
      <c r="D89" s="358"/>
      <c r="E89" s="358"/>
      <c r="F89" s="358"/>
      <c r="G89" s="358"/>
      <c r="H89" s="358"/>
      <c r="I89" s="358"/>
      <c r="J89" s="358"/>
    </row>
    <row r="90" spans="1:11" s="121" customFormat="1" ht="14">
      <c r="A90" s="122" t="s">
        <v>554</v>
      </c>
      <c r="B90" s="122"/>
      <c r="C90" s="122"/>
      <c r="D90" s="122"/>
      <c r="E90" s="122"/>
      <c r="F90" s="122"/>
      <c r="G90" s="122"/>
      <c r="H90" s="122"/>
      <c r="I90" s="122"/>
      <c r="J90" s="122"/>
    </row>
    <row r="91" spans="1:11" s="121" customFormat="1" ht="14">
      <c r="A91" s="138" t="s">
        <v>594</v>
      </c>
      <c r="B91" s="138"/>
      <c r="C91" s="138"/>
      <c r="D91" s="138"/>
      <c r="E91" s="138"/>
      <c r="F91" s="138"/>
      <c r="G91" s="138"/>
      <c r="H91" s="138"/>
      <c r="I91" s="138"/>
      <c r="J91" s="138"/>
      <c r="K91" s="138"/>
    </row>
    <row r="92" spans="1:11" s="121" customFormat="1" ht="14">
      <c r="A92" s="138" t="s">
        <v>555</v>
      </c>
      <c r="B92" s="138"/>
      <c r="C92" s="138"/>
      <c r="D92" s="138"/>
      <c r="E92" s="138"/>
      <c r="F92" s="138"/>
      <c r="G92" s="138"/>
      <c r="H92" s="138"/>
      <c r="I92" s="138"/>
      <c r="J92" s="138"/>
      <c r="K92" s="138"/>
    </row>
    <row r="93" spans="1:11" s="121" customFormat="1" ht="14">
      <c r="A93" s="138" t="s">
        <v>556</v>
      </c>
    </row>
    <row r="94" spans="1:11" s="121" customFormat="1" ht="14">
      <c r="A94" s="138" t="s">
        <v>557</v>
      </c>
    </row>
    <row r="95" spans="1:11" s="121" customFormat="1" ht="27.75" customHeight="1">
      <c r="A95" s="358" t="s">
        <v>588</v>
      </c>
      <c r="B95" s="358"/>
      <c r="C95" s="358"/>
      <c r="D95" s="358"/>
      <c r="E95" s="358"/>
      <c r="F95" s="358"/>
      <c r="G95" s="358"/>
      <c r="H95" s="358"/>
      <c r="I95" s="358"/>
      <c r="J95" s="358"/>
      <c r="K95" s="138"/>
    </row>
    <row r="96" spans="1:11" s="121" customFormat="1" ht="15.75" customHeight="1">
      <c r="A96" s="122" t="s">
        <v>558</v>
      </c>
      <c r="B96" s="139"/>
      <c r="C96" s="139"/>
      <c r="D96" s="140"/>
      <c r="E96" s="122"/>
      <c r="F96" s="122"/>
      <c r="G96" s="122"/>
      <c r="H96" s="122"/>
      <c r="I96" s="122"/>
      <c r="J96" s="122"/>
      <c r="K96" s="138"/>
    </row>
    <row r="97" spans="1:12" s="121" customFormat="1" ht="14.5">
      <c r="A97" s="358" t="s">
        <v>559</v>
      </c>
      <c r="B97" s="358"/>
      <c r="C97" s="358"/>
      <c r="D97" s="358"/>
      <c r="E97" s="358"/>
      <c r="F97" s="358"/>
      <c r="G97" s="358"/>
      <c r="H97" s="358"/>
      <c r="I97" s="358"/>
      <c r="J97" s="358"/>
      <c r="K97" s="138"/>
      <c r="L97" s="141"/>
    </row>
    <row r="98" spans="1:12" s="121" customFormat="1" ht="14.5">
      <c r="A98" s="122" t="s">
        <v>560</v>
      </c>
      <c r="B98" s="122"/>
      <c r="C98" s="122"/>
      <c r="D98" s="122"/>
      <c r="E98" s="122"/>
      <c r="F98" s="122"/>
      <c r="G98" s="122"/>
      <c r="H98" s="122"/>
      <c r="I98" s="122"/>
      <c r="J98" s="122"/>
      <c r="K98" s="138"/>
      <c r="L98" s="141"/>
    </row>
    <row r="99" spans="1:12" s="121" customFormat="1" ht="14.5">
      <c r="A99" s="358" t="s">
        <v>561</v>
      </c>
      <c r="B99" s="358"/>
      <c r="C99" s="358"/>
      <c r="D99" s="358"/>
      <c r="E99" s="358"/>
      <c r="F99" s="358"/>
      <c r="G99" s="358"/>
      <c r="H99" s="358"/>
      <c r="I99" s="358"/>
      <c r="J99" s="358"/>
      <c r="K99" s="138"/>
      <c r="L99" s="141"/>
    </row>
    <row r="100" spans="1:12" s="121" customFormat="1" ht="14.5">
      <c r="A100" s="122" t="s">
        <v>562</v>
      </c>
      <c r="B100" s="122"/>
      <c r="C100" s="122"/>
      <c r="D100" s="122"/>
      <c r="E100" s="122"/>
      <c r="F100" s="122"/>
      <c r="G100" s="122"/>
      <c r="H100" s="122"/>
      <c r="I100" s="122"/>
      <c r="J100" s="122"/>
      <c r="K100" s="138"/>
      <c r="L100" s="141"/>
    </row>
    <row r="101" spans="1:12" s="121" customFormat="1" ht="14.5">
      <c r="A101" s="358" t="s">
        <v>563</v>
      </c>
      <c r="B101" s="358"/>
      <c r="C101" s="358"/>
      <c r="D101" s="358"/>
      <c r="E101" s="358"/>
      <c r="F101" s="358"/>
      <c r="G101" s="358"/>
      <c r="H101" s="358"/>
      <c r="I101" s="358"/>
      <c r="J101" s="358"/>
      <c r="K101" s="138"/>
      <c r="L101" s="141"/>
    </row>
    <row r="102" spans="1:12" s="121" customFormat="1" ht="14.5">
      <c r="A102" s="122" t="s">
        <v>564</v>
      </c>
      <c r="B102" s="122"/>
      <c r="C102" s="122"/>
      <c r="D102" s="122"/>
      <c r="E102" s="122"/>
      <c r="F102" s="122"/>
      <c r="G102" s="122"/>
      <c r="H102" s="122"/>
      <c r="I102" s="122"/>
      <c r="J102" s="122"/>
      <c r="K102" s="138"/>
      <c r="L102" s="141"/>
    </row>
    <row r="103" spans="1:12" s="121" customFormat="1" ht="14.5">
      <c r="A103" s="358" t="s">
        <v>565</v>
      </c>
      <c r="B103" s="358"/>
      <c r="C103" s="358"/>
      <c r="D103" s="358"/>
      <c r="E103" s="358"/>
      <c r="F103" s="358"/>
      <c r="G103" s="358"/>
      <c r="H103" s="358"/>
      <c r="I103" s="358"/>
      <c r="J103" s="358"/>
      <c r="K103" s="138"/>
      <c r="L103" s="141"/>
    </row>
    <row r="104" spans="1:12" s="121" customFormat="1" ht="14.5">
      <c r="A104" s="122" t="s">
        <v>566</v>
      </c>
      <c r="B104" s="122"/>
      <c r="C104" s="122"/>
      <c r="D104" s="122"/>
      <c r="E104" s="122"/>
      <c r="F104" s="122"/>
      <c r="G104" s="122"/>
      <c r="H104" s="122"/>
      <c r="I104" s="122"/>
      <c r="J104" s="122"/>
      <c r="K104" s="138"/>
      <c r="L104" s="141"/>
    </row>
    <row r="105" spans="1:12" s="121" customFormat="1" ht="34.5" customHeight="1">
      <c r="A105" s="358" t="s">
        <v>567</v>
      </c>
      <c r="B105" s="358"/>
      <c r="C105" s="358"/>
      <c r="D105" s="358"/>
      <c r="E105" s="358"/>
      <c r="F105" s="358"/>
      <c r="G105" s="358"/>
      <c r="H105" s="358"/>
      <c r="I105" s="358"/>
      <c r="J105" s="358"/>
      <c r="K105" s="138"/>
    </row>
    <row r="106" spans="1:12" s="121" customFormat="1" ht="14">
      <c r="A106" s="122" t="s">
        <v>568</v>
      </c>
      <c r="B106" s="122"/>
      <c r="C106" s="122"/>
      <c r="D106" s="122"/>
      <c r="E106" s="122"/>
      <c r="F106" s="122"/>
      <c r="G106" s="122"/>
      <c r="H106" s="122"/>
      <c r="I106" s="122"/>
      <c r="J106" s="122"/>
      <c r="K106" s="138"/>
    </row>
    <row r="107" spans="1:12" s="121" customFormat="1" ht="14">
      <c r="A107" s="142" t="s">
        <v>569</v>
      </c>
      <c r="B107" s="122"/>
      <c r="C107" s="122"/>
      <c r="D107" s="122"/>
      <c r="E107" s="122"/>
      <c r="F107" s="122"/>
      <c r="G107" s="122"/>
      <c r="H107" s="122"/>
      <c r="I107" s="122"/>
      <c r="J107" s="122"/>
      <c r="K107" s="138"/>
    </row>
    <row r="108" spans="1:12" s="121" customFormat="1" ht="14">
      <c r="A108" s="122" t="s">
        <v>570</v>
      </c>
      <c r="B108" s="138"/>
      <c r="C108" s="138"/>
      <c r="D108" s="138"/>
      <c r="E108" s="138"/>
      <c r="F108" s="138"/>
      <c r="G108" s="138"/>
      <c r="H108" s="138"/>
      <c r="I108" s="138"/>
      <c r="J108" s="138"/>
      <c r="K108" s="138"/>
    </row>
    <row r="109" spans="1:12" s="121" customFormat="1" ht="30.75" customHeight="1">
      <c r="A109" s="358" t="s">
        <v>571</v>
      </c>
      <c r="B109" s="358"/>
      <c r="C109" s="358"/>
      <c r="D109" s="358"/>
      <c r="E109" s="358"/>
      <c r="F109" s="358"/>
      <c r="G109" s="358"/>
      <c r="H109" s="358"/>
      <c r="I109" s="358"/>
      <c r="J109" s="358"/>
      <c r="K109" s="138"/>
    </row>
    <row r="110" spans="1:12" s="121" customFormat="1" ht="14">
      <c r="A110" s="122" t="s">
        <v>572</v>
      </c>
      <c r="B110" s="138"/>
      <c r="C110" s="138"/>
      <c r="D110" s="138"/>
      <c r="E110" s="138"/>
      <c r="F110" s="138"/>
      <c r="G110" s="138"/>
      <c r="H110" s="138"/>
      <c r="I110" s="138"/>
      <c r="J110" s="138"/>
      <c r="K110" s="138"/>
    </row>
    <row r="111" spans="1:12" s="121" customFormat="1" ht="14">
      <c r="A111" s="358" t="s">
        <v>573</v>
      </c>
      <c r="B111" s="358"/>
      <c r="C111" s="358"/>
      <c r="D111" s="358"/>
      <c r="E111" s="358"/>
      <c r="F111" s="358"/>
      <c r="G111" s="358"/>
      <c r="H111" s="358"/>
      <c r="I111" s="358"/>
      <c r="J111" s="358"/>
      <c r="K111" s="138"/>
    </row>
    <row r="112" spans="1:12" s="121" customFormat="1" ht="14">
      <c r="A112" s="138"/>
      <c r="B112" s="138"/>
      <c r="C112" s="138"/>
      <c r="D112" s="138"/>
      <c r="E112" s="138"/>
      <c r="F112" s="138"/>
      <c r="G112" s="138"/>
      <c r="H112" s="138"/>
      <c r="I112" s="138"/>
      <c r="J112" s="138"/>
      <c r="K112" s="138"/>
    </row>
    <row r="113" spans="1:11" s="121" customFormat="1" ht="30" customHeight="1">
      <c r="A113" s="358" t="s">
        <v>574</v>
      </c>
      <c r="B113" s="358"/>
      <c r="C113" s="358"/>
      <c r="D113" s="358"/>
      <c r="E113" s="358"/>
      <c r="F113" s="358"/>
      <c r="G113" s="358"/>
      <c r="H113" s="358"/>
      <c r="I113" s="358"/>
      <c r="J113" s="358"/>
      <c r="K113" s="138"/>
    </row>
    <row r="114" spans="1:11" s="121" customFormat="1" ht="14"/>
    <row r="115" spans="1:11" s="121" customFormat="1" ht="14">
      <c r="A115" s="143" t="s">
        <v>575</v>
      </c>
    </row>
    <row r="116" spans="1:11" s="121" customFormat="1" ht="52.5" customHeight="1">
      <c r="A116" s="358" t="s">
        <v>576</v>
      </c>
      <c r="B116" s="358"/>
      <c r="C116" s="358"/>
      <c r="D116" s="358"/>
      <c r="E116" s="358"/>
      <c r="F116" s="358"/>
      <c r="G116" s="358"/>
      <c r="H116" s="358"/>
      <c r="I116" s="358"/>
      <c r="J116" s="144"/>
      <c r="K116" s="144"/>
    </row>
    <row r="117" spans="1:11" s="121" customFormat="1" ht="48" customHeight="1">
      <c r="A117" s="358" t="s">
        <v>577</v>
      </c>
      <c r="B117" s="358"/>
      <c r="C117" s="358"/>
      <c r="D117" s="358"/>
      <c r="E117" s="358"/>
      <c r="F117" s="358"/>
      <c r="G117" s="358"/>
      <c r="H117" s="358"/>
      <c r="I117" s="358"/>
      <c r="J117" s="144"/>
      <c r="K117" s="138"/>
    </row>
    <row r="118" spans="1:11" s="121" customFormat="1" ht="37.5" customHeight="1">
      <c r="A118" s="358" t="s">
        <v>578</v>
      </c>
      <c r="B118" s="358"/>
      <c r="C118" s="358"/>
      <c r="D118" s="358"/>
      <c r="E118" s="358"/>
      <c r="F118" s="358"/>
      <c r="G118" s="358"/>
      <c r="H118" s="358"/>
      <c r="I118" s="358"/>
      <c r="J118" s="144"/>
      <c r="K118" s="138"/>
    </row>
    <row r="119" spans="1:11" s="121" customFormat="1" ht="37.5" customHeight="1">
      <c r="A119" s="358" t="s">
        <v>579</v>
      </c>
      <c r="B119" s="358"/>
      <c r="C119" s="358"/>
      <c r="D119" s="358"/>
      <c r="E119" s="358"/>
      <c r="F119" s="358"/>
      <c r="G119" s="358"/>
      <c r="H119" s="358"/>
      <c r="I119" s="358"/>
      <c r="J119" s="358"/>
      <c r="K119" s="138"/>
    </row>
    <row r="120" spans="1:11" s="121" customFormat="1" ht="45.75" customHeight="1">
      <c r="A120" s="358" t="s">
        <v>580</v>
      </c>
      <c r="B120" s="358"/>
      <c r="C120" s="358"/>
      <c r="D120" s="358"/>
      <c r="E120" s="358"/>
      <c r="F120" s="358"/>
      <c r="G120" s="358"/>
      <c r="H120" s="358"/>
      <c r="I120" s="358"/>
      <c r="J120" s="144"/>
      <c r="K120" s="138"/>
    </row>
    <row r="121" spans="1:11" s="121" customFormat="1" ht="44.25" customHeight="1">
      <c r="A121" s="358" t="s">
        <v>581</v>
      </c>
      <c r="B121" s="358"/>
      <c r="C121" s="358"/>
      <c r="D121" s="358"/>
      <c r="E121" s="358"/>
      <c r="F121" s="358"/>
      <c r="G121" s="358"/>
      <c r="H121" s="358"/>
      <c r="I121" s="358"/>
      <c r="J121" s="144"/>
      <c r="K121" s="138"/>
    </row>
    <row r="122" spans="1:11" s="121" customFormat="1" ht="35.25" customHeight="1">
      <c r="A122" s="358" t="s">
        <v>582</v>
      </c>
      <c r="B122" s="358"/>
      <c r="C122" s="358"/>
      <c r="D122" s="358"/>
      <c r="E122" s="358"/>
      <c r="F122" s="358"/>
      <c r="G122" s="358"/>
      <c r="H122" s="358"/>
      <c r="I122" s="358"/>
    </row>
    <row r="123" spans="1:11" s="121" customFormat="1" ht="35.25" customHeight="1">
      <c r="A123" s="358" t="s">
        <v>583</v>
      </c>
      <c r="B123" s="358"/>
      <c r="C123" s="358"/>
      <c r="D123" s="358"/>
      <c r="E123" s="358"/>
      <c r="F123" s="358"/>
      <c r="G123" s="358"/>
      <c r="H123" s="358"/>
      <c r="I123" s="358"/>
      <c r="J123" s="358"/>
    </row>
    <row r="124" spans="1:11" s="121" customFormat="1" ht="14"/>
    <row r="125" spans="1:11" s="121" customFormat="1" ht="14">
      <c r="A125" s="143" t="s">
        <v>584</v>
      </c>
    </row>
    <row r="126" spans="1:11" s="121" customFormat="1" ht="45" customHeight="1">
      <c r="A126" s="359" t="s">
        <v>585</v>
      </c>
      <c r="B126" s="359"/>
      <c r="C126" s="359"/>
      <c r="D126" s="359"/>
      <c r="E126" s="359"/>
      <c r="F126" s="359"/>
      <c r="G126" s="359"/>
      <c r="H126" s="359"/>
      <c r="I126" s="359"/>
      <c r="J126" s="359"/>
      <c r="K126" s="359"/>
    </row>
    <row r="127" spans="1:11" s="121" customFormat="1" ht="14">
      <c r="A127" s="121" t="s">
        <v>586</v>
      </c>
    </row>
    <row r="128" spans="1:11" s="121" customFormat="1" ht="14"/>
  </sheetData>
  <mergeCells count="36">
    <mergeCell ref="A80:J80"/>
    <mergeCell ref="A84:J84"/>
    <mergeCell ref="A88:J88"/>
    <mergeCell ref="A1:I40"/>
    <mergeCell ref="A42:J42"/>
    <mergeCell ref="A43:J43"/>
    <mergeCell ref="A48:J48"/>
    <mergeCell ref="B54:C54"/>
    <mergeCell ref="D54:E54"/>
    <mergeCell ref="F54:G54"/>
    <mergeCell ref="H54:I54"/>
    <mergeCell ref="J54:K54"/>
    <mergeCell ref="L54:M54"/>
    <mergeCell ref="A65:B65"/>
    <mergeCell ref="A67:B67"/>
    <mergeCell ref="A74:B74"/>
    <mergeCell ref="A76:B76"/>
    <mergeCell ref="A89:J89"/>
    <mergeCell ref="A95:J95"/>
    <mergeCell ref="A97:J97"/>
    <mergeCell ref="A99:J99"/>
    <mergeCell ref="A101:J101"/>
    <mergeCell ref="A103:J103"/>
    <mergeCell ref="A105:J105"/>
    <mergeCell ref="A109:J109"/>
    <mergeCell ref="A111:J111"/>
    <mergeCell ref="A113:J113"/>
    <mergeCell ref="A116:I116"/>
    <mergeCell ref="A117:I117"/>
    <mergeCell ref="A123:J123"/>
    <mergeCell ref="A126:K126"/>
    <mergeCell ref="A118:I118"/>
    <mergeCell ref="A119:J119"/>
    <mergeCell ref="A120:I120"/>
    <mergeCell ref="A121:I121"/>
    <mergeCell ref="A122:I122"/>
  </mergeCells>
  <hyperlinks>
    <hyperlink ref="A107" r:id="rId1" xr:uid="{E2A9EF23-7A45-4451-A36B-874EE4EC4A4A}"/>
    <hyperlink ref="A46" r:id="rId2" xr:uid="{D68CC85D-F5F3-4EF9-BB0C-0CE4E1B211DB}"/>
  </hyperlinks>
  <pageMargins left="0.7" right="0.7" top="0.75" bottom="0.75" header="0.3" footer="0.3"/>
  <pageSetup paperSize="9" scale="29"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Orhideja Gjenero</cp:lastModifiedBy>
  <cp:lastPrinted>2024-01-19T16:58:46Z</cp:lastPrinted>
  <dcterms:created xsi:type="dcterms:W3CDTF">2008-10-17T11:51:54Z</dcterms:created>
  <dcterms:modified xsi:type="dcterms:W3CDTF">2024-10-24T10:05:33Z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