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C:\Users\mario\OneDrive\Dokumenti\DRUŠTVA\HELIOS FAROS\Financijski izvještaji\2021\Q4\"/>
    </mc:Choice>
  </mc:AlternateContent>
  <xr:revisionPtr revIDLastSave="0" documentId="13_ncr:1_{02150FEA-7495-4A61-988D-2CE62EDCA5C6}" xr6:coauthVersionLast="47" xr6:coauthVersionMax="47" xr10:uidLastSave="{00000000-0000-0000-0000-000000000000}"/>
  <bookViews>
    <workbookView xWindow="-108" yWindow="-108" windowWidth="23256" windowHeight="12456"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85" i="24" l="1"/>
  <c r="D111" i="24"/>
  <c r="E109" i="24" s="1"/>
  <c r="B111" i="24"/>
  <c r="C107" i="24" s="1"/>
  <c r="F110" i="24"/>
  <c r="E110" i="24"/>
  <c r="C110" i="24"/>
  <c r="F109" i="24"/>
  <c r="F108" i="24"/>
  <c r="E108" i="24"/>
  <c r="C108" i="24"/>
  <c r="F107" i="24"/>
  <c r="E107" i="24"/>
  <c r="F106" i="24"/>
  <c r="C95" i="24"/>
  <c r="B95" i="24"/>
  <c r="D79" i="24"/>
  <c r="D78" i="24"/>
  <c r="D77" i="24"/>
  <c r="D69" i="24"/>
  <c r="D68" i="24"/>
  <c r="D67" i="24"/>
  <c r="D66" i="24"/>
  <c r="D65" i="24"/>
  <c r="D64" i="24"/>
  <c r="K112" i="26"/>
  <c r="J112" i="26"/>
  <c r="K86" i="26"/>
  <c r="J86" i="26"/>
  <c r="C106" i="24" l="1"/>
  <c r="E106" i="24"/>
  <c r="C109" i="24"/>
  <c r="I89" i="26"/>
  <c r="U36" i="22" l="1"/>
  <c r="T36" i="22"/>
  <c r="S36" i="22"/>
  <c r="R36" i="22"/>
  <c r="Q36" i="22"/>
  <c r="P36" i="22"/>
  <c r="O36" i="22"/>
  <c r="N36" i="22"/>
  <c r="M36" i="22"/>
  <c r="L36" i="22"/>
  <c r="K36" i="22"/>
  <c r="J36" i="22"/>
  <c r="I36" i="22"/>
  <c r="H36" i="22"/>
  <c r="W8" i="22" l="1"/>
  <c r="W9" i="22"/>
  <c r="W7" i="22"/>
  <c r="J98" i="26" l="1"/>
  <c r="K98" i="26"/>
  <c r="I98" i="26"/>
  <c r="H98" i="26"/>
  <c r="J91" i="26"/>
  <c r="K91" i="26"/>
  <c r="I91" i="26"/>
  <c r="H91" i="26"/>
  <c r="J108" i="26" l="1"/>
  <c r="K90" i="26"/>
  <c r="H108" i="26"/>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I60" i="26"/>
  <c r="I14" i="26"/>
  <c r="I61" i="26" s="1"/>
  <c r="J14" i="26"/>
  <c r="J61" i="26" s="1"/>
  <c r="J60" i="26"/>
  <c r="K60" i="26"/>
  <c r="H60" i="26"/>
  <c r="H14" i="26"/>
  <c r="H61" i="26" s="1"/>
  <c r="I21" i="21"/>
  <c r="H36" i="21"/>
  <c r="I36" i="21"/>
  <c r="H49" i="21"/>
  <c r="I49" i="21"/>
  <c r="K62" i="26" l="1"/>
  <c r="K68" i="26" s="1"/>
  <c r="K64" i="26"/>
  <c r="K63" i="26"/>
  <c r="I64" i="26"/>
  <c r="I63" i="26"/>
  <c r="I62" i="26"/>
  <c r="I67" i="26" s="1"/>
  <c r="H63" i="26"/>
  <c r="J64" i="26"/>
  <c r="J62" i="26"/>
  <c r="J67" i="26" s="1"/>
  <c r="J63" i="26"/>
  <c r="H62" i="26"/>
  <c r="H68" i="26" s="1"/>
  <c r="H64" i="26"/>
  <c r="I51" i="21"/>
  <c r="I53" i="21" s="1"/>
  <c r="H51" i="21"/>
  <c r="H53" i="21" s="1"/>
  <c r="K66" i="26" l="1"/>
  <c r="K89" i="26" s="1"/>
  <c r="K109" i="26" s="1"/>
  <c r="K67" i="26"/>
  <c r="I66" i="26"/>
  <c r="I68" i="26"/>
  <c r="H66" i="26"/>
  <c r="H89" i="26" s="1"/>
  <c r="H109" i="26" s="1"/>
  <c r="H67" i="26"/>
  <c r="J66" i="26"/>
  <c r="J89" i="26" s="1"/>
  <c r="J109" i="26" s="1"/>
  <c r="J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U39" i="22"/>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W36" i="22" s="1"/>
  <c r="Y36"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V39" i="22" l="1"/>
  <c r="I24" i="20"/>
  <c r="I27" i="20" s="1"/>
  <c r="I55" i="20"/>
  <c r="H72" i="18"/>
  <c r="I44" i="18"/>
  <c r="I75" i="18"/>
  <c r="I133" i="18" s="1"/>
  <c r="I9" i="18"/>
  <c r="I42" i="20"/>
  <c r="Y61" i="22"/>
  <c r="Y62" i="22" s="1"/>
  <c r="W61" i="22"/>
  <c r="W62" i="22" s="1"/>
  <c r="Y32" i="22"/>
  <c r="Y33" i="22" s="1"/>
  <c r="W32" i="22"/>
  <c r="W33" i="22" s="1"/>
  <c r="Y34" i="22"/>
  <c r="W34" i="22"/>
  <c r="Y39" i="22"/>
  <c r="W39" i="22"/>
  <c r="Y10" i="22"/>
  <c r="Y30" i="22" s="1"/>
  <c r="W10" i="22"/>
  <c r="W30" i="22" s="1"/>
  <c r="V57" i="22" l="1"/>
  <c r="I57" i="20"/>
  <c r="I59" i="20" s="1"/>
  <c r="I72" i="18"/>
  <c r="U57" i="22" l="1"/>
  <c r="V63" i="22"/>
  <c r="V59" i="22"/>
  <c r="W57" i="22" l="1"/>
  <c r="U63" i="22"/>
  <c r="U59" i="22"/>
  <c r="Y57" i="22" l="1"/>
  <c r="W63" i="22"/>
  <c r="W59" i="22"/>
  <c r="Y63" i="22" l="1"/>
  <c r="Y59" i="22"/>
</calcChain>
</file>

<file path=xl/sharedStrings.xml><?xml version="1.0" encoding="utf-8"?>
<sst xmlns="http://schemas.openxmlformats.org/spreadsheetml/2006/main" count="697" uniqueCount="605">
  <si>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</si>
  <si>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</si>
  <si>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</si>
  <si>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</si>
  <si>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</si>
  <si>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</si>
  <si>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</si>
  <si>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</si>
  <si>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</si>
  <si>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</si>
  <si>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</si>
  <si>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</si>
  <si>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</si>
  <si>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</si>
  <si>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</si>
  <si>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</si>
  <si>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</si>
  <si>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</si>
  <si>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</si>
  <si>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</si>
  <si>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</si>
  <si>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</si>
  <si>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</si>
  <si>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</si>
  <si>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</si>
  <si>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</si>
  <si>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</si>
  <si>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</si>
  <si>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</si>
  <si>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</si>
  <si>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</si>
  <si>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</si>
  <si>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</si>
  <si>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</si>
  <si>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</si>
  <si>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</si>
  <si>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</si>
  <si>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</si>
  <si>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</si>
  <si>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</si>
  <si>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</si>
  <si>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</si>
  <si>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</si>
  <si>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</si>
  <si>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</si>
  <si>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</si>
  <si>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</si>
  <si>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</si>
  <si>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</si>
  <si>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</si>
  <si>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</si>
  <si>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</si>
  <si>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</si>
  <si>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</si>
  <si>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</si>
  <si>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</si>
  <si>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</si>
  <si>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</si>
  <si>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</si>
  <si>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</si>
  <si>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</si>
  <si>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</si>
  <si>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</si>
  <si>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</si>
  <si>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</si>
  <si>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</si>
  <si>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</si>
  <si>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</si>
  <si>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</si>
  <si>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</si>
  <si>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</si>
  <si>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</si>
  <si>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</si>
  <si>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</si>
  <si>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</si>
  <si>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</si>
  <si>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</si>
  <si>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</si>
  <si>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</si>
  <si>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</si>
  <si>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</si>
  <si>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</si>
  <si>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</si>
  <si>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</si>
  <si>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</si>
  <si>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</si>
  <si>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</si>
  <si>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</si>
  <si>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</si>
  <si>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</si>
  <si>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</si>
  <si>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</si>
  <si>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</si>
  <si>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</si>
  <si>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</si>
  <si>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</si>
  <si>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</si>
  <si>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</si>
  <si>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</si>
  <si>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</si>
  <si>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</si>
  <si>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</si>
  <si>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</si>
  <si>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</si>
  <si>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</si>
  <si>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</si>
  <si>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</si>
  <si>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</si>
  <si>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</si>
  <si>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</si>
  <si>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</si>
  <si>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</si>
  <si>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</si>
  <si>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</si>
  <si>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</si>
  <si>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</si>
  <si>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</si>
  <si>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</si>
  <si>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</si>
  <si>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</si>
  <si>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</si>
  <si>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</si>
  <si>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</si>
  <si>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</si>
  <si>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</si>
  <si>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</si>
  <si>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</si>
  <si>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</si>
  <si>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</si>
  <si>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</si>
  <si>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</si>
  <si>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</si>
  <si>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</si>
  <si>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</si>
  <si>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</si>
  <si>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</si>
  <si>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</si>
  <si>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</si>
  <si>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</si>
  <si>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</si>
  <si>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</si>
  <si>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</si>
  <si>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</si>
  <si>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</si>
  <si>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</si>
  <si>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</si>
  <si>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</si>
  <si>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</si>
  <si>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</si>
  <si>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</si>
  <si>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</si>
  <si>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</si>
  <si>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</si>
  <si>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</si>
  <si>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</si>
  <si>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</si>
  <si>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</si>
  <si>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</si>
  <si>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</si>
  <si>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</si>
  <si>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</si>
  <si>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</si>
  <si>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</si>
  <si>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</si>
  <si>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</si>
  <si>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</si>
  <si>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</si>
  <si>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</si>
  <si>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</si>
  <si>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</si>
  <si>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</si>
  <si>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</si>
  <si>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</si>
  <si>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</si>
  <si>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</si>
  <si>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</si>
  <si>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</si>
  <si>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</si>
  <si>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</si>
  <si>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</si>
  <si>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</si>
  <si>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</si>
  <si>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</si>
  <si>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</si>
  <si>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</si>
  <si>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</si>
  <si>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</si>
  <si>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</si>
  <si>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</si>
  <si>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</si>
  <si>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</si>
  <si>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</si>
  <si>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</si>
  <si>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</si>
  <si>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</si>
  <si>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</si>
  <si>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</si>
  <si>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</si>
  <si>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</si>
  <si>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</si>
  <si>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</si>
  <si>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</si>
  <si>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</si>
  <si>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</si>
  <si>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</si>
  <si>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</si>
  <si>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</si>
  <si>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</si>
  <si>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</si>
  <si>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</si>
  <si>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</si>
  <si>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</si>
  <si>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</si>
  <si>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</si>
  <si>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</si>
  <si>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</si>
  <si>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</si>
  <si>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</si>
  <si>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</si>
  <si>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</si>
  <si>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</si>
  <si>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</si>
  <si>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</si>
  <si>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</si>
  <si>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</si>
  <si>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</si>
  <si>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</si>
  <si>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</si>
  <si>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</si>
  <si>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</si>
  <si>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</si>
  <si>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</si>
  <si>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</si>
  <si>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</si>
  <si>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</si>
  <si>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</si>
  <si>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</si>
  <si>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</si>
  <si>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</si>
  <si>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</si>
  <si>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</si>
  <si>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</si>
  <si>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</si>
  <si>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</si>
  <si>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</si>
  <si>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</si>
  <si>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</si>
  <si>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</si>
  <si>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</si>
  <si>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</si>
  <si>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</si>
  <si>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</si>
  <si>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</si>
  <si>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</si>
  <si>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</si>
  <si>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</si>
  <si>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</si>
  <si>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</si>
  <si>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</si>
  <si>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</si>
  <si>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</si>
  <si>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</si>
  <si>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</si>
  <si>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</si>
  <si>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</si>
  <si>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</si>
  <si>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</si>
  <si>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</si>
  <si>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</si>
  <si>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</si>
  <si>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</si>
  <si>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</si>
  <si>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</si>
  <si>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</si>
  <si>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</si>
  <si>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</si>
  <si>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</si>
  <si>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</si>
  <si>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</si>
  <si>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</si>
  <si>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</si>
  <si>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</si>
  <si>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</si>
  <si>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</si>
  <si>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</si>
  <si>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</si>
  <si>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</si>
  <si>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</si>
  <si>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</si>
  <si>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</si>
  <si>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</si>
  <si>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</si>
  <si>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</si>
  <si>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</si>
  <si>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</si>
  <si>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</si>
  <si>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</si>
  <si>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</si>
  <si>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</si>
  <si>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</si>
  <si>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</si>
  <si>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</si>
  <si>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</si>
  <si>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</si>
  <si>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</si>
  <si>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</si>
  <si>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</si>
  <si>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</si>
  <si>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</si>
  <si>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</si>
  <si>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</si>
  <si>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</si>
  <si>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</si>
  <si>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</si>
  <si>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</si>
  <si>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</si>
  <si>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</si>
  <si>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</si>
  <si>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</si>
  <si>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</si>
  <si>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</si>
  <si>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</si>
  <si>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</si>
  <si>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</si>
  <si>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</si>
  <si>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</si>
  <si>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</si>
  <si>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</si>
  <si>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</si>
  <si>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</si>
  <si>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</si>
  <si>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</si>
  <si>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</si>
  <si>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</si>
  <si>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</si>
  <si>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</si>
  <si>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</si>
  <si>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</si>
  <si>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</si>
  <si>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</si>
  <si>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</si>
  <si>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</si>
  <si>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</si>
  <si>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</si>
  <si>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</si>
  <si>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</si>
  <si>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</si>
  <si>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</si>
  <si>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</si>
  <si>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</si>
  <si>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</si>
  <si>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</si>
  <si>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</si>
  <si>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</si>
  <si>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</si>
  <si>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</si>
  <si>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</si>
  <si>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</si>
  <si>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</si>
  <si>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</si>
  <si>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</si>
  <si>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</si>
  <si>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</si>
  <si>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</si>
  <si>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</si>
  <si>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</si>
  <si>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</si>
  <si>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</si>
  <si>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</si>
  <si>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</si>
  <si>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</si>
  <si>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</si>
  <si>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</si>
  <si>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</si>
  <si>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</si>
  <si>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</si>
  <si>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</si>
  <si>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</si>
  <si>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</si>
  <si>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</si>
  <si>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</si>
  <si>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</si>
  <si>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</si>
  <si>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</si>
  <si>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</si>
  <si>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</si>
  <si>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</si>
  <si>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</si>
  <si>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</si>
  <si>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</si>
  <si>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</si>
  <si>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</si>
  <si>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</si>
  <si>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</si>
  <si>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</si>
  <si>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</si>
  <si>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</si>
  <si>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</si>
  <si>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</si>
  <si>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</si>
  <si>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</si>
  <si>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</si>
  <si>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</si>
  <si>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</si>
  <si>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</si>
  <si>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</si>
  <si>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</si>
  <si>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</si>
  <si>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</si>
  <si>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</si>
  <si>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</si>
  <si>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</si>
  <si>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</si>
  <si>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</si>
  <si>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</si>
  <si>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</si>
  <si>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</si>
  <si>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</si>
  <si>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</si>
  <si>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</si>
  <si>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</si>
  <si>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</si>
  <si>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</si>
  <si>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</si>
  <si>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</si>
  <si>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</si>
  <si>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</si>
  <si>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</si>
  <si>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</si>
  <si>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</si>
  <si>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</si>
  <si>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</si>
  <si>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</si>
  <si>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</si>
  <si>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</si>
  <si>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</si>
  <si>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</si>
  <si>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</si>
  <si>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</si>
  <si>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</si>
  <si>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</si>
  <si>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</si>
  <si>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</si>
  <si>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</si>
  <si>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</si>
  <si>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</si>
  <si>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</si>
  <si>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02015838</t>
  </si>
  <si>
    <t>RH</t>
  </si>
  <si>
    <t>060213634</t>
  </si>
  <si>
    <t>48594515409</t>
  </si>
  <si>
    <t>747800D0K38EVHMJ4H31</t>
  </si>
  <si>
    <t>3983</t>
  </si>
  <si>
    <t>HELIOS FAROS d.d.</t>
  </si>
  <si>
    <t>STARI GRAD</t>
  </si>
  <si>
    <t>NASELJE HELIOS 5</t>
  </si>
  <si>
    <t>helios@heliosfaros.hr</t>
  </si>
  <si>
    <t>www.heliosfaros.hr</t>
  </si>
  <si>
    <t>stanje na dan 31.12.2021</t>
  </si>
  <si>
    <t>u razdoblju 01.01.2021 do 31.12.2021</t>
  </si>
  <si>
    <t>u razdoblju 01.01.2021. do 31.12.2021.</t>
  </si>
  <si>
    <r>
      <t>I.</t>
    </r>
    <r>
      <rPr>
        <b/>
        <sz val="7"/>
        <rFont val="Times New Roman"/>
        <family val="1"/>
      </rPr>
      <t xml:space="preserve">                  </t>
    </r>
    <r>
      <rPr>
        <b/>
        <sz val="9"/>
        <rFont val="Arial"/>
        <family val="2"/>
      </rPr>
      <t>INFORMACIJE O DRUŠTVU</t>
    </r>
  </si>
  <si>
    <t>Naziv društva:</t>
  </si>
  <si>
    <t>Adresa:</t>
  </si>
  <si>
    <t>Naselje Helios 5, 21460 Stari Grad</t>
  </si>
  <si>
    <t>OIB:</t>
  </si>
  <si>
    <t>Helios Faros d.d. je društvo registrirano u Starom Gradu na otoku Hvaru u Republici Hrvatskoj. Osnovne djelatnosti Društva su smještajne i ugostiteljske usluge. Društvo ima 528 smještajnih jedinica u upotrebi (s više od 1.150 kreveta) u 4 različita objekta.</t>
  </si>
  <si>
    <t>Odlukom Trgovačkog suda u Splitu 11. veljače 2016. godine nad Društvom je otvoren stečajni postupak. 22. srpnja 2019. godine Rješenjem Trgovačkog suda u Splitu zaključen je stečajni postupak nad Društvom.</t>
  </si>
  <si>
    <t>Uprava i Nadzorni odbor</t>
  </si>
  <si>
    <t>Uprava:</t>
  </si>
  <si>
    <t>Vladimir Bunić, predsjednik Uprave</t>
  </si>
  <si>
    <t>Nadzorni odbor:</t>
  </si>
  <si>
    <t>Mirko Herceg, predsjednik nadzornog odbora</t>
  </si>
  <si>
    <t>Marko Čižmek, zamjenik predsjednika nadzornog odbora</t>
  </si>
  <si>
    <t>Mladen Markoč, član nadzornog odbora</t>
  </si>
  <si>
    <t>Goran Fabris, član nadzornog odbora</t>
  </si>
  <si>
    <t>Vlasnička struktura</t>
  </si>
  <si>
    <t>/PBZ CO OMF - kategorija B</t>
  </si>
  <si>
    <t>Valamar Riviera d.d.</t>
  </si>
  <si>
    <t>/PBZ CO OMF - kategorija A</t>
  </si>
  <si>
    <t>Grad Stari Grad</t>
  </si>
  <si>
    <t xml:space="preserve">Svježić Stephan Christian </t>
  </si>
  <si>
    <t>Radić Milan</t>
  </si>
  <si>
    <t>TZ Stari Grad</t>
  </si>
  <si>
    <t>Validus d.d. u stečaju</t>
  </si>
  <si>
    <t>Krstulović Josip</t>
  </si>
  <si>
    <t>CERP</t>
  </si>
  <si>
    <t>Mali dioničari</t>
  </si>
  <si>
    <t>Ukupno</t>
  </si>
  <si>
    <r>
      <t>II.</t>
    </r>
    <r>
      <rPr>
        <b/>
        <sz val="7"/>
        <rFont val="Times New Roman"/>
        <family val="1"/>
      </rPr>
      <t xml:space="preserve">                </t>
    </r>
    <r>
      <rPr>
        <b/>
        <sz val="9"/>
        <rFont val="Arial"/>
        <family val="2"/>
      </rPr>
      <t xml:space="preserve">OSNOVE SASTAVLJANJA FINANCIJSKIH IZVJEŠTAJA </t>
    </r>
  </si>
  <si>
    <t xml:space="preserve">Financijski izvještaji Društva sastavljeni su sukladno Međunarodnim standardima financijskog izvještavanja koji su usvojeni od Europske unije („EU MSFI“ ili „MSFI“). </t>
  </si>
  <si>
    <t>Financijski izvještaji izrađeni su primjenom metode povijesnog troška. Financijski izvještaji pripremljeni su pod pretpostavkom da će Društvo nastaviti poslovati u skladu s načelom neograničenosti vremena poslovanja u svim prikazanim razdobljima.</t>
  </si>
  <si>
    <t>Sastavljanje financijskih izvještaja sukladno Međunarodnim standardima financijskog izvještavanja koji su usvojeni od Europske unije zahtijeva upotrebu određenih ključnih računovodstvenih procjena. Također se od Uprave zahtijeva da se služi prosudbama u procesu primjene računovodstvenih politika Društva.</t>
  </si>
  <si>
    <r>
      <t>a)</t>
    </r>
    <r>
      <rPr>
        <sz val="7"/>
        <rFont val="Times New Roman"/>
        <family val="1"/>
      </rPr>
      <t xml:space="preserve">      </t>
    </r>
    <r>
      <rPr>
        <sz val="9"/>
        <rFont val="Arial"/>
        <family val="2"/>
      </rPr>
      <t>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r>
  </si>
  <si>
    <t>%</t>
  </si>
  <si>
    <t>n/a</t>
  </si>
  <si>
    <t xml:space="preserve">Komentar: </t>
  </si>
  <si>
    <t>Obveze prema dobavljačima</t>
  </si>
  <si>
    <t>Ostale kratkoročne obveze</t>
  </si>
  <si>
    <t>Poslovni prihodi – u kn</t>
  </si>
  <si>
    <t>Poslovni prihodi (kn)</t>
  </si>
  <si>
    <t>Prihodi od prodaje</t>
  </si>
  <si>
    <t>Ostali poslovni prihodi</t>
  </si>
  <si>
    <t>Prihodi od upotrebe vl. proizvoda</t>
  </si>
  <si>
    <t xml:space="preserve">Ukupno </t>
  </si>
  <si>
    <t>Poslovni rashodi – u kn</t>
  </si>
  <si>
    <t xml:space="preserve">Poslovni rashodi (kn) </t>
  </si>
  <si>
    <t>Materijalni troškovi</t>
  </si>
  <si>
    <t>Troškovi zaposlenih</t>
  </si>
  <si>
    <t>Amortizacija</t>
  </si>
  <si>
    <t>Ostali troškovi</t>
  </si>
  <si>
    <t>Ostali poslovni rashodi</t>
  </si>
  <si>
    <t>Poslovni rashodi</t>
  </si>
  <si>
    <r>
      <t>b)</t>
    </r>
    <r>
      <rPr>
        <sz val="7"/>
        <rFont val="Times New Roman"/>
        <family val="1"/>
      </rPr>
      <t xml:space="preserve">      </t>
    </r>
    <r>
      <rPr>
        <sz val="9"/>
        <rFont val="Arial"/>
        <family val="2"/>
      </rPr>
      <t xml:space="preserve">informacije gdje je omogućen pristup posljednjim godišnjim financijskim izvještajima, radi razumijevanja informacija objavljenih u bilješkama uz financijske izvještaje sastavljene za izvještajno tromjesečno razdoblje, </t>
    </r>
  </si>
  <si>
    <t>Pristup svim informacijama i financijskim izvještajima je na www.heliosfaros.hr</t>
  </si>
  <si>
    <r>
      <t>c)</t>
    </r>
    <r>
      <rPr>
        <sz val="7"/>
        <rFont val="Times New Roman"/>
        <family val="1"/>
      </rPr>
      <t xml:space="preserve">      </t>
    </r>
    <r>
      <rPr>
        <sz val="9"/>
        <rFont val="Arial"/>
        <family val="2"/>
      </rPr>
      <t>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r>
  </si>
  <si>
    <r>
      <t>d)</t>
    </r>
    <r>
      <rPr>
        <sz val="7"/>
        <rFont val="Times New Roman"/>
        <family val="1"/>
      </rPr>
      <t xml:space="preserve">      </t>
    </r>
    <r>
      <rPr>
        <sz val="9"/>
        <rFont val="Arial"/>
        <family val="2"/>
      </rPr>
      <t xml:space="preserve">objašnjenje poslovnih rezultata u slučaju da izdavatelj obavlja djelatnost sezonske prirode (točke 37. i 38. MRS 34 - Financijsko izvještavanje za razdoblja tijekom godine) </t>
    </r>
  </si>
  <si>
    <t>e) ostale objave koje propisuje MRS 34- Financijsko izvještavanje za razdoblja tijekom godine te</t>
  </si>
  <si>
    <t>f) u bilješkama uz financijske izvještaje za tromjesečna razdoblja, osim gore navedenih informacija, objavljuju se i sljedeće informacije:</t>
  </si>
  <si>
    <r>
      <t>1.</t>
    </r>
    <r>
      <rPr>
        <sz val="7"/>
        <rFont val="Times New Roman"/>
        <family val="1"/>
      </rPr>
      <t xml:space="preserve">      </t>
    </r>
    <r>
      <rPr>
        <sz val="9"/>
        <rFont val="Arial"/>
        <family val="2"/>
      </rPr>
      <t>naziv, sjedište poduzetnika (adresa), pravni oblik poduzetnika, državu osnivanja, matični broj subjekta, osobni identifikacijski broj te, ako je primjenjivo, da je poduzetnik u likvidaciji, stečaju, skraćenom postupku prestanka ili izvanrednoj upravi</t>
    </r>
  </si>
  <si>
    <t>Društvo redovito posluje</t>
  </si>
  <si>
    <r>
      <t>2.</t>
    </r>
    <r>
      <rPr>
        <sz val="7"/>
        <rFont val="Times New Roman"/>
        <family val="1"/>
      </rPr>
      <t xml:space="preserve">      </t>
    </r>
    <r>
      <rPr>
        <sz val="9"/>
        <rFont val="Arial"/>
        <family val="2"/>
      </rPr>
      <t>usvojene računovodstvene politike (samo naznaku je li došlo do promjene u odnosu na prethodno razdoblje)</t>
    </r>
  </si>
  <si>
    <t>Nije bilo promjena u računovodstvenim politikama</t>
  </si>
  <si>
    <r>
      <t>3.</t>
    </r>
    <r>
      <rPr>
        <sz val="7"/>
        <rFont val="Times New Roman"/>
        <family val="1"/>
      </rPr>
      <t xml:space="preserve">      </t>
    </r>
    <r>
      <rPr>
        <sz val="9"/>
        <rFont val="Arial"/>
        <family val="2"/>
      </rPr>
      <t>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r>
  </si>
  <si>
    <t>Sve financijske obveze uključene su u bilancu</t>
  </si>
  <si>
    <r>
      <t>4.</t>
    </r>
    <r>
      <rPr>
        <sz val="7"/>
        <rFont val="Times New Roman"/>
        <family val="1"/>
      </rPr>
      <t xml:space="preserve">      </t>
    </r>
    <r>
      <rPr>
        <sz val="9"/>
        <rFont val="Arial"/>
        <family val="2"/>
      </rPr>
      <t>iznos i prirodu pojedinih stavki prihoda ili rashoda izuzetne veličine ili pojave</t>
    </r>
  </si>
  <si>
    <r>
      <t>5.</t>
    </r>
    <r>
      <rPr>
        <sz val="7"/>
        <rFont val="Times New Roman"/>
        <family val="1"/>
      </rPr>
      <t xml:space="preserve">      </t>
    </r>
    <r>
      <rPr>
        <sz val="9"/>
        <rFont val="Arial"/>
        <family val="2"/>
      </rPr>
      <t>iznose koje poduzetnik duguje i koji dospijevaju nakon više od pet godina, kao i ukupna dugovanja poduzetnika pokrivena vrijednim osiguranjem koje je dao poduzetnik, uz naznaku vrste i oblika osiguranja</t>
    </r>
  </si>
  <si>
    <t>Društvo nema takvu vrstu obveza</t>
  </si>
  <si>
    <r>
      <t>6.</t>
    </r>
    <r>
      <rPr>
        <sz val="7"/>
        <rFont val="Times New Roman"/>
        <family val="1"/>
      </rPr>
      <t xml:space="preserve">      </t>
    </r>
    <r>
      <rPr>
        <sz val="9"/>
        <rFont val="Arial"/>
        <family val="2"/>
      </rPr>
      <t>prosječan broj zaposlenih tijekom tekućeg razdoblja</t>
    </r>
  </si>
  <si>
    <r>
      <t>7.</t>
    </r>
    <r>
      <rPr>
        <sz val="7"/>
        <rFont val="Times New Roman"/>
        <family val="1"/>
      </rPr>
      <t xml:space="preserve">      </t>
    </r>
    <r>
      <rPr>
        <sz val="9"/>
        <rFont val="Arial"/>
        <family val="2"/>
      </rPr>
      <t>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r>
  </si>
  <si>
    <r>
      <t>8.</t>
    </r>
    <r>
      <rPr>
        <sz val="7"/>
        <rFont val="Times New Roman"/>
        <family val="1"/>
      </rPr>
      <t xml:space="preserve">      </t>
    </r>
    <r>
      <rPr>
        <sz val="9"/>
        <rFont val="Arial"/>
        <family val="2"/>
      </rPr>
      <t>ako su u bilanci priznata rezerviranja za odgođeni porez, stanja odgođenog poreza na kraju poslovne godine i kretanja tih stanja tijekom poslovne godine</t>
    </r>
  </si>
  <si>
    <r>
      <t>9.</t>
    </r>
    <r>
      <rPr>
        <sz val="7"/>
        <rFont val="Times New Roman"/>
        <family val="1"/>
      </rPr>
      <t xml:space="preserve">      </t>
    </r>
    <r>
      <rPr>
        <sz val="9"/>
        <rFont val="Arial"/>
        <family val="2"/>
      </rPr>
      <t>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r>
  </si>
  <si>
    <t>kn</t>
  </si>
  <si>
    <t xml:space="preserve">zemljište </t>
  </si>
  <si>
    <t>novac</t>
  </si>
  <si>
    <t>aktiva</t>
  </si>
  <si>
    <t xml:space="preserve">temeljni kapital </t>
  </si>
  <si>
    <t xml:space="preserve">zadržana dobit </t>
  </si>
  <si>
    <t>pasiva</t>
  </si>
  <si>
    <r>
      <t>10.</t>
    </r>
    <r>
      <rPr>
        <sz val="7"/>
        <rFont val="Times New Roman"/>
        <family val="1"/>
      </rPr>
      <t xml:space="preserve">   </t>
    </r>
    <r>
      <rPr>
        <sz val="9"/>
        <rFont val="Arial"/>
        <family val="2"/>
      </rPr>
      <t>broj i nominalnu vrijednost, ili ako ne postoji nominalna vrijednost, knjigovodstvenu vrijednost dionica ili udjela upisanih tijekom poslovne godine u okviru odobrenog kapitala</t>
    </r>
  </si>
  <si>
    <r>
      <t>11.</t>
    </r>
    <r>
      <rPr>
        <sz val="7"/>
        <rFont val="Times New Roman"/>
        <family val="1"/>
      </rPr>
      <t xml:space="preserve">   </t>
    </r>
    <r>
      <rPr>
        <sz val="9"/>
        <rFont val="Arial"/>
        <family val="2"/>
      </rPr>
      <t>postojanje bilo kakvih potvrda o sudjelovanju, konvertibilnih zadužnica, jamstava, opcija ili sličnih vrijednosnica ili prava, s naznakom njihovog broja i prava koja daju</t>
    </r>
  </si>
  <si>
    <t xml:space="preserve">Ne postoji </t>
  </si>
  <si>
    <r>
      <t>12.</t>
    </r>
    <r>
      <rPr>
        <sz val="7"/>
        <rFont val="Times New Roman"/>
        <family val="1"/>
      </rPr>
      <t xml:space="preserve">   </t>
    </r>
    <r>
      <rPr>
        <sz val="9"/>
        <rFont val="Arial"/>
        <family val="2"/>
      </rPr>
      <t>naziv, sjedište te pravni oblik svakog poduzetnika u kojemu poduzetnik ima neograničenu odgovornost</t>
    </r>
  </si>
  <si>
    <t>Nije primjenjivo</t>
  </si>
  <si>
    <r>
      <t>13.</t>
    </r>
    <r>
      <rPr>
        <sz val="7"/>
        <rFont val="Times New Roman"/>
        <family val="1"/>
      </rPr>
      <t xml:space="preserve">   </t>
    </r>
    <r>
      <rPr>
        <sz val="9"/>
        <rFont val="Arial"/>
        <family val="2"/>
      </rPr>
      <t>naziv i sjedište poduzetnika koji sastavlja tromjesečni konsolidirani financijski izvještaj najveće grupe poduzetnika u kojoj poduzetnik sudjeluje kao kontrolirani član grupe</t>
    </r>
  </si>
  <si>
    <t xml:space="preserve">Nije primjenjivo </t>
  </si>
  <si>
    <r>
      <t>14.</t>
    </r>
    <r>
      <rPr>
        <sz val="7"/>
        <rFont val="Times New Roman"/>
        <family val="1"/>
      </rPr>
      <t xml:space="preserve">   </t>
    </r>
    <r>
      <rPr>
        <sz val="9"/>
        <rFont val="Arial"/>
        <family val="2"/>
      </rPr>
      <t xml:space="preserve">naziv i sjedište poduzetnika koji sastavlja tromjesečni konsolidirani financijski izvještaj najmanje grupe poduzetnika u kojoj poduzetnik sudjeluje kao kontrolirani član i koji je također uključen u grupu poduzetnika iz točke </t>
    </r>
  </si>
  <si>
    <r>
      <t>15.</t>
    </r>
    <r>
      <rPr>
        <sz val="7"/>
        <rFont val="Times New Roman"/>
        <family val="1"/>
      </rPr>
      <t xml:space="preserve">   </t>
    </r>
    <r>
      <rPr>
        <sz val="9"/>
        <rFont val="Arial"/>
        <family val="2"/>
      </rPr>
      <t>mjesto na kojem je moguće dobiti primjerke tromjesečnih konsolidiranih financijskih izvještaja iz točaka 13. i 14., pod uvjetom da su dostupni</t>
    </r>
  </si>
  <si>
    <t>Na adresi društva navedenoj u bilješkama</t>
  </si>
  <si>
    <r>
      <t>16.</t>
    </r>
    <r>
      <rPr>
        <sz val="7"/>
        <rFont val="Times New Roman"/>
        <family val="1"/>
      </rPr>
      <t xml:space="preserve">   </t>
    </r>
    <r>
      <rPr>
        <sz val="9"/>
        <rFont val="Arial"/>
        <family val="2"/>
      </rPr>
      <t>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r>
  </si>
  <si>
    <r>
      <t>17.</t>
    </r>
    <r>
      <rPr>
        <sz val="7"/>
        <rFont val="Times New Roman"/>
        <family val="1"/>
      </rPr>
      <t xml:space="preserve">   </t>
    </r>
    <r>
      <rPr>
        <sz val="9"/>
        <rFont val="Arial"/>
        <family val="2"/>
      </rPr>
      <t>prirodu i financijski učinak značajnih događaja koji su nastupili nakon datuma bilance i nisu odraženi u računu dobiti i gubitka ili bilanci</t>
    </r>
  </si>
  <si>
    <t xml:space="preserve">Nema značajnijih događaja nakon datuma bilance. </t>
  </si>
  <si>
    <t>01.01.2021 – 31.12.2021</t>
  </si>
  <si>
    <t>ECOPULITO d.o.o.</t>
  </si>
  <si>
    <t>ZAGREB</t>
  </si>
  <si>
    <t>COLLABORO d.o.o.</t>
  </si>
  <si>
    <t>mariojuric@collaboro.hr</t>
  </si>
  <si>
    <t>+385991642479</t>
  </si>
  <si>
    <t>KPMG Croatia d.d.</t>
  </si>
  <si>
    <t>Igor Gošek</t>
  </si>
  <si>
    <t>Mario Jurić</t>
  </si>
  <si>
    <t>Obveznik: HELIOS FAROS d.d.</t>
  </si>
  <si>
    <t>Vlasnička struktura društva na dan:</t>
  </si>
  <si>
    <t>Erste&amp;Steiermarkische bank d.d.</t>
  </si>
  <si>
    <r>
      <t>I.</t>
    </r>
    <r>
      <rPr>
        <b/>
        <sz val="7"/>
        <rFont val="Times New Roman"/>
        <family val="1"/>
      </rPr>
      <t xml:space="preserve">                  </t>
    </r>
    <r>
      <rPr>
        <b/>
        <sz val="9"/>
        <rFont val="Arial"/>
        <family val="2"/>
      </rPr>
      <t>BILJEŠKE UZ FINANCIJSKE IZVJEŠTAJE ZA RAZDOBLJE IZVJEŠTAVANJA</t>
    </r>
  </si>
  <si>
    <t>Računovodstvene politike nisu se mijenjale u odnosu na posljednje godišnje izvješće i prethodno tromjesečje</t>
  </si>
  <si>
    <t xml:space="preserve">Društvo obavlja sezonsku djelatnost i očekuje značajnije ostavarenje prihoda u vremenu od 01.06. – 01.10. poslovne godine. </t>
  </si>
  <si>
    <t xml:space="preserve"> Objašnjenja stavki prihoda i rashoda su prikazani u bilješkama  gdje su istaknute najznačajnije promjene.</t>
  </si>
  <si>
    <t>Prosječan broj zaposlenih je bio: 95</t>
  </si>
  <si>
    <t>Društvo nije kapitaliziralo trošak plaća i svi troškovi zaposlinka su priznati izravno u račun dobiti i gubitka.</t>
  </si>
  <si>
    <t>Nije bilo upisa dionica u rizvještajnom razdoblju.</t>
  </si>
  <si>
    <t>Stari Grad, 28.veljače 2022.</t>
  </si>
  <si>
    <t>Građevinski objekti</t>
  </si>
  <si>
    <t xml:space="preserve">Postrojenja i oprema </t>
  </si>
  <si>
    <t>Alati, pogonski inventar i transportna imovina</t>
  </si>
  <si>
    <t>Materijalna imovina u pripremi</t>
  </si>
  <si>
    <t>Potraživanja za upisani, a neuplaćeni kapital</t>
  </si>
  <si>
    <t>Novac u blagajni i banci</t>
  </si>
  <si>
    <t>1.</t>
  </si>
  <si>
    <t>2.</t>
  </si>
  <si>
    <t>Komentar na značajne promjene  u aktivi:</t>
  </si>
  <si>
    <t>Niže se nalazi kratki pregled poslovnih događaja značajnih za razumijevanje promjena u izvještajima o financijskom položaju i poslovnim rezultatima nalazi se u Izvješću poslovodstva za izvještajno razdoblje, a detaljnija objašnjenja i pregled računovodstvenih politika se nalazi u izvješću poslovodstva.</t>
  </si>
  <si>
    <t>2.     Društvo je u 2021.g. nastavilo sa snažnim investicijsim ciklusom obnove postojećih kapaciteta te sa izgradnjom novih kapaciteta koji će proširiti i osuvremeniti ponudu. Tijekom godine je realizirano 51 milijun kuna nabavku vezanih uz tekuće i finalizirane investicije.</t>
  </si>
  <si>
    <t>Obveze prema zaposlenicima</t>
  </si>
  <si>
    <t>% promjena</t>
  </si>
  <si>
    <t>3.</t>
  </si>
  <si>
    <t>4.</t>
  </si>
  <si>
    <t>5.</t>
  </si>
  <si>
    <r>
      <t>3.</t>
    </r>
    <r>
      <rPr>
        <sz val="7"/>
        <rFont val="Times New Roman"/>
        <family val="1"/>
      </rPr>
      <t xml:space="preserve">      </t>
    </r>
    <r>
      <rPr>
        <sz val="9"/>
        <rFont val="Arial"/>
        <family val="2"/>
      </rPr>
      <t>Obveze prema dobavljačima su značajnije povećane  jer je Društvo u intezivnom investicijskom ciklusu, a radovi će biti najznačajniji sve do početka sezone 2022.</t>
    </r>
  </si>
  <si>
    <r>
      <t>5.</t>
    </r>
    <r>
      <rPr>
        <sz val="7"/>
        <rFont val="Times New Roman"/>
        <family val="1"/>
      </rPr>
      <t>      K</t>
    </r>
    <r>
      <rPr>
        <sz val="9"/>
        <rFont val="Arial"/>
        <family val="2"/>
      </rPr>
      <t>ratkoročne obveze u iznosu od 12.114.520 kn koje su predstavljale moguće obveze sukladno preuzetim obvezama iz stečajne nagodbe i otpisane su na kraju 2021.g. obzirom da se ne očekuju troškovi za društvo po toj osnovi sukladno mišljenju odvjetnika.</t>
    </r>
  </si>
  <si>
    <t>Komentar na značajne promjene  u pasivi:</t>
  </si>
  <si>
    <t>Račun dobiti i gubitka za rizvještajno razdoblje:</t>
  </si>
  <si>
    <t>%promjena</t>
  </si>
  <si>
    <r>
      <t>2.</t>
    </r>
    <r>
      <rPr>
        <sz val="7"/>
        <rFont val="Times New Roman"/>
        <family val="1"/>
      </rPr>
      <t xml:space="preserve">      </t>
    </r>
    <r>
      <rPr>
        <sz val="9"/>
        <rFont val="Arial"/>
        <family val="2"/>
      </rPr>
      <t>Ostali poslovni prihodi najvećim dijelom se odnose na potpore HZZ-a (2 mil. kn) za očuvanje radnih mjesta. U prethodnoj godini ostvarene su potpore u iznosu od 1,8 MHRK)</t>
    </r>
  </si>
  <si>
    <t>1.      Tijekom 2021. godine, glavni dioničari PBZ-CO društvo za upravljanje mirovinskim fondovima i Valamar Riviera uplatili dio svojih preostlih obveza za dokapitalizaciju društva u iznosu od 76,7 milijuna kuna za potrebe nastavka investicijskog ciklusa. Stanje novčanih sredstava se značajno povećalo u odnosu na isto razdoblje prethodne godine kao dirketna posljedica isplaćenih sredstava iz potraživanja za upisani, a neuplaćeni kapital.</t>
  </si>
  <si>
    <r>
      <t>1.</t>
    </r>
    <r>
      <rPr>
        <sz val="7"/>
        <rFont val="Times New Roman"/>
        <family val="1"/>
      </rPr>
      <t xml:space="preserve">      </t>
    </r>
    <r>
      <rPr>
        <sz val="9"/>
        <rFont val="Arial"/>
        <family val="2"/>
      </rPr>
      <t xml:space="preserve">Prihodi od prodaje su značajno porasli u usporedivom prošlogodišnjem razdoblju jer je otvoren obnovljeni hotel Places Hvar by Valamar (4*) krajem 05/2021, te je hotel Arkada (2*) počeo raditi sredinom 06/2021, te je sezona 2021. bila iznimno dobra. </t>
    </r>
  </si>
  <si>
    <r>
      <t>3.</t>
    </r>
    <r>
      <rPr>
        <sz val="7"/>
        <rFont val="Times New Roman"/>
        <family val="1"/>
      </rPr>
      <t xml:space="preserve">      </t>
    </r>
    <r>
      <rPr>
        <sz val="9"/>
        <rFont val="Arial"/>
        <family val="2"/>
      </rPr>
      <t>Materijalni troškovi su porasli dijelom zbog rasta troškova sirovina i materijala, ali najvećim dijelom zbog pripreme i održavanja turističke sezone te intezivnog investiranja u sitni inventar (oprema hotela i ugostiteljskih objekata)</t>
    </r>
  </si>
  <si>
    <r>
      <t>4.</t>
    </r>
    <r>
      <rPr>
        <sz val="7"/>
        <rFont val="Times New Roman"/>
        <family val="1"/>
      </rPr>
      <t xml:space="preserve">      </t>
    </r>
    <r>
      <rPr>
        <sz val="9"/>
        <rFont val="Arial"/>
        <family val="2"/>
      </rPr>
      <t>Troškovi zaposlenih su također bitno povećani i to uslijed povećanja broja radnika  u odnosu na prethodno razdoblje, iz istog razloga su porasli i ostali troškovi zaposlenika poput povremenih psolova, naknada za prijevoz i sl. Osim toga,  na dan 31.12. ukalkulirano je ukupno  670 THRK temeljem neiskorištenih dana godišnjeg odmora te ostalih naknada za zaposlenike. Svi ostali troškovi zaposlenika evdentirani su na poziciji Ostali troškovi.</t>
    </r>
  </si>
  <si>
    <r>
      <t>5.</t>
    </r>
    <r>
      <rPr>
        <sz val="7"/>
        <rFont val="Times New Roman"/>
        <family val="1"/>
      </rPr>
      <t xml:space="preserve">      </t>
    </r>
    <r>
      <rPr>
        <sz val="9"/>
        <rFont val="Arial"/>
        <family val="2"/>
      </rPr>
      <t>Troškovi amortizacije su porasli u promatranom razdoblju obzirom na aktivaciju finaliziranih segmenata investicije. Rušenjem postojećih i zastarjelih objekata, društvo je ostvarilo računovodstveni rashod od otpisa neto knjigovodstvene vrijednosti u iznosu od 3,7 milijuna kuna iskazanih na poziciji Ostali poslovni rashodi.</t>
    </r>
  </si>
  <si>
    <r>
      <t>*</t>
    </r>
    <r>
      <rPr>
        <i/>
        <sz val="11"/>
        <rFont val="Calibri"/>
        <family val="2"/>
      </rPr>
      <t xml:space="preserve"> </t>
    </r>
    <r>
      <rPr>
        <i/>
        <sz val="9"/>
        <rFont val="Arial"/>
        <family val="2"/>
      </rPr>
      <t>U travnju 2021. godine Društvo je po uputi u smislu odredbi Ugovora o kupoprodaji poslovnog udjela društva Ecopulito d.o.o. od 17. veljače 2020. godine zaprimilo obavijest o otpustu duga na ime zajma u visini od 2.216.979,00 kuna  bivšeg vlasnika udjela prema društvu Ecopulito d.o.o.</t>
    </r>
  </si>
  <si>
    <t>Rezultat 2021</t>
  </si>
  <si>
    <t>BILJEŠKE</t>
  </si>
  <si>
    <t>4. Obveze prema zaposlenicima uključuju obveze za ukalkulirane troškove neiskorištenih godišnjih odmora i ostalih ukalkuliranih naknada u iznosu od 670 tisuća kuna.</t>
  </si>
  <si>
    <t>Odgođena porezna obveza je iskazana u iznosu od 930.440 kn te nije bilo promjena u odnosu na prethodno razdoblje.</t>
  </si>
  <si>
    <t>Društvo je vlasnik 100% udjela u društvu Ecopulito d.o.o., Zagreb, Budmanijeva 5, OIB: 06286701582. Stanje bilance društva Ecopulito d.o.o. na dan izvještaja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</si>
</sst>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charset val="238"/>
    </font>
    <font>
      <u/>
      <sz val="10"/>
      <color theme="10"/>
      <name val="Arial"/>
      <family val="2"/>
      <charset val="238"/>
    </font>
    <font>
      <b/>
      <sz val="9"/>
      <name val="Arial"/>
      <family val="2"/>
    </font>
    <font>
      <sz val="9"/>
      <name val="Arial"/>
      <family val="2"/>
    </font>
    <font>
      <b/>
      <sz val="7"/>
      <name val="Times New Roman"/>
      <family val="1"/>
    </font>
    <font>
      <sz val="9"/>
      <color rgb="FF000000"/>
      <name val="Arial"/>
      <family val="2"/>
    </font>
    <font>
      <b/>
      <sz val="9"/>
      <color rgb="FF000000"/>
      <name val="Arial"/>
      <family val="2"/>
    </font>
    <font>
      <sz val="7"/>
      <name val="Times New Roman"/>
      <family val="1"/>
    </font>
    <font>
      <i/>
      <sz val="9"/>
      <name val="Arial"/>
      <family val="2"/>
    </font>
    <font>
      <b/>
      <i/>
      <sz val="9"/>
      <color rgb="FF000000"/>
      <name val="Arial"/>
      <family val="2"/>
    </font>
    <font>
      <i/>
      <sz val="9"/>
      <color rgb="FF000000"/>
      <name val="Arial"/>
      <family val="2"/>
    </font>
    <font>
      <i/>
      <sz val="9"/>
      <color rgb="FFFF0000"/>
      <name val="Arial"/>
      <family val="2"/>
    </font>
    <font>
      <sz val="11"/>
      <name val="Calibri"/>
      <family val="2"/>
    </font>
    <font>
      <i/>
      <sz val="11"/>
      <name val="Calibri"/>
      <family val="2"/>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s>
  <borders count="4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dashed">
        <color auto="1"/>
      </top>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9" fontId="35" fillId="0" borderId="0" applyFont="0" applyFill="0" applyBorder="0" applyAlignment="0" applyProtection="0"/>
    <xf numFmtId="0" fontId="36" fillId="0" borderId="0" applyNumberFormat="0" applyFill="0" applyBorder="0" applyAlignment="0" applyProtection="0"/>
  </cellStyleXfs>
  <cellXfs count="35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7" fillId="0" borderId="0" xfId="0" applyFont="1" applyAlignment="1">
      <alignment horizontal="center" vertical="center"/>
    </xf>
    <xf numFmtId="0" fontId="38" fillId="0" borderId="0" xfId="0" applyFont="1" applyAlignment="1">
      <alignment vertical="center"/>
    </xf>
    <xf numFmtId="0" fontId="37" fillId="0" borderId="0" xfId="0" applyFont="1" applyAlignment="1">
      <alignment horizontal="left" vertical="center" indent="6"/>
    </xf>
    <xf numFmtId="0" fontId="38" fillId="0" borderId="0" xfId="0" applyFont="1" applyAlignment="1">
      <alignment horizontal="left" vertical="center" indent="6"/>
    </xf>
    <xf numFmtId="0" fontId="38" fillId="0" borderId="0" xfId="0" applyFont="1" applyAlignment="1">
      <alignment horizontal="justify" vertical="center"/>
    </xf>
    <xf numFmtId="0" fontId="37" fillId="0" borderId="0" xfId="0" applyFont="1" applyAlignment="1">
      <alignment horizontal="justify" vertical="center"/>
    </xf>
    <xf numFmtId="0" fontId="40" fillId="0" borderId="39" xfId="0" applyFont="1" applyBorder="1" applyAlignment="1">
      <alignment vertical="center"/>
    </xf>
    <xf numFmtId="14" fontId="41" fillId="0" borderId="40" xfId="0" applyNumberFormat="1" applyFont="1" applyBorder="1" applyAlignment="1">
      <alignment horizontal="right" vertical="center" wrapText="1"/>
    </xf>
    <xf numFmtId="0" fontId="40" fillId="0" borderId="41" xfId="0" applyFont="1" applyBorder="1" applyAlignment="1">
      <alignment vertical="center" wrapText="1"/>
    </xf>
    <xf numFmtId="0" fontId="40" fillId="0" borderId="43" xfId="0" applyFont="1" applyBorder="1" applyAlignment="1">
      <alignment vertical="center" wrapText="1"/>
    </xf>
    <xf numFmtId="0" fontId="40" fillId="0" borderId="43" xfId="0" applyFont="1" applyBorder="1" applyAlignment="1">
      <alignment vertical="center"/>
    </xf>
    <xf numFmtId="10" fontId="40" fillId="0" borderId="44" xfId="0" applyNumberFormat="1" applyFont="1" applyBorder="1" applyAlignment="1">
      <alignment horizontal="right" vertical="center"/>
    </xf>
    <xf numFmtId="10" fontId="41" fillId="0" borderId="44" xfId="0" applyNumberFormat="1" applyFont="1" applyBorder="1" applyAlignment="1">
      <alignment horizontal="right" vertical="center" wrapText="1"/>
    </xf>
    <xf numFmtId="0" fontId="43" fillId="0" borderId="0" xfId="0" applyFont="1" applyAlignment="1">
      <alignment horizontal="justify" vertical="center"/>
    </xf>
    <xf numFmtId="0" fontId="41" fillId="0" borderId="44" xfId="0" applyFont="1" applyBorder="1" applyAlignment="1">
      <alignment horizontal="center" vertical="center" wrapText="1"/>
    </xf>
    <xf numFmtId="3" fontId="40" fillId="0" borderId="44" xfId="0" applyNumberFormat="1" applyFont="1" applyBorder="1" applyAlignment="1">
      <alignment horizontal="right" vertical="center"/>
    </xf>
    <xf numFmtId="9" fontId="40" fillId="0" borderId="44" xfId="0" applyNumberFormat="1" applyFont="1" applyBorder="1" applyAlignment="1">
      <alignment horizontal="right" vertical="center"/>
    </xf>
    <xf numFmtId="0" fontId="41" fillId="0" borderId="45" xfId="0" applyFont="1" applyBorder="1" applyAlignment="1">
      <alignment horizontal="center" vertical="center" wrapText="1"/>
    </xf>
    <xf numFmtId="0" fontId="41" fillId="0" borderId="44" xfId="0" applyFont="1" applyBorder="1" applyAlignment="1">
      <alignment vertical="center"/>
    </xf>
    <xf numFmtId="3" fontId="41" fillId="0" borderId="44" xfId="0" applyNumberFormat="1" applyFont="1" applyBorder="1" applyAlignment="1">
      <alignment horizontal="right" vertical="center"/>
    </xf>
    <xf numFmtId="9" fontId="41" fillId="0" borderId="44" xfId="0" applyNumberFormat="1" applyFont="1" applyBorder="1" applyAlignment="1">
      <alignment horizontal="right" vertical="center"/>
    </xf>
    <xf numFmtId="3" fontId="45" fillId="0" borderId="44" xfId="0" applyNumberFormat="1" applyFont="1" applyBorder="1" applyAlignment="1">
      <alignment horizontal="right" vertical="center"/>
    </xf>
    <xf numFmtId="9" fontId="45" fillId="0" borderId="44" xfId="0" applyNumberFormat="1" applyFont="1" applyBorder="1" applyAlignment="1">
      <alignment horizontal="right" vertical="center"/>
    </xf>
    <xf numFmtId="0" fontId="45" fillId="0" borderId="44" xfId="0" applyFont="1" applyBorder="1" applyAlignment="1">
      <alignment horizontal="right" vertical="center"/>
    </xf>
    <xf numFmtId="0" fontId="36" fillId="0" borderId="0" xfId="7" applyAlignment="1">
      <alignment horizontal="justify" vertical="center"/>
    </xf>
    <xf numFmtId="0" fontId="46" fillId="0" borderId="0" xfId="0" applyFont="1" applyAlignment="1">
      <alignment horizontal="justify" vertical="center"/>
    </xf>
    <xf numFmtId="0" fontId="47" fillId="0" borderId="0" xfId="0" applyFont="1"/>
    <xf numFmtId="0" fontId="45" fillId="0" borderId="0" xfId="0" applyFont="1" applyAlignment="1">
      <alignment horizontal="right" vertical="center"/>
    </xf>
    <xf numFmtId="0" fontId="45" fillId="0" borderId="39" xfId="0" applyFont="1" applyBorder="1" applyAlignment="1">
      <alignment vertical="center"/>
    </xf>
    <xf numFmtId="3" fontId="45" fillId="0" borderId="40" xfId="0" applyNumberFormat="1" applyFont="1" applyBorder="1" applyAlignment="1">
      <alignment horizontal="right" vertical="center"/>
    </xf>
    <xf numFmtId="0" fontId="45" fillId="0" borderId="43" xfId="0" applyFont="1" applyBorder="1" applyAlignment="1">
      <alignment vertical="center"/>
    </xf>
    <xf numFmtId="0" fontId="44" fillId="16" borderId="43" xfId="0" applyFont="1" applyFill="1" applyBorder="1" applyAlignment="1">
      <alignment vertical="center"/>
    </xf>
    <xf numFmtId="3" fontId="44" fillId="16" borderId="44" xfId="0" applyNumberFormat="1" applyFont="1" applyFill="1" applyBorder="1" applyAlignment="1">
      <alignment horizontal="right" vertical="center"/>
    </xf>
    <xf numFmtId="3" fontId="0" fillId="0" borderId="0" xfId="0" applyNumberFormat="1"/>
    <xf numFmtId="0" fontId="4" fillId="0" borderId="0" xfId="0" applyFont="1" applyAlignment="1">
      <alignment horizontal="justify" vertical="center"/>
    </xf>
    <xf numFmtId="0" fontId="38" fillId="0" borderId="46" xfId="0" applyFont="1" applyBorder="1" applyAlignment="1">
      <alignment horizontal="justify" vertical="center"/>
    </xf>
    <xf numFmtId="14" fontId="6" fillId="0" borderId="46" xfId="0" applyNumberFormat="1" applyFont="1" applyBorder="1"/>
    <xf numFmtId="0" fontId="0" fillId="0" borderId="46" xfId="0" applyBorder="1"/>
    <xf numFmtId="9" fontId="0" fillId="0" borderId="0" xfId="6" applyFont="1" applyBorder="1"/>
    <xf numFmtId="0" fontId="2" fillId="0" borderId="0" xfId="0" applyFont="1"/>
    <xf numFmtId="0" fontId="6" fillId="0" borderId="46" xfId="0" applyFont="1" applyBorder="1" applyAlignment="1">
      <alignment horizontal="right"/>
    </xf>
    <xf numFmtId="0" fontId="41" fillId="0" borderId="43" xfId="0" applyFont="1" applyBorder="1" applyAlignment="1">
      <alignment vertical="center"/>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10" fontId="40" fillId="0" borderId="42" xfId="0" applyNumberFormat="1" applyFont="1" applyBorder="1" applyAlignment="1">
      <alignment horizontal="right" vertical="center"/>
    </xf>
    <xf numFmtId="10" fontId="40" fillId="0" borderId="43" xfId="0" applyNumberFormat="1" applyFont="1" applyBorder="1" applyAlignment="1">
      <alignment horizontal="right" vertical="center"/>
    </xf>
    <xf numFmtId="0" fontId="41" fillId="0" borderId="42" xfId="0" applyFont="1" applyBorder="1" applyAlignment="1">
      <alignment horizontal="center" vertical="center"/>
    </xf>
    <xf numFmtId="0" fontId="41" fillId="0" borderId="43" xfId="0" applyFont="1" applyBorder="1" applyAlignment="1">
      <alignment horizontal="center" vertical="center"/>
    </xf>
    <xf numFmtId="0" fontId="41" fillId="0" borderId="42" xfId="0" applyFont="1" applyBorder="1" applyAlignment="1">
      <alignment vertical="center"/>
    </xf>
    <xf numFmtId="0" fontId="41" fillId="0" borderId="43" xfId="0" applyFont="1" applyBorder="1" applyAlignment="1">
      <alignment vertical="center"/>
    </xf>
    <xf numFmtId="0" fontId="5" fillId="0" borderId="0" xfId="0" applyFont="1" applyAlignment="1">
      <alignment horizontal="justify" vertical="center" wrapText="1"/>
    </xf>
    <xf numFmtId="0" fontId="0" fillId="0" borderId="0" xfId="0" applyAlignment="1">
      <alignment wrapText="1"/>
    </xf>
    <xf numFmtId="0" fontId="5" fillId="0" borderId="0" xfId="0" applyFont="1" applyAlignment="1">
      <alignment horizontal="justify" vertical="center" wrapText="1"/>
    </xf>
    <xf numFmtId="0" fontId="0" fillId="0" borderId="0" xfId="0" applyAlignment="1">
      <alignment wrapText="1"/>
    </xf>
  </cellXfs>
  <cellStyles count="8">
    <cellStyle name="Hiperveza" xfId="7" builtinId="8"/>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Postotak" xfId="6" builtinId="5"/>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heliosfaros.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D34" sqref="D34"/>
    </sheetView>
  </sheetViews>
  <sheetFormatPr defaultColWidth="9.109375" defaultRowHeight="14.4" x14ac:dyDescent="0.3"/>
  <cols>
    <col min="1" max="8" width="9.109375" style="48"/>
    <col min="9" max="9" width="15.33203125" style="48" customWidth="1"/>
    <col min="10" max="10" width="9.109375" style="48"/>
    <col min="11" max="13" width="9.109375" style="98"/>
    <col min="14" max="14" width="9.109375" style="96"/>
    <col min="15" max="20" width="9.109375" style="98"/>
    <col min="21" max="16384" width="9.109375" style="48"/>
  </cols>
  <sheetData>
    <row r="1" spans="1:20" ht="15.6" x14ac:dyDescent="0.3">
      <c r="A1" s="217" t="s">
        <v>308</v>
      </c>
      <c r="B1" s="218"/>
      <c r="C1" s="218"/>
      <c r="D1" s="46"/>
      <c r="E1" s="46"/>
      <c r="F1" s="46"/>
      <c r="G1" s="46"/>
      <c r="H1" s="46"/>
      <c r="I1" s="46"/>
      <c r="J1" s="47"/>
    </row>
    <row r="2" spans="1:20" ht="14.4" customHeight="1" x14ac:dyDescent="0.3">
      <c r="A2" s="219" t="s">
        <v>324</v>
      </c>
      <c r="B2" s="220"/>
      <c r="C2" s="220"/>
      <c r="D2" s="220"/>
      <c r="E2" s="220"/>
      <c r="F2" s="220"/>
      <c r="G2" s="220"/>
      <c r="H2" s="220"/>
      <c r="I2" s="220"/>
      <c r="J2" s="221"/>
      <c r="N2" s="96">
        <v>1</v>
      </c>
    </row>
    <row r="3" spans="1:20" x14ac:dyDescent="0.3">
      <c r="A3" s="49"/>
      <c r="B3" s="50"/>
      <c r="C3" s="50"/>
      <c r="D3" s="50"/>
      <c r="E3" s="50"/>
      <c r="F3" s="50"/>
      <c r="G3" s="50"/>
      <c r="H3" s="50"/>
      <c r="I3" s="50"/>
      <c r="J3" s="51"/>
      <c r="N3" s="96">
        <v>2</v>
      </c>
    </row>
    <row r="4" spans="1:20" ht="33.6" customHeight="1" x14ac:dyDescent="0.3">
      <c r="A4" s="222" t="s">
        <v>309</v>
      </c>
      <c r="B4" s="223"/>
      <c r="C4" s="223"/>
      <c r="D4" s="223"/>
      <c r="E4" s="224">
        <v>44197</v>
      </c>
      <c r="F4" s="225"/>
      <c r="G4" s="52" t="s">
        <v>0</v>
      </c>
      <c r="H4" s="224">
        <v>44561</v>
      </c>
      <c r="I4" s="225"/>
      <c r="J4" s="53"/>
      <c r="N4" s="96">
        <v>3</v>
      </c>
    </row>
    <row r="5" spans="1:20" s="54" customFormat="1" ht="10.199999999999999" customHeight="1" x14ac:dyDescent="0.3">
      <c r="A5" s="226"/>
      <c r="B5" s="227"/>
      <c r="C5" s="227"/>
      <c r="D5" s="227"/>
      <c r="E5" s="227"/>
      <c r="F5" s="227"/>
      <c r="G5" s="227"/>
      <c r="H5" s="227"/>
      <c r="I5" s="227"/>
      <c r="J5" s="228"/>
      <c r="N5" s="97">
        <v>4</v>
      </c>
    </row>
    <row r="6" spans="1:20" ht="20.399999999999999" customHeight="1" x14ac:dyDescent="0.3">
      <c r="A6" s="55"/>
      <c r="B6" s="56" t="s">
        <v>329</v>
      </c>
      <c r="C6" s="57"/>
      <c r="D6" s="57"/>
      <c r="E6" s="63">
        <v>2021</v>
      </c>
      <c r="F6" s="58"/>
      <c r="G6" s="52"/>
      <c r="H6" s="58"/>
      <c r="I6" s="59"/>
      <c r="J6" s="60"/>
    </row>
    <row r="7" spans="1:20" s="62" customFormat="1" ht="10.95" customHeight="1" x14ac:dyDescent="0.3">
      <c r="A7" s="55"/>
      <c r="B7" s="57"/>
      <c r="C7" s="57"/>
      <c r="D7" s="57"/>
      <c r="E7" s="61"/>
      <c r="F7" s="61"/>
      <c r="G7" s="52"/>
      <c r="H7" s="58"/>
      <c r="I7" s="59"/>
      <c r="J7" s="60"/>
      <c r="K7" s="99"/>
      <c r="L7" s="99"/>
      <c r="M7" s="99"/>
      <c r="N7" s="100"/>
      <c r="O7" s="99"/>
      <c r="P7" s="99"/>
      <c r="Q7" s="99"/>
      <c r="R7" s="99"/>
      <c r="S7" s="99"/>
      <c r="T7" s="99"/>
    </row>
    <row r="8" spans="1:20" ht="20.399999999999999" customHeight="1" x14ac:dyDescent="0.3">
      <c r="A8" s="55"/>
      <c r="B8" s="56" t="s">
        <v>330</v>
      </c>
      <c r="C8" s="57"/>
      <c r="D8" s="57"/>
      <c r="E8" s="63">
        <v>4</v>
      </c>
      <c r="F8" s="58"/>
      <c r="G8" s="52"/>
      <c r="H8" s="58"/>
      <c r="I8" s="59"/>
      <c r="J8" s="60"/>
    </row>
    <row r="9" spans="1:20" s="62" customFormat="1" ht="10.95" customHeight="1" x14ac:dyDescent="0.3">
      <c r="A9" s="55"/>
      <c r="B9" s="57"/>
      <c r="C9" s="57"/>
      <c r="D9" s="57"/>
      <c r="E9" s="61"/>
      <c r="F9" s="61"/>
      <c r="G9" s="52"/>
      <c r="H9" s="61"/>
      <c r="I9" s="64"/>
      <c r="J9" s="60"/>
      <c r="K9" s="99"/>
      <c r="L9" s="99"/>
      <c r="M9" s="99"/>
      <c r="N9" s="100"/>
      <c r="O9" s="99"/>
      <c r="P9" s="99"/>
      <c r="Q9" s="99"/>
      <c r="R9" s="99"/>
      <c r="S9" s="99"/>
      <c r="T9" s="99"/>
    </row>
    <row r="10" spans="1:20" ht="37.950000000000003" customHeight="1" x14ac:dyDescent="0.3">
      <c r="A10" s="213" t="s">
        <v>331</v>
      </c>
      <c r="B10" s="214"/>
      <c r="C10" s="214"/>
      <c r="D10" s="214"/>
      <c r="E10" s="214"/>
      <c r="F10" s="214"/>
      <c r="G10" s="214"/>
      <c r="H10" s="214"/>
      <c r="I10" s="214"/>
      <c r="J10" s="65"/>
    </row>
    <row r="11" spans="1:20" ht="24.6" customHeight="1" x14ac:dyDescent="0.3">
      <c r="A11" s="201" t="s">
        <v>310</v>
      </c>
      <c r="B11" s="215"/>
      <c r="C11" s="207" t="s">
        <v>447</v>
      </c>
      <c r="D11" s="208"/>
      <c r="E11" s="66"/>
      <c r="F11" s="173" t="s">
        <v>332</v>
      </c>
      <c r="G11" s="211"/>
      <c r="H11" s="189" t="s">
        <v>448</v>
      </c>
      <c r="I11" s="190"/>
      <c r="J11" s="67"/>
    </row>
    <row r="12" spans="1:20" ht="14.4" customHeight="1" x14ac:dyDescent="0.3">
      <c r="A12" s="68"/>
      <c r="B12" s="69"/>
      <c r="C12" s="69"/>
      <c r="D12" s="69"/>
      <c r="E12" s="216"/>
      <c r="F12" s="216"/>
      <c r="G12" s="216"/>
      <c r="H12" s="216"/>
      <c r="I12" s="70"/>
      <c r="J12" s="67"/>
    </row>
    <row r="13" spans="1:20" ht="21" customHeight="1" x14ac:dyDescent="0.3">
      <c r="A13" s="172" t="s">
        <v>325</v>
      </c>
      <c r="B13" s="211"/>
      <c r="C13" s="207" t="s">
        <v>449</v>
      </c>
      <c r="D13" s="208"/>
      <c r="E13" s="229"/>
      <c r="F13" s="216"/>
      <c r="G13" s="216"/>
      <c r="H13" s="216"/>
      <c r="I13" s="70"/>
      <c r="J13" s="67"/>
    </row>
    <row r="14" spans="1:20" ht="10.95" customHeight="1" x14ac:dyDescent="0.3">
      <c r="A14" s="66"/>
      <c r="B14" s="70"/>
      <c r="C14" s="69"/>
      <c r="D14" s="69"/>
      <c r="E14" s="179"/>
      <c r="F14" s="179"/>
      <c r="G14" s="179"/>
      <c r="H14" s="179"/>
      <c r="I14" s="69"/>
      <c r="J14" s="71"/>
    </row>
    <row r="15" spans="1:20" ht="22.95" customHeight="1" x14ac:dyDescent="0.3">
      <c r="A15" s="172" t="s">
        <v>311</v>
      </c>
      <c r="B15" s="211"/>
      <c r="C15" s="207" t="s">
        <v>450</v>
      </c>
      <c r="D15" s="208"/>
      <c r="E15" s="212"/>
      <c r="F15" s="203"/>
      <c r="G15" s="72" t="s">
        <v>333</v>
      </c>
      <c r="H15" s="189" t="s">
        <v>451</v>
      </c>
      <c r="I15" s="190"/>
      <c r="J15" s="73"/>
    </row>
    <row r="16" spans="1:20" ht="10.95" customHeight="1" x14ac:dyDescent="0.3">
      <c r="A16" s="66"/>
      <c r="B16" s="70"/>
      <c r="C16" s="69"/>
      <c r="D16" s="69"/>
      <c r="E16" s="179"/>
      <c r="F16" s="179"/>
      <c r="G16" s="179"/>
      <c r="H16" s="179"/>
      <c r="I16" s="69"/>
      <c r="J16" s="71"/>
    </row>
    <row r="17" spans="1:10" ht="22.95" customHeight="1" x14ac:dyDescent="0.3">
      <c r="A17" s="74"/>
      <c r="B17" s="72" t="s">
        <v>334</v>
      </c>
      <c r="C17" s="207" t="s">
        <v>452</v>
      </c>
      <c r="D17" s="208"/>
      <c r="E17" s="75"/>
      <c r="F17" s="75"/>
      <c r="G17" s="75"/>
      <c r="H17" s="75"/>
      <c r="I17" s="75"/>
      <c r="J17" s="73"/>
    </row>
    <row r="18" spans="1:10" x14ac:dyDescent="0.3">
      <c r="A18" s="209"/>
      <c r="B18" s="210"/>
      <c r="C18" s="179"/>
      <c r="D18" s="179"/>
      <c r="E18" s="179"/>
      <c r="F18" s="179"/>
      <c r="G18" s="179"/>
      <c r="H18" s="179"/>
      <c r="I18" s="69"/>
      <c r="J18" s="71"/>
    </row>
    <row r="19" spans="1:10" x14ac:dyDescent="0.3">
      <c r="A19" s="201" t="s">
        <v>312</v>
      </c>
      <c r="B19" s="202"/>
      <c r="C19" s="180" t="s">
        <v>453</v>
      </c>
      <c r="D19" s="181"/>
      <c r="E19" s="181"/>
      <c r="F19" s="181"/>
      <c r="G19" s="181"/>
      <c r="H19" s="181"/>
      <c r="I19" s="181"/>
      <c r="J19" s="182"/>
    </row>
    <row r="20" spans="1:10" x14ac:dyDescent="0.3">
      <c r="A20" s="68"/>
      <c r="B20" s="69"/>
      <c r="C20" s="76"/>
      <c r="D20" s="69"/>
      <c r="E20" s="179"/>
      <c r="F20" s="179"/>
      <c r="G20" s="179"/>
      <c r="H20" s="179"/>
      <c r="I20" s="69"/>
      <c r="J20" s="71"/>
    </row>
    <row r="21" spans="1:10" x14ac:dyDescent="0.3">
      <c r="A21" s="201" t="s">
        <v>313</v>
      </c>
      <c r="B21" s="202"/>
      <c r="C21" s="189">
        <v>21460</v>
      </c>
      <c r="D21" s="190"/>
      <c r="E21" s="179"/>
      <c r="F21" s="179"/>
      <c r="G21" s="180" t="s">
        <v>454</v>
      </c>
      <c r="H21" s="181"/>
      <c r="I21" s="181"/>
      <c r="J21" s="182"/>
    </row>
    <row r="22" spans="1:10" x14ac:dyDescent="0.3">
      <c r="A22" s="68"/>
      <c r="B22" s="69"/>
      <c r="C22" s="69"/>
      <c r="D22" s="69"/>
      <c r="E22" s="179"/>
      <c r="F22" s="179"/>
      <c r="G22" s="179"/>
      <c r="H22" s="179"/>
      <c r="I22" s="69"/>
      <c r="J22" s="71"/>
    </row>
    <row r="23" spans="1:10" x14ac:dyDescent="0.3">
      <c r="A23" s="201" t="s">
        <v>314</v>
      </c>
      <c r="B23" s="202"/>
      <c r="C23" s="180" t="s">
        <v>455</v>
      </c>
      <c r="D23" s="181"/>
      <c r="E23" s="181"/>
      <c r="F23" s="181"/>
      <c r="G23" s="181"/>
      <c r="H23" s="181"/>
      <c r="I23" s="181"/>
      <c r="J23" s="182"/>
    </row>
    <row r="24" spans="1:10" x14ac:dyDescent="0.3">
      <c r="A24" s="68"/>
      <c r="B24" s="69"/>
      <c r="C24" s="69"/>
      <c r="D24" s="69"/>
      <c r="E24" s="179"/>
      <c r="F24" s="179"/>
      <c r="G24" s="179"/>
      <c r="H24" s="179"/>
      <c r="I24" s="69"/>
      <c r="J24" s="71"/>
    </row>
    <row r="25" spans="1:10" x14ac:dyDescent="0.3">
      <c r="A25" s="201" t="s">
        <v>315</v>
      </c>
      <c r="B25" s="202"/>
      <c r="C25" s="204" t="s">
        <v>456</v>
      </c>
      <c r="D25" s="205"/>
      <c r="E25" s="205"/>
      <c r="F25" s="205"/>
      <c r="G25" s="205"/>
      <c r="H25" s="205"/>
      <c r="I25" s="205"/>
      <c r="J25" s="206"/>
    </row>
    <row r="26" spans="1:10" x14ac:dyDescent="0.3">
      <c r="A26" s="68"/>
      <c r="B26" s="69"/>
      <c r="C26" s="76"/>
      <c r="D26" s="69"/>
      <c r="E26" s="179"/>
      <c r="F26" s="179"/>
      <c r="G26" s="179"/>
      <c r="H26" s="179"/>
      <c r="I26" s="69"/>
      <c r="J26" s="71"/>
    </row>
    <row r="27" spans="1:10" x14ac:dyDescent="0.3">
      <c r="A27" s="201" t="s">
        <v>316</v>
      </c>
      <c r="B27" s="202"/>
      <c r="C27" s="204" t="s">
        <v>457</v>
      </c>
      <c r="D27" s="205"/>
      <c r="E27" s="205"/>
      <c r="F27" s="205"/>
      <c r="G27" s="205"/>
      <c r="H27" s="205"/>
      <c r="I27" s="205"/>
      <c r="J27" s="206"/>
    </row>
    <row r="28" spans="1:10" ht="13.95" customHeight="1" x14ac:dyDescent="0.3">
      <c r="A28" s="68"/>
      <c r="B28" s="69"/>
      <c r="C28" s="76"/>
      <c r="D28" s="69"/>
      <c r="E28" s="179"/>
      <c r="F28" s="179"/>
      <c r="G28" s="179"/>
      <c r="H28" s="179"/>
      <c r="I28" s="69"/>
      <c r="J28" s="71"/>
    </row>
    <row r="29" spans="1:10" ht="22.95" customHeight="1" x14ac:dyDescent="0.3">
      <c r="A29" s="172" t="s">
        <v>326</v>
      </c>
      <c r="B29" s="202"/>
      <c r="C29" s="77">
        <v>80</v>
      </c>
      <c r="D29" s="78"/>
      <c r="E29" s="183"/>
      <c r="F29" s="183"/>
      <c r="G29" s="183"/>
      <c r="H29" s="183"/>
      <c r="I29" s="79"/>
      <c r="J29" s="80"/>
    </row>
    <row r="30" spans="1:10" x14ac:dyDescent="0.3">
      <c r="A30" s="68"/>
      <c r="B30" s="69"/>
      <c r="C30" s="69"/>
      <c r="D30" s="69"/>
      <c r="E30" s="179"/>
      <c r="F30" s="179"/>
      <c r="G30" s="179"/>
      <c r="H30" s="179"/>
      <c r="I30" s="79"/>
      <c r="J30" s="80"/>
    </row>
    <row r="31" spans="1:10" x14ac:dyDescent="0.3">
      <c r="A31" s="201" t="s">
        <v>317</v>
      </c>
      <c r="B31" s="202"/>
      <c r="C31" s="93" t="s">
        <v>337</v>
      </c>
      <c r="D31" s="200" t="s">
        <v>335</v>
      </c>
      <c r="E31" s="187"/>
      <c r="F31" s="187"/>
      <c r="G31" s="187"/>
      <c r="H31" s="81"/>
      <c r="I31" s="82" t="s">
        <v>336</v>
      </c>
      <c r="J31" s="83" t="s">
        <v>337</v>
      </c>
    </row>
    <row r="32" spans="1:10" x14ac:dyDescent="0.3">
      <c r="A32" s="201"/>
      <c r="B32" s="202"/>
      <c r="C32" s="84"/>
      <c r="D32" s="52"/>
      <c r="E32" s="203"/>
      <c r="F32" s="203"/>
      <c r="G32" s="203"/>
      <c r="H32" s="203"/>
      <c r="I32" s="79"/>
      <c r="J32" s="80"/>
    </row>
    <row r="33" spans="1:10" x14ac:dyDescent="0.3">
      <c r="A33" s="201" t="s">
        <v>327</v>
      </c>
      <c r="B33" s="202"/>
      <c r="C33" s="77" t="s">
        <v>339</v>
      </c>
      <c r="D33" s="200" t="s">
        <v>338</v>
      </c>
      <c r="E33" s="187"/>
      <c r="F33" s="187"/>
      <c r="G33" s="187"/>
      <c r="H33" s="75"/>
      <c r="I33" s="82" t="s">
        <v>339</v>
      </c>
      <c r="J33" s="83" t="s">
        <v>340</v>
      </c>
    </row>
    <row r="34" spans="1:10" x14ac:dyDescent="0.3">
      <c r="A34" s="68"/>
      <c r="B34" s="69"/>
      <c r="C34" s="69"/>
      <c r="D34" s="69"/>
      <c r="E34" s="179"/>
      <c r="F34" s="179"/>
      <c r="G34" s="179"/>
      <c r="H34" s="179"/>
      <c r="I34" s="69"/>
      <c r="J34" s="71"/>
    </row>
    <row r="35" spans="1:10" x14ac:dyDescent="0.3">
      <c r="A35" s="200" t="s">
        <v>328</v>
      </c>
      <c r="B35" s="187"/>
      <c r="C35" s="187"/>
      <c r="D35" s="187"/>
      <c r="E35" s="187" t="s">
        <v>318</v>
      </c>
      <c r="F35" s="187"/>
      <c r="G35" s="187"/>
      <c r="H35" s="187"/>
      <c r="I35" s="187"/>
      <c r="J35" s="85" t="s">
        <v>319</v>
      </c>
    </row>
    <row r="36" spans="1:10" x14ac:dyDescent="0.3">
      <c r="A36" s="68"/>
      <c r="B36" s="69"/>
      <c r="C36" s="69"/>
      <c r="D36" s="69"/>
      <c r="E36" s="179"/>
      <c r="F36" s="179"/>
      <c r="G36" s="179"/>
      <c r="H36" s="179"/>
      <c r="I36" s="69"/>
      <c r="J36" s="80"/>
    </row>
    <row r="37" spans="1:10" x14ac:dyDescent="0.3">
      <c r="A37" s="195" t="s">
        <v>553</v>
      </c>
      <c r="B37" s="196"/>
      <c r="C37" s="196"/>
      <c r="D37" s="196"/>
      <c r="E37" s="195" t="s">
        <v>554</v>
      </c>
      <c r="F37" s="196"/>
      <c r="G37" s="196"/>
      <c r="H37" s="196"/>
      <c r="I37" s="197"/>
      <c r="J37" s="86">
        <v>2710455</v>
      </c>
    </row>
    <row r="38" spans="1:10" x14ac:dyDescent="0.3">
      <c r="A38" s="68"/>
      <c r="B38" s="69"/>
      <c r="C38" s="76"/>
      <c r="D38" s="199"/>
      <c r="E38" s="199"/>
      <c r="F38" s="199"/>
      <c r="G38" s="199"/>
      <c r="H38" s="199"/>
      <c r="I38" s="199"/>
      <c r="J38" s="71"/>
    </row>
    <row r="39" spans="1:10" x14ac:dyDescent="0.3">
      <c r="A39" s="195"/>
      <c r="B39" s="196"/>
      <c r="C39" s="196"/>
      <c r="D39" s="197"/>
      <c r="E39" s="195"/>
      <c r="F39" s="196"/>
      <c r="G39" s="196"/>
      <c r="H39" s="196"/>
      <c r="I39" s="197"/>
      <c r="J39" s="77"/>
    </row>
    <row r="40" spans="1:10" x14ac:dyDescent="0.3">
      <c r="A40" s="68"/>
      <c r="B40" s="69"/>
      <c r="C40" s="76"/>
      <c r="D40" s="87"/>
      <c r="E40" s="199"/>
      <c r="F40" s="199"/>
      <c r="G40" s="199"/>
      <c r="H40" s="199"/>
      <c r="I40" s="70"/>
      <c r="J40" s="71"/>
    </row>
    <row r="41" spans="1:10" x14ac:dyDescent="0.3">
      <c r="A41" s="195"/>
      <c r="B41" s="196"/>
      <c r="C41" s="196"/>
      <c r="D41" s="197"/>
      <c r="E41" s="195"/>
      <c r="F41" s="196"/>
      <c r="G41" s="196"/>
      <c r="H41" s="196"/>
      <c r="I41" s="197"/>
      <c r="J41" s="77"/>
    </row>
    <row r="42" spans="1:10" x14ac:dyDescent="0.3">
      <c r="A42" s="68"/>
      <c r="B42" s="69"/>
      <c r="C42" s="76"/>
      <c r="D42" s="87"/>
      <c r="E42" s="199"/>
      <c r="F42" s="199"/>
      <c r="G42" s="199"/>
      <c r="H42" s="199"/>
      <c r="I42" s="70"/>
      <c r="J42" s="71"/>
    </row>
    <row r="43" spans="1:10" x14ac:dyDescent="0.3">
      <c r="A43" s="195"/>
      <c r="B43" s="196"/>
      <c r="C43" s="196"/>
      <c r="D43" s="197"/>
      <c r="E43" s="195"/>
      <c r="F43" s="196"/>
      <c r="G43" s="196"/>
      <c r="H43" s="196"/>
      <c r="I43" s="197"/>
      <c r="J43" s="77"/>
    </row>
    <row r="44" spans="1:10" x14ac:dyDescent="0.3">
      <c r="A44" s="88"/>
      <c r="B44" s="76"/>
      <c r="C44" s="193"/>
      <c r="D44" s="193"/>
      <c r="E44" s="179"/>
      <c r="F44" s="179"/>
      <c r="G44" s="193"/>
      <c r="H44" s="193"/>
      <c r="I44" s="193"/>
      <c r="J44" s="71"/>
    </row>
    <row r="45" spans="1:10" x14ac:dyDescent="0.3">
      <c r="A45" s="195"/>
      <c r="B45" s="196"/>
      <c r="C45" s="196"/>
      <c r="D45" s="197"/>
      <c r="E45" s="195"/>
      <c r="F45" s="196"/>
      <c r="G45" s="196"/>
      <c r="H45" s="196"/>
      <c r="I45" s="197"/>
      <c r="J45" s="77"/>
    </row>
    <row r="46" spans="1:10" x14ac:dyDescent="0.3">
      <c r="A46" s="88"/>
      <c r="B46" s="76"/>
      <c r="C46" s="76"/>
      <c r="D46" s="69"/>
      <c r="E46" s="198"/>
      <c r="F46" s="198"/>
      <c r="G46" s="193"/>
      <c r="H46" s="193"/>
      <c r="I46" s="69"/>
      <c r="J46" s="71"/>
    </row>
    <row r="47" spans="1:10" x14ac:dyDescent="0.3">
      <c r="A47" s="195"/>
      <c r="B47" s="196"/>
      <c r="C47" s="196"/>
      <c r="D47" s="197"/>
      <c r="E47" s="195"/>
      <c r="F47" s="196"/>
      <c r="G47" s="196"/>
      <c r="H47" s="196"/>
      <c r="I47" s="197"/>
      <c r="J47" s="77"/>
    </row>
    <row r="48" spans="1:10" x14ac:dyDescent="0.3">
      <c r="A48" s="88"/>
      <c r="B48" s="76"/>
      <c r="C48" s="76"/>
      <c r="D48" s="69"/>
      <c r="E48" s="179"/>
      <c r="F48" s="179"/>
      <c r="G48" s="193"/>
      <c r="H48" s="193"/>
      <c r="I48" s="69"/>
      <c r="J48" s="89" t="s">
        <v>341</v>
      </c>
    </row>
    <row r="49" spans="1:10" x14ac:dyDescent="0.3">
      <c r="A49" s="88"/>
      <c r="B49" s="76"/>
      <c r="C49" s="76"/>
      <c r="D49" s="69"/>
      <c r="E49" s="179"/>
      <c r="F49" s="179"/>
      <c r="G49" s="193"/>
      <c r="H49" s="193"/>
      <c r="I49" s="69"/>
      <c r="J49" s="89" t="s">
        <v>342</v>
      </c>
    </row>
    <row r="50" spans="1:10" ht="14.4" customHeight="1" x14ac:dyDescent="0.3">
      <c r="A50" s="172" t="s">
        <v>320</v>
      </c>
      <c r="B50" s="173"/>
      <c r="C50" s="189" t="s">
        <v>341</v>
      </c>
      <c r="D50" s="190"/>
      <c r="E50" s="191" t="s">
        <v>343</v>
      </c>
      <c r="F50" s="192"/>
      <c r="G50" s="180" t="s">
        <v>555</v>
      </c>
      <c r="H50" s="181"/>
      <c r="I50" s="181"/>
      <c r="J50" s="182"/>
    </row>
    <row r="51" spans="1:10" x14ac:dyDescent="0.3">
      <c r="A51" s="88"/>
      <c r="B51" s="76"/>
      <c r="C51" s="193"/>
      <c r="D51" s="193"/>
      <c r="E51" s="179"/>
      <c r="F51" s="179"/>
      <c r="G51" s="194" t="s">
        <v>344</v>
      </c>
      <c r="H51" s="194"/>
      <c r="I51" s="194"/>
      <c r="J51" s="60"/>
    </row>
    <row r="52" spans="1:10" ht="13.95" customHeight="1" x14ac:dyDescent="0.3">
      <c r="A52" s="172" t="s">
        <v>321</v>
      </c>
      <c r="B52" s="173"/>
      <c r="C52" s="180" t="s">
        <v>560</v>
      </c>
      <c r="D52" s="181"/>
      <c r="E52" s="181"/>
      <c r="F52" s="181"/>
      <c r="G52" s="181"/>
      <c r="H52" s="181"/>
      <c r="I52" s="181"/>
      <c r="J52" s="182"/>
    </row>
    <row r="53" spans="1:10" x14ac:dyDescent="0.3">
      <c r="A53" s="68"/>
      <c r="B53" s="69"/>
      <c r="C53" s="183" t="s">
        <v>322</v>
      </c>
      <c r="D53" s="183"/>
      <c r="E53" s="183"/>
      <c r="F53" s="183"/>
      <c r="G53" s="183"/>
      <c r="H53" s="183"/>
      <c r="I53" s="183"/>
      <c r="J53" s="71"/>
    </row>
    <row r="54" spans="1:10" x14ac:dyDescent="0.3">
      <c r="A54" s="172" t="s">
        <v>323</v>
      </c>
      <c r="B54" s="173"/>
      <c r="C54" s="184" t="s">
        <v>557</v>
      </c>
      <c r="D54" s="185"/>
      <c r="E54" s="186"/>
      <c r="F54" s="179"/>
      <c r="G54" s="179"/>
      <c r="H54" s="187"/>
      <c r="I54" s="187"/>
      <c r="J54" s="188"/>
    </row>
    <row r="55" spans="1:10" x14ac:dyDescent="0.3">
      <c r="A55" s="68"/>
      <c r="B55" s="69"/>
      <c r="C55" s="76"/>
      <c r="D55" s="69"/>
      <c r="E55" s="179"/>
      <c r="F55" s="179"/>
      <c r="G55" s="179"/>
      <c r="H55" s="179"/>
      <c r="I55" s="69"/>
      <c r="J55" s="71"/>
    </row>
    <row r="56" spans="1:10" ht="14.4" customHeight="1" x14ac:dyDescent="0.3">
      <c r="A56" s="172" t="s">
        <v>315</v>
      </c>
      <c r="B56" s="173"/>
      <c r="C56" s="180" t="s">
        <v>556</v>
      </c>
      <c r="D56" s="181"/>
      <c r="E56" s="181"/>
      <c r="F56" s="181"/>
      <c r="G56" s="181"/>
      <c r="H56" s="181"/>
      <c r="I56" s="181"/>
      <c r="J56" s="182"/>
    </row>
    <row r="57" spans="1:10" x14ac:dyDescent="0.3">
      <c r="A57" s="68"/>
      <c r="B57" s="69"/>
      <c r="C57" s="69"/>
      <c r="D57" s="69"/>
      <c r="E57" s="179"/>
      <c r="F57" s="179"/>
      <c r="G57" s="179"/>
      <c r="H57" s="179"/>
      <c r="I57" s="69"/>
      <c r="J57" s="71"/>
    </row>
    <row r="58" spans="1:10" x14ac:dyDescent="0.3">
      <c r="A58" s="172" t="s">
        <v>345</v>
      </c>
      <c r="B58" s="173"/>
      <c r="C58" s="174" t="s">
        <v>558</v>
      </c>
      <c r="D58" s="175"/>
      <c r="E58" s="175"/>
      <c r="F58" s="175"/>
      <c r="G58" s="175"/>
      <c r="H58" s="175"/>
      <c r="I58" s="175"/>
      <c r="J58" s="176"/>
    </row>
    <row r="59" spans="1:10" ht="14.4" customHeight="1" x14ac:dyDescent="0.3">
      <c r="A59" s="68"/>
      <c r="B59" s="69"/>
      <c r="C59" s="177" t="s">
        <v>346</v>
      </c>
      <c r="D59" s="177"/>
      <c r="E59" s="177"/>
      <c r="F59" s="177"/>
      <c r="G59" s="69"/>
      <c r="H59" s="69"/>
      <c r="I59" s="69"/>
      <c r="J59" s="71"/>
    </row>
    <row r="60" spans="1:10" x14ac:dyDescent="0.3">
      <c r="A60" s="172" t="s">
        <v>347</v>
      </c>
      <c r="B60" s="173"/>
      <c r="C60" s="174" t="s">
        <v>559</v>
      </c>
      <c r="D60" s="175"/>
      <c r="E60" s="175"/>
      <c r="F60" s="175"/>
      <c r="G60" s="175"/>
      <c r="H60" s="175"/>
      <c r="I60" s="175"/>
      <c r="J60" s="176"/>
    </row>
    <row r="61" spans="1:10" ht="14.4" customHeight="1" x14ac:dyDescent="0.3">
      <c r="A61" s="90"/>
      <c r="B61" s="91"/>
      <c r="C61" s="178" t="s">
        <v>348</v>
      </c>
      <c r="D61" s="178"/>
      <c r="E61" s="178"/>
      <c r="F61" s="178"/>
      <c r="G61" s="178"/>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25" zoomScale="110" zoomScaleNormal="100" zoomScaleSheetLayoutView="110" workbookViewId="0">
      <selection activeCell="A12" sqref="A12:F12"/>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37" t="s">
        <v>1</v>
      </c>
      <c r="B1" s="238"/>
      <c r="C1" s="238"/>
      <c r="D1" s="238"/>
      <c r="E1" s="238"/>
      <c r="F1" s="238"/>
      <c r="G1" s="238"/>
      <c r="H1" s="238"/>
      <c r="I1" s="238"/>
    </row>
    <row r="2" spans="1:9" x14ac:dyDescent="0.25">
      <c r="A2" s="239" t="s">
        <v>458</v>
      </c>
      <c r="B2" s="240"/>
      <c r="C2" s="240"/>
      <c r="D2" s="240"/>
      <c r="E2" s="240"/>
      <c r="F2" s="240"/>
      <c r="G2" s="240"/>
      <c r="H2" s="240"/>
      <c r="I2" s="240"/>
    </row>
    <row r="3" spans="1:9" x14ac:dyDescent="0.25">
      <c r="A3" s="241" t="s">
        <v>282</v>
      </c>
      <c r="B3" s="242"/>
      <c r="C3" s="242"/>
      <c r="D3" s="242"/>
      <c r="E3" s="242"/>
      <c r="F3" s="242"/>
      <c r="G3" s="242"/>
      <c r="H3" s="242"/>
      <c r="I3" s="242"/>
    </row>
    <row r="4" spans="1:9" x14ac:dyDescent="0.25">
      <c r="A4" s="243" t="s">
        <v>561</v>
      </c>
      <c r="B4" s="244"/>
      <c r="C4" s="244"/>
      <c r="D4" s="244"/>
      <c r="E4" s="244"/>
      <c r="F4" s="244"/>
      <c r="G4" s="244"/>
      <c r="H4" s="244"/>
      <c r="I4" s="245"/>
    </row>
    <row r="5" spans="1:9" ht="30.6" x14ac:dyDescent="0.25">
      <c r="A5" s="248" t="s">
        <v>2</v>
      </c>
      <c r="B5" s="249"/>
      <c r="C5" s="249"/>
      <c r="D5" s="249"/>
      <c r="E5" s="249"/>
      <c r="F5" s="249"/>
      <c r="G5" s="11" t="s">
        <v>101</v>
      </c>
      <c r="H5" s="13" t="s">
        <v>297</v>
      </c>
      <c r="I5" s="13" t="s">
        <v>298</v>
      </c>
    </row>
    <row r="6" spans="1:9" x14ac:dyDescent="0.25">
      <c r="A6" s="246">
        <v>1</v>
      </c>
      <c r="B6" s="247"/>
      <c r="C6" s="247"/>
      <c r="D6" s="247"/>
      <c r="E6" s="247"/>
      <c r="F6" s="247"/>
      <c r="G6" s="12">
        <v>2</v>
      </c>
      <c r="H6" s="13">
        <v>3</v>
      </c>
      <c r="I6" s="13">
        <v>4</v>
      </c>
    </row>
    <row r="7" spans="1:9" x14ac:dyDescent="0.25">
      <c r="A7" s="250"/>
      <c r="B7" s="250"/>
      <c r="C7" s="250"/>
      <c r="D7" s="250"/>
      <c r="E7" s="250"/>
      <c r="F7" s="250"/>
      <c r="G7" s="250"/>
      <c r="H7" s="250"/>
      <c r="I7" s="250"/>
    </row>
    <row r="8" spans="1:9" ht="12.75" customHeight="1" x14ac:dyDescent="0.25">
      <c r="A8" s="231" t="s">
        <v>4</v>
      </c>
      <c r="B8" s="231"/>
      <c r="C8" s="231"/>
      <c r="D8" s="231"/>
      <c r="E8" s="231"/>
      <c r="F8" s="231"/>
      <c r="G8" s="14">
        <v>1</v>
      </c>
      <c r="H8" s="22">
        <v>76743640</v>
      </c>
      <c r="I8" s="22">
        <v>0</v>
      </c>
    </row>
    <row r="9" spans="1:9" ht="12.75" customHeight="1" x14ac:dyDescent="0.25">
      <c r="A9" s="232" t="s">
        <v>303</v>
      </c>
      <c r="B9" s="232"/>
      <c r="C9" s="232"/>
      <c r="D9" s="232"/>
      <c r="E9" s="232"/>
      <c r="F9" s="232"/>
      <c r="G9" s="15">
        <v>2</v>
      </c>
      <c r="H9" s="23">
        <f>H10+H17+H27+H38+H43</f>
        <v>157709786</v>
      </c>
      <c r="I9" s="23">
        <f>I10+I17+I27+I38+I43</f>
        <v>201895231</v>
      </c>
    </row>
    <row r="10" spans="1:9" ht="12.75" customHeight="1" x14ac:dyDescent="0.25">
      <c r="A10" s="234" t="s">
        <v>5</v>
      </c>
      <c r="B10" s="234"/>
      <c r="C10" s="234"/>
      <c r="D10" s="234"/>
      <c r="E10" s="234"/>
      <c r="F10" s="234"/>
      <c r="G10" s="15">
        <v>3</v>
      </c>
      <c r="H10" s="23">
        <f>H11+H12+H13+H14+H15+H16</f>
        <v>1085804</v>
      </c>
      <c r="I10" s="23">
        <f>I11+I12+I13+I14+I15+I16</f>
        <v>1215585</v>
      </c>
    </row>
    <row r="11" spans="1:9" ht="12.75" customHeight="1" x14ac:dyDescent="0.25">
      <c r="A11" s="230" t="s">
        <v>6</v>
      </c>
      <c r="B11" s="230"/>
      <c r="C11" s="230"/>
      <c r="D11" s="230"/>
      <c r="E11" s="230"/>
      <c r="F11" s="230"/>
      <c r="G11" s="14">
        <v>4</v>
      </c>
      <c r="H11" s="22">
        <v>0</v>
      </c>
      <c r="I11" s="22">
        <v>0</v>
      </c>
    </row>
    <row r="12" spans="1:9" ht="22.95" customHeight="1" x14ac:dyDescent="0.25">
      <c r="A12" s="230" t="s">
        <v>7</v>
      </c>
      <c r="B12" s="230"/>
      <c r="C12" s="230"/>
      <c r="D12" s="230"/>
      <c r="E12" s="230"/>
      <c r="F12" s="230"/>
      <c r="G12" s="14">
        <v>5</v>
      </c>
      <c r="H12" s="22">
        <v>1085804</v>
      </c>
      <c r="I12" s="22">
        <v>1215585</v>
      </c>
    </row>
    <row r="13" spans="1:9" ht="12.75" customHeight="1" x14ac:dyDescent="0.25">
      <c r="A13" s="230" t="s">
        <v>8</v>
      </c>
      <c r="B13" s="230"/>
      <c r="C13" s="230"/>
      <c r="D13" s="230"/>
      <c r="E13" s="230"/>
      <c r="F13" s="230"/>
      <c r="G13" s="14">
        <v>6</v>
      </c>
      <c r="H13" s="22">
        <v>0</v>
      </c>
      <c r="I13" s="22">
        <v>0</v>
      </c>
    </row>
    <row r="14" spans="1:9" ht="12.75" customHeight="1" x14ac:dyDescent="0.25">
      <c r="A14" s="230" t="s">
        <v>9</v>
      </c>
      <c r="B14" s="230"/>
      <c r="C14" s="230"/>
      <c r="D14" s="230"/>
      <c r="E14" s="230"/>
      <c r="F14" s="230"/>
      <c r="G14" s="14">
        <v>7</v>
      </c>
      <c r="H14" s="22">
        <v>0</v>
      </c>
      <c r="I14" s="22">
        <v>0</v>
      </c>
    </row>
    <row r="15" spans="1:9" ht="12.75" customHeight="1" x14ac:dyDescent="0.25">
      <c r="A15" s="230" t="s">
        <v>10</v>
      </c>
      <c r="B15" s="230"/>
      <c r="C15" s="230"/>
      <c r="D15" s="230"/>
      <c r="E15" s="230"/>
      <c r="F15" s="230"/>
      <c r="G15" s="14">
        <v>8</v>
      </c>
      <c r="H15" s="22">
        <v>0</v>
      </c>
      <c r="I15" s="22">
        <v>0</v>
      </c>
    </row>
    <row r="16" spans="1:9" ht="12.75" customHeight="1" x14ac:dyDescent="0.25">
      <c r="A16" s="230" t="s">
        <v>11</v>
      </c>
      <c r="B16" s="230"/>
      <c r="C16" s="230"/>
      <c r="D16" s="230"/>
      <c r="E16" s="230"/>
      <c r="F16" s="230"/>
      <c r="G16" s="14">
        <v>9</v>
      </c>
      <c r="H16" s="22">
        <v>0</v>
      </c>
      <c r="I16" s="22">
        <v>0</v>
      </c>
    </row>
    <row r="17" spans="1:9" ht="12.75" customHeight="1" x14ac:dyDescent="0.25">
      <c r="A17" s="234" t="s">
        <v>12</v>
      </c>
      <c r="B17" s="234"/>
      <c r="C17" s="234"/>
      <c r="D17" s="234"/>
      <c r="E17" s="234"/>
      <c r="F17" s="234"/>
      <c r="G17" s="15">
        <v>10</v>
      </c>
      <c r="H17" s="23">
        <f>H18+H19+H20+H21+H22+H23+H24+H25+H26</f>
        <v>156623982</v>
      </c>
      <c r="I17" s="23">
        <f>I18+I19+I20+I21+I22+I23+I24+I25+I26</f>
        <v>200651038</v>
      </c>
    </row>
    <row r="18" spans="1:9" ht="12.75" customHeight="1" x14ac:dyDescent="0.25">
      <c r="A18" s="230" t="s">
        <v>13</v>
      </c>
      <c r="B18" s="230"/>
      <c r="C18" s="230"/>
      <c r="D18" s="230"/>
      <c r="E18" s="230"/>
      <c r="F18" s="230"/>
      <c r="G18" s="14">
        <v>11</v>
      </c>
      <c r="H18" s="22">
        <v>82339563</v>
      </c>
      <c r="I18" s="22">
        <v>82339563</v>
      </c>
    </row>
    <row r="19" spans="1:9" ht="12.75" customHeight="1" x14ac:dyDescent="0.25">
      <c r="A19" s="230" t="s">
        <v>14</v>
      </c>
      <c r="B19" s="230"/>
      <c r="C19" s="230"/>
      <c r="D19" s="230"/>
      <c r="E19" s="230"/>
      <c r="F19" s="230"/>
      <c r="G19" s="14">
        <v>12</v>
      </c>
      <c r="H19" s="22">
        <v>62964436</v>
      </c>
      <c r="I19" s="22">
        <v>89411631</v>
      </c>
    </row>
    <row r="20" spans="1:9" ht="12.75" customHeight="1" x14ac:dyDescent="0.25">
      <c r="A20" s="230" t="s">
        <v>15</v>
      </c>
      <c r="B20" s="230"/>
      <c r="C20" s="230"/>
      <c r="D20" s="230"/>
      <c r="E20" s="230"/>
      <c r="F20" s="230"/>
      <c r="G20" s="14">
        <v>13</v>
      </c>
      <c r="H20" s="22">
        <v>3850707</v>
      </c>
      <c r="I20" s="22">
        <v>7290563</v>
      </c>
    </row>
    <row r="21" spans="1:9" ht="12.75" customHeight="1" x14ac:dyDescent="0.25">
      <c r="A21" s="230" t="s">
        <v>16</v>
      </c>
      <c r="B21" s="230"/>
      <c r="C21" s="230"/>
      <c r="D21" s="230"/>
      <c r="E21" s="230"/>
      <c r="F21" s="230"/>
      <c r="G21" s="14">
        <v>14</v>
      </c>
      <c r="H21" s="22">
        <v>688212</v>
      </c>
      <c r="I21" s="22">
        <v>4279379</v>
      </c>
    </row>
    <row r="22" spans="1:9" ht="12.75" customHeight="1" x14ac:dyDescent="0.25">
      <c r="A22" s="230" t="s">
        <v>17</v>
      </c>
      <c r="B22" s="230"/>
      <c r="C22" s="230"/>
      <c r="D22" s="230"/>
      <c r="E22" s="230"/>
      <c r="F22" s="230"/>
      <c r="G22" s="14">
        <v>15</v>
      </c>
      <c r="H22" s="22">
        <v>0</v>
      </c>
      <c r="I22" s="22">
        <v>0</v>
      </c>
    </row>
    <row r="23" spans="1:9" ht="12.75" customHeight="1" x14ac:dyDescent="0.25">
      <c r="A23" s="230" t="s">
        <v>18</v>
      </c>
      <c r="B23" s="230"/>
      <c r="C23" s="230"/>
      <c r="D23" s="230"/>
      <c r="E23" s="230"/>
      <c r="F23" s="230"/>
      <c r="G23" s="14">
        <v>16</v>
      </c>
      <c r="H23" s="22">
        <v>0</v>
      </c>
      <c r="I23" s="22">
        <v>0</v>
      </c>
    </row>
    <row r="24" spans="1:9" ht="12.75" customHeight="1" x14ac:dyDescent="0.25">
      <c r="A24" s="230" t="s">
        <v>19</v>
      </c>
      <c r="B24" s="230"/>
      <c r="C24" s="230"/>
      <c r="D24" s="230"/>
      <c r="E24" s="230"/>
      <c r="F24" s="230"/>
      <c r="G24" s="14">
        <v>17</v>
      </c>
      <c r="H24" s="22">
        <v>6781064</v>
      </c>
      <c r="I24" s="22">
        <v>17329902</v>
      </c>
    </row>
    <row r="25" spans="1:9" ht="12.75" customHeight="1" x14ac:dyDescent="0.25">
      <c r="A25" s="230" t="s">
        <v>20</v>
      </c>
      <c r="B25" s="230"/>
      <c r="C25" s="230"/>
      <c r="D25" s="230"/>
      <c r="E25" s="230"/>
      <c r="F25" s="230"/>
      <c r="G25" s="14">
        <v>18</v>
      </c>
      <c r="H25" s="22">
        <v>0</v>
      </c>
      <c r="I25" s="22">
        <v>0</v>
      </c>
    </row>
    <row r="26" spans="1:9" ht="12.75" customHeight="1" x14ac:dyDescent="0.25">
      <c r="A26" s="230" t="s">
        <v>21</v>
      </c>
      <c r="B26" s="230"/>
      <c r="C26" s="230"/>
      <c r="D26" s="230"/>
      <c r="E26" s="230"/>
      <c r="F26" s="230"/>
      <c r="G26" s="14">
        <v>19</v>
      </c>
      <c r="H26" s="22">
        <v>0</v>
      </c>
      <c r="I26" s="22">
        <v>0</v>
      </c>
    </row>
    <row r="27" spans="1:9" ht="12.75" customHeight="1" x14ac:dyDescent="0.25">
      <c r="A27" s="234" t="s">
        <v>22</v>
      </c>
      <c r="B27" s="234"/>
      <c r="C27" s="234"/>
      <c r="D27" s="234"/>
      <c r="E27" s="234"/>
      <c r="F27" s="234"/>
      <c r="G27" s="15">
        <v>20</v>
      </c>
      <c r="H27" s="23">
        <f>SUM(H28:H37)</f>
        <v>0</v>
      </c>
      <c r="I27" s="23">
        <f>SUM(I28:I37)</f>
        <v>28608</v>
      </c>
    </row>
    <row r="28" spans="1:9" ht="12.75" customHeight="1" x14ac:dyDescent="0.25">
      <c r="A28" s="230" t="s">
        <v>23</v>
      </c>
      <c r="B28" s="230"/>
      <c r="C28" s="230"/>
      <c r="D28" s="230"/>
      <c r="E28" s="230"/>
      <c r="F28" s="230"/>
      <c r="G28" s="14">
        <v>21</v>
      </c>
      <c r="H28" s="22">
        <v>0</v>
      </c>
      <c r="I28" s="22">
        <v>0</v>
      </c>
    </row>
    <row r="29" spans="1:9" ht="12.75" customHeight="1" x14ac:dyDescent="0.25">
      <c r="A29" s="230" t="s">
        <v>24</v>
      </c>
      <c r="B29" s="230"/>
      <c r="C29" s="230"/>
      <c r="D29" s="230"/>
      <c r="E29" s="230"/>
      <c r="F29" s="230"/>
      <c r="G29" s="14">
        <v>22</v>
      </c>
      <c r="H29" s="22">
        <v>0</v>
      </c>
      <c r="I29" s="22">
        <v>0</v>
      </c>
    </row>
    <row r="30" spans="1:9" ht="12.75" customHeight="1" x14ac:dyDescent="0.25">
      <c r="A30" s="230" t="s">
        <v>25</v>
      </c>
      <c r="B30" s="230"/>
      <c r="C30" s="230"/>
      <c r="D30" s="230"/>
      <c r="E30" s="230"/>
      <c r="F30" s="230"/>
      <c r="G30" s="14">
        <v>23</v>
      </c>
      <c r="H30" s="22">
        <v>0</v>
      </c>
      <c r="I30" s="22">
        <v>0</v>
      </c>
    </row>
    <row r="31" spans="1:9" ht="24" customHeight="1" x14ac:dyDescent="0.25">
      <c r="A31" s="230" t="s">
        <v>26</v>
      </c>
      <c r="B31" s="230"/>
      <c r="C31" s="230"/>
      <c r="D31" s="230"/>
      <c r="E31" s="230"/>
      <c r="F31" s="230"/>
      <c r="G31" s="14">
        <v>24</v>
      </c>
      <c r="H31" s="22">
        <v>0</v>
      </c>
      <c r="I31" s="22">
        <v>0</v>
      </c>
    </row>
    <row r="32" spans="1:9" ht="23.4" customHeight="1" x14ac:dyDescent="0.25">
      <c r="A32" s="230" t="s">
        <v>27</v>
      </c>
      <c r="B32" s="230"/>
      <c r="C32" s="230"/>
      <c r="D32" s="230"/>
      <c r="E32" s="230"/>
      <c r="F32" s="230"/>
      <c r="G32" s="14">
        <v>25</v>
      </c>
      <c r="H32" s="22">
        <v>0</v>
      </c>
      <c r="I32" s="22">
        <v>0</v>
      </c>
    </row>
    <row r="33" spans="1:9" ht="21.6" customHeight="1" x14ac:dyDescent="0.25">
      <c r="A33" s="230" t="s">
        <v>28</v>
      </c>
      <c r="B33" s="230"/>
      <c r="C33" s="230"/>
      <c r="D33" s="230"/>
      <c r="E33" s="230"/>
      <c r="F33" s="230"/>
      <c r="G33" s="14">
        <v>26</v>
      </c>
      <c r="H33" s="22">
        <v>0</v>
      </c>
      <c r="I33" s="22">
        <v>0</v>
      </c>
    </row>
    <row r="34" spans="1:9" ht="12.75" customHeight="1" x14ac:dyDescent="0.25">
      <c r="A34" s="230" t="s">
        <v>29</v>
      </c>
      <c r="B34" s="230"/>
      <c r="C34" s="230"/>
      <c r="D34" s="230"/>
      <c r="E34" s="230"/>
      <c r="F34" s="230"/>
      <c r="G34" s="14">
        <v>27</v>
      </c>
      <c r="H34" s="22">
        <v>0</v>
      </c>
      <c r="I34" s="22">
        <v>0</v>
      </c>
    </row>
    <row r="35" spans="1:9" ht="12.75" customHeight="1" x14ac:dyDescent="0.25">
      <c r="A35" s="230" t="s">
        <v>30</v>
      </c>
      <c r="B35" s="230"/>
      <c r="C35" s="230"/>
      <c r="D35" s="230"/>
      <c r="E35" s="230"/>
      <c r="F35" s="230"/>
      <c r="G35" s="14">
        <v>28</v>
      </c>
      <c r="H35" s="22">
        <v>0</v>
      </c>
      <c r="I35" s="22">
        <v>28608</v>
      </c>
    </row>
    <row r="36" spans="1:9" ht="12.75" customHeight="1" x14ac:dyDescent="0.25">
      <c r="A36" s="230" t="s">
        <v>31</v>
      </c>
      <c r="B36" s="230"/>
      <c r="C36" s="230"/>
      <c r="D36" s="230"/>
      <c r="E36" s="230"/>
      <c r="F36" s="230"/>
      <c r="G36" s="14">
        <v>29</v>
      </c>
      <c r="H36" s="22">
        <v>0</v>
      </c>
      <c r="I36" s="22">
        <v>0</v>
      </c>
    </row>
    <row r="37" spans="1:9" ht="12.75" customHeight="1" x14ac:dyDescent="0.25">
      <c r="A37" s="230" t="s">
        <v>32</v>
      </c>
      <c r="B37" s="230"/>
      <c r="C37" s="230"/>
      <c r="D37" s="230"/>
      <c r="E37" s="230"/>
      <c r="F37" s="230"/>
      <c r="G37" s="14">
        <v>30</v>
      </c>
      <c r="H37" s="22">
        <v>0</v>
      </c>
      <c r="I37" s="22">
        <v>0</v>
      </c>
    </row>
    <row r="38" spans="1:9" ht="12.75" customHeight="1" x14ac:dyDescent="0.25">
      <c r="A38" s="234" t="s">
        <v>33</v>
      </c>
      <c r="B38" s="234"/>
      <c r="C38" s="234"/>
      <c r="D38" s="234"/>
      <c r="E38" s="234"/>
      <c r="F38" s="234"/>
      <c r="G38" s="15">
        <v>31</v>
      </c>
      <c r="H38" s="23">
        <f>H39+H40+H41+H42</f>
        <v>0</v>
      </c>
      <c r="I38" s="23">
        <f>I39+I40+I41+I42</f>
        <v>0</v>
      </c>
    </row>
    <row r="39" spans="1:9" ht="12.75" customHeight="1" x14ac:dyDescent="0.25">
      <c r="A39" s="230" t="s">
        <v>34</v>
      </c>
      <c r="B39" s="230"/>
      <c r="C39" s="230"/>
      <c r="D39" s="230"/>
      <c r="E39" s="230"/>
      <c r="F39" s="230"/>
      <c r="G39" s="14">
        <v>32</v>
      </c>
      <c r="H39" s="22">
        <v>0</v>
      </c>
      <c r="I39" s="22">
        <v>0</v>
      </c>
    </row>
    <row r="40" spans="1:9" ht="12.75" customHeight="1" x14ac:dyDescent="0.25">
      <c r="A40" s="230" t="s">
        <v>35</v>
      </c>
      <c r="B40" s="230"/>
      <c r="C40" s="230"/>
      <c r="D40" s="230"/>
      <c r="E40" s="230"/>
      <c r="F40" s="230"/>
      <c r="G40" s="14">
        <v>33</v>
      </c>
      <c r="H40" s="22">
        <v>0</v>
      </c>
      <c r="I40" s="22">
        <v>0</v>
      </c>
    </row>
    <row r="41" spans="1:9" ht="12.75" customHeight="1" x14ac:dyDescent="0.25">
      <c r="A41" s="230" t="s">
        <v>36</v>
      </c>
      <c r="B41" s="230"/>
      <c r="C41" s="230"/>
      <c r="D41" s="230"/>
      <c r="E41" s="230"/>
      <c r="F41" s="230"/>
      <c r="G41" s="14">
        <v>34</v>
      </c>
      <c r="H41" s="22">
        <v>0</v>
      </c>
      <c r="I41" s="22">
        <v>0</v>
      </c>
    </row>
    <row r="42" spans="1:9" ht="12.75" customHeight="1" x14ac:dyDescent="0.25">
      <c r="A42" s="230" t="s">
        <v>37</v>
      </c>
      <c r="B42" s="230"/>
      <c r="C42" s="230"/>
      <c r="D42" s="230"/>
      <c r="E42" s="230"/>
      <c r="F42" s="230"/>
      <c r="G42" s="14">
        <v>35</v>
      </c>
      <c r="H42" s="22">
        <v>0</v>
      </c>
      <c r="I42" s="22">
        <v>0</v>
      </c>
    </row>
    <row r="43" spans="1:9" ht="12.75" customHeight="1" x14ac:dyDescent="0.25">
      <c r="A43" s="230" t="s">
        <v>38</v>
      </c>
      <c r="B43" s="230"/>
      <c r="C43" s="230"/>
      <c r="D43" s="230"/>
      <c r="E43" s="230"/>
      <c r="F43" s="230"/>
      <c r="G43" s="14">
        <v>36</v>
      </c>
      <c r="H43" s="22">
        <v>0</v>
      </c>
      <c r="I43" s="22">
        <v>0</v>
      </c>
    </row>
    <row r="44" spans="1:9" ht="12.75" customHeight="1" x14ac:dyDescent="0.25">
      <c r="A44" s="232" t="s">
        <v>304</v>
      </c>
      <c r="B44" s="232"/>
      <c r="C44" s="232"/>
      <c r="D44" s="232"/>
      <c r="E44" s="232"/>
      <c r="F44" s="232"/>
      <c r="G44" s="15">
        <v>37</v>
      </c>
      <c r="H44" s="23">
        <f>H45+H53+H60+H70</f>
        <v>6459888</v>
      </c>
      <c r="I44" s="23">
        <f>I45+I53+I60+I70</f>
        <v>37315972</v>
      </c>
    </row>
    <row r="45" spans="1:9" ht="12.75" customHeight="1" x14ac:dyDescent="0.25">
      <c r="A45" s="234" t="s">
        <v>39</v>
      </c>
      <c r="B45" s="234"/>
      <c r="C45" s="234"/>
      <c r="D45" s="234"/>
      <c r="E45" s="234"/>
      <c r="F45" s="234"/>
      <c r="G45" s="15">
        <v>38</v>
      </c>
      <c r="H45" s="23">
        <f>SUM(H46:H52)</f>
        <v>1446832</v>
      </c>
      <c r="I45" s="23">
        <f>SUM(I46:I52)</f>
        <v>540191</v>
      </c>
    </row>
    <row r="46" spans="1:9" ht="12.75" customHeight="1" x14ac:dyDescent="0.25">
      <c r="A46" s="230" t="s">
        <v>40</v>
      </c>
      <c r="B46" s="230"/>
      <c r="C46" s="230"/>
      <c r="D46" s="230"/>
      <c r="E46" s="230"/>
      <c r="F46" s="230"/>
      <c r="G46" s="14">
        <v>39</v>
      </c>
      <c r="H46" s="22">
        <v>1444213</v>
      </c>
      <c r="I46" s="22">
        <v>524838</v>
      </c>
    </row>
    <row r="47" spans="1:9" ht="12.75" customHeight="1" x14ac:dyDescent="0.25">
      <c r="A47" s="230" t="s">
        <v>41</v>
      </c>
      <c r="B47" s="230"/>
      <c r="C47" s="230"/>
      <c r="D47" s="230"/>
      <c r="E47" s="230"/>
      <c r="F47" s="230"/>
      <c r="G47" s="14">
        <v>40</v>
      </c>
      <c r="H47" s="22">
        <v>0</v>
      </c>
      <c r="I47" s="22">
        <v>0</v>
      </c>
    </row>
    <row r="48" spans="1:9" ht="12.75" customHeight="1" x14ac:dyDescent="0.25">
      <c r="A48" s="230" t="s">
        <v>42</v>
      </c>
      <c r="B48" s="230"/>
      <c r="C48" s="230"/>
      <c r="D48" s="230"/>
      <c r="E48" s="230"/>
      <c r="F48" s="230"/>
      <c r="G48" s="14">
        <v>41</v>
      </c>
      <c r="H48" s="22">
        <v>0</v>
      </c>
      <c r="I48" s="22">
        <v>0</v>
      </c>
    </row>
    <row r="49" spans="1:9" ht="12.75" customHeight="1" x14ac:dyDescent="0.25">
      <c r="A49" s="230" t="s">
        <v>43</v>
      </c>
      <c r="B49" s="230"/>
      <c r="C49" s="230"/>
      <c r="D49" s="230"/>
      <c r="E49" s="230"/>
      <c r="F49" s="230"/>
      <c r="G49" s="14">
        <v>42</v>
      </c>
      <c r="H49" s="22">
        <v>2619</v>
      </c>
      <c r="I49" s="22">
        <v>15353</v>
      </c>
    </row>
    <row r="50" spans="1:9" ht="12.75" customHeight="1" x14ac:dyDescent="0.25">
      <c r="A50" s="230" t="s">
        <v>44</v>
      </c>
      <c r="B50" s="230"/>
      <c r="C50" s="230"/>
      <c r="D50" s="230"/>
      <c r="E50" s="230"/>
      <c r="F50" s="230"/>
      <c r="G50" s="14">
        <v>43</v>
      </c>
      <c r="H50" s="22">
        <v>0</v>
      </c>
      <c r="I50" s="22">
        <v>0</v>
      </c>
    </row>
    <row r="51" spans="1:9" ht="12.75" customHeight="1" x14ac:dyDescent="0.25">
      <c r="A51" s="230" t="s">
        <v>45</v>
      </c>
      <c r="B51" s="230"/>
      <c r="C51" s="230"/>
      <c r="D51" s="230"/>
      <c r="E51" s="230"/>
      <c r="F51" s="230"/>
      <c r="G51" s="14">
        <v>44</v>
      </c>
      <c r="H51" s="22">
        <v>0</v>
      </c>
      <c r="I51" s="22">
        <v>0</v>
      </c>
    </row>
    <row r="52" spans="1:9" ht="12.75" customHeight="1" x14ac:dyDescent="0.25">
      <c r="A52" s="230" t="s">
        <v>46</v>
      </c>
      <c r="B52" s="230"/>
      <c r="C52" s="230"/>
      <c r="D52" s="230"/>
      <c r="E52" s="230"/>
      <c r="F52" s="230"/>
      <c r="G52" s="14">
        <v>45</v>
      </c>
      <c r="H52" s="22">
        <v>0</v>
      </c>
      <c r="I52" s="22">
        <v>0</v>
      </c>
    </row>
    <row r="53" spans="1:9" ht="12.75" customHeight="1" x14ac:dyDescent="0.25">
      <c r="A53" s="234" t="s">
        <v>47</v>
      </c>
      <c r="B53" s="234"/>
      <c r="C53" s="234"/>
      <c r="D53" s="234"/>
      <c r="E53" s="234"/>
      <c r="F53" s="234"/>
      <c r="G53" s="15">
        <v>46</v>
      </c>
      <c r="H53" s="23">
        <f>SUM(H54:H59)</f>
        <v>2242089</v>
      </c>
      <c r="I53" s="23">
        <f>SUM(I54:I59)</f>
        <v>5254311</v>
      </c>
    </row>
    <row r="54" spans="1:9" ht="12.75" customHeight="1" x14ac:dyDescent="0.25">
      <c r="A54" s="230" t="s">
        <v>48</v>
      </c>
      <c r="B54" s="230"/>
      <c r="C54" s="230"/>
      <c r="D54" s="230"/>
      <c r="E54" s="230"/>
      <c r="F54" s="230"/>
      <c r="G54" s="14">
        <v>47</v>
      </c>
      <c r="H54" s="22">
        <v>0</v>
      </c>
      <c r="I54" s="22">
        <v>0</v>
      </c>
    </row>
    <row r="55" spans="1:9" ht="12.75" customHeight="1" x14ac:dyDescent="0.25">
      <c r="A55" s="230" t="s">
        <v>49</v>
      </c>
      <c r="B55" s="230"/>
      <c r="C55" s="230"/>
      <c r="D55" s="230"/>
      <c r="E55" s="230"/>
      <c r="F55" s="230"/>
      <c r="G55" s="14">
        <v>48</v>
      </c>
      <c r="H55" s="22">
        <v>0</v>
      </c>
      <c r="I55" s="22">
        <v>0</v>
      </c>
    </row>
    <row r="56" spans="1:9" ht="12.75" customHeight="1" x14ac:dyDescent="0.25">
      <c r="A56" s="230" t="s">
        <v>50</v>
      </c>
      <c r="B56" s="230"/>
      <c r="C56" s="230"/>
      <c r="D56" s="230"/>
      <c r="E56" s="230"/>
      <c r="F56" s="230"/>
      <c r="G56" s="14">
        <v>49</v>
      </c>
      <c r="H56" s="22">
        <v>538872</v>
      </c>
      <c r="I56" s="22">
        <v>827920</v>
      </c>
    </row>
    <row r="57" spans="1:9" ht="12.75" customHeight="1" x14ac:dyDescent="0.25">
      <c r="A57" s="230" t="s">
        <v>51</v>
      </c>
      <c r="B57" s="230"/>
      <c r="C57" s="230"/>
      <c r="D57" s="230"/>
      <c r="E57" s="230"/>
      <c r="F57" s="230"/>
      <c r="G57" s="14">
        <v>50</v>
      </c>
      <c r="H57" s="22">
        <v>0</v>
      </c>
      <c r="I57" s="22">
        <v>0</v>
      </c>
    </row>
    <row r="58" spans="1:9" ht="12.75" customHeight="1" x14ac:dyDescent="0.25">
      <c r="A58" s="230" t="s">
        <v>52</v>
      </c>
      <c r="B58" s="230"/>
      <c r="C58" s="230"/>
      <c r="D58" s="230"/>
      <c r="E58" s="230"/>
      <c r="F58" s="230"/>
      <c r="G58" s="14">
        <v>51</v>
      </c>
      <c r="H58" s="22">
        <v>1671749</v>
      </c>
      <c r="I58" s="22">
        <v>4389108</v>
      </c>
    </row>
    <row r="59" spans="1:9" ht="12.75" customHeight="1" x14ac:dyDescent="0.25">
      <c r="A59" s="230" t="s">
        <v>53</v>
      </c>
      <c r="B59" s="230"/>
      <c r="C59" s="230"/>
      <c r="D59" s="230"/>
      <c r="E59" s="230"/>
      <c r="F59" s="230"/>
      <c r="G59" s="14">
        <v>52</v>
      </c>
      <c r="H59" s="22">
        <v>31468</v>
      </c>
      <c r="I59" s="22">
        <v>37283</v>
      </c>
    </row>
    <row r="60" spans="1:9" ht="12.75" customHeight="1" x14ac:dyDescent="0.25">
      <c r="A60" s="234" t="s">
        <v>54</v>
      </c>
      <c r="B60" s="234"/>
      <c r="C60" s="234"/>
      <c r="D60" s="234"/>
      <c r="E60" s="234"/>
      <c r="F60" s="234"/>
      <c r="G60" s="15">
        <v>53</v>
      </c>
      <c r="H60" s="23">
        <f>SUM(H61:H69)</f>
        <v>1188</v>
      </c>
      <c r="I60" s="23">
        <f>SUM(I61:I69)</f>
        <v>7938</v>
      </c>
    </row>
    <row r="61" spans="1:9" ht="12.75" customHeight="1" x14ac:dyDescent="0.25">
      <c r="A61" s="230" t="s">
        <v>23</v>
      </c>
      <c r="B61" s="230"/>
      <c r="C61" s="230"/>
      <c r="D61" s="230"/>
      <c r="E61" s="230"/>
      <c r="F61" s="230"/>
      <c r="G61" s="14">
        <v>54</v>
      </c>
      <c r="H61" s="22">
        <v>0</v>
      </c>
      <c r="I61" s="22">
        <v>0</v>
      </c>
    </row>
    <row r="62" spans="1:9" ht="27.6" customHeight="1" x14ac:dyDescent="0.25">
      <c r="A62" s="230" t="s">
        <v>24</v>
      </c>
      <c r="B62" s="230"/>
      <c r="C62" s="230"/>
      <c r="D62" s="230"/>
      <c r="E62" s="230"/>
      <c r="F62" s="230"/>
      <c r="G62" s="14">
        <v>55</v>
      </c>
      <c r="H62" s="22">
        <v>0</v>
      </c>
      <c r="I62" s="22">
        <v>0</v>
      </c>
    </row>
    <row r="63" spans="1:9" ht="12.75" customHeight="1" x14ac:dyDescent="0.25">
      <c r="A63" s="230" t="s">
        <v>25</v>
      </c>
      <c r="B63" s="230"/>
      <c r="C63" s="230"/>
      <c r="D63" s="230"/>
      <c r="E63" s="230"/>
      <c r="F63" s="230"/>
      <c r="G63" s="14">
        <v>56</v>
      </c>
      <c r="H63" s="22">
        <v>0</v>
      </c>
      <c r="I63" s="22">
        <v>0</v>
      </c>
    </row>
    <row r="64" spans="1:9" ht="25.95" customHeight="1" x14ac:dyDescent="0.25">
      <c r="A64" s="230" t="s">
        <v>55</v>
      </c>
      <c r="B64" s="230"/>
      <c r="C64" s="230"/>
      <c r="D64" s="230"/>
      <c r="E64" s="230"/>
      <c r="F64" s="230"/>
      <c r="G64" s="14">
        <v>57</v>
      </c>
      <c r="H64" s="22">
        <v>0</v>
      </c>
      <c r="I64" s="22">
        <v>0</v>
      </c>
    </row>
    <row r="65" spans="1:9" ht="21.6" customHeight="1" x14ac:dyDescent="0.25">
      <c r="A65" s="230" t="s">
        <v>27</v>
      </c>
      <c r="B65" s="230"/>
      <c r="C65" s="230"/>
      <c r="D65" s="230"/>
      <c r="E65" s="230"/>
      <c r="F65" s="230"/>
      <c r="G65" s="14">
        <v>58</v>
      </c>
      <c r="H65" s="22">
        <v>0</v>
      </c>
      <c r="I65" s="22">
        <v>0</v>
      </c>
    </row>
    <row r="66" spans="1:9" ht="21.6" customHeight="1" x14ac:dyDescent="0.25">
      <c r="A66" s="230" t="s">
        <v>28</v>
      </c>
      <c r="B66" s="230"/>
      <c r="C66" s="230"/>
      <c r="D66" s="230"/>
      <c r="E66" s="230"/>
      <c r="F66" s="230"/>
      <c r="G66" s="14">
        <v>59</v>
      </c>
      <c r="H66" s="22">
        <v>0</v>
      </c>
      <c r="I66" s="22">
        <v>0</v>
      </c>
    </row>
    <row r="67" spans="1:9" ht="12.75" customHeight="1" x14ac:dyDescent="0.25">
      <c r="A67" s="230" t="s">
        <v>29</v>
      </c>
      <c r="B67" s="230"/>
      <c r="C67" s="230"/>
      <c r="D67" s="230"/>
      <c r="E67" s="230"/>
      <c r="F67" s="230"/>
      <c r="G67" s="14">
        <v>60</v>
      </c>
      <c r="H67" s="22">
        <v>0</v>
      </c>
      <c r="I67" s="22">
        <v>0</v>
      </c>
    </row>
    <row r="68" spans="1:9" ht="12.75" customHeight="1" x14ac:dyDescent="0.25">
      <c r="A68" s="230" t="s">
        <v>30</v>
      </c>
      <c r="B68" s="230"/>
      <c r="C68" s="230"/>
      <c r="D68" s="230"/>
      <c r="E68" s="230"/>
      <c r="F68" s="230"/>
      <c r="G68" s="14">
        <v>61</v>
      </c>
      <c r="H68" s="22">
        <v>1188</v>
      </c>
      <c r="I68" s="22">
        <v>7938</v>
      </c>
    </row>
    <row r="69" spans="1:9" ht="12.75" customHeight="1" x14ac:dyDescent="0.25">
      <c r="A69" s="230" t="s">
        <v>56</v>
      </c>
      <c r="B69" s="230"/>
      <c r="C69" s="230"/>
      <c r="D69" s="230"/>
      <c r="E69" s="230"/>
      <c r="F69" s="230"/>
      <c r="G69" s="14">
        <v>62</v>
      </c>
      <c r="H69" s="22">
        <v>0</v>
      </c>
      <c r="I69" s="22">
        <v>0</v>
      </c>
    </row>
    <row r="70" spans="1:9" ht="12.75" customHeight="1" x14ac:dyDescent="0.25">
      <c r="A70" s="230" t="s">
        <v>57</v>
      </c>
      <c r="B70" s="230"/>
      <c r="C70" s="230"/>
      <c r="D70" s="230"/>
      <c r="E70" s="230"/>
      <c r="F70" s="230"/>
      <c r="G70" s="14">
        <v>63</v>
      </c>
      <c r="H70" s="22">
        <v>2769779</v>
      </c>
      <c r="I70" s="22">
        <v>31513532</v>
      </c>
    </row>
    <row r="71" spans="1:9" ht="12.75" customHeight="1" x14ac:dyDescent="0.25">
      <c r="A71" s="231" t="s">
        <v>58</v>
      </c>
      <c r="B71" s="231"/>
      <c r="C71" s="231"/>
      <c r="D71" s="231"/>
      <c r="E71" s="231"/>
      <c r="F71" s="231"/>
      <c r="G71" s="14">
        <v>64</v>
      </c>
      <c r="H71" s="22">
        <v>0</v>
      </c>
      <c r="I71" s="22">
        <v>112686</v>
      </c>
    </row>
    <row r="72" spans="1:9" ht="12.75" customHeight="1" x14ac:dyDescent="0.25">
      <c r="A72" s="232" t="s">
        <v>305</v>
      </c>
      <c r="B72" s="232"/>
      <c r="C72" s="232"/>
      <c r="D72" s="232"/>
      <c r="E72" s="232"/>
      <c r="F72" s="232"/>
      <c r="G72" s="15">
        <v>65</v>
      </c>
      <c r="H72" s="23">
        <f>H8+H9+H44+H71</f>
        <v>240913314</v>
      </c>
      <c r="I72" s="23">
        <f>I8+I9+I44+I71</f>
        <v>239323889</v>
      </c>
    </row>
    <row r="73" spans="1:9" ht="12.75" customHeight="1" x14ac:dyDescent="0.25">
      <c r="A73" s="231" t="s">
        <v>59</v>
      </c>
      <c r="B73" s="231"/>
      <c r="C73" s="231"/>
      <c r="D73" s="231"/>
      <c r="E73" s="231"/>
      <c r="F73" s="231"/>
      <c r="G73" s="14">
        <v>66</v>
      </c>
      <c r="H73" s="22">
        <v>0</v>
      </c>
      <c r="I73" s="22">
        <v>0</v>
      </c>
    </row>
    <row r="74" spans="1:9" x14ac:dyDescent="0.25">
      <c r="A74" s="235" t="s">
        <v>60</v>
      </c>
      <c r="B74" s="236"/>
      <c r="C74" s="236"/>
      <c r="D74" s="236"/>
      <c r="E74" s="236"/>
      <c r="F74" s="236"/>
      <c r="G74" s="236"/>
      <c r="H74" s="236"/>
      <c r="I74" s="236"/>
    </row>
    <row r="75" spans="1:9" ht="12.75" customHeight="1" x14ac:dyDescent="0.25">
      <c r="A75" s="232" t="s">
        <v>353</v>
      </c>
      <c r="B75" s="232"/>
      <c r="C75" s="232"/>
      <c r="D75" s="232"/>
      <c r="E75" s="232"/>
      <c r="F75" s="232"/>
      <c r="G75" s="15">
        <v>67</v>
      </c>
      <c r="H75" s="101">
        <f>H76+H77+H78+H84+H85+H91+H94+H97</f>
        <v>222558002</v>
      </c>
      <c r="I75" s="101">
        <f>I76+I77+I78+I84+I85+I91+I94+I97</f>
        <v>225066506</v>
      </c>
    </row>
    <row r="76" spans="1:9" ht="12.75" customHeight="1" x14ac:dyDescent="0.25">
      <c r="A76" s="230" t="s">
        <v>61</v>
      </c>
      <c r="B76" s="230"/>
      <c r="C76" s="230"/>
      <c r="D76" s="230"/>
      <c r="E76" s="230"/>
      <c r="F76" s="230"/>
      <c r="G76" s="14">
        <v>68</v>
      </c>
      <c r="H76" s="22">
        <v>235957660</v>
      </c>
      <c r="I76" s="22">
        <v>235957660</v>
      </c>
    </row>
    <row r="77" spans="1:9" ht="12.75" customHeight="1" x14ac:dyDescent="0.25">
      <c r="A77" s="230" t="s">
        <v>62</v>
      </c>
      <c r="B77" s="230"/>
      <c r="C77" s="230"/>
      <c r="D77" s="230"/>
      <c r="E77" s="230"/>
      <c r="F77" s="230"/>
      <c r="G77" s="14">
        <v>69</v>
      </c>
      <c r="H77" s="22">
        <v>1120</v>
      </c>
      <c r="I77" s="22">
        <v>1120</v>
      </c>
    </row>
    <row r="78" spans="1:9" ht="12.75" customHeight="1" x14ac:dyDescent="0.25">
      <c r="A78" s="234" t="s">
        <v>63</v>
      </c>
      <c r="B78" s="234"/>
      <c r="C78" s="234"/>
      <c r="D78" s="234"/>
      <c r="E78" s="234"/>
      <c r="F78" s="234"/>
      <c r="G78" s="15">
        <v>70</v>
      </c>
      <c r="H78" s="101">
        <f>SUM(H79:H83)</f>
        <v>0</v>
      </c>
      <c r="I78" s="101">
        <f>SUM(I79:I83)</f>
        <v>0</v>
      </c>
    </row>
    <row r="79" spans="1:9" ht="12.75" customHeight="1" x14ac:dyDescent="0.25">
      <c r="A79" s="230" t="s">
        <v>64</v>
      </c>
      <c r="B79" s="230"/>
      <c r="C79" s="230"/>
      <c r="D79" s="230"/>
      <c r="E79" s="230"/>
      <c r="F79" s="230"/>
      <c r="G79" s="14">
        <v>71</v>
      </c>
      <c r="H79" s="22">
        <v>0</v>
      </c>
      <c r="I79" s="22">
        <v>0</v>
      </c>
    </row>
    <row r="80" spans="1:9" ht="12.75" customHeight="1" x14ac:dyDescent="0.25">
      <c r="A80" s="230" t="s">
        <v>65</v>
      </c>
      <c r="B80" s="230"/>
      <c r="C80" s="230"/>
      <c r="D80" s="230"/>
      <c r="E80" s="230"/>
      <c r="F80" s="230"/>
      <c r="G80" s="14">
        <v>72</v>
      </c>
      <c r="H80" s="22">
        <v>0</v>
      </c>
      <c r="I80" s="22">
        <v>0</v>
      </c>
    </row>
    <row r="81" spans="1:9" ht="12.75" customHeight="1" x14ac:dyDescent="0.25">
      <c r="A81" s="230" t="s">
        <v>66</v>
      </c>
      <c r="B81" s="230"/>
      <c r="C81" s="230"/>
      <c r="D81" s="230"/>
      <c r="E81" s="230"/>
      <c r="F81" s="230"/>
      <c r="G81" s="14">
        <v>73</v>
      </c>
      <c r="H81" s="22">
        <v>0</v>
      </c>
      <c r="I81" s="22">
        <v>0</v>
      </c>
    </row>
    <row r="82" spans="1:9" ht="12.75" customHeight="1" x14ac:dyDescent="0.25">
      <c r="A82" s="230" t="s">
        <v>67</v>
      </c>
      <c r="B82" s="230"/>
      <c r="C82" s="230"/>
      <c r="D82" s="230"/>
      <c r="E82" s="230"/>
      <c r="F82" s="230"/>
      <c r="G82" s="14">
        <v>74</v>
      </c>
      <c r="H82" s="22">
        <v>0</v>
      </c>
      <c r="I82" s="22">
        <v>0</v>
      </c>
    </row>
    <row r="83" spans="1:9" ht="12.75" customHeight="1" x14ac:dyDescent="0.25">
      <c r="A83" s="230" t="s">
        <v>68</v>
      </c>
      <c r="B83" s="230"/>
      <c r="C83" s="230"/>
      <c r="D83" s="230"/>
      <c r="E83" s="230"/>
      <c r="F83" s="230"/>
      <c r="G83" s="14">
        <v>75</v>
      </c>
      <c r="H83" s="22">
        <v>0</v>
      </c>
      <c r="I83" s="22">
        <v>0</v>
      </c>
    </row>
    <row r="84" spans="1:9" ht="12.75" customHeight="1" x14ac:dyDescent="0.25">
      <c r="A84" s="233" t="s">
        <v>69</v>
      </c>
      <c r="B84" s="233"/>
      <c r="C84" s="233"/>
      <c r="D84" s="233"/>
      <c r="E84" s="233"/>
      <c r="F84" s="233"/>
      <c r="G84" s="94">
        <v>76</v>
      </c>
      <c r="H84" s="95">
        <v>0</v>
      </c>
      <c r="I84" s="95">
        <v>0</v>
      </c>
    </row>
    <row r="85" spans="1:9" ht="12.75" customHeight="1" x14ac:dyDescent="0.25">
      <c r="A85" s="234" t="s">
        <v>445</v>
      </c>
      <c r="B85" s="234"/>
      <c r="C85" s="234"/>
      <c r="D85" s="234"/>
      <c r="E85" s="234"/>
      <c r="F85" s="234"/>
      <c r="G85" s="15">
        <v>77</v>
      </c>
      <c r="H85" s="23">
        <f>H86+H87+H88+H89+H90</f>
        <v>0</v>
      </c>
      <c r="I85" s="23">
        <f>I86+I87+I88+I89+I90</f>
        <v>0</v>
      </c>
    </row>
    <row r="86" spans="1:9" ht="25.5" customHeight="1" x14ac:dyDescent="0.25">
      <c r="A86" s="230" t="s">
        <v>446</v>
      </c>
      <c r="B86" s="230"/>
      <c r="C86" s="230"/>
      <c r="D86" s="230"/>
      <c r="E86" s="230"/>
      <c r="F86" s="230"/>
      <c r="G86" s="14">
        <v>78</v>
      </c>
      <c r="H86" s="22">
        <v>0</v>
      </c>
      <c r="I86" s="22">
        <v>0</v>
      </c>
    </row>
    <row r="87" spans="1:9" ht="12.75" customHeight="1" x14ac:dyDescent="0.25">
      <c r="A87" s="230" t="s">
        <v>70</v>
      </c>
      <c r="B87" s="230"/>
      <c r="C87" s="230"/>
      <c r="D87" s="230"/>
      <c r="E87" s="230"/>
      <c r="F87" s="230"/>
      <c r="G87" s="14">
        <v>79</v>
      </c>
      <c r="H87" s="22">
        <v>0</v>
      </c>
      <c r="I87" s="22">
        <v>0</v>
      </c>
    </row>
    <row r="88" spans="1:9" ht="12.75" customHeight="1" x14ac:dyDescent="0.25">
      <c r="A88" s="230" t="s">
        <v>71</v>
      </c>
      <c r="B88" s="230"/>
      <c r="C88" s="230"/>
      <c r="D88" s="230"/>
      <c r="E88" s="230"/>
      <c r="F88" s="230"/>
      <c r="G88" s="14">
        <v>80</v>
      </c>
      <c r="H88" s="22">
        <v>0</v>
      </c>
      <c r="I88" s="22">
        <v>0</v>
      </c>
    </row>
    <row r="89" spans="1:9" ht="12.75" customHeight="1" x14ac:dyDescent="0.25">
      <c r="A89" s="230" t="s">
        <v>349</v>
      </c>
      <c r="B89" s="230"/>
      <c r="C89" s="230"/>
      <c r="D89" s="230"/>
      <c r="E89" s="230"/>
      <c r="F89" s="230"/>
      <c r="G89" s="14">
        <v>81</v>
      </c>
      <c r="H89" s="22">
        <v>0</v>
      </c>
      <c r="I89" s="22">
        <v>0</v>
      </c>
    </row>
    <row r="90" spans="1:9" ht="12.75" customHeight="1" x14ac:dyDescent="0.25">
      <c r="A90" s="230" t="s">
        <v>350</v>
      </c>
      <c r="B90" s="230"/>
      <c r="C90" s="230"/>
      <c r="D90" s="230"/>
      <c r="E90" s="230"/>
      <c r="F90" s="230"/>
      <c r="G90" s="14">
        <v>82</v>
      </c>
      <c r="H90" s="22">
        <v>0</v>
      </c>
      <c r="I90" s="22">
        <v>0</v>
      </c>
    </row>
    <row r="91" spans="1:9" ht="12.75" customHeight="1" x14ac:dyDescent="0.25">
      <c r="A91" s="234" t="s">
        <v>351</v>
      </c>
      <c r="B91" s="234"/>
      <c r="C91" s="234"/>
      <c r="D91" s="234"/>
      <c r="E91" s="234"/>
      <c r="F91" s="234"/>
      <c r="G91" s="15">
        <v>83</v>
      </c>
      <c r="H91" s="23">
        <f>H92-H93</f>
        <v>-5070098</v>
      </c>
      <c r="I91" s="23">
        <f>I92-I93</f>
        <v>-13400778</v>
      </c>
    </row>
    <row r="92" spans="1:9" ht="12.75" customHeight="1" x14ac:dyDescent="0.25">
      <c r="A92" s="230" t="s">
        <v>72</v>
      </c>
      <c r="B92" s="230"/>
      <c r="C92" s="230"/>
      <c r="D92" s="230"/>
      <c r="E92" s="230"/>
      <c r="F92" s="230"/>
      <c r="G92" s="14">
        <v>84</v>
      </c>
      <c r="H92" s="22">
        <v>0</v>
      </c>
      <c r="I92" s="22">
        <v>0</v>
      </c>
    </row>
    <row r="93" spans="1:9" ht="12.75" customHeight="1" x14ac:dyDescent="0.25">
      <c r="A93" s="230" t="s">
        <v>73</v>
      </c>
      <c r="B93" s="230"/>
      <c r="C93" s="230"/>
      <c r="D93" s="230"/>
      <c r="E93" s="230"/>
      <c r="F93" s="230"/>
      <c r="G93" s="14">
        <v>85</v>
      </c>
      <c r="H93" s="22">
        <v>5070098</v>
      </c>
      <c r="I93" s="22">
        <v>13400778</v>
      </c>
    </row>
    <row r="94" spans="1:9" ht="12.75" customHeight="1" x14ac:dyDescent="0.25">
      <c r="A94" s="234" t="s">
        <v>352</v>
      </c>
      <c r="B94" s="234"/>
      <c r="C94" s="234"/>
      <c r="D94" s="234"/>
      <c r="E94" s="234"/>
      <c r="F94" s="234"/>
      <c r="G94" s="15">
        <v>86</v>
      </c>
      <c r="H94" s="23">
        <f>H95-H96</f>
        <v>-8330680</v>
      </c>
      <c r="I94" s="23">
        <f>I95-I96</f>
        <v>2508504</v>
      </c>
    </row>
    <row r="95" spans="1:9" ht="12.75" customHeight="1" x14ac:dyDescent="0.25">
      <c r="A95" s="230" t="s">
        <v>74</v>
      </c>
      <c r="B95" s="230"/>
      <c r="C95" s="230"/>
      <c r="D95" s="230"/>
      <c r="E95" s="230"/>
      <c r="F95" s="230"/>
      <c r="G95" s="14">
        <v>87</v>
      </c>
      <c r="H95" s="22">
        <v>0</v>
      </c>
      <c r="I95" s="22">
        <v>2508504</v>
      </c>
    </row>
    <row r="96" spans="1:9" ht="12.75" customHeight="1" x14ac:dyDescent="0.25">
      <c r="A96" s="230" t="s">
        <v>75</v>
      </c>
      <c r="B96" s="230"/>
      <c r="C96" s="230"/>
      <c r="D96" s="230"/>
      <c r="E96" s="230"/>
      <c r="F96" s="230"/>
      <c r="G96" s="14">
        <v>88</v>
      </c>
      <c r="H96" s="22">
        <v>8330680</v>
      </c>
      <c r="I96" s="22">
        <v>0</v>
      </c>
    </row>
    <row r="97" spans="1:9" ht="12.75" customHeight="1" x14ac:dyDescent="0.25">
      <c r="A97" s="230" t="s">
        <v>76</v>
      </c>
      <c r="B97" s="230"/>
      <c r="C97" s="230"/>
      <c r="D97" s="230"/>
      <c r="E97" s="230"/>
      <c r="F97" s="230"/>
      <c r="G97" s="14">
        <v>89</v>
      </c>
      <c r="H97" s="22">
        <v>0</v>
      </c>
      <c r="I97" s="22">
        <v>0</v>
      </c>
    </row>
    <row r="98" spans="1:9" ht="12.75" customHeight="1" x14ac:dyDescent="0.25">
      <c r="A98" s="232" t="s">
        <v>354</v>
      </c>
      <c r="B98" s="232"/>
      <c r="C98" s="232"/>
      <c r="D98" s="232"/>
      <c r="E98" s="232"/>
      <c r="F98" s="232"/>
      <c r="G98" s="15">
        <v>90</v>
      </c>
      <c r="H98" s="23">
        <f>SUM(H99:H104)</f>
        <v>112784</v>
      </c>
      <c r="I98" s="23">
        <f>SUM(I99:I104)</f>
        <v>0</v>
      </c>
    </row>
    <row r="99" spans="1:9" ht="12.75" customHeight="1" x14ac:dyDescent="0.25">
      <c r="A99" s="230" t="s">
        <v>77</v>
      </c>
      <c r="B99" s="230"/>
      <c r="C99" s="230"/>
      <c r="D99" s="230"/>
      <c r="E99" s="230"/>
      <c r="F99" s="230"/>
      <c r="G99" s="14">
        <v>91</v>
      </c>
      <c r="H99" s="22">
        <v>112784</v>
      </c>
      <c r="I99" s="22">
        <v>0</v>
      </c>
    </row>
    <row r="100" spans="1:9" ht="12.75" customHeight="1" x14ac:dyDescent="0.25">
      <c r="A100" s="230" t="s">
        <v>78</v>
      </c>
      <c r="B100" s="230"/>
      <c r="C100" s="230"/>
      <c r="D100" s="230"/>
      <c r="E100" s="230"/>
      <c r="F100" s="230"/>
      <c r="G100" s="14">
        <v>92</v>
      </c>
      <c r="H100" s="22">
        <v>0</v>
      </c>
      <c r="I100" s="22">
        <v>0</v>
      </c>
    </row>
    <row r="101" spans="1:9" ht="12.75" customHeight="1" x14ac:dyDescent="0.25">
      <c r="A101" s="230" t="s">
        <v>79</v>
      </c>
      <c r="B101" s="230"/>
      <c r="C101" s="230"/>
      <c r="D101" s="230"/>
      <c r="E101" s="230"/>
      <c r="F101" s="230"/>
      <c r="G101" s="14">
        <v>93</v>
      </c>
      <c r="H101" s="22">
        <v>0</v>
      </c>
      <c r="I101" s="22">
        <v>0</v>
      </c>
    </row>
    <row r="102" spans="1:9" ht="12.75" customHeight="1" x14ac:dyDescent="0.25">
      <c r="A102" s="230" t="s">
        <v>80</v>
      </c>
      <c r="B102" s="230"/>
      <c r="C102" s="230"/>
      <c r="D102" s="230"/>
      <c r="E102" s="230"/>
      <c r="F102" s="230"/>
      <c r="G102" s="14">
        <v>94</v>
      </c>
      <c r="H102" s="22">
        <v>0</v>
      </c>
      <c r="I102" s="22">
        <v>0</v>
      </c>
    </row>
    <row r="103" spans="1:9" ht="12.75" customHeight="1" x14ac:dyDescent="0.25">
      <c r="A103" s="230" t="s">
        <v>81</v>
      </c>
      <c r="B103" s="230"/>
      <c r="C103" s="230"/>
      <c r="D103" s="230"/>
      <c r="E103" s="230"/>
      <c r="F103" s="230"/>
      <c r="G103" s="14">
        <v>95</v>
      </c>
      <c r="H103" s="22">
        <v>0</v>
      </c>
      <c r="I103" s="22">
        <v>0</v>
      </c>
    </row>
    <row r="104" spans="1:9" ht="12.75" customHeight="1" x14ac:dyDescent="0.25">
      <c r="A104" s="230" t="s">
        <v>82</v>
      </c>
      <c r="B104" s="230"/>
      <c r="C104" s="230"/>
      <c r="D104" s="230"/>
      <c r="E104" s="230"/>
      <c r="F104" s="230"/>
      <c r="G104" s="14">
        <v>96</v>
      </c>
      <c r="H104" s="22">
        <v>0</v>
      </c>
      <c r="I104" s="22">
        <v>0</v>
      </c>
    </row>
    <row r="105" spans="1:9" ht="12.75" customHeight="1" x14ac:dyDescent="0.25">
      <c r="A105" s="232" t="s">
        <v>355</v>
      </c>
      <c r="B105" s="232"/>
      <c r="C105" s="232"/>
      <c r="D105" s="232"/>
      <c r="E105" s="232"/>
      <c r="F105" s="232"/>
      <c r="G105" s="15">
        <v>97</v>
      </c>
      <c r="H105" s="23">
        <f>SUM(H106:H116)</f>
        <v>930441</v>
      </c>
      <c r="I105" s="23">
        <f>SUM(I106:I116)</f>
        <v>1019795</v>
      </c>
    </row>
    <row r="106" spans="1:9" ht="12.75" customHeight="1" x14ac:dyDescent="0.25">
      <c r="A106" s="230" t="s">
        <v>83</v>
      </c>
      <c r="B106" s="230"/>
      <c r="C106" s="230"/>
      <c r="D106" s="230"/>
      <c r="E106" s="230"/>
      <c r="F106" s="230"/>
      <c r="G106" s="14">
        <v>98</v>
      </c>
      <c r="H106" s="22">
        <v>0</v>
      </c>
      <c r="I106" s="22">
        <v>0</v>
      </c>
    </row>
    <row r="107" spans="1:9" ht="24.6" customHeight="1" x14ac:dyDescent="0.25">
      <c r="A107" s="230" t="s">
        <v>84</v>
      </c>
      <c r="B107" s="230"/>
      <c r="C107" s="230"/>
      <c r="D107" s="230"/>
      <c r="E107" s="230"/>
      <c r="F107" s="230"/>
      <c r="G107" s="14">
        <v>99</v>
      </c>
      <c r="H107" s="22">
        <v>0</v>
      </c>
      <c r="I107" s="22">
        <v>0</v>
      </c>
    </row>
    <row r="108" spans="1:9" ht="12.75" customHeight="1" x14ac:dyDescent="0.25">
      <c r="A108" s="230" t="s">
        <v>85</v>
      </c>
      <c r="B108" s="230"/>
      <c r="C108" s="230"/>
      <c r="D108" s="230"/>
      <c r="E108" s="230"/>
      <c r="F108" s="230"/>
      <c r="G108" s="14">
        <v>100</v>
      </c>
      <c r="H108" s="22">
        <v>0</v>
      </c>
      <c r="I108" s="22">
        <v>0</v>
      </c>
    </row>
    <row r="109" spans="1:9" ht="21.6" customHeight="1" x14ac:dyDescent="0.25">
      <c r="A109" s="230" t="s">
        <v>86</v>
      </c>
      <c r="B109" s="230"/>
      <c r="C109" s="230"/>
      <c r="D109" s="230"/>
      <c r="E109" s="230"/>
      <c r="F109" s="230"/>
      <c r="G109" s="14">
        <v>101</v>
      </c>
      <c r="H109" s="22">
        <v>0</v>
      </c>
      <c r="I109" s="22">
        <v>0</v>
      </c>
    </row>
    <row r="110" spans="1:9" ht="12.75" customHeight="1" x14ac:dyDescent="0.25">
      <c r="A110" s="230" t="s">
        <v>87</v>
      </c>
      <c r="B110" s="230"/>
      <c r="C110" s="230"/>
      <c r="D110" s="230"/>
      <c r="E110" s="230"/>
      <c r="F110" s="230"/>
      <c r="G110" s="14">
        <v>102</v>
      </c>
      <c r="H110" s="22">
        <v>0</v>
      </c>
      <c r="I110" s="22">
        <v>0</v>
      </c>
    </row>
    <row r="111" spans="1:9" ht="12.75" customHeight="1" x14ac:dyDescent="0.25">
      <c r="A111" s="230" t="s">
        <v>88</v>
      </c>
      <c r="B111" s="230"/>
      <c r="C111" s="230"/>
      <c r="D111" s="230"/>
      <c r="E111" s="230"/>
      <c r="F111" s="230"/>
      <c r="G111" s="14">
        <v>103</v>
      </c>
      <c r="H111" s="22">
        <v>0</v>
      </c>
      <c r="I111" s="22">
        <v>0</v>
      </c>
    </row>
    <row r="112" spans="1:9" ht="12.75" customHeight="1" x14ac:dyDescent="0.25">
      <c r="A112" s="230" t="s">
        <v>89</v>
      </c>
      <c r="B112" s="230"/>
      <c r="C112" s="230"/>
      <c r="D112" s="230"/>
      <c r="E112" s="230"/>
      <c r="F112" s="230"/>
      <c r="G112" s="14">
        <v>104</v>
      </c>
      <c r="H112" s="22">
        <v>0</v>
      </c>
      <c r="I112" s="22">
        <v>0</v>
      </c>
    </row>
    <row r="113" spans="1:9" ht="12.75" customHeight="1" x14ac:dyDescent="0.25">
      <c r="A113" s="230" t="s">
        <v>90</v>
      </c>
      <c r="B113" s="230"/>
      <c r="C113" s="230"/>
      <c r="D113" s="230"/>
      <c r="E113" s="230"/>
      <c r="F113" s="230"/>
      <c r="G113" s="14">
        <v>105</v>
      </c>
      <c r="H113" s="22">
        <v>0</v>
      </c>
      <c r="I113" s="22">
        <v>0</v>
      </c>
    </row>
    <row r="114" spans="1:9" ht="12.75" customHeight="1" x14ac:dyDescent="0.25">
      <c r="A114" s="230" t="s">
        <v>91</v>
      </c>
      <c r="B114" s="230"/>
      <c r="C114" s="230"/>
      <c r="D114" s="230"/>
      <c r="E114" s="230"/>
      <c r="F114" s="230"/>
      <c r="G114" s="14">
        <v>106</v>
      </c>
      <c r="H114" s="22">
        <v>0</v>
      </c>
      <c r="I114" s="22">
        <v>0</v>
      </c>
    </row>
    <row r="115" spans="1:9" ht="12.75" customHeight="1" x14ac:dyDescent="0.25">
      <c r="A115" s="230" t="s">
        <v>92</v>
      </c>
      <c r="B115" s="230"/>
      <c r="C115" s="230"/>
      <c r="D115" s="230"/>
      <c r="E115" s="230"/>
      <c r="F115" s="230"/>
      <c r="G115" s="14">
        <v>107</v>
      </c>
      <c r="H115" s="22">
        <v>0</v>
      </c>
      <c r="I115" s="22">
        <v>89354</v>
      </c>
    </row>
    <row r="116" spans="1:9" ht="12.75" customHeight="1" x14ac:dyDescent="0.25">
      <c r="A116" s="230" t="s">
        <v>93</v>
      </c>
      <c r="B116" s="230"/>
      <c r="C116" s="230"/>
      <c r="D116" s="230"/>
      <c r="E116" s="230"/>
      <c r="F116" s="230"/>
      <c r="G116" s="14">
        <v>108</v>
      </c>
      <c r="H116" s="22">
        <v>930441</v>
      </c>
      <c r="I116" s="22">
        <v>930441</v>
      </c>
    </row>
    <row r="117" spans="1:9" ht="12.75" customHeight="1" x14ac:dyDescent="0.25">
      <c r="A117" s="232" t="s">
        <v>356</v>
      </c>
      <c r="B117" s="232"/>
      <c r="C117" s="232"/>
      <c r="D117" s="232"/>
      <c r="E117" s="232"/>
      <c r="F117" s="232"/>
      <c r="G117" s="15">
        <v>109</v>
      </c>
      <c r="H117" s="23">
        <f>SUM(H118:H131)</f>
        <v>17312087</v>
      </c>
      <c r="I117" s="23">
        <f>SUM(I118:I131)</f>
        <v>13219848</v>
      </c>
    </row>
    <row r="118" spans="1:9" ht="12.75" customHeight="1" x14ac:dyDescent="0.25">
      <c r="A118" s="230" t="s">
        <v>83</v>
      </c>
      <c r="B118" s="230"/>
      <c r="C118" s="230"/>
      <c r="D118" s="230"/>
      <c r="E118" s="230"/>
      <c r="F118" s="230"/>
      <c r="G118" s="14">
        <v>110</v>
      </c>
      <c r="H118" s="22">
        <v>0</v>
      </c>
      <c r="I118" s="22">
        <v>0</v>
      </c>
    </row>
    <row r="119" spans="1:9" ht="22.2" customHeight="1" x14ac:dyDescent="0.25">
      <c r="A119" s="230" t="s">
        <v>84</v>
      </c>
      <c r="B119" s="230"/>
      <c r="C119" s="230"/>
      <c r="D119" s="230"/>
      <c r="E119" s="230"/>
      <c r="F119" s="230"/>
      <c r="G119" s="14">
        <v>111</v>
      </c>
      <c r="H119" s="22">
        <v>0</v>
      </c>
      <c r="I119" s="22">
        <v>0</v>
      </c>
    </row>
    <row r="120" spans="1:9" ht="12.75" customHeight="1" x14ac:dyDescent="0.25">
      <c r="A120" s="230" t="s">
        <v>85</v>
      </c>
      <c r="B120" s="230"/>
      <c r="C120" s="230"/>
      <c r="D120" s="230"/>
      <c r="E120" s="230"/>
      <c r="F120" s="230"/>
      <c r="G120" s="14">
        <v>112</v>
      </c>
      <c r="H120" s="22">
        <v>0</v>
      </c>
      <c r="I120" s="22">
        <v>0</v>
      </c>
    </row>
    <row r="121" spans="1:9" ht="23.4" customHeight="1" x14ac:dyDescent="0.25">
      <c r="A121" s="230" t="s">
        <v>86</v>
      </c>
      <c r="B121" s="230"/>
      <c r="C121" s="230"/>
      <c r="D121" s="230"/>
      <c r="E121" s="230"/>
      <c r="F121" s="230"/>
      <c r="G121" s="14">
        <v>113</v>
      </c>
      <c r="H121" s="22">
        <v>0</v>
      </c>
      <c r="I121" s="22">
        <v>0</v>
      </c>
    </row>
    <row r="122" spans="1:9" ht="12.75" customHeight="1" x14ac:dyDescent="0.25">
      <c r="A122" s="230" t="s">
        <v>87</v>
      </c>
      <c r="B122" s="230"/>
      <c r="C122" s="230"/>
      <c r="D122" s="230"/>
      <c r="E122" s="230"/>
      <c r="F122" s="230"/>
      <c r="G122" s="14">
        <v>114</v>
      </c>
      <c r="H122" s="22">
        <v>0</v>
      </c>
      <c r="I122" s="22">
        <v>0</v>
      </c>
    </row>
    <row r="123" spans="1:9" ht="12.75" customHeight="1" x14ac:dyDescent="0.25">
      <c r="A123" s="230" t="s">
        <v>88</v>
      </c>
      <c r="B123" s="230"/>
      <c r="C123" s="230"/>
      <c r="D123" s="230"/>
      <c r="E123" s="230"/>
      <c r="F123" s="230"/>
      <c r="G123" s="14">
        <v>115</v>
      </c>
      <c r="H123" s="22">
        <v>0</v>
      </c>
      <c r="I123" s="22">
        <v>0</v>
      </c>
    </row>
    <row r="124" spans="1:9" ht="12.75" customHeight="1" x14ac:dyDescent="0.25">
      <c r="A124" s="230" t="s">
        <v>89</v>
      </c>
      <c r="B124" s="230"/>
      <c r="C124" s="230"/>
      <c r="D124" s="230"/>
      <c r="E124" s="230"/>
      <c r="F124" s="230"/>
      <c r="G124" s="14">
        <v>116</v>
      </c>
      <c r="H124" s="22">
        <v>13352</v>
      </c>
      <c r="I124" s="22">
        <v>47072</v>
      </c>
    </row>
    <row r="125" spans="1:9" ht="12.75" customHeight="1" x14ac:dyDescent="0.25">
      <c r="A125" s="230" t="s">
        <v>90</v>
      </c>
      <c r="B125" s="230"/>
      <c r="C125" s="230"/>
      <c r="D125" s="230"/>
      <c r="E125" s="230"/>
      <c r="F125" s="230"/>
      <c r="G125" s="14">
        <v>117</v>
      </c>
      <c r="H125" s="22">
        <v>4589877</v>
      </c>
      <c r="I125" s="22">
        <v>11516588</v>
      </c>
    </row>
    <row r="126" spans="1:9" x14ac:dyDescent="0.25">
      <c r="A126" s="230" t="s">
        <v>91</v>
      </c>
      <c r="B126" s="230"/>
      <c r="C126" s="230"/>
      <c r="D126" s="230"/>
      <c r="E126" s="230"/>
      <c r="F126" s="230"/>
      <c r="G126" s="14">
        <v>118</v>
      </c>
      <c r="H126" s="22">
        <v>0</v>
      </c>
      <c r="I126" s="22">
        <v>0</v>
      </c>
    </row>
    <row r="127" spans="1:9" x14ac:dyDescent="0.25">
      <c r="A127" s="230" t="s">
        <v>94</v>
      </c>
      <c r="B127" s="230"/>
      <c r="C127" s="230"/>
      <c r="D127" s="230"/>
      <c r="E127" s="230"/>
      <c r="F127" s="230"/>
      <c r="G127" s="14">
        <v>119</v>
      </c>
      <c r="H127" s="22">
        <v>461486</v>
      </c>
      <c r="I127" s="22">
        <v>1371866</v>
      </c>
    </row>
    <row r="128" spans="1:9" x14ac:dyDescent="0.25">
      <c r="A128" s="230" t="s">
        <v>95</v>
      </c>
      <c r="B128" s="230"/>
      <c r="C128" s="230"/>
      <c r="D128" s="230"/>
      <c r="E128" s="230"/>
      <c r="F128" s="230"/>
      <c r="G128" s="14">
        <v>120</v>
      </c>
      <c r="H128" s="22">
        <v>132805</v>
      </c>
      <c r="I128" s="22">
        <v>283770</v>
      </c>
    </row>
    <row r="129" spans="1:9" x14ac:dyDescent="0.25">
      <c r="A129" s="230" t="s">
        <v>96</v>
      </c>
      <c r="B129" s="230"/>
      <c r="C129" s="230"/>
      <c r="D129" s="230"/>
      <c r="E129" s="230"/>
      <c r="F129" s="230"/>
      <c r="G129" s="14">
        <v>121</v>
      </c>
      <c r="H129" s="22">
        <v>0</v>
      </c>
      <c r="I129" s="22">
        <v>0</v>
      </c>
    </row>
    <row r="130" spans="1:9" x14ac:dyDescent="0.25">
      <c r="A130" s="230" t="s">
        <v>97</v>
      </c>
      <c r="B130" s="230"/>
      <c r="C130" s="230"/>
      <c r="D130" s="230"/>
      <c r="E130" s="230"/>
      <c r="F130" s="230"/>
      <c r="G130" s="14">
        <v>122</v>
      </c>
      <c r="H130" s="22">
        <v>0</v>
      </c>
      <c r="I130" s="22">
        <v>0</v>
      </c>
    </row>
    <row r="131" spans="1:9" x14ac:dyDescent="0.25">
      <c r="A131" s="230" t="s">
        <v>98</v>
      </c>
      <c r="B131" s="230"/>
      <c r="C131" s="230"/>
      <c r="D131" s="230"/>
      <c r="E131" s="230"/>
      <c r="F131" s="230"/>
      <c r="G131" s="14">
        <v>123</v>
      </c>
      <c r="H131" s="22">
        <v>12114567</v>
      </c>
      <c r="I131" s="22">
        <v>552</v>
      </c>
    </row>
    <row r="132" spans="1:9" ht="22.2" customHeight="1" x14ac:dyDescent="0.25">
      <c r="A132" s="231" t="s">
        <v>99</v>
      </c>
      <c r="B132" s="231"/>
      <c r="C132" s="231"/>
      <c r="D132" s="231"/>
      <c r="E132" s="231"/>
      <c r="F132" s="231"/>
      <c r="G132" s="14">
        <v>124</v>
      </c>
      <c r="H132" s="22">
        <v>0</v>
      </c>
      <c r="I132" s="22">
        <v>17740</v>
      </c>
    </row>
    <row r="133" spans="1:9" ht="12.75" customHeight="1" x14ac:dyDescent="0.25">
      <c r="A133" s="232" t="s">
        <v>357</v>
      </c>
      <c r="B133" s="232"/>
      <c r="C133" s="232"/>
      <c r="D133" s="232"/>
      <c r="E133" s="232"/>
      <c r="F133" s="232"/>
      <c r="G133" s="15">
        <v>125</v>
      </c>
      <c r="H133" s="23">
        <f>H75+H98+H105+H117+H132</f>
        <v>240913314</v>
      </c>
      <c r="I133" s="23">
        <f>I75+I98+I105+I117+I132</f>
        <v>239323889</v>
      </c>
    </row>
    <row r="134" spans="1:9" x14ac:dyDescent="0.25">
      <c r="A134" s="231" t="s">
        <v>100</v>
      </c>
      <c r="B134" s="231"/>
      <c r="C134" s="231"/>
      <c r="D134" s="231"/>
      <c r="E134" s="231"/>
      <c r="F134" s="23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61" zoomScaleNormal="100" zoomScaleSheetLayoutView="110" workbookViewId="0">
      <selection activeCell="K82" sqref="K82"/>
    </sheetView>
  </sheetViews>
  <sheetFormatPr defaultRowHeight="13.2" x14ac:dyDescent="0.25"/>
  <cols>
    <col min="1" max="7" width="9.109375" style="103"/>
    <col min="8" max="11" width="19.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68" t="s">
        <v>102</v>
      </c>
      <c r="B1" s="269"/>
      <c r="C1" s="269"/>
      <c r="D1" s="269"/>
      <c r="E1" s="269"/>
      <c r="F1" s="269"/>
      <c r="G1" s="269"/>
      <c r="H1" s="269"/>
      <c r="I1" s="269"/>
    </row>
    <row r="2" spans="1:11" x14ac:dyDescent="0.25">
      <c r="A2" s="270" t="s">
        <v>459</v>
      </c>
      <c r="B2" s="271"/>
      <c r="C2" s="271"/>
      <c r="D2" s="271"/>
      <c r="E2" s="271"/>
      <c r="F2" s="271"/>
      <c r="G2" s="271"/>
      <c r="H2" s="271"/>
      <c r="I2" s="271"/>
    </row>
    <row r="3" spans="1:11" x14ac:dyDescent="0.25">
      <c r="A3" s="272" t="s">
        <v>282</v>
      </c>
      <c r="B3" s="273"/>
      <c r="C3" s="273"/>
      <c r="D3" s="273"/>
      <c r="E3" s="273"/>
      <c r="F3" s="273"/>
      <c r="G3" s="273"/>
      <c r="H3" s="273"/>
      <c r="I3" s="273"/>
      <c r="J3" s="274"/>
      <c r="K3" s="274"/>
    </row>
    <row r="4" spans="1:11" x14ac:dyDescent="0.25">
      <c r="A4" s="275" t="s">
        <v>561</v>
      </c>
      <c r="B4" s="276"/>
      <c r="C4" s="276"/>
      <c r="D4" s="276"/>
      <c r="E4" s="276"/>
      <c r="F4" s="276"/>
      <c r="G4" s="276"/>
      <c r="H4" s="276"/>
      <c r="I4" s="276"/>
      <c r="J4" s="277"/>
      <c r="K4" s="277"/>
    </row>
    <row r="5" spans="1:11" ht="22.2" customHeight="1" x14ac:dyDescent="0.25">
      <c r="A5" s="278" t="s">
        <v>2</v>
      </c>
      <c r="B5" s="279"/>
      <c r="C5" s="279"/>
      <c r="D5" s="279"/>
      <c r="E5" s="279"/>
      <c r="F5" s="279"/>
      <c r="G5" s="278" t="s">
        <v>103</v>
      </c>
      <c r="H5" s="280" t="s">
        <v>302</v>
      </c>
      <c r="I5" s="281"/>
      <c r="J5" s="280" t="s">
        <v>279</v>
      </c>
      <c r="K5" s="281"/>
    </row>
    <row r="6" spans="1:11" x14ac:dyDescent="0.25">
      <c r="A6" s="279"/>
      <c r="B6" s="279"/>
      <c r="C6" s="279"/>
      <c r="D6" s="279"/>
      <c r="E6" s="279"/>
      <c r="F6" s="279"/>
      <c r="G6" s="279"/>
      <c r="H6" s="104" t="s">
        <v>295</v>
      </c>
      <c r="I6" s="104" t="s">
        <v>296</v>
      </c>
      <c r="J6" s="104" t="s">
        <v>295</v>
      </c>
      <c r="K6" s="104" t="s">
        <v>296</v>
      </c>
    </row>
    <row r="7" spans="1:11" x14ac:dyDescent="0.25">
      <c r="A7" s="266">
        <v>1</v>
      </c>
      <c r="B7" s="267"/>
      <c r="C7" s="267"/>
      <c r="D7" s="267"/>
      <c r="E7" s="267"/>
      <c r="F7" s="267"/>
      <c r="G7" s="105">
        <v>2</v>
      </c>
      <c r="H7" s="104">
        <v>3</v>
      </c>
      <c r="I7" s="104">
        <v>4</v>
      </c>
      <c r="J7" s="104">
        <v>5</v>
      </c>
      <c r="K7" s="104">
        <v>6</v>
      </c>
    </row>
    <row r="8" spans="1:11" ht="12.75" customHeight="1" x14ac:dyDescent="0.25">
      <c r="A8" s="262" t="s">
        <v>358</v>
      </c>
      <c r="B8" s="262"/>
      <c r="C8" s="262"/>
      <c r="D8" s="262"/>
      <c r="E8" s="262"/>
      <c r="F8" s="262"/>
      <c r="G8" s="15">
        <v>1</v>
      </c>
      <c r="H8" s="106">
        <f>SUM(H9:H13)</f>
        <v>8423312</v>
      </c>
      <c r="I8" s="106">
        <f>SUM(I9:I13)</f>
        <v>1438499</v>
      </c>
      <c r="J8" s="106">
        <f>SUM(J9:J13)</f>
        <v>33910281</v>
      </c>
      <c r="K8" s="106">
        <f>SUM(K9:K13)</f>
        <v>1536376</v>
      </c>
    </row>
    <row r="9" spans="1:11" ht="12.75" customHeight="1" x14ac:dyDescent="0.25">
      <c r="A9" s="230" t="s">
        <v>115</v>
      </c>
      <c r="B9" s="230"/>
      <c r="C9" s="230"/>
      <c r="D9" s="230"/>
      <c r="E9" s="230"/>
      <c r="F9" s="230"/>
      <c r="G9" s="14">
        <v>2</v>
      </c>
      <c r="H9" s="107">
        <v>0</v>
      </c>
      <c r="I9" s="107">
        <v>0</v>
      </c>
      <c r="J9" s="107">
        <v>0</v>
      </c>
      <c r="K9" s="107">
        <v>0</v>
      </c>
    </row>
    <row r="10" spans="1:11" ht="12.75" customHeight="1" x14ac:dyDescent="0.25">
      <c r="A10" s="230" t="s">
        <v>116</v>
      </c>
      <c r="B10" s="230"/>
      <c r="C10" s="230"/>
      <c r="D10" s="230"/>
      <c r="E10" s="230"/>
      <c r="F10" s="230"/>
      <c r="G10" s="14">
        <v>3</v>
      </c>
      <c r="H10" s="107">
        <v>6558472</v>
      </c>
      <c r="I10" s="107">
        <v>184262</v>
      </c>
      <c r="J10" s="107">
        <v>31147221</v>
      </c>
      <c r="K10" s="107">
        <v>943892</v>
      </c>
    </row>
    <row r="11" spans="1:11" ht="12.75" customHeight="1" x14ac:dyDescent="0.25">
      <c r="A11" s="230" t="s">
        <v>117</v>
      </c>
      <c r="B11" s="230"/>
      <c r="C11" s="230"/>
      <c r="D11" s="230"/>
      <c r="E11" s="230"/>
      <c r="F11" s="230"/>
      <c r="G11" s="14">
        <v>4</v>
      </c>
      <c r="H11" s="107">
        <v>0</v>
      </c>
      <c r="I11" s="107">
        <v>0</v>
      </c>
      <c r="J11" s="107">
        <v>21026</v>
      </c>
      <c r="K11" s="107">
        <v>11099</v>
      </c>
    </row>
    <row r="12" spans="1:11" ht="12.75" customHeight="1" x14ac:dyDescent="0.25">
      <c r="A12" s="230" t="s">
        <v>118</v>
      </c>
      <c r="B12" s="230"/>
      <c r="C12" s="230"/>
      <c r="D12" s="230"/>
      <c r="E12" s="230"/>
      <c r="F12" s="230"/>
      <c r="G12" s="14">
        <v>5</v>
      </c>
      <c r="H12" s="107">
        <v>0</v>
      </c>
      <c r="I12" s="107">
        <v>0</v>
      </c>
      <c r="J12" s="107">
        <v>0</v>
      </c>
      <c r="K12" s="107">
        <v>0</v>
      </c>
    </row>
    <row r="13" spans="1:11" ht="12.75" customHeight="1" x14ac:dyDescent="0.25">
      <c r="A13" s="230" t="s">
        <v>119</v>
      </c>
      <c r="B13" s="230"/>
      <c r="C13" s="230"/>
      <c r="D13" s="230"/>
      <c r="E13" s="230"/>
      <c r="F13" s="230"/>
      <c r="G13" s="14">
        <v>6</v>
      </c>
      <c r="H13" s="107">
        <v>1864840</v>
      </c>
      <c r="I13" s="107">
        <v>1254237</v>
      </c>
      <c r="J13" s="107">
        <v>2742034</v>
      </c>
      <c r="K13" s="107">
        <v>581385</v>
      </c>
    </row>
    <row r="14" spans="1:11" ht="12.75" customHeight="1" x14ac:dyDescent="0.25">
      <c r="A14" s="262" t="s">
        <v>359</v>
      </c>
      <c r="B14" s="262"/>
      <c r="C14" s="262"/>
      <c r="D14" s="262"/>
      <c r="E14" s="262"/>
      <c r="F14" s="262"/>
      <c r="G14" s="15">
        <v>7</v>
      </c>
      <c r="H14" s="106">
        <f>H15+H16+H20+H24+H25+H26+H29+H36</f>
        <v>18054013</v>
      </c>
      <c r="I14" s="106">
        <f>I15+I16+I20+I24+I25+I26+I29+I36</f>
        <v>5303409</v>
      </c>
      <c r="J14" s="106">
        <f>J15+J16+J20+J24+J25+J26+J29+J36</f>
        <v>43026296</v>
      </c>
      <c r="K14" s="106">
        <f>K15+K16+K20+K24+K25+K26+K29+K36</f>
        <v>12534348</v>
      </c>
    </row>
    <row r="15" spans="1:11" ht="12.75" customHeight="1" x14ac:dyDescent="0.25">
      <c r="A15" s="230" t="s">
        <v>104</v>
      </c>
      <c r="B15" s="230"/>
      <c r="C15" s="230"/>
      <c r="D15" s="230"/>
      <c r="E15" s="230"/>
      <c r="F15" s="230"/>
      <c r="G15" s="14">
        <v>8</v>
      </c>
      <c r="H15" s="107">
        <v>0</v>
      </c>
      <c r="I15" s="107">
        <v>0</v>
      </c>
      <c r="J15" s="107">
        <v>0</v>
      </c>
      <c r="K15" s="107">
        <v>0</v>
      </c>
    </row>
    <row r="16" spans="1:11" ht="12.75" customHeight="1" x14ac:dyDescent="0.25">
      <c r="A16" s="234" t="s">
        <v>439</v>
      </c>
      <c r="B16" s="234"/>
      <c r="C16" s="234"/>
      <c r="D16" s="234"/>
      <c r="E16" s="234"/>
      <c r="F16" s="234"/>
      <c r="G16" s="15">
        <v>9</v>
      </c>
      <c r="H16" s="106">
        <f>SUM(H17:H19)</f>
        <v>5367265</v>
      </c>
      <c r="I16" s="106">
        <f>SUM(I17:I19)</f>
        <v>1217614</v>
      </c>
      <c r="J16" s="106">
        <f>SUM(J17:J19)</f>
        <v>16974643</v>
      </c>
      <c r="K16" s="106">
        <f>SUM(K17:K19)</f>
        <v>4036421</v>
      </c>
    </row>
    <row r="17" spans="1:11" ht="12.75" customHeight="1" x14ac:dyDescent="0.25">
      <c r="A17" s="265" t="s">
        <v>120</v>
      </c>
      <c r="B17" s="265"/>
      <c r="C17" s="265"/>
      <c r="D17" s="265"/>
      <c r="E17" s="265"/>
      <c r="F17" s="265"/>
      <c r="G17" s="14">
        <v>10</v>
      </c>
      <c r="H17" s="107">
        <v>1661977</v>
      </c>
      <c r="I17" s="107">
        <v>236502</v>
      </c>
      <c r="J17" s="107">
        <v>8358193</v>
      </c>
      <c r="K17" s="107">
        <v>766029</v>
      </c>
    </row>
    <row r="18" spans="1:11" ht="12.75" customHeight="1" x14ac:dyDescent="0.25">
      <c r="A18" s="265" t="s">
        <v>121</v>
      </c>
      <c r="B18" s="265"/>
      <c r="C18" s="265"/>
      <c r="D18" s="265"/>
      <c r="E18" s="265"/>
      <c r="F18" s="265"/>
      <c r="G18" s="14">
        <v>11</v>
      </c>
      <c r="H18" s="107">
        <v>297</v>
      </c>
      <c r="I18" s="107">
        <v>297</v>
      </c>
      <c r="J18" s="107">
        <v>88456</v>
      </c>
      <c r="K18" s="107">
        <v>8910</v>
      </c>
    </row>
    <row r="19" spans="1:11" ht="12.75" customHeight="1" x14ac:dyDescent="0.25">
      <c r="A19" s="265" t="s">
        <v>122</v>
      </c>
      <c r="B19" s="265"/>
      <c r="C19" s="265"/>
      <c r="D19" s="265"/>
      <c r="E19" s="265"/>
      <c r="F19" s="265"/>
      <c r="G19" s="14">
        <v>12</v>
      </c>
      <c r="H19" s="107">
        <v>3704991</v>
      </c>
      <c r="I19" s="107">
        <v>980815</v>
      </c>
      <c r="J19" s="107">
        <v>8527994</v>
      </c>
      <c r="K19" s="107">
        <v>3261482</v>
      </c>
    </row>
    <row r="20" spans="1:11" ht="12.75" customHeight="1" x14ac:dyDescent="0.25">
      <c r="A20" s="234" t="s">
        <v>440</v>
      </c>
      <c r="B20" s="234"/>
      <c r="C20" s="234"/>
      <c r="D20" s="234"/>
      <c r="E20" s="234"/>
      <c r="F20" s="234"/>
      <c r="G20" s="15">
        <v>13</v>
      </c>
      <c r="H20" s="106">
        <f>SUM(H21:H23)</f>
        <v>6857191</v>
      </c>
      <c r="I20" s="106">
        <f>SUM(I21:I23)</f>
        <v>1820222</v>
      </c>
      <c r="J20" s="106">
        <f>SUM(J21:J23)</f>
        <v>12505998</v>
      </c>
      <c r="K20" s="106">
        <f>SUM(K21:K23)</f>
        <v>2819124</v>
      </c>
    </row>
    <row r="21" spans="1:11" ht="12.75" customHeight="1" x14ac:dyDescent="0.25">
      <c r="A21" s="265" t="s">
        <v>105</v>
      </c>
      <c r="B21" s="265"/>
      <c r="C21" s="265"/>
      <c r="D21" s="265"/>
      <c r="E21" s="265"/>
      <c r="F21" s="265"/>
      <c r="G21" s="14">
        <v>14</v>
      </c>
      <c r="H21" s="107">
        <v>4226717</v>
      </c>
      <c r="I21" s="107">
        <v>1111418</v>
      </c>
      <c r="J21" s="107">
        <v>7656994</v>
      </c>
      <c r="K21" s="107">
        <v>1745289</v>
      </c>
    </row>
    <row r="22" spans="1:11" ht="12.75" customHeight="1" x14ac:dyDescent="0.25">
      <c r="A22" s="265" t="s">
        <v>106</v>
      </c>
      <c r="B22" s="265"/>
      <c r="C22" s="265"/>
      <c r="D22" s="265"/>
      <c r="E22" s="265"/>
      <c r="F22" s="265"/>
      <c r="G22" s="14">
        <v>15</v>
      </c>
      <c r="H22" s="107">
        <v>1661629</v>
      </c>
      <c r="I22" s="107">
        <v>449060</v>
      </c>
      <c r="J22" s="107">
        <v>3074829</v>
      </c>
      <c r="K22" s="107">
        <v>679622</v>
      </c>
    </row>
    <row r="23" spans="1:11" ht="12.75" customHeight="1" x14ac:dyDescent="0.25">
      <c r="A23" s="265" t="s">
        <v>107</v>
      </c>
      <c r="B23" s="265"/>
      <c r="C23" s="265"/>
      <c r="D23" s="265"/>
      <c r="E23" s="265"/>
      <c r="F23" s="265"/>
      <c r="G23" s="14">
        <v>16</v>
      </c>
      <c r="H23" s="107">
        <v>968845</v>
      </c>
      <c r="I23" s="107">
        <v>259744</v>
      </c>
      <c r="J23" s="107">
        <v>1774175</v>
      </c>
      <c r="K23" s="107">
        <v>394213</v>
      </c>
    </row>
    <row r="24" spans="1:11" ht="12.75" customHeight="1" x14ac:dyDescent="0.25">
      <c r="A24" s="230" t="s">
        <v>108</v>
      </c>
      <c r="B24" s="230"/>
      <c r="C24" s="230"/>
      <c r="D24" s="230"/>
      <c r="E24" s="230"/>
      <c r="F24" s="230"/>
      <c r="G24" s="14">
        <v>17</v>
      </c>
      <c r="H24" s="107">
        <v>3503216</v>
      </c>
      <c r="I24" s="107">
        <v>1496521</v>
      </c>
      <c r="J24" s="107">
        <v>5824138</v>
      </c>
      <c r="K24" s="107">
        <v>2005042</v>
      </c>
    </row>
    <row r="25" spans="1:11" ht="12.75" customHeight="1" x14ac:dyDescent="0.25">
      <c r="A25" s="230" t="s">
        <v>109</v>
      </c>
      <c r="B25" s="230"/>
      <c r="C25" s="230"/>
      <c r="D25" s="230"/>
      <c r="E25" s="230"/>
      <c r="F25" s="230"/>
      <c r="G25" s="14">
        <v>18</v>
      </c>
      <c r="H25" s="107">
        <v>2179786</v>
      </c>
      <c r="I25" s="107">
        <v>628586</v>
      </c>
      <c r="J25" s="107">
        <v>4039842</v>
      </c>
      <c r="K25" s="107">
        <v>375270</v>
      </c>
    </row>
    <row r="26" spans="1:11" ht="12.75" customHeight="1" x14ac:dyDescent="0.25">
      <c r="A26" s="234" t="s">
        <v>441</v>
      </c>
      <c r="B26" s="234"/>
      <c r="C26" s="234"/>
      <c r="D26" s="234"/>
      <c r="E26" s="234"/>
      <c r="F26" s="234"/>
      <c r="G26" s="15">
        <v>19</v>
      </c>
      <c r="H26" s="106">
        <f>H27+H28</f>
        <v>0</v>
      </c>
      <c r="I26" s="106">
        <f>I27+I28</f>
        <v>0</v>
      </c>
      <c r="J26" s="106">
        <f>J27+J28</f>
        <v>0</v>
      </c>
      <c r="K26" s="106">
        <f>K27+K28</f>
        <v>0</v>
      </c>
    </row>
    <row r="27" spans="1:11" ht="12.75" customHeight="1" x14ac:dyDescent="0.25">
      <c r="A27" s="265" t="s">
        <v>123</v>
      </c>
      <c r="B27" s="265"/>
      <c r="C27" s="265"/>
      <c r="D27" s="265"/>
      <c r="E27" s="265"/>
      <c r="F27" s="265"/>
      <c r="G27" s="14">
        <v>20</v>
      </c>
      <c r="H27" s="107">
        <v>0</v>
      </c>
      <c r="I27" s="107">
        <v>0</v>
      </c>
      <c r="J27" s="107">
        <v>0</v>
      </c>
      <c r="K27" s="107">
        <v>0</v>
      </c>
    </row>
    <row r="28" spans="1:11" ht="12.75" customHeight="1" x14ac:dyDescent="0.25">
      <c r="A28" s="265" t="s">
        <v>124</v>
      </c>
      <c r="B28" s="265"/>
      <c r="C28" s="265"/>
      <c r="D28" s="265"/>
      <c r="E28" s="265"/>
      <c r="F28" s="265"/>
      <c r="G28" s="14">
        <v>21</v>
      </c>
      <c r="H28" s="107">
        <v>0</v>
      </c>
      <c r="I28" s="107">
        <v>0</v>
      </c>
      <c r="J28" s="107">
        <v>0</v>
      </c>
      <c r="K28" s="107">
        <v>0</v>
      </c>
    </row>
    <row r="29" spans="1:11" ht="12.75" customHeight="1" x14ac:dyDescent="0.25">
      <c r="A29" s="234" t="s">
        <v>442</v>
      </c>
      <c r="B29" s="234"/>
      <c r="C29" s="234"/>
      <c r="D29" s="234"/>
      <c r="E29" s="234"/>
      <c r="F29" s="234"/>
      <c r="G29" s="15">
        <v>22</v>
      </c>
      <c r="H29" s="106">
        <f>SUM(H30:H35)</f>
        <v>112784</v>
      </c>
      <c r="I29" s="106">
        <f>SUM(I30:I35)</f>
        <v>112784</v>
      </c>
      <c r="J29" s="106">
        <f>SUM(J30:J35)</f>
        <v>0</v>
      </c>
      <c r="K29" s="106">
        <f>SUM(K30:K35)</f>
        <v>0</v>
      </c>
    </row>
    <row r="30" spans="1:11" ht="12.75" customHeight="1" x14ac:dyDescent="0.25">
      <c r="A30" s="265" t="s">
        <v>125</v>
      </c>
      <c r="B30" s="265"/>
      <c r="C30" s="265"/>
      <c r="D30" s="265"/>
      <c r="E30" s="265"/>
      <c r="F30" s="265"/>
      <c r="G30" s="14">
        <v>23</v>
      </c>
      <c r="H30" s="107">
        <v>112784</v>
      </c>
      <c r="I30" s="107">
        <v>112784</v>
      </c>
      <c r="J30" s="107">
        <v>0</v>
      </c>
      <c r="K30" s="107">
        <v>0</v>
      </c>
    </row>
    <row r="31" spans="1:11" ht="12.75" customHeight="1" x14ac:dyDescent="0.25">
      <c r="A31" s="265" t="s">
        <v>126</v>
      </c>
      <c r="B31" s="265"/>
      <c r="C31" s="265"/>
      <c r="D31" s="265"/>
      <c r="E31" s="265"/>
      <c r="F31" s="265"/>
      <c r="G31" s="14">
        <v>24</v>
      </c>
      <c r="H31" s="107">
        <v>0</v>
      </c>
      <c r="I31" s="107">
        <v>0</v>
      </c>
      <c r="J31" s="107">
        <v>0</v>
      </c>
      <c r="K31" s="107">
        <v>0</v>
      </c>
    </row>
    <row r="32" spans="1:11" ht="12.75" customHeight="1" x14ac:dyDescent="0.25">
      <c r="A32" s="265" t="s">
        <v>127</v>
      </c>
      <c r="B32" s="265"/>
      <c r="C32" s="265"/>
      <c r="D32" s="265"/>
      <c r="E32" s="265"/>
      <c r="F32" s="265"/>
      <c r="G32" s="14">
        <v>25</v>
      </c>
      <c r="H32" s="107">
        <v>0</v>
      </c>
      <c r="I32" s="107">
        <v>0</v>
      </c>
      <c r="J32" s="107">
        <v>0</v>
      </c>
      <c r="K32" s="107">
        <v>0</v>
      </c>
    </row>
    <row r="33" spans="1:11" ht="12.75" customHeight="1" x14ac:dyDescent="0.25">
      <c r="A33" s="265" t="s">
        <v>128</v>
      </c>
      <c r="B33" s="265"/>
      <c r="C33" s="265"/>
      <c r="D33" s="265"/>
      <c r="E33" s="265"/>
      <c r="F33" s="265"/>
      <c r="G33" s="14">
        <v>26</v>
      </c>
      <c r="H33" s="107">
        <v>0</v>
      </c>
      <c r="I33" s="107">
        <v>0</v>
      </c>
      <c r="J33" s="107">
        <v>0</v>
      </c>
      <c r="K33" s="107">
        <v>0</v>
      </c>
    </row>
    <row r="34" spans="1:11" ht="12.75" customHeight="1" x14ac:dyDescent="0.25">
      <c r="A34" s="265" t="s">
        <v>129</v>
      </c>
      <c r="B34" s="265"/>
      <c r="C34" s="265"/>
      <c r="D34" s="265"/>
      <c r="E34" s="265"/>
      <c r="F34" s="265"/>
      <c r="G34" s="14">
        <v>27</v>
      </c>
      <c r="H34" s="107">
        <v>0</v>
      </c>
      <c r="I34" s="107">
        <v>0</v>
      </c>
      <c r="J34" s="107">
        <v>0</v>
      </c>
      <c r="K34" s="107">
        <v>0</v>
      </c>
    </row>
    <row r="35" spans="1:11" ht="12.75" customHeight="1" x14ac:dyDescent="0.25">
      <c r="A35" s="265" t="s">
        <v>130</v>
      </c>
      <c r="B35" s="265"/>
      <c r="C35" s="265"/>
      <c r="D35" s="265"/>
      <c r="E35" s="265"/>
      <c r="F35" s="265"/>
      <c r="G35" s="14">
        <v>28</v>
      </c>
      <c r="H35" s="107">
        <v>0</v>
      </c>
      <c r="I35" s="107">
        <v>0</v>
      </c>
      <c r="J35" s="107">
        <v>0</v>
      </c>
      <c r="K35" s="107">
        <v>0</v>
      </c>
    </row>
    <row r="36" spans="1:11" ht="12.75" customHeight="1" x14ac:dyDescent="0.25">
      <c r="A36" s="230" t="s">
        <v>110</v>
      </c>
      <c r="B36" s="230"/>
      <c r="C36" s="230"/>
      <c r="D36" s="230"/>
      <c r="E36" s="230"/>
      <c r="F36" s="230"/>
      <c r="G36" s="14">
        <v>29</v>
      </c>
      <c r="H36" s="107">
        <v>33771</v>
      </c>
      <c r="I36" s="107">
        <v>27682</v>
      </c>
      <c r="J36" s="107">
        <v>3681675</v>
      </c>
      <c r="K36" s="107">
        <v>3298491</v>
      </c>
    </row>
    <row r="37" spans="1:11" ht="12.75" customHeight="1" x14ac:dyDescent="0.25">
      <c r="A37" s="262" t="s">
        <v>360</v>
      </c>
      <c r="B37" s="262"/>
      <c r="C37" s="262"/>
      <c r="D37" s="262"/>
      <c r="E37" s="262"/>
      <c r="F37" s="262"/>
      <c r="G37" s="15">
        <v>30</v>
      </c>
      <c r="H37" s="106">
        <f>SUM(H38:H47)</f>
        <v>1332084</v>
      </c>
      <c r="I37" s="106">
        <f>SUM(I38:I47)</f>
        <v>680191</v>
      </c>
      <c r="J37" s="106">
        <f>SUM(J38:J47)</f>
        <v>12196840</v>
      </c>
      <c r="K37" s="106">
        <f>SUM(K38:K47)</f>
        <v>12188110</v>
      </c>
    </row>
    <row r="38" spans="1:11" ht="12.75" customHeight="1" x14ac:dyDescent="0.25">
      <c r="A38" s="230" t="s">
        <v>131</v>
      </c>
      <c r="B38" s="230"/>
      <c r="C38" s="230"/>
      <c r="D38" s="230"/>
      <c r="E38" s="230"/>
      <c r="F38" s="230"/>
      <c r="G38" s="14">
        <v>31</v>
      </c>
      <c r="H38" s="107">
        <v>0</v>
      </c>
      <c r="I38" s="107">
        <v>0</v>
      </c>
      <c r="J38" s="107">
        <v>0</v>
      </c>
      <c r="K38" s="107">
        <v>0</v>
      </c>
    </row>
    <row r="39" spans="1:11" ht="25.2" customHeight="1" x14ac:dyDescent="0.25">
      <c r="A39" s="230" t="s">
        <v>132</v>
      </c>
      <c r="B39" s="230"/>
      <c r="C39" s="230"/>
      <c r="D39" s="230"/>
      <c r="E39" s="230"/>
      <c r="F39" s="230"/>
      <c r="G39" s="14">
        <v>32</v>
      </c>
      <c r="H39" s="107">
        <v>0</v>
      </c>
      <c r="I39" s="107">
        <v>0</v>
      </c>
      <c r="J39" s="107">
        <v>0</v>
      </c>
      <c r="K39" s="107">
        <v>0</v>
      </c>
    </row>
    <row r="40" spans="1:11" ht="25.2" customHeight="1" x14ac:dyDescent="0.25">
      <c r="A40" s="230" t="s">
        <v>133</v>
      </c>
      <c r="B40" s="230"/>
      <c r="C40" s="230"/>
      <c r="D40" s="230"/>
      <c r="E40" s="230"/>
      <c r="F40" s="230"/>
      <c r="G40" s="14">
        <v>33</v>
      </c>
      <c r="H40" s="107">
        <v>0</v>
      </c>
      <c r="I40" s="107">
        <v>0</v>
      </c>
      <c r="J40" s="107">
        <v>0</v>
      </c>
      <c r="K40" s="107">
        <v>0</v>
      </c>
    </row>
    <row r="41" spans="1:11" ht="25.2" customHeight="1" x14ac:dyDescent="0.25">
      <c r="A41" s="230" t="s">
        <v>134</v>
      </c>
      <c r="B41" s="230"/>
      <c r="C41" s="230"/>
      <c r="D41" s="230"/>
      <c r="E41" s="230"/>
      <c r="F41" s="230"/>
      <c r="G41" s="14">
        <v>34</v>
      </c>
      <c r="H41" s="107">
        <v>0</v>
      </c>
      <c r="I41" s="107">
        <v>0</v>
      </c>
      <c r="J41" s="107">
        <v>0</v>
      </c>
      <c r="K41" s="107">
        <v>0</v>
      </c>
    </row>
    <row r="42" spans="1:11" ht="25.2" customHeight="1" x14ac:dyDescent="0.25">
      <c r="A42" s="230" t="s">
        <v>135</v>
      </c>
      <c r="B42" s="230"/>
      <c r="C42" s="230"/>
      <c r="D42" s="230"/>
      <c r="E42" s="230"/>
      <c r="F42" s="230"/>
      <c r="G42" s="14">
        <v>35</v>
      </c>
      <c r="H42" s="107">
        <v>0</v>
      </c>
      <c r="I42" s="107">
        <v>0</v>
      </c>
      <c r="J42" s="107">
        <v>0</v>
      </c>
      <c r="K42" s="107">
        <v>0</v>
      </c>
    </row>
    <row r="43" spans="1:11" ht="12.75" customHeight="1" x14ac:dyDescent="0.25">
      <c r="A43" s="230" t="s">
        <v>136</v>
      </c>
      <c r="B43" s="230"/>
      <c r="C43" s="230"/>
      <c r="D43" s="230"/>
      <c r="E43" s="230"/>
      <c r="F43" s="230"/>
      <c r="G43" s="14">
        <v>36</v>
      </c>
      <c r="H43" s="107">
        <v>0</v>
      </c>
      <c r="I43" s="107">
        <v>0</v>
      </c>
      <c r="J43" s="107">
        <v>0</v>
      </c>
      <c r="K43" s="107">
        <v>0</v>
      </c>
    </row>
    <row r="44" spans="1:11" ht="12.75" customHeight="1" x14ac:dyDescent="0.25">
      <c r="A44" s="230" t="s">
        <v>137</v>
      </c>
      <c r="B44" s="230"/>
      <c r="C44" s="230"/>
      <c r="D44" s="230"/>
      <c r="E44" s="230"/>
      <c r="F44" s="230"/>
      <c r="G44" s="14">
        <v>37</v>
      </c>
      <c r="H44" s="107">
        <v>1342</v>
      </c>
      <c r="I44" s="107">
        <v>11</v>
      </c>
      <c r="J44" s="107">
        <v>633</v>
      </c>
      <c r="K44" s="107">
        <v>286</v>
      </c>
    </row>
    <row r="45" spans="1:11" ht="12.75" customHeight="1" x14ac:dyDescent="0.25">
      <c r="A45" s="230" t="s">
        <v>138</v>
      </c>
      <c r="B45" s="230"/>
      <c r="C45" s="230"/>
      <c r="D45" s="230"/>
      <c r="E45" s="230"/>
      <c r="F45" s="230"/>
      <c r="G45" s="14">
        <v>38</v>
      </c>
      <c r="H45" s="107">
        <v>39550</v>
      </c>
      <c r="I45" s="107">
        <v>39522</v>
      </c>
      <c r="J45" s="107">
        <v>23103</v>
      </c>
      <c r="K45" s="107">
        <v>14720</v>
      </c>
    </row>
    <row r="46" spans="1:11" ht="12.75" customHeight="1" x14ac:dyDescent="0.25">
      <c r="A46" s="230" t="s">
        <v>139</v>
      </c>
      <c r="B46" s="230"/>
      <c r="C46" s="230"/>
      <c r="D46" s="230"/>
      <c r="E46" s="230"/>
      <c r="F46" s="230"/>
      <c r="G46" s="14">
        <v>39</v>
      </c>
      <c r="H46" s="107">
        <v>0</v>
      </c>
      <c r="I46" s="107">
        <v>0</v>
      </c>
      <c r="J46" s="107">
        <v>0</v>
      </c>
      <c r="K46" s="107">
        <v>0</v>
      </c>
    </row>
    <row r="47" spans="1:11" ht="12.75" customHeight="1" x14ac:dyDescent="0.25">
      <c r="A47" s="230" t="s">
        <v>140</v>
      </c>
      <c r="B47" s="230"/>
      <c r="C47" s="230"/>
      <c r="D47" s="230"/>
      <c r="E47" s="230"/>
      <c r="F47" s="230"/>
      <c r="G47" s="14">
        <v>40</v>
      </c>
      <c r="H47" s="107">
        <v>1291192</v>
      </c>
      <c r="I47" s="107">
        <v>640658</v>
      </c>
      <c r="J47" s="107">
        <v>12173104</v>
      </c>
      <c r="K47" s="107">
        <v>12173104</v>
      </c>
    </row>
    <row r="48" spans="1:11" ht="12.75" customHeight="1" x14ac:dyDescent="0.25">
      <c r="A48" s="262" t="s">
        <v>361</v>
      </c>
      <c r="B48" s="262"/>
      <c r="C48" s="262"/>
      <c r="D48" s="262"/>
      <c r="E48" s="262"/>
      <c r="F48" s="262"/>
      <c r="G48" s="15">
        <v>41</v>
      </c>
      <c r="H48" s="106">
        <f>SUM(H49:H55)</f>
        <v>32063</v>
      </c>
      <c r="I48" s="106">
        <f>SUM(I49:I55)</f>
        <v>31875</v>
      </c>
      <c r="J48" s="106">
        <f>SUM(J49:J55)</f>
        <v>352038</v>
      </c>
      <c r="K48" s="106">
        <f>SUM(K49:K55)</f>
        <v>344067</v>
      </c>
    </row>
    <row r="49" spans="1:11" ht="25.2" customHeight="1" x14ac:dyDescent="0.25">
      <c r="A49" s="230" t="s">
        <v>141</v>
      </c>
      <c r="B49" s="230"/>
      <c r="C49" s="230"/>
      <c r="D49" s="230"/>
      <c r="E49" s="230"/>
      <c r="F49" s="230"/>
      <c r="G49" s="14">
        <v>42</v>
      </c>
      <c r="H49" s="107">
        <v>0</v>
      </c>
      <c r="I49" s="107">
        <v>0</v>
      </c>
      <c r="J49" s="107">
        <v>0</v>
      </c>
      <c r="K49" s="107">
        <v>0</v>
      </c>
    </row>
    <row r="50" spans="1:11" ht="12.75" customHeight="1" x14ac:dyDescent="0.25">
      <c r="A50" s="255" t="s">
        <v>142</v>
      </c>
      <c r="B50" s="255"/>
      <c r="C50" s="255"/>
      <c r="D50" s="255"/>
      <c r="E50" s="255"/>
      <c r="F50" s="255"/>
      <c r="G50" s="14">
        <v>43</v>
      </c>
      <c r="H50" s="107">
        <v>0</v>
      </c>
      <c r="I50" s="107">
        <v>0</v>
      </c>
      <c r="J50" s="107">
        <v>0</v>
      </c>
      <c r="K50" s="107">
        <v>0</v>
      </c>
    </row>
    <row r="51" spans="1:11" ht="12.75" customHeight="1" x14ac:dyDescent="0.25">
      <c r="A51" s="255" t="s">
        <v>143</v>
      </c>
      <c r="B51" s="255"/>
      <c r="C51" s="255"/>
      <c r="D51" s="255"/>
      <c r="E51" s="255"/>
      <c r="F51" s="255"/>
      <c r="G51" s="14">
        <v>44</v>
      </c>
      <c r="H51" s="107">
        <v>18878</v>
      </c>
      <c r="I51" s="107">
        <v>18873</v>
      </c>
      <c r="J51" s="107">
        <v>5142</v>
      </c>
      <c r="K51" s="107">
        <v>1705</v>
      </c>
    </row>
    <row r="52" spans="1:11" ht="12.75" customHeight="1" x14ac:dyDescent="0.25">
      <c r="A52" s="255" t="s">
        <v>144</v>
      </c>
      <c r="B52" s="255"/>
      <c r="C52" s="255"/>
      <c r="D52" s="255"/>
      <c r="E52" s="255"/>
      <c r="F52" s="255"/>
      <c r="G52" s="14">
        <v>45</v>
      </c>
      <c r="H52" s="107">
        <v>3993</v>
      </c>
      <c r="I52" s="107">
        <v>3810</v>
      </c>
      <c r="J52" s="107">
        <v>8796</v>
      </c>
      <c r="K52" s="107">
        <v>4262</v>
      </c>
    </row>
    <row r="53" spans="1:11" ht="12.75" customHeight="1" x14ac:dyDescent="0.25">
      <c r="A53" s="255" t="s">
        <v>145</v>
      </c>
      <c r="B53" s="255"/>
      <c r="C53" s="255"/>
      <c r="D53" s="255"/>
      <c r="E53" s="255"/>
      <c r="F53" s="255"/>
      <c r="G53" s="14">
        <v>46</v>
      </c>
      <c r="H53" s="107">
        <v>0</v>
      </c>
      <c r="I53" s="107">
        <v>0</v>
      </c>
      <c r="J53" s="107">
        <v>0</v>
      </c>
      <c r="K53" s="107">
        <v>0</v>
      </c>
    </row>
    <row r="54" spans="1:11" ht="12.75" customHeight="1" x14ac:dyDescent="0.25">
      <c r="A54" s="255" t="s">
        <v>146</v>
      </c>
      <c r="B54" s="255"/>
      <c r="C54" s="255"/>
      <c r="D54" s="255"/>
      <c r="E54" s="255"/>
      <c r="F54" s="255"/>
      <c r="G54" s="14">
        <v>47</v>
      </c>
      <c r="H54" s="107">
        <v>0</v>
      </c>
      <c r="I54" s="107">
        <v>0</v>
      </c>
      <c r="J54" s="107">
        <v>313100</v>
      </c>
      <c r="K54" s="107">
        <v>313100</v>
      </c>
    </row>
    <row r="55" spans="1:11" ht="12.75" customHeight="1" x14ac:dyDescent="0.25">
      <c r="A55" s="255" t="s">
        <v>147</v>
      </c>
      <c r="B55" s="255"/>
      <c r="C55" s="255"/>
      <c r="D55" s="255"/>
      <c r="E55" s="255"/>
      <c r="F55" s="255"/>
      <c r="G55" s="14">
        <v>48</v>
      </c>
      <c r="H55" s="107">
        <v>9192</v>
      </c>
      <c r="I55" s="107">
        <v>9192</v>
      </c>
      <c r="J55" s="107">
        <v>25000</v>
      </c>
      <c r="K55" s="107">
        <v>25000</v>
      </c>
    </row>
    <row r="56" spans="1:11" ht="22.2" customHeight="1" x14ac:dyDescent="0.25">
      <c r="A56" s="264" t="s">
        <v>148</v>
      </c>
      <c r="B56" s="264"/>
      <c r="C56" s="264"/>
      <c r="D56" s="264"/>
      <c r="E56" s="264"/>
      <c r="F56" s="264"/>
      <c r="G56" s="14">
        <v>49</v>
      </c>
      <c r="H56" s="107">
        <v>0</v>
      </c>
      <c r="I56" s="107">
        <v>0</v>
      </c>
      <c r="J56" s="107">
        <v>0</v>
      </c>
      <c r="K56" s="107">
        <v>0</v>
      </c>
    </row>
    <row r="57" spans="1:11" ht="12.75" customHeight="1" x14ac:dyDescent="0.25">
      <c r="A57" s="264" t="s">
        <v>149</v>
      </c>
      <c r="B57" s="264"/>
      <c r="C57" s="264"/>
      <c r="D57" s="264"/>
      <c r="E57" s="264"/>
      <c r="F57" s="264"/>
      <c r="G57" s="14">
        <v>50</v>
      </c>
      <c r="H57" s="107">
        <v>0</v>
      </c>
      <c r="I57" s="107">
        <v>0</v>
      </c>
      <c r="J57" s="107">
        <v>0</v>
      </c>
      <c r="K57" s="107">
        <v>0</v>
      </c>
    </row>
    <row r="58" spans="1:11" ht="24.6" customHeight="1" x14ac:dyDescent="0.25">
      <c r="A58" s="264" t="s">
        <v>150</v>
      </c>
      <c r="B58" s="264"/>
      <c r="C58" s="264"/>
      <c r="D58" s="264"/>
      <c r="E58" s="264"/>
      <c r="F58" s="264"/>
      <c r="G58" s="14">
        <v>51</v>
      </c>
      <c r="H58" s="107">
        <v>0</v>
      </c>
      <c r="I58" s="107">
        <v>0</v>
      </c>
      <c r="J58" s="107">
        <v>0</v>
      </c>
      <c r="K58" s="107">
        <v>0</v>
      </c>
    </row>
    <row r="59" spans="1:11" ht="12.75" customHeight="1" x14ac:dyDescent="0.25">
      <c r="A59" s="264" t="s">
        <v>151</v>
      </c>
      <c r="B59" s="264"/>
      <c r="C59" s="264"/>
      <c r="D59" s="264"/>
      <c r="E59" s="264"/>
      <c r="F59" s="264"/>
      <c r="G59" s="14">
        <v>52</v>
      </c>
      <c r="H59" s="107">
        <v>0</v>
      </c>
      <c r="I59" s="107">
        <v>0</v>
      </c>
      <c r="J59" s="107">
        <v>0</v>
      </c>
      <c r="K59" s="107">
        <v>0</v>
      </c>
    </row>
    <row r="60" spans="1:11" ht="12.75" customHeight="1" x14ac:dyDescent="0.25">
      <c r="A60" s="262" t="s">
        <v>362</v>
      </c>
      <c r="B60" s="262"/>
      <c r="C60" s="262"/>
      <c r="D60" s="262"/>
      <c r="E60" s="262"/>
      <c r="F60" s="262"/>
      <c r="G60" s="15">
        <v>53</v>
      </c>
      <c r="H60" s="106">
        <f>H8+H37+H56+H57</f>
        <v>9755396</v>
      </c>
      <c r="I60" s="106">
        <f t="shared" ref="I60:K60" si="0">I8+I37+I56+I57</f>
        <v>2118690</v>
      </c>
      <c r="J60" s="106">
        <f t="shared" si="0"/>
        <v>46107121</v>
      </c>
      <c r="K60" s="106">
        <f t="shared" si="0"/>
        <v>13724486</v>
      </c>
    </row>
    <row r="61" spans="1:11" ht="12.75" customHeight="1" x14ac:dyDescent="0.25">
      <c r="A61" s="262" t="s">
        <v>363</v>
      </c>
      <c r="B61" s="262"/>
      <c r="C61" s="262"/>
      <c r="D61" s="262"/>
      <c r="E61" s="262"/>
      <c r="F61" s="262"/>
      <c r="G61" s="15">
        <v>54</v>
      </c>
      <c r="H61" s="106">
        <f>H14+H48+H58+H59</f>
        <v>18086076</v>
      </c>
      <c r="I61" s="106">
        <f t="shared" ref="I61:K61" si="1">I14+I48+I58+I59</f>
        <v>5335284</v>
      </c>
      <c r="J61" s="106">
        <f t="shared" si="1"/>
        <v>43378334</v>
      </c>
      <c r="K61" s="106">
        <f t="shared" si="1"/>
        <v>12878415</v>
      </c>
    </row>
    <row r="62" spans="1:11" ht="12.75" customHeight="1" x14ac:dyDescent="0.25">
      <c r="A62" s="262" t="s">
        <v>364</v>
      </c>
      <c r="B62" s="262"/>
      <c r="C62" s="262"/>
      <c r="D62" s="262"/>
      <c r="E62" s="262"/>
      <c r="F62" s="262"/>
      <c r="G62" s="15">
        <v>55</v>
      </c>
      <c r="H62" s="106">
        <f>H60-H61</f>
        <v>-8330680</v>
      </c>
      <c r="I62" s="106">
        <f t="shared" ref="I62:K62" si="2">I60-I61</f>
        <v>-3216594</v>
      </c>
      <c r="J62" s="106">
        <f t="shared" si="2"/>
        <v>2728787</v>
      </c>
      <c r="K62" s="106">
        <f t="shared" si="2"/>
        <v>846071</v>
      </c>
    </row>
    <row r="63" spans="1:11" ht="12.75" customHeight="1" x14ac:dyDescent="0.25">
      <c r="A63" s="263" t="s">
        <v>365</v>
      </c>
      <c r="B63" s="263"/>
      <c r="C63" s="263"/>
      <c r="D63" s="263"/>
      <c r="E63" s="263"/>
      <c r="F63" s="263"/>
      <c r="G63" s="15">
        <v>56</v>
      </c>
      <c r="H63" s="106">
        <f>+IF((H60-H61)&gt;0,(H60-H61),0)</f>
        <v>0</v>
      </c>
      <c r="I63" s="106">
        <f t="shared" ref="I63:K63" si="3">+IF((I60-I61)&gt;0,(I60-I61),0)</f>
        <v>0</v>
      </c>
      <c r="J63" s="106">
        <f t="shared" si="3"/>
        <v>2728787</v>
      </c>
      <c r="K63" s="106">
        <f t="shared" si="3"/>
        <v>846071</v>
      </c>
    </row>
    <row r="64" spans="1:11" ht="12.75" customHeight="1" x14ac:dyDescent="0.25">
      <c r="A64" s="263" t="s">
        <v>366</v>
      </c>
      <c r="B64" s="263"/>
      <c r="C64" s="263"/>
      <c r="D64" s="263"/>
      <c r="E64" s="263"/>
      <c r="F64" s="263"/>
      <c r="G64" s="15">
        <v>57</v>
      </c>
      <c r="H64" s="106">
        <f>+IF((H60-H61)&lt;0,(H60-H61),0)</f>
        <v>-8330680</v>
      </c>
      <c r="I64" s="106">
        <f t="shared" ref="I64:K64" si="4">+IF((I60-I61)&lt;0,(I60-I61),0)</f>
        <v>-3216594</v>
      </c>
      <c r="J64" s="106">
        <f t="shared" si="4"/>
        <v>0</v>
      </c>
      <c r="K64" s="106">
        <f t="shared" si="4"/>
        <v>0</v>
      </c>
    </row>
    <row r="65" spans="1:11" ht="12.75" customHeight="1" x14ac:dyDescent="0.25">
      <c r="A65" s="264" t="s">
        <v>111</v>
      </c>
      <c r="B65" s="264"/>
      <c r="C65" s="264"/>
      <c r="D65" s="264"/>
      <c r="E65" s="264"/>
      <c r="F65" s="264"/>
      <c r="G65" s="14">
        <v>58</v>
      </c>
      <c r="H65" s="107">
        <v>0</v>
      </c>
      <c r="I65" s="107">
        <v>0</v>
      </c>
      <c r="J65" s="107">
        <v>220283</v>
      </c>
      <c r="K65" s="107">
        <v>0</v>
      </c>
    </row>
    <row r="66" spans="1:11" ht="12.75" customHeight="1" x14ac:dyDescent="0.25">
      <c r="A66" s="262" t="s">
        <v>367</v>
      </c>
      <c r="B66" s="262"/>
      <c r="C66" s="262"/>
      <c r="D66" s="262"/>
      <c r="E66" s="262"/>
      <c r="F66" s="262"/>
      <c r="G66" s="15">
        <v>59</v>
      </c>
      <c r="H66" s="106">
        <f>H62-H65</f>
        <v>-8330680</v>
      </c>
      <c r="I66" s="106">
        <f t="shared" ref="I66:K66" si="5">I62-I65</f>
        <v>-3216594</v>
      </c>
      <c r="J66" s="106">
        <f t="shared" si="5"/>
        <v>2508504</v>
      </c>
      <c r="K66" s="106">
        <f t="shared" si="5"/>
        <v>846071</v>
      </c>
    </row>
    <row r="67" spans="1:11" ht="12.75" customHeight="1" x14ac:dyDescent="0.25">
      <c r="A67" s="263" t="s">
        <v>368</v>
      </c>
      <c r="B67" s="263"/>
      <c r="C67" s="263"/>
      <c r="D67" s="263"/>
      <c r="E67" s="263"/>
      <c r="F67" s="263"/>
      <c r="G67" s="15">
        <v>60</v>
      </c>
      <c r="H67" s="106">
        <f>+IF((H62-H65)&gt;0,(H62-H65),0)</f>
        <v>0</v>
      </c>
      <c r="I67" s="106">
        <f t="shared" ref="I67:K67" si="6">+IF((I62-I65)&gt;0,(I62-I65),0)</f>
        <v>0</v>
      </c>
      <c r="J67" s="106">
        <f t="shared" si="6"/>
        <v>2508504</v>
      </c>
      <c r="K67" s="106">
        <f t="shared" si="6"/>
        <v>846071</v>
      </c>
    </row>
    <row r="68" spans="1:11" ht="12.75" customHeight="1" x14ac:dyDescent="0.25">
      <c r="A68" s="263" t="s">
        <v>369</v>
      </c>
      <c r="B68" s="263"/>
      <c r="C68" s="263"/>
      <c r="D68" s="263"/>
      <c r="E68" s="263"/>
      <c r="F68" s="263"/>
      <c r="G68" s="15">
        <v>61</v>
      </c>
      <c r="H68" s="106">
        <f>+IF((H62-H65)&lt;0,(H62-H65),0)</f>
        <v>-8330680</v>
      </c>
      <c r="I68" s="106">
        <f t="shared" ref="I68:K68" si="7">+IF((I62-I65)&lt;0,(I62-I65),0)</f>
        <v>-3216594</v>
      </c>
      <c r="J68" s="106">
        <f t="shared" si="7"/>
        <v>0</v>
      </c>
      <c r="K68" s="106">
        <f t="shared" si="7"/>
        <v>0</v>
      </c>
    </row>
    <row r="69" spans="1:11" x14ac:dyDescent="0.25">
      <c r="A69" s="256" t="s">
        <v>152</v>
      </c>
      <c r="B69" s="256"/>
      <c r="C69" s="256"/>
      <c r="D69" s="256"/>
      <c r="E69" s="256"/>
      <c r="F69" s="256"/>
      <c r="G69" s="257"/>
      <c r="H69" s="257"/>
      <c r="I69" s="257"/>
      <c r="J69" s="258"/>
      <c r="K69" s="258"/>
    </row>
    <row r="70" spans="1:11" ht="22.2" customHeight="1" x14ac:dyDescent="0.25">
      <c r="A70" s="262" t="s">
        <v>370</v>
      </c>
      <c r="B70" s="262"/>
      <c r="C70" s="262"/>
      <c r="D70" s="262"/>
      <c r="E70" s="262"/>
      <c r="F70" s="262"/>
      <c r="G70" s="15">
        <v>62</v>
      </c>
      <c r="H70" s="106">
        <f>H71-H72</f>
        <v>0</v>
      </c>
      <c r="I70" s="106">
        <f>I71-I72</f>
        <v>0</v>
      </c>
      <c r="J70" s="106">
        <f>J71-J72</f>
        <v>0</v>
      </c>
      <c r="K70" s="106">
        <f>K71-K72</f>
        <v>0</v>
      </c>
    </row>
    <row r="71" spans="1:11" ht="12.75" customHeight="1" x14ac:dyDescent="0.25">
      <c r="A71" s="255" t="s">
        <v>153</v>
      </c>
      <c r="B71" s="255"/>
      <c r="C71" s="255"/>
      <c r="D71" s="255"/>
      <c r="E71" s="255"/>
      <c r="F71" s="255"/>
      <c r="G71" s="14">
        <v>63</v>
      </c>
      <c r="H71" s="107">
        <v>0</v>
      </c>
      <c r="I71" s="107">
        <v>0</v>
      </c>
      <c r="J71" s="107">
        <v>0</v>
      </c>
      <c r="K71" s="107">
        <v>0</v>
      </c>
    </row>
    <row r="72" spans="1:11" ht="12.75" customHeight="1" x14ac:dyDescent="0.25">
      <c r="A72" s="255" t="s">
        <v>154</v>
      </c>
      <c r="B72" s="255"/>
      <c r="C72" s="255"/>
      <c r="D72" s="255"/>
      <c r="E72" s="255"/>
      <c r="F72" s="255"/>
      <c r="G72" s="14">
        <v>64</v>
      </c>
      <c r="H72" s="107">
        <v>0</v>
      </c>
      <c r="I72" s="107">
        <v>0</v>
      </c>
      <c r="J72" s="107">
        <v>0</v>
      </c>
      <c r="K72" s="107">
        <v>0</v>
      </c>
    </row>
    <row r="73" spans="1:11" ht="12.75" customHeight="1" x14ac:dyDescent="0.25">
      <c r="A73" s="264" t="s">
        <v>155</v>
      </c>
      <c r="B73" s="264"/>
      <c r="C73" s="264"/>
      <c r="D73" s="264"/>
      <c r="E73" s="264"/>
      <c r="F73" s="264"/>
      <c r="G73" s="14">
        <v>65</v>
      </c>
      <c r="H73" s="107">
        <v>0</v>
      </c>
      <c r="I73" s="107">
        <v>0</v>
      </c>
      <c r="J73" s="107">
        <v>0</v>
      </c>
      <c r="K73" s="107">
        <v>0</v>
      </c>
    </row>
    <row r="74" spans="1:11" ht="12.75" customHeight="1" x14ac:dyDescent="0.25">
      <c r="A74" s="263" t="s">
        <v>371</v>
      </c>
      <c r="B74" s="263"/>
      <c r="C74" s="263"/>
      <c r="D74" s="263"/>
      <c r="E74" s="263"/>
      <c r="F74" s="263"/>
      <c r="G74" s="15">
        <v>66</v>
      </c>
      <c r="H74" s="129">
        <v>0</v>
      </c>
      <c r="I74" s="129">
        <v>0</v>
      </c>
      <c r="J74" s="129">
        <v>0</v>
      </c>
      <c r="K74" s="129">
        <v>0</v>
      </c>
    </row>
    <row r="75" spans="1:11" ht="12.75" customHeight="1" x14ac:dyDescent="0.25">
      <c r="A75" s="263" t="s">
        <v>372</v>
      </c>
      <c r="B75" s="263"/>
      <c r="C75" s="263"/>
      <c r="D75" s="263"/>
      <c r="E75" s="263"/>
      <c r="F75" s="263"/>
      <c r="G75" s="15">
        <v>67</v>
      </c>
      <c r="H75" s="129">
        <v>0</v>
      </c>
      <c r="I75" s="129">
        <v>0</v>
      </c>
      <c r="J75" s="129">
        <v>0</v>
      </c>
      <c r="K75" s="129">
        <v>0</v>
      </c>
    </row>
    <row r="76" spans="1:11" x14ac:dyDescent="0.25">
      <c r="A76" s="256" t="s">
        <v>156</v>
      </c>
      <c r="B76" s="256"/>
      <c r="C76" s="256"/>
      <c r="D76" s="256"/>
      <c r="E76" s="256"/>
      <c r="F76" s="256"/>
      <c r="G76" s="257"/>
      <c r="H76" s="257"/>
      <c r="I76" s="257"/>
      <c r="J76" s="258"/>
      <c r="K76" s="258"/>
    </row>
    <row r="77" spans="1:11" ht="12.75" customHeight="1" x14ac:dyDescent="0.25">
      <c r="A77" s="262" t="s">
        <v>373</v>
      </c>
      <c r="B77" s="262"/>
      <c r="C77" s="262"/>
      <c r="D77" s="262"/>
      <c r="E77" s="262"/>
      <c r="F77" s="262"/>
      <c r="G77" s="15">
        <v>68</v>
      </c>
      <c r="H77" s="129">
        <v>0</v>
      </c>
      <c r="I77" s="129">
        <v>0</v>
      </c>
      <c r="J77" s="129">
        <v>0</v>
      </c>
      <c r="K77" s="129">
        <v>0</v>
      </c>
    </row>
    <row r="78" spans="1:11" ht="12.75" customHeight="1" x14ac:dyDescent="0.25">
      <c r="A78" s="261" t="s">
        <v>374</v>
      </c>
      <c r="B78" s="261"/>
      <c r="C78" s="261"/>
      <c r="D78" s="261"/>
      <c r="E78" s="261"/>
      <c r="F78" s="261"/>
      <c r="G78" s="94">
        <v>69</v>
      </c>
      <c r="H78" s="108">
        <v>0</v>
      </c>
      <c r="I78" s="108">
        <v>0</v>
      </c>
      <c r="J78" s="108">
        <v>0</v>
      </c>
      <c r="K78" s="108">
        <v>0</v>
      </c>
    </row>
    <row r="79" spans="1:11" ht="12.75" customHeight="1" x14ac:dyDescent="0.25">
      <c r="A79" s="261" t="s">
        <v>375</v>
      </c>
      <c r="B79" s="261"/>
      <c r="C79" s="261"/>
      <c r="D79" s="261"/>
      <c r="E79" s="261"/>
      <c r="F79" s="261"/>
      <c r="G79" s="94">
        <v>70</v>
      </c>
      <c r="H79" s="108">
        <v>0</v>
      </c>
      <c r="I79" s="108">
        <v>0</v>
      </c>
      <c r="J79" s="108">
        <v>0</v>
      </c>
      <c r="K79" s="108">
        <v>0</v>
      </c>
    </row>
    <row r="80" spans="1:11" ht="12.75" customHeight="1" x14ac:dyDescent="0.25">
      <c r="A80" s="262" t="s">
        <v>376</v>
      </c>
      <c r="B80" s="262"/>
      <c r="C80" s="262"/>
      <c r="D80" s="262"/>
      <c r="E80" s="262"/>
      <c r="F80" s="262"/>
      <c r="G80" s="15">
        <v>71</v>
      </c>
      <c r="H80" s="129">
        <v>0</v>
      </c>
      <c r="I80" s="129">
        <v>0</v>
      </c>
      <c r="J80" s="129">
        <v>0</v>
      </c>
      <c r="K80" s="129">
        <v>0</v>
      </c>
    </row>
    <row r="81" spans="1:11" ht="12.75" customHeight="1" x14ac:dyDescent="0.25">
      <c r="A81" s="262" t="s">
        <v>377</v>
      </c>
      <c r="B81" s="262"/>
      <c r="C81" s="262"/>
      <c r="D81" s="262"/>
      <c r="E81" s="262"/>
      <c r="F81" s="262"/>
      <c r="G81" s="15">
        <v>72</v>
      </c>
      <c r="H81" s="129">
        <v>0</v>
      </c>
      <c r="I81" s="129">
        <v>0</v>
      </c>
      <c r="J81" s="129">
        <v>0</v>
      </c>
      <c r="K81" s="129">
        <v>0</v>
      </c>
    </row>
    <row r="82" spans="1:11" ht="12.75" customHeight="1" x14ac:dyDescent="0.25">
      <c r="A82" s="263" t="s">
        <v>378</v>
      </c>
      <c r="B82" s="263"/>
      <c r="C82" s="263"/>
      <c r="D82" s="263"/>
      <c r="E82" s="263"/>
      <c r="F82" s="263"/>
      <c r="G82" s="15">
        <v>73</v>
      </c>
      <c r="H82" s="129">
        <v>0</v>
      </c>
      <c r="I82" s="129">
        <v>0</v>
      </c>
      <c r="J82" s="129">
        <v>0</v>
      </c>
      <c r="K82" s="129">
        <v>0</v>
      </c>
    </row>
    <row r="83" spans="1:11" ht="12.75" customHeight="1" x14ac:dyDescent="0.25">
      <c r="A83" s="263" t="s">
        <v>379</v>
      </c>
      <c r="B83" s="263"/>
      <c r="C83" s="263"/>
      <c r="D83" s="263"/>
      <c r="E83" s="263"/>
      <c r="F83" s="263"/>
      <c r="G83" s="15">
        <v>74</v>
      </c>
      <c r="H83" s="129">
        <v>0</v>
      </c>
      <c r="I83" s="129">
        <v>0</v>
      </c>
      <c r="J83" s="129">
        <v>0</v>
      </c>
      <c r="K83" s="129">
        <v>0</v>
      </c>
    </row>
    <row r="84" spans="1:11" x14ac:dyDescent="0.25">
      <c r="A84" s="256" t="s">
        <v>112</v>
      </c>
      <c r="B84" s="256"/>
      <c r="C84" s="256"/>
      <c r="D84" s="256"/>
      <c r="E84" s="256"/>
      <c r="F84" s="256"/>
      <c r="G84" s="257"/>
      <c r="H84" s="257"/>
      <c r="I84" s="257"/>
      <c r="J84" s="258"/>
      <c r="K84" s="258"/>
    </row>
    <row r="85" spans="1:11" ht="12.75" customHeight="1" x14ac:dyDescent="0.25">
      <c r="A85" s="251" t="s">
        <v>380</v>
      </c>
      <c r="B85" s="251"/>
      <c r="C85" s="251"/>
      <c r="D85" s="251"/>
      <c r="E85" s="251"/>
      <c r="F85" s="251"/>
      <c r="G85" s="15">
        <v>75</v>
      </c>
      <c r="H85" s="109">
        <f>H86+H87</f>
        <v>0</v>
      </c>
      <c r="I85" s="109">
        <f>I86+I87</f>
        <v>0</v>
      </c>
      <c r="J85" s="109">
        <f>J86+J87</f>
        <v>2508504</v>
      </c>
      <c r="K85" s="109">
        <f>K86+K87</f>
        <v>846071</v>
      </c>
    </row>
    <row r="86" spans="1:11" ht="12.75" customHeight="1" x14ac:dyDescent="0.25">
      <c r="A86" s="252" t="s">
        <v>157</v>
      </c>
      <c r="B86" s="252"/>
      <c r="C86" s="252"/>
      <c r="D86" s="252"/>
      <c r="E86" s="252"/>
      <c r="F86" s="252"/>
      <c r="G86" s="14">
        <v>76</v>
      </c>
      <c r="H86" s="110">
        <v>0</v>
      </c>
      <c r="I86" s="110">
        <v>0</v>
      </c>
      <c r="J86" s="110">
        <f>+J66</f>
        <v>2508504</v>
      </c>
      <c r="K86" s="110">
        <f>+K66</f>
        <v>846071</v>
      </c>
    </row>
    <row r="87" spans="1:11" ht="12.75" customHeight="1" x14ac:dyDescent="0.25">
      <c r="A87" s="252" t="s">
        <v>158</v>
      </c>
      <c r="B87" s="252"/>
      <c r="C87" s="252"/>
      <c r="D87" s="252"/>
      <c r="E87" s="252"/>
      <c r="F87" s="252"/>
      <c r="G87" s="14">
        <v>77</v>
      </c>
      <c r="H87" s="110">
        <v>0</v>
      </c>
      <c r="I87" s="110">
        <v>0</v>
      </c>
      <c r="J87" s="110">
        <v>0</v>
      </c>
      <c r="K87" s="110">
        <v>0</v>
      </c>
    </row>
    <row r="88" spans="1:11" x14ac:dyDescent="0.25">
      <c r="A88" s="259" t="s">
        <v>114</v>
      </c>
      <c r="B88" s="259"/>
      <c r="C88" s="259"/>
      <c r="D88" s="259"/>
      <c r="E88" s="259"/>
      <c r="F88" s="259"/>
      <c r="G88" s="260"/>
      <c r="H88" s="260"/>
      <c r="I88" s="260"/>
      <c r="J88" s="258"/>
      <c r="K88" s="258"/>
    </row>
    <row r="89" spans="1:11" ht="12.75" customHeight="1" x14ac:dyDescent="0.25">
      <c r="A89" s="231" t="s">
        <v>159</v>
      </c>
      <c r="B89" s="231"/>
      <c r="C89" s="231"/>
      <c r="D89" s="231"/>
      <c r="E89" s="231"/>
      <c r="F89" s="231"/>
      <c r="G89" s="14">
        <v>78</v>
      </c>
      <c r="H89" s="110">
        <f>+H66</f>
        <v>-8330680</v>
      </c>
      <c r="I89" s="110">
        <f t="shared" ref="I89:K89" si="8">+I66</f>
        <v>-3216594</v>
      </c>
      <c r="J89" s="110">
        <f t="shared" si="8"/>
        <v>2508504</v>
      </c>
      <c r="K89" s="110">
        <f t="shared" si="8"/>
        <v>846071</v>
      </c>
    </row>
    <row r="90" spans="1:11" ht="24" customHeight="1" x14ac:dyDescent="0.25">
      <c r="A90" s="232" t="s">
        <v>436</v>
      </c>
      <c r="B90" s="232"/>
      <c r="C90" s="232"/>
      <c r="D90" s="232"/>
      <c r="E90" s="232"/>
      <c r="F90" s="232"/>
      <c r="G90" s="15">
        <v>79</v>
      </c>
      <c r="H90" s="127">
        <f>H91+H98</f>
        <v>0</v>
      </c>
      <c r="I90" s="127">
        <f>I91+I98</f>
        <v>0</v>
      </c>
      <c r="J90" s="127">
        <f t="shared" ref="J90:K90" si="9">J91+J98</f>
        <v>0</v>
      </c>
      <c r="K90" s="127">
        <f t="shared" si="9"/>
        <v>0</v>
      </c>
    </row>
    <row r="91" spans="1:11" ht="24" customHeight="1" x14ac:dyDescent="0.25">
      <c r="A91" s="253" t="s">
        <v>443</v>
      </c>
      <c r="B91" s="253"/>
      <c r="C91" s="253"/>
      <c r="D91" s="253"/>
      <c r="E91" s="253"/>
      <c r="F91" s="253"/>
      <c r="G91" s="15">
        <v>80</v>
      </c>
      <c r="H91" s="127">
        <f>SUM(H92:H96)</f>
        <v>0</v>
      </c>
      <c r="I91" s="127">
        <f>SUM(I92:I96)</f>
        <v>0</v>
      </c>
      <c r="J91" s="127">
        <f t="shared" ref="J91:K91" si="10">SUM(J92:J96)</f>
        <v>0</v>
      </c>
      <c r="K91" s="127">
        <f t="shared" si="10"/>
        <v>0</v>
      </c>
    </row>
    <row r="92" spans="1:11" ht="25.5" customHeight="1" x14ac:dyDescent="0.25">
      <c r="A92" s="255" t="s">
        <v>381</v>
      </c>
      <c r="B92" s="255"/>
      <c r="C92" s="255"/>
      <c r="D92" s="255"/>
      <c r="E92" s="255"/>
      <c r="F92" s="255"/>
      <c r="G92" s="15">
        <v>81</v>
      </c>
      <c r="H92" s="110">
        <v>0</v>
      </c>
      <c r="I92" s="110">
        <v>0</v>
      </c>
      <c r="J92" s="110">
        <v>0</v>
      </c>
      <c r="K92" s="110">
        <v>0</v>
      </c>
    </row>
    <row r="93" spans="1:11" ht="38.25" customHeight="1" x14ac:dyDescent="0.25">
      <c r="A93" s="255" t="s">
        <v>382</v>
      </c>
      <c r="B93" s="255"/>
      <c r="C93" s="255"/>
      <c r="D93" s="255"/>
      <c r="E93" s="255"/>
      <c r="F93" s="255"/>
      <c r="G93" s="15">
        <v>82</v>
      </c>
      <c r="H93" s="110">
        <v>0</v>
      </c>
      <c r="I93" s="110">
        <v>0</v>
      </c>
      <c r="J93" s="110">
        <v>0</v>
      </c>
      <c r="K93" s="110">
        <v>0</v>
      </c>
    </row>
    <row r="94" spans="1:11" ht="38.25" customHeight="1" x14ac:dyDescent="0.25">
      <c r="A94" s="255" t="s">
        <v>383</v>
      </c>
      <c r="B94" s="255"/>
      <c r="C94" s="255"/>
      <c r="D94" s="255"/>
      <c r="E94" s="255"/>
      <c r="F94" s="255"/>
      <c r="G94" s="15">
        <v>83</v>
      </c>
      <c r="H94" s="110">
        <v>0</v>
      </c>
      <c r="I94" s="110">
        <v>0</v>
      </c>
      <c r="J94" s="110">
        <v>0</v>
      </c>
      <c r="K94" s="110">
        <v>0</v>
      </c>
    </row>
    <row r="95" spans="1:11" x14ac:dyDescent="0.25">
      <c r="A95" s="255" t="s">
        <v>384</v>
      </c>
      <c r="B95" s="255"/>
      <c r="C95" s="255"/>
      <c r="D95" s="255"/>
      <c r="E95" s="255"/>
      <c r="F95" s="255"/>
      <c r="G95" s="15">
        <v>84</v>
      </c>
      <c r="H95" s="110">
        <v>0</v>
      </c>
      <c r="I95" s="110">
        <v>0</v>
      </c>
      <c r="J95" s="110">
        <v>0</v>
      </c>
      <c r="K95" s="110">
        <v>0</v>
      </c>
    </row>
    <row r="96" spans="1:11" x14ac:dyDescent="0.25">
      <c r="A96" s="255" t="s">
        <v>385</v>
      </c>
      <c r="B96" s="255"/>
      <c r="C96" s="255"/>
      <c r="D96" s="255"/>
      <c r="E96" s="255"/>
      <c r="F96" s="255"/>
      <c r="G96" s="15">
        <v>85</v>
      </c>
      <c r="H96" s="110">
        <v>0</v>
      </c>
      <c r="I96" s="110">
        <v>0</v>
      </c>
      <c r="J96" s="110">
        <v>0</v>
      </c>
      <c r="K96" s="110">
        <v>0</v>
      </c>
    </row>
    <row r="97" spans="1:11" ht="26.25" customHeight="1" x14ac:dyDescent="0.25">
      <c r="A97" s="255" t="s">
        <v>386</v>
      </c>
      <c r="B97" s="255"/>
      <c r="C97" s="255"/>
      <c r="D97" s="255"/>
      <c r="E97" s="255"/>
      <c r="F97" s="255"/>
      <c r="G97" s="15">
        <v>86</v>
      </c>
      <c r="H97" s="110">
        <v>0</v>
      </c>
      <c r="I97" s="110">
        <v>0</v>
      </c>
      <c r="J97" s="110">
        <v>0</v>
      </c>
      <c r="K97" s="110">
        <v>0</v>
      </c>
    </row>
    <row r="98" spans="1:11" ht="25.5" customHeight="1" x14ac:dyDescent="0.25">
      <c r="A98" s="253" t="s">
        <v>437</v>
      </c>
      <c r="B98" s="253"/>
      <c r="C98" s="253"/>
      <c r="D98" s="253"/>
      <c r="E98" s="253"/>
      <c r="F98" s="253"/>
      <c r="G98" s="15">
        <v>87</v>
      </c>
      <c r="H98" s="127">
        <f>SUM(H99:H106)</f>
        <v>0</v>
      </c>
      <c r="I98" s="127">
        <f>SUM(I99:I106)</f>
        <v>0</v>
      </c>
      <c r="J98" s="127">
        <f t="shared" ref="J98:K98" si="11">SUM(J99:J106)</f>
        <v>0</v>
      </c>
      <c r="K98" s="127">
        <f t="shared" si="11"/>
        <v>0</v>
      </c>
    </row>
    <row r="99" spans="1:11" x14ac:dyDescent="0.25">
      <c r="A99" s="254" t="s">
        <v>160</v>
      </c>
      <c r="B99" s="254"/>
      <c r="C99" s="254"/>
      <c r="D99" s="254"/>
      <c r="E99" s="254"/>
      <c r="F99" s="254"/>
      <c r="G99" s="14">
        <v>88</v>
      </c>
      <c r="H99" s="110">
        <v>0</v>
      </c>
      <c r="I99" s="110">
        <v>0</v>
      </c>
      <c r="J99" s="110">
        <v>0</v>
      </c>
      <c r="K99" s="110">
        <v>0</v>
      </c>
    </row>
    <row r="100" spans="1:11" ht="36" customHeight="1" x14ac:dyDescent="0.25">
      <c r="A100" s="255" t="s">
        <v>387</v>
      </c>
      <c r="B100" s="255"/>
      <c r="C100" s="255"/>
      <c r="D100" s="255"/>
      <c r="E100" s="255"/>
      <c r="F100" s="255"/>
      <c r="G100" s="14">
        <v>89</v>
      </c>
      <c r="H100" s="110">
        <v>0</v>
      </c>
      <c r="I100" s="110">
        <v>0</v>
      </c>
      <c r="J100" s="110">
        <v>0</v>
      </c>
      <c r="K100" s="110">
        <v>0</v>
      </c>
    </row>
    <row r="101" spans="1:11" ht="22.2" customHeight="1" x14ac:dyDescent="0.25">
      <c r="A101" s="254" t="s">
        <v>161</v>
      </c>
      <c r="B101" s="254"/>
      <c r="C101" s="254"/>
      <c r="D101" s="254"/>
      <c r="E101" s="254"/>
      <c r="F101" s="254"/>
      <c r="G101" s="14">
        <v>90</v>
      </c>
      <c r="H101" s="110">
        <v>0</v>
      </c>
      <c r="I101" s="110">
        <v>0</v>
      </c>
      <c r="J101" s="110">
        <v>0</v>
      </c>
      <c r="K101" s="110">
        <v>0</v>
      </c>
    </row>
    <row r="102" spans="1:11" ht="22.2" customHeight="1" x14ac:dyDescent="0.25">
      <c r="A102" s="254" t="s">
        <v>162</v>
      </c>
      <c r="B102" s="254"/>
      <c r="C102" s="254"/>
      <c r="D102" s="254"/>
      <c r="E102" s="254"/>
      <c r="F102" s="254"/>
      <c r="G102" s="14">
        <v>91</v>
      </c>
      <c r="H102" s="110">
        <v>0</v>
      </c>
      <c r="I102" s="110">
        <v>0</v>
      </c>
      <c r="J102" s="110">
        <v>0</v>
      </c>
      <c r="K102" s="110">
        <v>0</v>
      </c>
    </row>
    <row r="103" spans="1:11" ht="22.2" customHeight="1" x14ac:dyDescent="0.25">
      <c r="A103" s="254" t="s">
        <v>163</v>
      </c>
      <c r="B103" s="254"/>
      <c r="C103" s="254"/>
      <c r="D103" s="254"/>
      <c r="E103" s="254"/>
      <c r="F103" s="254"/>
      <c r="G103" s="14">
        <v>92</v>
      </c>
      <c r="H103" s="110">
        <v>0</v>
      </c>
      <c r="I103" s="110">
        <v>0</v>
      </c>
      <c r="J103" s="110">
        <v>0</v>
      </c>
      <c r="K103" s="110">
        <v>0</v>
      </c>
    </row>
    <row r="104" spans="1:11" ht="12.75" customHeight="1" x14ac:dyDescent="0.25">
      <c r="A104" s="255" t="s">
        <v>388</v>
      </c>
      <c r="B104" s="255"/>
      <c r="C104" s="255"/>
      <c r="D104" s="255"/>
      <c r="E104" s="255"/>
      <c r="F104" s="255"/>
      <c r="G104" s="14">
        <v>93</v>
      </c>
      <c r="H104" s="110">
        <v>0</v>
      </c>
      <c r="I104" s="110">
        <v>0</v>
      </c>
      <c r="J104" s="110">
        <v>0</v>
      </c>
      <c r="K104" s="110">
        <v>0</v>
      </c>
    </row>
    <row r="105" spans="1:11" ht="26.25" customHeight="1" x14ac:dyDescent="0.25">
      <c r="A105" s="255" t="s">
        <v>389</v>
      </c>
      <c r="B105" s="255"/>
      <c r="C105" s="255"/>
      <c r="D105" s="255"/>
      <c r="E105" s="255"/>
      <c r="F105" s="255"/>
      <c r="G105" s="14">
        <v>94</v>
      </c>
      <c r="H105" s="110">
        <v>0</v>
      </c>
      <c r="I105" s="110">
        <v>0</v>
      </c>
      <c r="J105" s="110">
        <v>0</v>
      </c>
      <c r="K105" s="110">
        <v>0</v>
      </c>
    </row>
    <row r="106" spans="1:11" x14ac:dyDescent="0.25">
      <c r="A106" s="255" t="s">
        <v>390</v>
      </c>
      <c r="B106" s="255"/>
      <c r="C106" s="255"/>
      <c r="D106" s="255"/>
      <c r="E106" s="255"/>
      <c r="F106" s="255"/>
      <c r="G106" s="14">
        <v>95</v>
      </c>
      <c r="H106" s="110">
        <v>0</v>
      </c>
      <c r="I106" s="110">
        <v>0</v>
      </c>
      <c r="J106" s="110">
        <v>0</v>
      </c>
      <c r="K106" s="110">
        <v>0</v>
      </c>
    </row>
    <row r="107" spans="1:11" ht="24.75" customHeight="1" x14ac:dyDescent="0.25">
      <c r="A107" s="255" t="s">
        <v>391</v>
      </c>
      <c r="B107" s="255"/>
      <c r="C107" s="255"/>
      <c r="D107" s="255"/>
      <c r="E107" s="255"/>
      <c r="F107" s="255"/>
      <c r="G107" s="14">
        <v>96</v>
      </c>
      <c r="H107" s="110">
        <v>0</v>
      </c>
      <c r="I107" s="110">
        <v>0</v>
      </c>
      <c r="J107" s="110">
        <v>0</v>
      </c>
      <c r="K107" s="110">
        <v>0</v>
      </c>
    </row>
    <row r="108" spans="1:11" ht="22.95" customHeight="1" x14ac:dyDescent="0.25">
      <c r="A108" s="232" t="s">
        <v>438</v>
      </c>
      <c r="B108" s="232"/>
      <c r="C108" s="232"/>
      <c r="D108" s="232"/>
      <c r="E108" s="232"/>
      <c r="F108" s="232"/>
      <c r="G108" s="15">
        <v>97</v>
      </c>
      <c r="H108" s="127">
        <f>H91+H98-H107-H97</f>
        <v>0</v>
      </c>
      <c r="I108" s="127">
        <f>I91+I98-I107-I97</f>
        <v>0</v>
      </c>
      <c r="J108" s="127">
        <f t="shared" ref="J108:K108" si="12">J91+J98-J107-J97</f>
        <v>0</v>
      </c>
      <c r="K108" s="127">
        <f t="shared" si="12"/>
        <v>0</v>
      </c>
    </row>
    <row r="109" spans="1:11" ht="12.75" customHeight="1" x14ac:dyDescent="0.25">
      <c r="A109" s="232" t="s">
        <v>392</v>
      </c>
      <c r="B109" s="232"/>
      <c r="C109" s="232"/>
      <c r="D109" s="232"/>
      <c r="E109" s="232"/>
      <c r="F109" s="232"/>
      <c r="G109" s="15">
        <v>98</v>
      </c>
      <c r="H109" s="109">
        <f>H89+H108</f>
        <v>-8330680</v>
      </c>
      <c r="I109" s="109">
        <f>I89+I108</f>
        <v>-3216594</v>
      </c>
      <c r="J109" s="109">
        <f t="shared" ref="J109:K109" si="13">J89+J108</f>
        <v>2508504</v>
      </c>
      <c r="K109" s="109">
        <f t="shared" si="13"/>
        <v>846071</v>
      </c>
    </row>
    <row r="110" spans="1:11" x14ac:dyDescent="0.25">
      <c r="A110" s="256" t="s">
        <v>164</v>
      </c>
      <c r="B110" s="256"/>
      <c r="C110" s="256"/>
      <c r="D110" s="256"/>
      <c r="E110" s="256"/>
      <c r="F110" s="256"/>
      <c r="G110" s="257"/>
      <c r="H110" s="257"/>
      <c r="I110" s="257"/>
      <c r="J110" s="258"/>
      <c r="K110" s="258"/>
    </row>
    <row r="111" spans="1:11" ht="12.75" customHeight="1" x14ac:dyDescent="0.25">
      <c r="A111" s="251" t="s">
        <v>393</v>
      </c>
      <c r="B111" s="251"/>
      <c r="C111" s="251"/>
      <c r="D111" s="251"/>
      <c r="E111" s="251"/>
      <c r="F111" s="251"/>
      <c r="G111" s="15">
        <v>99</v>
      </c>
      <c r="H111" s="109">
        <f>H112+H113</f>
        <v>0</v>
      </c>
      <c r="I111" s="109">
        <f>I112+I113</f>
        <v>0</v>
      </c>
      <c r="J111" s="109">
        <f>J112+J113</f>
        <v>2508504</v>
      </c>
      <c r="K111" s="109">
        <f>K112+K113</f>
        <v>846071</v>
      </c>
    </row>
    <row r="112" spans="1:11" ht="12.75" customHeight="1" x14ac:dyDescent="0.25">
      <c r="A112" s="252" t="s">
        <v>113</v>
      </c>
      <c r="B112" s="252"/>
      <c r="C112" s="252"/>
      <c r="D112" s="252"/>
      <c r="E112" s="252"/>
      <c r="F112" s="252"/>
      <c r="G112" s="14">
        <v>100</v>
      </c>
      <c r="H112" s="110">
        <v>0</v>
      </c>
      <c r="I112" s="110">
        <v>0</v>
      </c>
      <c r="J112" s="110">
        <f>+J109</f>
        <v>2508504</v>
      </c>
      <c r="K112" s="110">
        <f>+K109</f>
        <v>846071</v>
      </c>
    </row>
    <row r="113" spans="1:11" ht="12.75" customHeight="1" x14ac:dyDescent="0.25">
      <c r="A113" s="252" t="s">
        <v>165</v>
      </c>
      <c r="B113" s="252"/>
      <c r="C113" s="252"/>
      <c r="D113" s="252"/>
      <c r="E113" s="252"/>
      <c r="F113" s="252"/>
      <c r="G113" s="14">
        <v>101</v>
      </c>
      <c r="H113" s="110">
        <v>0</v>
      </c>
      <c r="I113" s="110">
        <v>0</v>
      </c>
      <c r="J113" s="110">
        <v>0</v>
      </c>
      <c r="K113" s="110">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49" sqref="I49"/>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87" t="s">
        <v>166</v>
      </c>
      <c r="B1" s="288"/>
      <c r="C1" s="288"/>
      <c r="D1" s="288"/>
      <c r="E1" s="288"/>
      <c r="F1" s="288"/>
      <c r="G1" s="288"/>
      <c r="H1" s="288"/>
      <c r="I1" s="288"/>
    </row>
    <row r="2" spans="1:9" x14ac:dyDescent="0.25">
      <c r="A2" s="289" t="s">
        <v>460</v>
      </c>
      <c r="B2" s="240"/>
      <c r="C2" s="240"/>
      <c r="D2" s="240"/>
      <c r="E2" s="240"/>
      <c r="F2" s="240"/>
      <c r="G2" s="240"/>
      <c r="H2" s="240"/>
      <c r="I2" s="240"/>
    </row>
    <row r="3" spans="1:9" x14ac:dyDescent="0.25">
      <c r="A3" s="291" t="s">
        <v>282</v>
      </c>
      <c r="B3" s="292"/>
      <c r="C3" s="292"/>
      <c r="D3" s="292"/>
      <c r="E3" s="292"/>
      <c r="F3" s="292"/>
      <c r="G3" s="292"/>
      <c r="H3" s="292"/>
      <c r="I3" s="292"/>
    </row>
    <row r="4" spans="1:9" x14ac:dyDescent="0.25">
      <c r="A4" s="290" t="s">
        <v>561</v>
      </c>
      <c r="B4" s="244"/>
      <c r="C4" s="244"/>
      <c r="D4" s="244"/>
      <c r="E4" s="244"/>
      <c r="F4" s="244"/>
      <c r="G4" s="244"/>
      <c r="H4" s="244"/>
      <c r="I4" s="245"/>
    </row>
    <row r="5" spans="1:9" ht="22.2" x14ac:dyDescent="0.25">
      <c r="A5" s="293" t="s">
        <v>2</v>
      </c>
      <c r="B5" s="249"/>
      <c r="C5" s="249"/>
      <c r="D5" s="249"/>
      <c r="E5" s="249"/>
      <c r="F5" s="249"/>
      <c r="G5" s="118" t="s">
        <v>103</v>
      </c>
      <c r="H5" s="119" t="s">
        <v>302</v>
      </c>
      <c r="I5" s="119" t="s">
        <v>279</v>
      </c>
    </row>
    <row r="6" spans="1:9" x14ac:dyDescent="0.25">
      <c r="A6" s="294">
        <v>1</v>
      </c>
      <c r="B6" s="249"/>
      <c r="C6" s="249"/>
      <c r="D6" s="249"/>
      <c r="E6" s="249"/>
      <c r="F6" s="249"/>
      <c r="G6" s="120">
        <v>2</v>
      </c>
      <c r="H6" s="119" t="s">
        <v>167</v>
      </c>
      <c r="I6" s="119" t="s">
        <v>168</v>
      </c>
    </row>
    <row r="7" spans="1:9" x14ac:dyDescent="0.25">
      <c r="A7" s="284" t="s">
        <v>169</v>
      </c>
      <c r="B7" s="284"/>
      <c r="C7" s="284"/>
      <c r="D7" s="284"/>
      <c r="E7" s="284"/>
      <c r="F7" s="284"/>
      <c r="G7" s="284"/>
      <c r="H7" s="284"/>
      <c r="I7" s="284"/>
    </row>
    <row r="8" spans="1:9" ht="12.75" customHeight="1" x14ac:dyDescent="0.25">
      <c r="A8" s="230" t="s">
        <v>170</v>
      </c>
      <c r="B8" s="230"/>
      <c r="C8" s="230"/>
      <c r="D8" s="230"/>
      <c r="E8" s="230"/>
      <c r="F8" s="230"/>
      <c r="G8" s="121">
        <v>1</v>
      </c>
      <c r="H8" s="122">
        <v>-8330681</v>
      </c>
      <c r="I8" s="122">
        <v>2728787</v>
      </c>
    </row>
    <row r="9" spans="1:9" ht="12.75" customHeight="1" x14ac:dyDescent="0.25">
      <c r="A9" s="286" t="s">
        <v>171</v>
      </c>
      <c r="B9" s="286"/>
      <c r="C9" s="286"/>
      <c r="D9" s="286"/>
      <c r="E9" s="286"/>
      <c r="F9" s="286"/>
      <c r="G9" s="123">
        <v>2</v>
      </c>
      <c r="H9" s="124">
        <f>H10+H11+H12+H13+H14+H15+H16+H17</f>
        <v>3616000</v>
      </c>
      <c r="I9" s="124">
        <f>I10+I11+I12+I13+I14+I15+I16+I17</f>
        <v>-2245375</v>
      </c>
    </row>
    <row r="10" spans="1:9" ht="12.75" customHeight="1" x14ac:dyDescent="0.25">
      <c r="A10" s="265" t="s">
        <v>172</v>
      </c>
      <c r="B10" s="265"/>
      <c r="C10" s="265"/>
      <c r="D10" s="265"/>
      <c r="E10" s="265"/>
      <c r="F10" s="265"/>
      <c r="G10" s="121">
        <v>3</v>
      </c>
      <c r="H10" s="122">
        <v>3503216</v>
      </c>
      <c r="I10" s="122">
        <v>5824138</v>
      </c>
    </row>
    <row r="11" spans="1:9" ht="22.2" customHeight="1" x14ac:dyDescent="0.25">
      <c r="A11" s="265" t="s">
        <v>173</v>
      </c>
      <c r="B11" s="265"/>
      <c r="C11" s="265"/>
      <c r="D11" s="265"/>
      <c r="E11" s="265"/>
      <c r="F11" s="265"/>
      <c r="G11" s="121">
        <v>4</v>
      </c>
      <c r="H11" s="122">
        <v>0</v>
      </c>
      <c r="I11" s="122">
        <v>3741705</v>
      </c>
    </row>
    <row r="12" spans="1:9" ht="23.4" customHeight="1" x14ac:dyDescent="0.25">
      <c r="A12" s="265" t="s">
        <v>174</v>
      </c>
      <c r="B12" s="265"/>
      <c r="C12" s="265"/>
      <c r="D12" s="265"/>
      <c r="E12" s="265"/>
      <c r="F12" s="265"/>
      <c r="G12" s="121">
        <v>5</v>
      </c>
      <c r="H12" s="122">
        <v>0</v>
      </c>
      <c r="I12" s="122">
        <v>313100</v>
      </c>
    </row>
    <row r="13" spans="1:9" ht="12.75" customHeight="1" x14ac:dyDescent="0.25">
      <c r="A13" s="265" t="s">
        <v>175</v>
      </c>
      <c r="B13" s="265"/>
      <c r="C13" s="265"/>
      <c r="D13" s="265"/>
      <c r="E13" s="265"/>
      <c r="F13" s="265"/>
      <c r="G13" s="121">
        <v>6</v>
      </c>
      <c r="H13" s="122">
        <v>0</v>
      </c>
      <c r="I13" s="122">
        <v>-633</v>
      </c>
    </row>
    <row r="14" spans="1:9" ht="12.75" customHeight="1" x14ac:dyDescent="0.25">
      <c r="A14" s="265" t="s">
        <v>176</v>
      </c>
      <c r="B14" s="265"/>
      <c r="C14" s="265"/>
      <c r="D14" s="265"/>
      <c r="E14" s="265"/>
      <c r="F14" s="265"/>
      <c r="G14" s="121">
        <v>7</v>
      </c>
      <c r="H14" s="122">
        <v>0</v>
      </c>
      <c r="I14" s="122">
        <v>5142</v>
      </c>
    </row>
    <row r="15" spans="1:9" ht="12.75" customHeight="1" x14ac:dyDescent="0.25">
      <c r="A15" s="265" t="s">
        <v>177</v>
      </c>
      <c r="B15" s="265"/>
      <c r="C15" s="265"/>
      <c r="D15" s="265"/>
      <c r="E15" s="265"/>
      <c r="F15" s="265"/>
      <c r="G15" s="121">
        <v>8</v>
      </c>
      <c r="H15" s="122">
        <v>112784</v>
      </c>
      <c r="I15" s="122">
        <v>0</v>
      </c>
    </row>
    <row r="16" spans="1:9" ht="12.75" customHeight="1" x14ac:dyDescent="0.25">
      <c r="A16" s="265" t="s">
        <v>178</v>
      </c>
      <c r="B16" s="265"/>
      <c r="C16" s="265"/>
      <c r="D16" s="265"/>
      <c r="E16" s="265"/>
      <c r="F16" s="265"/>
      <c r="G16" s="121">
        <v>9</v>
      </c>
      <c r="H16" s="122">
        <v>0</v>
      </c>
      <c r="I16" s="122">
        <v>-14307</v>
      </c>
    </row>
    <row r="17" spans="1:9" ht="25.2" customHeight="1" x14ac:dyDescent="0.25">
      <c r="A17" s="265" t="s">
        <v>179</v>
      </c>
      <c r="B17" s="265"/>
      <c r="C17" s="265"/>
      <c r="D17" s="265"/>
      <c r="E17" s="265"/>
      <c r="F17" s="265"/>
      <c r="G17" s="121">
        <v>10</v>
      </c>
      <c r="H17" s="122">
        <v>0</v>
      </c>
      <c r="I17" s="122">
        <v>-12114520</v>
      </c>
    </row>
    <row r="18" spans="1:9" ht="28.2" customHeight="1" x14ac:dyDescent="0.25">
      <c r="A18" s="282" t="s">
        <v>307</v>
      </c>
      <c r="B18" s="282"/>
      <c r="C18" s="282"/>
      <c r="D18" s="282"/>
      <c r="E18" s="282"/>
      <c r="F18" s="282"/>
      <c r="G18" s="123">
        <v>11</v>
      </c>
      <c r="H18" s="124">
        <f>H8+H9</f>
        <v>-4714681</v>
      </c>
      <c r="I18" s="124">
        <f>I8+I9</f>
        <v>483412</v>
      </c>
    </row>
    <row r="19" spans="1:9" ht="12.75" customHeight="1" x14ac:dyDescent="0.25">
      <c r="A19" s="286" t="s">
        <v>180</v>
      </c>
      <c r="B19" s="286"/>
      <c r="C19" s="286"/>
      <c r="D19" s="286"/>
      <c r="E19" s="286"/>
      <c r="F19" s="286"/>
      <c r="G19" s="123">
        <v>12</v>
      </c>
      <c r="H19" s="124">
        <f>H20+H21+H22+H23</f>
        <v>-3757273</v>
      </c>
      <c r="I19" s="124">
        <f>I20+I21+I22+I23</f>
        <v>5155168</v>
      </c>
    </row>
    <row r="20" spans="1:9" ht="12.75" customHeight="1" x14ac:dyDescent="0.25">
      <c r="A20" s="265" t="s">
        <v>181</v>
      </c>
      <c r="B20" s="265"/>
      <c r="C20" s="265"/>
      <c r="D20" s="265"/>
      <c r="E20" s="265"/>
      <c r="F20" s="265"/>
      <c r="G20" s="121">
        <v>13</v>
      </c>
      <c r="H20" s="122">
        <v>-2285034</v>
      </c>
      <c r="I20" s="122">
        <v>7721260</v>
      </c>
    </row>
    <row r="21" spans="1:9" ht="12.75" customHeight="1" x14ac:dyDescent="0.25">
      <c r="A21" s="265" t="s">
        <v>182</v>
      </c>
      <c r="B21" s="265"/>
      <c r="C21" s="265"/>
      <c r="D21" s="265"/>
      <c r="E21" s="265"/>
      <c r="F21" s="265"/>
      <c r="G21" s="121">
        <v>14</v>
      </c>
      <c r="H21" s="122">
        <v>-378859</v>
      </c>
      <c r="I21" s="122">
        <v>-3472733</v>
      </c>
    </row>
    <row r="22" spans="1:9" ht="12.75" customHeight="1" x14ac:dyDescent="0.25">
      <c r="A22" s="265" t="s">
        <v>183</v>
      </c>
      <c r="B22" s="265"/>
      <c r="C22" s="265"/>
      <c r="D22" s="265"/>
      <c r="E22" s="265"/>
      <c r="F22" s="265"/>
      <c r="G22" s="121">
        <v>15</v>
      </c>
      <c r="H22" s="122">
        <v>-1092192</v>
      </c>
      <c r="I22" s="122">
        <v>906641</v>
      </c>
    </row>
    <row r="23" spans="1:9" ht="12.75" customHeight="1" x14ac:dyDescent="0.25">
      <c r="A23" s="265" t="s">
        <v>184</v>
      </c>
      <c r="B23" s="265"/>
      <c r="C23" s="265"/>
      <c r="D23" s="265"/>
      <c r="E23" s="265"/>
      <c r="F23" s="265"/>
      <c r="G23" s="121">
        <v>16</v>
      </c>
      <c r="H23" s="122">
        <v>-1188</v>
      </c>
      <c r="I23" s="122">
        <v>0</v>
      </c>
    </row>
    <row r="24" spans="1:9" ht="12.75" customHeight="1" x14ac:dyDescent="0.25">
      <c r="A24" s="282" t="s">
        <v>185</v>
      </c>
      <c r="B24" s="282"/>
      <c r="C24" s="282"/>
      <c r="D24" s="282"/>
      <c r="E24" s="282"/>
      <c r="F24" s="282"/>
      <c r="G24" s="123">
        <v>17</v>
      </c>
      <c r="H24" s="124">
        <f>H18+H19</f>
        <v>-8471954</v>
      </c>
      <c r="I24" s="124">
        <f>I18+I19</f>
        <v>5638580</v>
      </c>
    </row>
    <row r="25" spans="1:9" ht="12.75" customHeight="1" x14ac:dyDescent="0.25">
      <c r="A25" s="230" t="s">
        <v>186</v>
      </c>
      <c r="B25" s="230"/>
      <c r="C25" s="230"/>
      <c r="D25" s="230"/>
      <c r="E25" s="230"/>
      <c r="F25" s="230"/>
      <c r="G25" s="121">
        <v>18</v>
      </c>
      <c r="H25" s="122">
        <v>0</v>
      </c>
      <c r="I25" s="122">
        <v>-5142</v>
      </c>
    </row>
    <row r="26" spans="1:9" ht="12.75" customHeight="1" x14ac:dyDescent="0.25">
      <c r="A26" s="230" t="s">
        <v>187</v>
      </c>
      <c r="B26" s="230"/>
      <c r="C26" s="230"/>
      <c r="D26" s="230"/>
      <c r="E26" s="230"/>
      <c r="F26" s="230"/>
      <c r="G26" s="121">
        <v>19</v>
      </c>
      <c r="H26" s="122">
        <v>-300000</v>
      </c>
      <c r="I26" s="122">
        <v>0</v>
      </c>
    </row>
    <row r="27" spans="1:9" ht="25.95" customHeight="1" x14ac:dyDescent="0.25">
      <c r="A27" s="283" t="s">
        <v>188</v>
      </c>
      <c r="B27" s="283"/>
      <c r="C27" s="283"/>
      <c r="D27" s="283"/>
      <c r="E27" s="283"/>
      <c r="F27" s="283"/>
      <c r="G27" s="123">
        <v>20</v>
      </c>
      <c r="H27" s="124">
        <f>H24+H25+H26</f>
        <v>-8771954</v>
      </c>
      <c r="I27" s="124">
        <f>I24+I25+I26</f>
        <v>5633438</v>
      </c>
    </row>
    <row r="28" spans="1:9" x14ac:dyDescent="0.25">
      <c r="A28" s="284" t="s">
        <v>189</v>
      </c>
      <c r="B28" s="284"/>
      <c r="C28" s="284"/>
      <c r="D28" s="284"/>
      <c r="E28" s="284"/>
      <c r="F28" s="284"/>
      <c r="G28" s="284"/>
      <c r="H28" s="284"/>
      <c r="I28" s="284"/>
    </row>
    <row r="29" spans="1:9" ht="30.6" customHeight="1" x14ac:dyDescent="0.25">
      <c r="A29" s="230" t="s">
        <v>190</v>
      </c>
      <c r="B29" s="230"/>
      <c r="C29" s="230"/>
      <c r="D29" s="230"/>
      <c r="E29" s="230"/>
      <c r="F29" s="230"/>
      <c r="G29" s="121">
        <v>21</v>
      </c>
      <c r="H29" s="125">
        <v>0</v>
      </c>
      <c r="I29" s="125">
        <v>0</v>
      </c>
    </row>
    <row r="30" spans="1:9" ht="12.75" customHeight="1" x14ac:dyDescent="0.25">
      <c r="A30" s="230" t="s">
        <v>191</v>
      </c>
      <c r="B30" s="230"/>
      <c r="C30" s="230"/>
      <c r="D30" s="230"/>
      <c r="E30" s="230"/>
      <c r="F30" s="230"/>
      <c r="G30" s="121">
        <v>22</v>
      </c>
      <c r="H30" s="125">
        <v>0</v>
      </c>
      <c r="I30" s="125">
        <v>0</v>
      </c>
    </row>
    <row r="31" spans="1:9" ht="12.75" customHeight="1" x14ac:dyDescent="0.25">
      <c r="A31" s="230" t="s">
        <v>192</v>
      </c>
      <c r="B31" s="230"/>
      <c r="C31" s="230"/>
      <c r="D31" s="230"/>
      <c r="E31" s="230"/>
      <c r="F31" s="230"/>
      <c r="G31" s="121">
        <v>23</v>
      </c>
      <c r="H31" s="125">
        <v>0</v>
      </c>
      <c r="I31" s="125">
        <v>0</v>
      </c>
    </row>
    <row r="32" spans="1:9" ht="12.75" customHeight="1" x14ac:dyDescent="0.25">
      <c r="A32" s="230" t="s">
        <v>193</v>
      </c>
      <c r="B32" s="230"/>
      <c r="C32" s="230"/>
      <c r="D32" s="230"/>
      <c r="E32" s="230"/>
      <c r="F32" s="230"/>
      <c r="G32" s="121">
        <v>24</v>
      </c>
      <c r="H32" s="125">
        <v>0</v>
      </c>
      <c r="I32" s="125">
        <v>0</v>
      </c>
    </row>
    <row r="33" spans="1:9" ht="12.75" customHeight="1" x14ac:dyDescent="0.25">
      <c r="A33" s="230" t="s">
        <v>194</v>
      </c>
      <c r="B33" s="230"/>
      <c r="C33" s="230"/>
      <c r="D33" s="230"/>
      <c r="E33" s="230"/>
      <c r="F33" s="230"/>
      <c r="G33" s="121">
        <v>25</v>
      </c>
      <c r="H33" s="125">
        <v>0</v>
      </c>
      <c r="I33" s="125">
        <v>0</v>
      </c>
    </row>
    <row r="34" spans="1:9" ht="12.75" customHeight="1" x14ac:dyDescent="0.25">
      <c r="A34" s="230" t="s">
        <v>195</v>
      </c>
      <c r="B34" s="230"/>
      <c r="C34" s="230"/>
      <c r="D34" s="230"/>
      <c r="E34" s="230"/>
      <c r="F34" s="230"/>
      <c r="G34" s="121">
        <v>26</v>
      </c>
      <c r="H34" s="125">
        <v>0</v>
      </c>
      <c r="I34" s="125">
        <v>0</v>
      </c>
    </row>
    <row r="35" spans="1:9" ht="26.4" customHeight="1" x14ac:dyDescent="0.25">
      <c r="A35" s="282" t="s">
        <v>196</v>
      </c>
      <c r="B35" s="282"/>
      <c r="C35" s="282"/>
      <c r="D35" s="282"/>
      <c r="E35" s="282"/>
      <c r="F35" s="282"/>
      <c r="G35" s="123">
        <v>27</v>
      </c>
      <c r="H35" s="126">
        <f>H29+H30+H31+H32+H33+H34</f>
        <v>0</v>
      </c>
      <c r="I35" s="126">
        <f>I29+I30+I31+I32+I33+I34</f>
        <v>0</v>
      </c>
    </row>
    <row r="36" spans="1:9" ht="22.95" customHeight="1" x14ac:dyDescent="0.25">
      <c r="A36" s="230" t="s">
        <v>197</v>
      </c>
      <c r="B36" s="230"/>
      <c r="C36" s="230"/>
      <c r="D36" s="230"/>
      <c r="E36" s="230"/>
      <c r="F36" s="230"/>
      <c r="G36" s="121">
        <v>28</v>
      </c>
      <c r="H36" s="125">
        <v>-34767516</v>
      </c>
      <c r="I36" s="125">
        <v>-53633325</v>
      </c>
    </row>
    <row r="37" spans="1:9" ht="12.75" customHeight="1" x14ac:dyDescent="0.25">
      <c r="A37" s="230" t="s">
        <v>198</v>
      </c>
      <c r="B37" s="230"/>
      <c r="C37" s="230"/>
      <c r="D37" s="230"/>
      <c r="E37" s="230"/>
      <c r="F37" s="230"/>
      <c r="G37" s="121">
        <v>29</v>
      </c>
      <c r="H37" s="125">
        <v>0</v>
      </c>
      <c r="I37" s="125">
        <v>0</v>
      </c>
    </row>
    <row r="38" spans="1:9" ht="12.75" customHeight="1" x14ac:dyDescent="0.25">
      <c r="A38" s="230" t="s">
        <v>199</v>
      </c>
      <c r="B38" s="230"/>
      <c r="C38" s="230"/>
      <c r="D38" s="230"/>
      <c r="E38" s="230"/>
      <c r="F38" s="230"/>
      <c r="G38" s="121">
        <v>30</v>
      </c>
      <c r="H38" s="125">
        <v>0</v>
      </c>
      <c r="I38" s="125">
        <v>0</v>
      </c>
    </row>
    <row r="39" spans="1:9" ht="12.75" customHeight="1" x14ac:dyDescent="0.25">
      <c r="A39" s="230" t="s">
        <v>200</v>
      </c>
      <c r="B39" s="230"/>
      <c r="C39" s="230"/>
      <c r="D39" s="230"/>
      <c r="E39" s="230"/>
      <c r="F39" s="230"/>
      <c r="G39" s="121">
        <v>31</v>
      </c>
      <c r="H39" s="125">
        <v>-19480946</v>
      </c>
      <c r="I39" s="125">
        <v>0</v>
      </c>
    </row>
    <row r="40" spans="1:9" ht="12.75" customHeight="1" x14ac:dyDescent="0.25">
      <c r="A40" s="230" t="s">
        <v>201</v>
      </c>
      <c r="B40" s="230"/>
      <c r="C40" s="230"/>
      <c r="D40" s="230"/>
      <c r="E40" s="230"/>
      <c r="F40" s="230"/>
      <c r="G40" s="121">
        <v>32</v>
      </c>
      <c r="H40" s="125">
        <v>0</v>
      </c>
      <c r="I40" s="125">
        <v>0</v>
      </c>
    </row>
    <row r="41" spans="1:9" ht="24" customHeight="1" x14ac:dyDescent="0.25">
      <c r="A41" s="282" t="s">
        <v>202</v>
      </c>
      <c r="B41" s="282"/>
      <c r="C41" s="282"/>
      <c r="D41" s="282"/>
      <c r="E41" s="282"/>
      <c r="F41" s="282"/>
      <c r="G41" s="123">
        <v>33</v>
      </c>
      <c r="H41" s="126">
        <f>H36+H37+H38+H39+H40</f>
        <v>-54248462</v>
      </c>
      <c r="I41" s="126">
        <f>I36+I37+I38+I39+I40</f>
        <v>-53633325</v>
      </c>
    </row>
    <row r="42" spans="1:9" ht="29.4" customHeight="1" x14ac:dyDescent="0.25">
      <c r="A42" s="283" t="s">
        <v>203</v>
      </c>
      <c r="B42" s="283"/>
      <c r="C42" s="283"/>
      <c r="D42" s="283"/>
      <c r="E42" s="283"/>
      <c r="F42" s="283"/>
      <c r="G42" s="123">
        <v>34</v>
      </c>
      <c r="H42" s="126">
        <f>H35+H41</f>
        <v>-54248462</v>
      </c>
      <c r="I42" s="126">
        <f>I35+I41</f>
        <v>-53633325</v>
      </c>
    </row>
    <row r="43" spans="1:9" x14ac:dyDescent="0.25">
      <c r="A43" s="284" t="s">
        <v>204</v>
      </c>
      <c r="B43" s="284"/>
      <c r="C43" s="284"/>
      <c r="D43" s="284"/>
      <c r="E43" s="284"/>
      <c r="F43" s="284"/>
      <c r="G43" s="284"/>
      <c r="H43" s="284"/>
      <c r="I43" s="284"/>
    </row>
    <row r="44" spans="1:9" ht="12.75" customHeight="1" x14ac:dyDescent="0.25">
      <c r="A44" s="230" t="s">
        <v>205</v>
      </c>
      <c r="B44" s="230"/>
      <c r="C44" s="230"/>
      <c r="D44" s="230"/>
      <c r="E44" s="230"/>
      <c r="F44" s="230"/>
      <c r="G44" s="121">
        <v>35</v>
      </c>
      <c r="H44" s="125">
        <v>27800000</v>
      </c>
      <c r="I44" s="125">
        <v>76743640</v>
      </c>
    </row>
    <row r="45" spans="1:9" ht="25.2" customHeight="1" x14ac:dyDescent="0.25">
      <c r="A45" s="230" t="s">
        <v>206</v>
      </c>
      <c r="B45" s="230"/>
      <c r="C45" s="230"/>
      <c r="D45" s="230"/>
      <c r="E45" s="230"/>
      <c r="F45" s="230"/>
      <c r="G45" s="121">
        <v>36</v>
      </c>
      <c r="H45" s="125">
        <v>0</v>
      </c>
      <c r="I45" s="125">
        <v>0</v>
      </c>
    </row>
    <row r="46" spans="1:9" ht="12.75" customHeight="1" x14ac:dyDescent="0.25">
      <c r="A46" s="230" t="s">
        <v>207</v>
      </c>
      <c r="B46" s="230"/>
      <c r="C46" s="230"/>
      <c r="D46" s="230"/>
      <c r="E46" s="230"/>
      <c r="F46" s="230"/>
      <c r="G46" s="121">
        <v>37</v>
      </c>
      <c r="H46" s="125">
        <v>0</v>
      </c>
      <c r="I46" s="125">
        <v>0</v>
      </c>
    </row>
    <row r="47" spans="1:9" ht="12.75" customHeight="1" x14ac:dyDescent="0.25">
      <c r="A47" s="230" t="s">
        <v>208</v>
      </c>
      <c r="B47" s="230"/>
      <c r="C47" s="230"/>
      <c r="D47" s="230"/>
      <c r="E47" s="230"/>
      <c r="F47" s="230"/>
      <c r="G47" s="121">
        <v>38</v>
      </c>
      <c r="H47" s="125">
        <v>0</v>
      </c>
      <c r="I47" s="125">
        <v>0</v>
      </c>
    </row>
    <row r="48" spans="1:9" ht="22.2" customHeight="1" x14ac:dyDescent="0.25">
      <c r="A48" s="282" t="s">
        <v>209</v>
      </c>
      <c r="B48" s="282"/>
      <c r="C48" s="282"/>
      <c r="D48" s="282"/>
      <c r="E48" s="282"/>
      <c r="F48" s="282"/>
      <c r="G48" s="123">
        <v>39</v>
      </c>
      <c r="H48" s="126">
        <f>H44+H45+H46+H47</f>
        <v>27800000</v>
      </c>
      <c r="I48" s="126">
        <f>I44+I45+I46+I47</f>
        <v>76743640</v>
      </c>
    </row>
    <row r="49" spans="1:9" ht="24.6" customHeight="1" x14ac:dyDescent="0.25">
      <c r="A49" s="230" t="s">
        <v>306</v>
      </c>
      <c r="B49" s="230"/>
      <c r="C49" s="230"/>
      <c r="D49" s="230"/>
      <c r="E49" s="230"/>
      <c r="F49" s="230"/>
      <c r="G49" s="121">
        <v>40</v>
      </c>
      <c r="H49" s="125">
        <v>0</v>
      </c>
      <c r="I49" s="125">
        <v>0</v>
      </c>
    </row>
    <row r="50" spans="1:9" ht="12.75" customHeight="1" x14ac:dyDescent="0.25">
      <c r="A50" s="230" t="s">
        <v>210</v>
      </c>
      <c r="B50" s="230"/>
      <c r="C50" s="230"/>
      <c r="D50" s="230"/>
      <c r="E50" s="230"/>
      <c r="F50" s="230"/>
      <c r="G50" s="121">
        <v>41</v>
      </c>
      <c r="H50" s="125">
        <v>0</v>
      </c>
      <c r="I50" s="125">
        <v>0</v>
      </c>
    </row>
    <row r="51" spans="1:9" ht="12.75" customHeight="1" x14ac:dyDescent="0.25">
      <c r="A51" s="230" t="s">
        <v>211</v>
      </c>
      <c r="B51" s="230"/>
      <c r="C51" s="230"/>
      <c r="D51" s="230"/>
      <c r="E51" s="230"/>
      <c r="F51" s="230"/>
      <c r="G51" s="121">
        <v>42</v>
      </c>
      <c r="H51" s="125">
        <v>0</v>
      </c>
      <c r="I51" s="125">
        <v>0</v>
      </c>
    </row>
    <row r="52" spans="1:9" ht="22.95" customHeight="1" x14ac:dyDescent="0.25">
      <c r="A52" s="230" t="s">
        <v>212</v>
      </c>
      <c r="B52" s="230"/>
      <c r="C52" s="230"/>
      <c r="D52" s="230"/>
      <c r="E52" s="230"/>
      <c r="F52" s="230"/>
      <c r="G52" s="121">
        <v>43</v>
      </c>
      <c r="H52" s="125">
        <v>0</v>
      </c>
      <c r="I52" s="125">
        <v>0</v>
      </c>
    </row>
    <row r="53" spans="1:9" ht="12.75" customHeight="1" x14ac:dyDescent="0.25">
      <c r="A53" s="230" t="s">
        <v>213</v>
      </c>
      <c r="B53" s="230"/>
      <c r="C53" s="230"/>
      <c r="D53" s="230"/>
      <c r="E53" s="230"/>
      <c r="F53" s="230"/>
      <c r="G53" s="121">
        <v>44</v>
      </c>
      <c r="H53" s="125">
        <v>0</v>
      </c>
      <c r="I53" s="125">
        <v>0</v>
      </c>
    </row>
    <row r="54" spans="1:9" ht="30.6" customHeight="1" x14ac:dyDescent="0.25">
      <c r="A54" s="282" t="s">
        <v>214</v>
      </c>
      <c r="B54" s="282"/>
      <c r="C54" s="282"/>
      <c r="D54" s="282"/>
      <c r="E54" s="282"/>
      <c r="F54" s="282"/>
      <c r="G54" s="123">
        <v>45</v>
      </c>
      <c r="H54" s="126">
        <f>H49+H50+H51+H52+H53</f>
        <v>0</v>
      </c>
      <c r="I54" s="126">
        <f>I49+I50+I51+I52+I53</f>
        <v>0</v>
      </c>
    </row>
    <row r="55" spans="1:9" ht="29.4" customHeight="1" x14ac:dyDescent="0.25">
      <c r="A55" s="283" t="s">
        <v>215</v>
      </c>
      <c r="B55" s="283"/>
      <c r="C55" s="283"/>
      <c r="D55" s="283"/>
      <c r="E55" s="283"/>
      <c r="F55" s="283"/>
      <c r="G55" s="123">
        <v>46</v>
      </c>
      <c r="H55" s="126">
        <f>H48+H54</f>
        <v>27800000</v>
      </c>
      <c r="I55" s="126">
        <f>I48+I54</f>
        <v>76743640</v>
      </c>
    </row>
    <row r="56" spans="1:9" x14ac:dyDescent="0.25">
      <c r="A56" s="230" t="s">
        <v>216</v>
      </c>
      <c r="B56" s="230"/>
      <c r="C56" s="230"/>
      <c r="D56" s="230"/>
      <c r="E56" s="230"/>
      <c r="F56" s="230"/>
      <c r="G56" s="121">
        <v>47</v>
      </c>
      <c r="H56" s="125">
        <v>0</v>
      </c>
      <c r="I56" s="125">
        <v>0</v>
      </c>
    </row>
    <row r="57" spans="1:9" ht="26.4" customHeight="1" x14ac:dyDescent="0.25">
      <c r="A57" s="283" t="s">
        <v>217</v>
      </c>
      <c r="B57" s="283"/>
      <c r="C57" s="283"/>
      <c r="D57" s="283"/>
      <c r="E57" s="283"/>
      <c r="F57" s="283"/>
      <c r="G57" s="123">
        <v>48</v>
      </c>
      <c r="H57" s="126">
        <f>H27+H42+H55+H56</f>
        <v>-35220416</v>
      </c>
      <c r="I57" s="126">
        <f>I27+I42+I55+I56</f>
        <v>28743753</v>
      </c>
    </row>
    <row r="58" spans="1:9" x14ac:dyDescent="0.25">
      <c r="A58" s="285" t="s">
        <v>218</v>
      </c>
      <c r="B58" s="285"/>
      <c r="C58" s="285"/>
      <c r="D58" s="285"/>
      <c r="E58" s="285"/>
      <c r="F58" s="285"/>
      <c r="G58" s="121">
        <v>49</v>
      </c>
      <c r="H58" s="125">
        <v>37990195</v>
      </c>
      <c r="I58" s="125">
        <v>2769779</v>
      </c>
    </row>
    <row r="59" spans="1:9" ht="31.2" customHeight="1" x14ac:dyDescent="0.25">
      <c r="A59" s="283" t="s">
        <v>219</v>
      </c>
      <c r="B59" s="283"/>
      <c r="C59" s="283"/>
      <c r="D59" s="283"/>
      <c r="E59" s="283"/>
      <c r="F59" s="283"/>
      <c r="G59" s="123">
        <v>50</v>
      </c>
      <c r="H59" s="126">
        <f>H57+H58</f>
        <v>2769779</v>
      </c>
      <c r="I59" s="126">
        <f>I57+I58</f>
        <v>31513532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87" t="s">
        <v>220</v>
      </c>
      <c r="B1" s="288"/>
      <c r="C1" s="288"/>
      <c r="D1" s="288"/>
      <c r="E1" s="288"/>
      <c r="F1" s="288"/>
      <c r="G1" s="288"/>
      <c r="H1" s="288"/>
      <c r="I1" s="288"/>
    </row>
    <row r="2" spans="1:9" ht="12.75" customHeight="1" x14ac:dyDescent="0.25">
      <c r="A2" s="289" t="s">
        <v>460</v>
      </c>
      <c r="B2" s="240"/>
      <c r="C2" s="240"/>
      <c r="D2" s="240"/>
      <c r="E2" s="240"/>
      <c r="F2" s="240"/>
      <c r="G2" s="240"/>
      <c r="H2" s="240"/>
      <c r="I2" s="240"/>
    </row>
    <row r="3" spans="1:9" x14ac:dyDescent="0.25">
      <c r="A3" s="297" t="s">
        <v>282</v>
      </c>
      <c r="B3" s="298"/>
      <c r="C3" s="298"/>
      <c r="D3" s="298"/>
      <c r="E3" s="298"/>
      <c r="F3" s="298"/>
      <c r="G3" s="298"/>
      <c r="H3" s="298"/>
      <c r="I3" s="298"/>
    </row>
    <row r="4" spans="1:9" x14ac:dyDescent="0.25">
      <c r="A4" s="290" t="s">
        <v>561</v>
      </c>
      <c r="B4" s="244"/>
      <c r="C4" s="244"/>
      <c r="D4" s="244"/>
      <c r="E4" s="244"/>
      <c r="F4" s="244"/>
      <c r="G4" s="244"/>
      <c r="H4" s="244"/>
      <c r="I4" s="245"/>
    </row>
    <row r="5" spans="1:9" ht="22.8" thickBot="1" x14ac:dyDescent="0.3">
      <c r="A5" s="312" t="s">
        <v>2</v>
      </c>
      <c r="B5" s="313"/>
      <c r="C5" s="313"/>
      <c r="D5" s="313"/>
      <c r="E5" s="313"/>
      <c r="F5" s="314"/>
      <c r="G5" s="18" t="s">
        <v>103</v>
      </c>
      <c r="H5" s="26" t="s">
        <v>302</v>
      </c>
      <c r="I5" s="26" t="s">
        <v>279</v>
      </c>
    </row>
    <row r="6" spans="1:9" x14ac:dyDescent="0.25">
      <c r="A6" s="303">
        <v>1</v>
      </c>
      <c r="B6" s="304"/>
      <c r="C6" s="304"/>
      <c r="D6" s="304"/>
      <c r="E6" s="304"/>
      <c r="F6" s="305"/>
      <c r="G6" s="19">
        <v>2</v>
      </c>
      <c r="H6" s="27" t="s">
        <v>167</v>
      </c>
      <c r="I6" s="27" t="s">
        <v>168</v>
      </c>
    </row>
    <row r="7" spans="1:9" x14ac:dyDescent="0.25">
      <c r="A7" s="308" t="s">
        <v>169</v>
      </c>
      <c r="B7" s="309"/>
      <c r="C7" s="309"/>
      <c r="D7" s="309"/>
      <c r="E7" s="309"/>
      <c r="F7" s="309"/>
      <c r="G7" s="309"/>
      <c r="H7" s="309"/>
      <c r="I7" s="310"/>
    </row>
    <row r="8" spans="1:9" x14ac:dyDescent="0.25">
      <c r="A8" s="311" t="s">
        <v>221</v>
      </c>
      <c r="B8" s="311"/>
      <c r="C8" s="311"/>
      <c r="D8" s="311"/>
      <c r="E8" s="311"/>
      <c r="F8" s="311"/>
      <c r="G8" s="20">
        <v>1</v>
      </c>
      <c r="H8" s="29">
        <v>0</v>
      </c>
      <c r="I8" s="29">
        <v>0</v>
      </c>
    </row>
    <row r="9" spans="1:9" x14ac:dyDescent="0.25">
      <c r="A9" s="295" t="s">
        <v>222</v>
      </c>
      <c r="B9" s="295"/>
      <c r="C9" s="295"/>
      <c r="D9" s="295"/>
      <c r="E9" s="295"/>
      <c r="F9" s="295"/>
      <c r="G9" s="21">
        <v>2</v>
      </c>
      <c r="H9" s="29">
        <v>0</v>
      </c>
      <c r="I9" s="29">
        <v>0</v>
      </c>
    </row>
    <row r="10" spans="1:9" x14ac:dyDescent="0.25">
      <c r="A10" s="295" t="s">
        <v>223</v>
      </c>
      <c r="B10" s="295"/>
      <c r="C10" s="295"/>
      <c r="D10" s="295"/>
      <c r="E10" s="295"/>
      <c r="F10" s="295"/>
      <c r="G10" s="21">
        <v>3</v>
      </c>
      <c r="H10" s="29">
        <v>0</v>
      </c>
      <c r="I10" s="29">
        <v>0</v>
      </c>
    </row>
    <row r="11" spans="1:9" x14ac:dyDescent="0.25">
      <c r="A11" s="295" t="s">
        <v>224</v>
      </c>
      <c r="B11" s="295"/>
      <c r="C11" s="295"/>
      <c r="D11" s="295"/>
      <c r="E11" s="295"/>
      <c r="F11" s="295"/>
      <c r="G11" s="21">
        <v>4</v>
      </c>
      <c r="H11" s="29">
        <v>0</v>
      </c>
      <c r="I11" s="29">
        <v>0</v>
      </c>
    </row>
    <row r="12" spans="1:9" x14ac:dyDescent="0.25">
      <c r="A12" s="295" t="s">
        <v>394</v>
      </c>
      <c r="B12" s="295"/>
      <c r="C12" s="295"/>
      <c r="D12" s="295"/>
      <c r="E12" s="295"/>
      <c r="F12" s="295"/>
      <c r="G12" s="21">
        <v>5</v>
      </c>
      <c r="H12" s="29">
        <v>0</v>
      </c>
      <c r="I12" s="29">
        <v>0</v>
      </c>
    </row>
    <row r="13" spans="1:9" x14ac:dyDescent="0.25">
      <c r="A13" s="296" t="s">
        <v>395</v>
      </c>
      <c r="B13" s="296"/>
      <c r="C13" s="296"/>
      <c r="D13" s="296"/>
      <c r="E13" s="296"/>
      <c r="F13" s="296"/>
      <c r="G13" s="111">
        <v>6</v>
      </c>
      <c r="H13" s="114">
        <f>SUM(H8:H12)</f>
        <v>0</v>
      </c>
      <c r="I13" s="114">
        <f>SUM(I8:I12)</f>
        <v>0</v>
      </c>
    </row>
    <row r="14" spans="1:9" ht="12.75" customHeight="1" x14ac:dyDescent="0.25">
      <c r="A14" s="295" t="s">
        <v>396</v>
      </c>
      <c r="B14" s="295"/>
      <c r="C14" s="295"/>
      <c r="D14" s="295"/>
      <c r="E14" s="295"/>
      <c r="F14" s="295"/>
      <c r="G14" s="21">
        <v>7</v>
      </c>
      <c r="H14" s="29">
        <v>0</v>
      </c>
      <c r="I14" s="29">
        <v>0</v>
      </c>
    </row>
    <row r="15" spans="1:9" ht="12.75" customHeight="1" x14ac:dyDescent="0.25">
      <c r="A15" s="295" t="s">
        <v>397</v>
      </c>
      <c r="B15" s="295"/>
      <c r="C15" s="295"/>
      <c r="D15" s="295"/>
      <c r="E15" s="295"/>
      <c r="F15" s="295"/>
      <c r="G15" s="21">
        <v>8</v>
      </c>
      <c r="H15" s="29">
        <v>0</v>
      </c>
      <c r="I15" s="29">
        <v>0</v>
      </c>
    </row>
    <row r="16" spans="1:9" ht="12.75" customHeight="1" x14ac:dyDescent="0.25">
      <c r="A16" s="295" t="s">
        <v>398</v>
      </c>
      <c r="B16" s="295"/>
      <c r="C16" s="295"/>
      <c r="D16" s="295"/>
      <c r="E16" s="295"/>
      <c r="F16" s="295"/>
      <c r="G16" s="21">
        <v>9</v>
      </c>
      <c r="H16" s="29">
        <v>0</v>
      </c>
      <c r="I16" s="29">
        <v>0</v>
      </c>
    </row>
    <row r="17" spans="1:9" ht="12.75" customHeight="1" x14ac:dyDescent="0.25">
      <c r="A17" s="295" t="s">
        <v>399</v>
      </c>
      <c r="B17" s="295"/>
      <c r="C17" s="295"/>
      <c r="D17" s="295"/>
      <c r="E17" s="295"/>
      <c r="F17" s="295"/>
      <c r="G17" s="21">
        <v>10</v>
      </c>
      <c r="H17" s="29">
        <v>0</v>
      </c>
      <c r="I17" s="29">
        <v>0</v>
      </c>
    </row>
    <row r="18" spans="1:9" ht="12.75" customHeight="1" x14ac:dyDescent="0.25">
      <c r="A18" s="295" t="s">
        <v>400</v>
      </c>
      <c r="B18" s="295"/>
      <c r="C18" s="295"/>
      <c r="D18" s="295"/>
      <c r="E18" s="295"/>
      <c r="F18" s="295"/>
      <c r="G18" s="21">
        <v>11</v>
      </c>
      <c r="H18" s="29">
        <v>0</v>
      </c>
      <c r="I18" s="29">
        <v>0</v>
      </c>
    </row>
    <row r="19" spans="1:9" ht="12.75" customHeight="1" x14ac:dyDescent="0.25">
      <c r="A19" s="295" t="s">
        <v>401</v>
      </c>
      <c r="B19" s="295"/>
      <c r="C19" s="295"/>
      <c r="D19" s="295"/>
      <c r="E19" s="295"/>
      <c r="F19" s="295"/>
      <c r="G19" s="21">
        <v>12</v>
      </c>
      <c r="H19" s="29">
        <v>0</v>
      </c>
      <c r="I19" s="29">
        <v>0</v>
      </c>
    </row>
    <row r="20" spans="1:9" ht="26.25" customHeight="1" x14ac:dyDescent="0.25">
      <c r="A20" s="296" t="s">
        <v>402</v>
      </c>
      <c r="B20" s="296"/>
      <c r="C20" s="296"/>
      <c r="D20" s="296"/>
      <c r="E20" s="296"/>
      <c r="F20" s="296"/>
      <c r="G20" s="111">
        <v>13</v>
      </c>
      <c r="H20" s="114">
        <f>SUM(H14:H19)</f>
        <v>0</v>
      </c>
      <c r="I20" s="114">
        <f>SUM(I14:I19)</f>
        <v>0</v>
      </c>
    </row>
    <row r="21" spans="1:9" ht="27.6" customHeight="1" x14ac:dyDescent="0.25">
      <c r="A21" s="307" t="s">
        <v>403</v>
      </c>
      <c r="B21" s="307"/>
      <c r="C21" s="307"/>
      <c r="D21" s="307"/>
      <c r="E21" s="307"/>
      <c r="F21" s="307"/>
      <c r="G21" s="112">
        <v>14</v>
      </c>
      <c r="H21" s="30">
        <f>H13+H20</f>
        <v>0</v>
      </c>
      <c r="I21" s="30">
        <f>I13+I20</f>
        <v>0</v>
      </c>
    </row>
    <row r="22" spans="1:9" x14ac:dyDescent="0.25">
      <c r="A22" s="308" t="s">
        <v>189</v>
      </c>
      <c r="B22" s="309"/>
      <c r="C22" s="309"/>
      <c r="D22" s="309"/>
      <c r="E22" s="309"/>
      <c r="F22" s="309"/>
      <c r="G22" s="309"/>
      <c r="H22" s="309"/>
      <c r="I22" s="310"/>
    </row>
    <row r="23" spans="1:9" ht="26.4" customHeight="1" x14ac:dyDescent="0.25">
      <c r="A23" s="311" t="s">
        <v>225</v>
      </c>
      <c r="B23" s="311"/>
      <c r="C23" s="311"/>
      <c r="D23" s="311"/>
      <c r="E23" s="311"/>
      <c r="F23" s="311"/>
      <c r="G23" s="20">
        <v>15</v>
      </c>
      <c r="H23" s="29">
        <v>0</v>
      </c>
      <c r="I23" s="29">
        <v>0</v>
      </c>
    </row>
    <row r="24" spans="1:9" ht="12.75" customHeight="1" x14ac:dyDescent="0.25">
      <c r="A24" s="295" t="s">
        <v>226</v>
      </c>
      <c r="B24" s="295"/>
      <c r="C24" s="295"/>
      <c r="D24" s="295"/>
      <c r="E24" s="295"/>
      <c r="F24" s="295"/>
      <c r="G24" s="20">
        <v>16</v>
      </c>
      <c r="H24" s="29">
        <v>0</v>
      </c>
      <c r="I24" s="29">
        <v>0</v>
      </c>
    </row>
    <row r="25" spans="1:9" ht="12.75" customHeight="1" x14ac:dyDescent="0.25">
      <c r="A25" s="295" t="s">
        <v>227</v>
      </c>
      <c r="B25" s="295"/>
      <c r="C25" s="295"/>
      <c r="D25" s="295"/>
      <c r="E25" s="295"/>
      <c r="F25" s="295"/>
      <c r="G25" s="20">
        <v>17</v>
      </c>
      <c r="H25" s="29">
        <v>0</v>
      </c>
      <c r="I25" s="29">
        <v>0</v>
      </c>
    </row>
    <row r="26" spans="1:9" ht="12.75" customHeight="1" x14ac:dyDescent="0.25">
      <c r="A26" s="295" t="s">
        <v>228</v>
      </c>
      <c r="B26" s="295"/>
      <c r="C26" s="295"/>
      <c r="D26" s="295"/>
      <c r="E26" s="295"/>
      <c r="F26" s="295"/>
      <c r="G26" s="20">
        <v>18</v>
      </c>
      <c r="H26" s="29">
        <v>0</v>
      </c>
      <c r="I26" s="29">
        <v>0</v>
      </c>
    </row>
    <row r="27" spans="1:9" ht="12.75" customHeight="1" x14ac:dyDescent="0.25">
      <c r="A27" s="295" t="s">
        <v>229</v>
      </c>
      <c r="B27" s="295"/>
      <c r="C27" s="295"/>
      <c r="D27" s="295"/>
      <c r="E27" s="295"/>
      <c r="F27" s="295"/>
      <c r="G27" s="20">
        <v>19</v>
      </c>
      <c r="H27" s="29">
        <v>0</v>
      </c>
      <c r="I27" s="29">
        <v>0</v>
      </c>
    </row>
    <row r="28" spans="1:9" ht="12.75" customHeight="1" x14ac:dyDescent="0.25">
      <c r="A28" s="295" t="s">
        <v>230</v>
      </c>
      <c r="B28" s="295"/>
      <c r="C28" s="295"/>
      <c r="D28" s="295"/>
      <c r="E28" s="295"/>
      <c r="F28" s="295"/>
      <c r="G28" s="20">
        <v>20</v>
      </c>
      <c r="H28" s="29">
        <v>0</v>
      </c>
      <c r="I28" s="29">
        <v>0</v>
      </c>
    </row>
    <row r="29" spans="1:9" ht="24" customHeight="1" x14ac:dyDescent="0.25">
      <c r="A29" s="301" t="s">
        <v>404</v>
      </c>
      <c r="B29" s="301"/>
      <c r="C29" s="301"/>
      <c r="D29" s="301"/>
      <c r="E29" s="301"/>
      <c r="F29" s="301"/>
      <c r="G29" s="111">
        <v>21</v>
      </c>
      <c r="H29" s="115">
        <f>SUM(H23:H28)</f>
        <v>0</v>
      </c>
      <c r="I29" s="115">
        <f>SUM(I23:I28)</f>
        <v>0</v>
      </c>
    </row>
    <row r="30" spans="1:9" ht="27" customHeight="1" x14ac:dyDescent="0.25">
      <c r="A30" s="295" t="s">
        <v>231</v>
      </c>
      <c r="B30" s="295"/>
      <c r="C30" s="295"/>
      <c r="D30" s="295"/>
      <c r="E30" s="295"/>
      <c r="F30" s="295"/>
      <c r="G30" s="21">
        <v>22</v>
      </c>
      <c r="H30" s="29">
        <v>0</v>
      </c>
      <c r="I30" s="29">
        <v>0</v>
      </c>
    </row>
    <row r="31" spans="1:9" ht="12.75" customHeight="1" x14ac:dyDescent="0.25">
      <c r="A31" s="295" t="s">
        <v>232</v>
      </c>
      <c r="B31" s="295"/>
      <c r="C31" s="295"/>
      <c r="D31" s="295"/>
      <c r="E31" s="295"/>
      <c r="F31" s="295"/>
      <c r="G31" s="21">
        <v>23</v>
      </c>
      <c r="H31" s="29">
        <v>0</v>
      </c>
      <c r="I31" s="29">
        <v>0</v>
      </c>
    </row>
    <row r="32" spans="1:9" ht="12.75" customHeight="1" x14ac:dyDescent="0.25">
      <c r="A32" s="295" t="s">
        <v>405</v>
      </c>
      <c r="B32" s="295"/>
      <c r="C32" s="295"/>
      <c r="D32" s="295"/>
      <c r="E32" s="295"/>
      <c r="F32" s="295"/>
      <c r="G32" s="21">
        <v>24</v>
      </c>
      <c r="H32" s="29">
        <v>0</v>
      </c>
      <c r="I32" s="29">
        <v>0</v>
      </c>
    </row>
    <row r="33" spans="1:9" ht="12.75" customHeight="1" x14ac:dyDescent="0.25">
      <c r="A33" s="295" t="s">
        <v>233</v>
      </c>
      <c r="B33" s="295"/>
      <c r="C33" s="295"/>
      <c r="D33" s="295"/>
      <c r="E33" s="295"/>
      <c r="F33" s="295"/>
      <c r="G33" s="21">
        <v>25</v>
      </c>
      <c r="H33" s="29">
        <v>0</v>
      </c>
      <c r="I33" s="29">
        <v>0</v>
      </c>
    </row>
    <row r="34" spans="1:9" ht="12.75" customHeight="1" x14ac:dyDescent="0.25">
      <c r="A34" s="295" t="s">
        <v>234</v>
      </c>
      <c r="B34" s="295"/>
      <c r="C34" s="295"/>
      <c r="D34" s="295"/>
      <c r="E34" s="295"/>
      <c r="F34" s="295"/>
      <c r="G34" s="21">
        <v>26</v>
      </c>
      <c r="H34" s="29">
        <v>0</v>
      </c>
      <c r="I34" s="29">
        <v>0</v>
      </c>
    </row>
    <row r="35" spans="1:9" ht="25.95" customHeight="1" x14ac:dyDescent="0.25">
      <c r="A35" s="301" t="s">
        <v>406</v>
      </c>
      <c r="B35" s="301"/>
      <c r="C35" s="301"/>
      <c r="D35" s="301"/>
      <c r="E35" s="301"/>
      <c r="F35" s="301"/>
      <c r="G35" s="111">
        <v>27</v>
      </c>
      <c r="H35" s="115">
        <f>SUM(H30:H34)</f>
        <v>0</v>
      </c>
      <c r="I35" s="115">
        <f>SUM(I30:I34)</f>
        <v>0</v>
      </c>
    </row>
    <row r="36" spans="1:9" ht="28.2" customHeight="1" x14ac:dyDescent="0.25">
      <c r="A36" s="307" t="s">
        <v>407</v>
      </c>
      <c r="B36" s="307"/>
      <c r="C36" s="307"/>
      <c r="D36" s="307"/>
      <c r="E36" s="307"/>
      <c r="F36" s="307"/>
      <c r="G36" s="112">
        <v>28</v>
      </c>
      <c r="H36" s="116">
        <f>H29+H35</f>
        <v>0</v>
      </c>
      <c r="I36" s="116">
        <f>I29+I35</f>
        <v>0</v>
      </c>
    </row>
    <row r="37" spans="1:9" x14ac:dyDescent="0.25">
      <c r="A37" s="308" t="s">
        <v>204</v>
      </c>
      <c r="B37" s="309"/>
      <c r="C37" s="309"/>
      <c r="D37" s="309"/>
      <c r="E37" s="309"/>
      <c r="F37" s="309"/>
      <c r="G37" s="309">
        <v>0</v>
      </c>
      <c r="H37" s="309"/>
      <c r="I37" s="310"/>
    </row>
    <row r="38" spans="1:9" ht="12.75" customHeight="1" x14ac:dyDescent="0.25">
      <c r="A38" s="315" t="s">
        <v>235</v>
      </c>
      <c r="B38" s="315"/>
      <c r="C38" s="315"/>
      <c r="D38" s="315"/>
      <c r="E38" s="315"/>
      <c r="F38" s="315"/>
      <c r="G38" s="20">
        <v>29</v>
      </c>
      <c r="H38" s="29">
        <v>0</v>
      </c>
      <c r="I38" s="29">
        <v>0</v>
      </c>
    </row>
    <row r="39" spans="1:9" ht="25.2" customHeight="1" x14ac:dyDescent="0.25">
      <c r="A39" s="300" t="s">
        <v>236</v>
      </c>
      <c r="B39" s="300"/>
      <c r="C39" s="300"/>
      <c r="D39" s="300"/>
      <c r="E39" s="300"/>
      <c r="F39" s="300"/>
      <c r="G39" s="21">
        <v>30</v>
      </c>
      <c r="H39" s="29">
        <v>0</v>
      </c>
      <c r="I39" s="29">
        <v>0</v>
      </c>
    </row>
    <row r="40" spans="1:9" ht="12.75" customHeight="1" x14ac:dyDescent="0.25">
      <c r="A40" s="300" t="s">
        <v>237</v>
      </c>
      <c r="B40" s="300"/>
      <c r="C40" s="300"/>
      <c r="D40" s="300"/>
      <c r="E40" s="300"/>
      <c r="F40" s="300"/>
      <c r="G40" s="21">
        <v>31</v>
      </c>
      <c r="H40" s="29">
        <v>0</v>
      </c>
      <c r="I40" s="29">
        <v>0</v>
      </c>
    </row>
    <row r="41" spans="1:9" ht="12.75" customHeight="1" x14ac:dyDescent="0.25">
      <c r="A41" s="300" t="s">
        <v>238</v>
      </c>
      <c r="B41" s="300"/>
      <c r="C41" s="300"/>
      <c r="D41" s="300"/>
      <c r="E41" s="300"/>
      <c r="F41" s="300"/>
      <c r="G41" s="21">
        <v>32</v>
      </c>
      <c r="H41" s="29">
        <v>0</v>
      </c>
      <c r="I41" s="29">
        <v>0</v>
      </c>
    </row>
    <row r="42" spans="1:9" ht="25.95" customHeight="1" x14ac:dyDescent="0.25">
      <c r="A42" s="301" t="s">
        <v>408</v>
      </c>
      <c r="B42" s="301"/>
      <c r="C42" s="301"/>
      <c r="D42" s="301"/>
      <c r="E42" s="301"/>
      <c r="F42" s="301"/>
      <c r="G42" s="111">
        <v>33</v>
      </c>
      <c r="H42" s="115">
        <f>H41+H40+H39+H38</f>
        <v>0</v>
      </c>
      <c r="I42" s="115">
        <f>I41+I40+I39+I38</f>
        <v>0</v>
      </c>
    </row>
    <row r="43" spans="1:9" ht="24.6" customHeight="1" x14ac:dyDescent="0.25">
      <c r="A43" s="300" t="s">
        <v>239</v>
      </c>
      <c r="B43" s="300"/>
      <c r="C43" s="300"/>
      <c r="D43" s="300"/>
      <c r="E43" s="300"/>
      <c r="F43" s="300"/>
      <c r="G43" s="21">
        <v>34</v>
      </c>
      <c r="H43" s="29">
        <v>0</v>
      </c>
      <c r="I43" s="29">
        <v>0</v>
      </c>
    </row>
    <row r="44" spans="1:9" ht="12.75" customHeight="1" x14ac:dyDescent="0.25">
      <c r="A44" s="300" t="s">
        <v>240</v>
      </c>
      <c r="B44" s="300"/>
      <c r="C44" s="300"/>
      <c r="D44" s="300"/>
      <c r="E44" s="300"/>
      <c r="F44" s="300"/>
      <c r="G44" s="21">
        <v>35</v>
      </c>
      <c r="H44" s="29">
        <v>0</v>
      </c>
      <c r="I44" s="29">
        <v>0</v>
      </c>
    </row>
    <row r="45" spans="1:9" ht="12.75" customHeight="1" x14ac:dyDescent="0.25">
      <c r="A45" s="300" t="s">
        <v>241</v>
      </c>
      <c r="B45" s="300"/>
      <c r="C45" s="300"/>
      <c r="D45" s="300"/>
      <c r="E45" s="300"/>
      <c r="F45" s="300"/>
      <c r="G45" s="21">
        <v>36</v>
      </c>
      <c r="H45" s="29">
        <v>0</v>
      </c>
      <c r="I45" s="29">
        <v>0</v>
      </c>
    </row>
    <row r="46" spans="1:9" ht="21" customHeight="1" x14ac:dyDescent="0.25">
      <c r="A46" s="300" t="s">
        <v>242</v>
      </c>
      <c r="B46" s="300"/>
      <c r="C46" s="300"/>
      <c r="D46" s="300"/>
      <c r="E46" s="300"/>
      <c r="F46" s="300"/>
      <c r="G46" s="21">
        <v>37</v>
      </c>
      <c r="H46" s="29">
        <v>0</v>
      </c>
      <c r="I46" s="29">
        <v>0</v>
      </c>
    </row>
    <row r="47" spans="1:9" ht="12.75" customHeight="1" x14ac:dyDescent="0.25">
      <c r="A47" s="300" t="s">
        <v>243</v>
      </c>
      <c r="B47" s="300"/>
      <c r="C47" s="300"/>
      <c r="D47" s="300"/>
      <c r="E47" s="300"/>
      <c r="F47" s="300"/>
      <c r="G47" s="21">
        <v>38</v>
      </c>
      <c r="H47" s="29">
        <v>0</v>
      </c>
      <c r="I47" s="29">
        <v>0</v>
      </c>
    </row>
    <row r="48" spans="1:9" ht="22.95" customHeight="1" x14ac:dyDescent="0.25">
      <c r="A48" s="301" t="s">
        <v>409</v>
      </c>
      <c r="B48" s="301"/>
      <c r="C48" s="301"/>
      <c r="D48" s="301"/>
      <c r="E48" s="301"/>
      <c r="F48" s="301"/>
      <c r="G48" s="111">
        <v>39</v>
      </c>
      <c r="H48" s="115">
        <f>H47+H46+H45+H44+H43</f>
        <v>0</v>
      </c>
      <c r="I48" s="115">
        <f>I47+I46+I45+I44+I43</f>
        <v>0</v>
      </c>
    </row>
    <row r="49" spans="1:9" ht="25.95" customHeight="1" x14ac:dyDescent="0.25">
      <c r="A49" s="302" t="s">
        <v>444</v>
      </c>
      <c r="B49" s="302"/>
      <c r="C49" s="302"/>
      <c r="D49" s="302"/>
      <c r="E49" s="302"/>
      <c r="F49" s="302"/>
      <c r="G49" s="111">
        <v>40</v>
      </c>
      <c r="H49" s="115">
        <f>H48+H42</f>
        <v>0</v>
      </c>
      <c r="I49" s="115">
        <f>I48+I42</f>
        <v>0</v>
      </c>
    </row>
    <row r="50" spans="1:9" ht="12.75" customHeight="1" x14ac:dyDescent="0.25">
      <c r="A50" s="295" t="s">
        <v>244</v>
      </c>
      <c r="B50" s="295"/>
      <c r="C50" s="295"/>
      <c r="D50" s="295"/>
      <c r="E50" s="295"/>
      <c r="F50" s="295"/>
      <c r="G50" s="21">
        <v>41</v>
      </c>
      <c r="H50" s="29">
        <v>0</v>
      </c>
      <c r="I50" s="29">
        <v>0</v>
      </c>
    </row>
    <row r="51" spans="1:9" ht="25.95" customHeight="1" x14ac:dyDescent="0.25">
      <c r="A51" s="302" t="s">
        <v>410</v>
      </c>
      <c r="B51" s="302"/>
      <c r="C51" s="302"/>
      <c r="D51" s="302"/>
      <c r="E51" s="302"/>
      <c r="F51" s="302"/>
      <c r="G51" s="111">
        <v>42</v>
      </c>
      <c r="H51" s="115">
        <f>H21+H36+H49+H50</f>
        <v>0</v>
      </c>
      <c r="I51" s="115">
        <f>I21+I36+I49+I50</f>
        <v>0</v>
      </c>
    </row>
    <row r="52" spans="1:9" ht="12.75" customHeight="1" x14ac:dyDescent="0.25">
      <c r="A52" s="306" t="s">
        <v>218</v>
      </c>
      <c r="B52" s="306"/>
      <c r="C52" s="306"/>
      <c r="D52" s="306"/>
      <c r="E52" s="306"/>
      <c r="F52" s="306"/>
      <c r="G52" s="21">
        <v>43</v>
      </c>
      <c r="H52" s="29">
        <v>0</v>
      </c>
      <c r="I52" s="29">
        <v>0</v>
      </c>
    </row>
    <row r="53" spans="1:9" ht="31.95" customHeight="1" x14ac:dyDescent="0.25">
      <c r="A53" s="299" t="s">
        <v>411</v>
      </c>
      <c r="B53" s="299"/>
      <c r="C53" s="299"/>
      <c r="D53" s="299"/>
      <c r="E53" s="299"/>
      <c r="F53" s="299"/>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I1" zoomScale="80" zoomScaleNormal="100" zoomScaleSheetLayoutView="80" workbookViewId="0">
      <selection activeCell="V8" sqref="V8"/>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32"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34" t="s">
        <v>245</v>
      </c>
      <c r="B1" s="335"/>
      <c r="C1" s="335"/>
      <c r="D1" s="335"/>
      <c r="E1" s="335"/>
      <c r="F1" s="335"/>
      <c r="G1" s="335"/>
      <c r="H1" s="335"/>
      <c r="I1" s="335"/>
      <c r="J1" s="335"/>
      <c r="K1" s="31"/>
    </row>
    <row r="2" spans="1:25" ht="15.6" x14ac:dyDescent="0.25">
      <c r="A2" s="2"/>
      <c r="B2" s="3"/>
      <c r="C2" s="336" t="s">
        <v>246</v>
      </c>
      <c r="D2" s="336"/>
      <c r="E2" s="9">
        <v>44197</v>
      </c>
      <c r="F2" s="4" t="s">
        <v>0</v>
      </c>
      <c r="G2" s="9">
        <v>44561</v>
      </c>
      <c r="H2" s="33"/>
      <c r="I2" s="33"/>
      <c r="J2" s="33"/>
      <c r="K2" s="34"/>
      <c r="X2" s="35" t="s">
        <v>282</v>
      </c>
    </row>
    <row r="3" spans="1:25" ht="13.5" customHeight="1" thickBot="1" x14ac:dyDescent="0.3">
      <c r="A3" s="337" t="s">
        <v>247</v>
      </c>
      <c r="B3" s="338"/>
      <c r="C3" s="338"/>
      <c r="D3" s="338"/>
      <c r="E3" s="338"/>
      <c r="F3" s="338"/>
      <c r="G3" s="341" t="s">
        <v>3</v>
      </c>
      <c r="H3" s="325" t="s">
        <v>248</v>
      </c>
      <c r="I3" s="325"/>
      <c r="J3" s="325"/>
      <c r="K3" s="325"/>
      <c r="L3" s="325"/>
      <c r="M3" s="325"/>
      <c r="N3" s="325"/>
      <c r="O3" s="325"/>
      <c r="P3" s="325"/>
      <c r="Q3" s="325"/>
      <c r="R3" s="325"/>
      <c r="S3" s="325"/>
      <c r="T3" s="325"/>
      <c r="U3" s="325"/>
      <c r="V3" s="325"/>
      <c r="W3" s="325"/>
      <c r="X3" s="325" t="s">
        <v>249</v>
      </c>
      <c r="Y3" s="327" t="s">
        <v>250</v>
      </c>
    </row>
    <row r="4" spans="1:25" ht="82.2" thickBot="1" x14ac:dyDescent="0.3">
      <c r="A4" s="339"/>
      <c r="B4" s="340"/>
      <c r="C4" s="340"/>
      <c r="D4" s="340"/>
      <c r="E4" s="340"/>
      <c r="F4" s="340"/>
      <c r="G4" s="342"/>
      <c r="H4" s="36" t="s">
        <v>251</v>
      </c>
      <c r="I4" s="36" t="s">
        <v>252</v>
      </c>
      <c r="J4" s="36" t="s">
        <v>253</v>
      </c>
      <c r="K4" s="36" t="s">
        <v>254</v>
      </c>
      <c r="L4" s="36" t="s">
        <v>255</v>
      </c>
      <c r="M4" s="36" t="s">
        <v>256</v>
      </c>
      <c r="N4" s="36" t="s">
        <v>257</v>
      </c>
      <c r="O4" s="36" t="s">
        <v>258</v>
      </c>
      <c r="P4" s="128" t="s">
        <v>412</v>
      </c>
      <c r="Q4" s="36" t="s">
        <v>259</v>
      </c>
      <c r="R4" s="36" t="s">
        <v>260</v>
      </c>
      <c r="S4" s="128" t="s">
        <v>413</v>
      </c>
      <c r="T4" s="128" t="s">
        <v>414</v>
      </c>
      <c r="U4" s="36" t="s">
        <v>261</v>
      </c>
      <c r="V4" s="36" t="s">
        <v>262</v>
      </c>
      <c r="W4" s="36" t="s">
        <v>263</v>
      </c>
      <c r="X4" s="326"/>
      <c r="Y4" s="328"/>
    </row>
    <row r="5" spans="1:25" ht="20.399999999999999" x14ac:dyDescent="0.25">
      <c r="A5" s="329">
        <v>1</v>
      </c>
      <c r="B5" s="330"/>
      <c r="C5" s="330"/>
      <c r="D5" s="330"/>
      <c r="E5" s="330"/>
      <c r="F5" s="330"/>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415</v>
      </c>
      <c r="V5" s="37" t="s">
        <v>294</v>
      </c>
      <c r="W5" s="37" t="s">
        <v>416</v>
      </c>
      <c r="X5" s="37">
        <v>19</v>
      </c>
      <c r="Y5" s="39" t="s">
        <v>417</v>
      </c>
    </row>
    <row r="6" spans="1:25" x14ac:dyDescent="0.25">
      <c r="A6" s="331" t="s">
        <v>264</v>
      </c>
      <c r="B6" s="331"/>
      <c r="C6" s="331"/>
      <c r="D6" s="331"/>
      <c r="E6" s="331"/>
      <c r="F6" s="331"/>
      <c r="G6" s="331"/>
      <c r="H6" s="331"/>
      <c r="I6" s="331"/>
      <c r="J6" s="331"/>
      <c r="K6" s="331"/>
      <c r="L6" s="331"/>
      <c r="M6" s="331"/>
      <c r="N6" s="332"/>
      <c r="O6" s="332"/>
      <c r="P6" s="332"/>
      <c r="Q6" s="332"/>
      <c r="R6" s="332"/>
      <c r="S6" s="332"/>
      <c r="T6" s="332"/>
      <c r="U6" s="332"/>
      <c r="V6" s="332"/>
      <c r="W6" s="332"/>
      <c r="X6" s="332"/>
      <c r="Y6" s="333"/>
    </row>
    <row r="7" spans="1:25" x14ac:dyDescent="0.25">
      <c r="A7" s="323" t="s">
        <v>299</v>
      </c>
      <c r="B7" s="323"/>
      <c r="C7" s="323"/>
      <c r="D7" s="323"/>
      <c r="E7" s="323"/>
      <c r="F7" s="323"/>
      <c r="G7" s="6">
        <v>1</v>
      </c>
      <c r="H7" s="40">
        <v>235957660</v>
      </c>
      <c r="I7" s="40">
        <v>1120</v>
      </c>
      <c r="J7" s="40">
        <v>0</v>
      </c>
      <c r="K7" s="40">
        <v>0</v>
      </c>
      <c r="L7" s="40">
        <v>0</v>
      </c>
      <c r="M7" s="40">
        <v>0</v>
      </c>
      <c r="N7" s="40">
        <v>0</v>
      </c>
      <c r="O7" s="40">
        <v>0</v>
      </c>
      <c r="P7" s="40">
        <v>0</v>
      </c>
      <c r="Q7" s="40">
        <v>0</v>
      </c>
      <c r="R7" s="40">
        <v>0</v>
      </c>
      <c r="S7" s="40">
        <v>0</v>
      </c>
      <c r="T7" s="40">
        <v>0</v>
      </c>
      <c r="U7" s="40">
        <v>-5070098</v>
      </c>
      <c r="V7" s="40">
        <v>0</v>
      </c>
      <c r="W7" s="41">
        <f>H7+I7+J7+K7-L7+M7+N7+O7+P7+Q7+R7+U7+V7+S7+T7</f>
        <v>230888682</v>
      </c>
      <c r="X7" s="40">
        <v>0</v>
      </c>
      <c r="Y7" s="41">
        <f>W7+X7</f>
        <v>230888682</v>
      </c>
    </row>
    <row r="8" spans="1:25" x14ac:dyDescent="0.25">
      <c r="A8" s="318" t="s">
        <v>265</v>
      </c>
      <c r="B8" s="318"/>
      <c r="C8" s="318"/>
      <c r="D8" s="318"/>
      <c r="E8" s="318"/>
      <c r="F8" s="318"/>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5">
      <c r="A9" s="318" t="s">
        <v>266</v>
      </c>
      <c r="B9" s="318"/>
      <c r="C9" s="318"/>
      <c r="D9" s="318"/>
      <c r="E9" s="318"/>
      <c r="F9" s="318"/>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5">
      <c r="A10" s="324" t="s">
        <v>300</v>
      </c>
      <c r="B10" s="324"/>
      <c r="C10" s="324"/>
      <c r="D10" s="324"/>
      <c r="E10" s="324"/>
      <c r="F10" s="324"/>
      <c r="G10" s="7">
        <v>4</v>
      </c>
      <c r="H10" s="41">
        <f>H7+H8+H9</f>
        <v>235957660</v>
      </c>
      <c r="I10" s="41">
        <f t="shared" ref="I10:Y10" si="2">I7+I8+I9</f>
        <v>1120</v>
      </c>
      <c r="J10" s="41">
        <f t="shared" si="2"/>
        <v>0</v>
      </c>
      <c r="K10" s="41">
        <f>K7+K8+K9</f>
        <v>0</v>
      </c>
      <c r="L10" s="41">
        <f t="shared" si="2"/>
        <v>0</v>
      </c>
      <c r="M10" s="41">
        <f t="shared" si="2"/>
        <v>0</v>
      </c>
      <c r="N10" s="41">
        <f t="shared" si="2"/>
        <v>0</v>
      </c>
      <c r="O10" s="41">
        <f t="shared" si="2"/>
        <v>0</v>
      </c>
      <c r="P10" s="41">
        <f t="shared" si="2"/>
        <v>0</v>
      </c>
      <c r="Q10" s="41">
        <f t="shared" si="2"/>
        <v>0</v>
      </c>
      <c r="R10" s="41">
        <f t="shared" si="2"/>
        <v>0</v>
      </c>
      <c r="S10" s="41">
        <f t="shared" si="2"/>
        <v>0</v>
      </c>
      <c r="T10" s="41">
        <f t="shared" si="2"/>
        <v>0</v>
      </c>
      <c r="U10" s="41">
        <f t="shared" si="2"/>
        <v>-5070098</v>
      </c>
      <c r="V10" s="41">
        <f t="shared" si="2"/>
        <v>0</v>
      </c>
      <c r="W10" s="41">
        <f t="shared" si="2"/>
        <v>230888682</v>
      </c>
      <c r="X10" s="41">
        <f t="shared" si="2"/>
        <v>0</v>
      </c>
      <c r="Y10" s="41">
        <f t="shared" si="2"/>
        <v>230888682</v>
      </c>
    </row>
    <row r="11" spans="1:25" x14ac:dyDescent="0.25">
      <c r="A11" s="318" t="s">
        <v>267</v>
      </c>
      <c r="B11" s="318"/>
      <c r="C11" s="318"/>
      <c r="D11" s="318"/>
      <c r="E11" s="318"/>
      <c r="F11" s="318"/>
      <c r="G11" s="6">
        <v>5</v>
      </c>
      <c r="H11" s="42">
        <v>0</v>
      </c>
      <c r="I11" s="42">
        <v>0</v>
      </c>
      <c r="J11" s="42">
        <v>0</v>
      </c>
      <c r="K11" s="42">
        <v>0</v>
      </c>
      <c r="L11" s="42">
        <v>0</v>
      </c>
      <c r="M11" s="42">
        <v>0</v>
      </c>
      <c r="N11" s="42">
        <v>0</v>
      </c>
      <c r="O11" s="42">
        <v>0</v>
      </c>
      <c r="P11" s="42">
        <v>0</v>
      </c>
      <c r="Q11" s="42">
        <v>0</v>
      </c>
      <c r="R11" s="42">
        <v>0</v>
      </c>
      <c r="S11" s="40">
        <v>0</v>
      </c>
      <c r="T11" s="40">
        <v>0</v>
      </c>
      <c r="U11" s="42">
        <v>0</v>
      </c>
      <c r="V11" s="40">
        <v>-8330680</v>
      </c>
      <c r="W11" s="41">
        <f t="shared" ref="W11:W29" si="3">H11+I11+J11+K11-L11+M11+N11+O11+P11+Q11+R11+U11+V11+S11+T11</f>
        <v>-8330680</v>
      </c>
      <c r="X11" s="40">
        <v>0</v>
      </c>
      <c r="Y11" s="41">
        <f t="shared" ref="Y11:Y29" si="4">W11+X11</f>
        <v>-8330680</v>
      </c>
    </row>
    <row r="12" spans="1:25" x14ac:dyDescent="0.25">
      <c r="A12" s="318" t="s">
        <v>268</v>
      </c>
      <c r="B12" s="318"/>
      <c r="C12" s="318"/>
      <c r="D12" s="318"/>
      <c r="E12" s="318"/>
      <c r="F12" s="318"/>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5">
      <c r="A13" s="318" t="s">
        <v>269</v>
      </c>
      <c r="B13" s="318"/>
      <c r="C13" s="318"/>
      <c r="D13" s="318"/>
      <c r="E13" s="318"/>
      <c r="F13" s="318"/>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5">
      <c r="A14" s="318" t="s">
        <v>418</v>
      </c>
      <c r="B14" s="318"/>
      <c r="C14" s="318"/>
      <c r="D14" s="318"/>
      <c r="E14" s="318"/>
      <c r="F14" s="318"/>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5">
      <c r="A15" s="318" t="s">
        <v>270</v>
      </c>
      <c r="B15" s="318"/>
      <c r="C15" s="318"/>
      <c r="D15" s="318"/>
      <c r="E15" s="318"/>
      <c r="F15" s="318"/>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5">
      <c r="A16" s="318" t="s">
        <v>271</v>
      </c>
      <c r="B16" s="318"/>
      <c r="C16" s="318"/>
      <c r="D16" s="318"/>
      <c r="E16" s="318"/>
      <c r="F16" s="318"/>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5">
      <c r="A17" s="318" t="s">
        <v>272</v>
      </c>
      <c r="B17" s="318"/>
      <c r="C17" s="318"/>
      <c r="D17" s="318"/>
      <c r="E17" s="318"/>
      <c r="F17" s="318"/>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5">
      <c r="A18" s="318" t="s">
        <v>273</v>
      </c>
      <c r="B18" s="318"/>
      <c r="C18" s="318"/>
      <c r="D18" s="318"/>
      <c r="E18" s="318"/>
      <c r="F18" s="318"/>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5">
      <c r="A19" s="318" t="s">
        <v>274</v>
      </c>
      <c r="B19" s="318"/>
      <c r="C19" s="318"/>
      <c r="D19" s="318"/>
      <c r="E19" s="318"/>
      <c r="F19" s="318"/>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5">
      <c r="A20" s="318" t="s">
        <v>275</v>
      </c>
      <c r="B20" s="318"/>
      <c r="C20" s="318"/>
      <c r="D20" s="318"/>
      <c r="E20" s="318"/>
      <c r="F20" s="318"/>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5">
      <c r="A21" s="318" t="s">
        <v>419</v>
      </c>
      <c r="B21" s="318"/>
      <c r="C21" s="318"/>
      <c r="D21" s="318"/>
      <c r="E21" s="318"/>
      <c r="F21" s="318"/>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5">
      <c r="A22" s="318" t="s">
        <v>420</v>
      </c>
      <c r="B22" s="318"/>
      <c r="C22" s="318"/>
      <c r="D22" s="318"/>
      <c r="E22" s="318"/>
      <c r="F22" s="318"/>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5">
      <c r="A23" s="318" t="s">
        <v>421</v>
      </c>
      <c r="B23" s="318"/>
      <c r="C23" s="318"/>
      <c r="D23" s="318"/>
      <c r="E23" s="318"/>
      <c r="F23" s="318"/>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5">
      <c r="A24" s="318" t="s">
        <v>276</v>
      </c>
      <c r="B24" s="318"/>
      <c r="C24" s="318"/>
      <c r="D24" s="318"/>
      <c r="E24" s="318"/>
      <c r="F24" s="318"/>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5">
      <c r="A25" s="318" t="s">
        <v>422</v>
      </c>
      <c r="B25" s="318"/>
      <c r="C25" s="318"/>
      <c r="D25" s="318"/>
      <c r="E25" s="318"/>
      <c r="F25" s="318"/>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5">
      <c r="A26" s="318" t="s">
        <v>430</v>
      </c>
      <c r="B26" s="318"/>
      <c r="C26" s="318"/>
      <c r="D26" s="318"/>
      <c r="E26" s="318"/>
      <c r="F26" s="318"/>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5">
      <c r="A27" s="318" t="s">
        <v>423</v>
      </c>
      <c r="B27" s="318"/>
      <c r="C27" s="318"/>
      <c r="D27" s="318"/>
      <c r="E27" s="318"/>
      <c r="F27" s="318"/>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5">
      <c r="A28" s="318" t="s">
        <v>424</v>
      </c>
      <c r="B28" s="318"/>
      <c r="C28" s="318"/>
      <c r="D28" s="318"/>
      <c r="E28" s="318"/>
      <c r="F28" s="318"/>
      <c r="G28" s="6">
        <v>22</v>
      </c>
      <c r="H28" s="40">
        <v>0</v>
      </c>
      <c r="I28" s="40">
        <v>0</v>
      </c>
      <c r="J28" s="40">
        <v>0</v>
      </c>
      <c r="K28" s="40">
        <v>0</v>
      </c>
      <c r="L28" s="40">
        <v>0</v>
      </c>
      <c r="M28" s="40">
        <v>0</v>
      </c>
      <c r="N28" s="40">
        <v>0</v>
      </c>
      <c r="O28" s="40">
        <v>0</v>
      </c>
      <c r="P28" s="40">
        <v>0</v>
      </c>
      <c r="Q28" s="40">
        <v>0</v>
      </c>
      <c r="R28" s="40">
        <v>0</v>
      </c>
      <c r="S28" s="40">
        <v>0</v>
      </c>
      <c r="T28" s="40">
        <v>0</v>
      </c>
      <c r="U28" s="40">
        <v>0</v>
      </c>
      <c r="V28" s="40">
        <v>0</v>
      </c>
      <c r="W28" s="41">
        <f t="shared" si="3"/>
        <v>0</v>
      </c>
      <c r="X28" s="40">
        <v>0</v>
      </c>
      <c r="Y28" s="41">
        <f t="shared" si="4"/>
        <v>0</v>
      </c>
    </row>
    <row r="29" spans="1:25" ht="12.75" customHeight="1" x14ac:dyDescent="0.25">
      <c r="A29" s="318" t="s">
        <v>425</v>
      </c>
      <c r="B29" s="318"/>
      <c r="C29" s="318"/>
      <c r="D29" s="318"/>
      <c r="E29" s="318"/>
      <c r="F29" s="318"/>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5">
      <c r="A30" s="319" t="s">
        <v>426</v>
      </c>
      <c r="B30" s="319"/>
      <c r="C30" s="319"/>
      <c r="D30" s="319"/>
      <c r="E30" s="319"/>
      <c r="F30" s="319"/>
      <c r="G30" s="8">
        <v>24</v>
      </c>
      <c r="H30" s="43">
        <f>SUM(H10:H29)</f>
        <v>235957660</v>
      </c>
      <c r="I30" s="43">
        <f t="shared" ref="I30:Y30" si="5">SUM(I10:I29)</f>
        <v>1120</v>
      </c>
      <c r="J30" s="43">
        <f t="shared" si="5"/>
        <v>0</v>
      </c>
      <c r="K30" s="43">
        <f t="shared" si="5"/>
        <v>0</v>
      </c>
      <c r="L30" s="43">
        <f t="shared" si="5"/>
        <v>0</v>
      </c>
      <c r="M30" s="43">
        <f t="shared" si="5"/>
        <v>0</v>
      </c>
      <c r="N30" s="43">
        <f t="shared" si="5"/>
        <v>0</v>
      </c>
      <c r="O30" s="43">
        <f t="shared" si="5"/>
        <v>0</v>
      </c>
      <c r="P30" s="43">
        <f t="shared" si="5"/>
        <v>0</v>
      </c>
      <c r="Q30" s="43">
        <f t="shared" si="5"/>
        <v>0</v>
      </c>
      <c r="R30" s="43">
        <f t="shared" si="5"/>
        <v>0</v>
      </c>
      <c r="S30" s="43">
        <f t="shared" si="5"/>
        <v>0</v>
      </c>
      <c r="T30" s="43">
        <f t="shared" si="5"/>
        <v>0</v>
      </c>
      <c r="U30" s="43">
        <f t="shared" si="5"/>
        <v>-5070098</v>
      </c>
      <c r="V30" s="43">
        <f t="shared" si="5"/>
        <v>-8330680</v>
      </c>
      <c r="W30" s="43">
        <f t="shared" si="5"/>
        <v>222558002</v>
      </c>
      <c r="X30" s="43">
        <f t="shared" si="5"/>
        <v>0</v>
      </c>
      <c r="Y30" s="43">
        <f t="shared" si="5"/>
        <v>222558002</v>
      </c>
    </row>
    <row r="31" spans="1:25" x14ac:dyDescent="0.25">
      <c r="A31" s="320" t="s">
        <v>277</v>
      </c>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row>
    <row r="32" spans="1:25" ht="36.75" customHeight="1" x14ac:dyDescent="0.25">
      <c r="A32" s="316" t="s">
        <v>278</v>
      </c>
      <c r="B32" s="316"/>
      <c r="C32" s="316"/>
      <c r="D32" s="316"/>
      <c r="E32" s="316"/>
      <c r="F32" s="316"/>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5">
      <c r="A33" s="316" t="s">
        <v>427</v>
      </c>
      <c r="B33" s="316"/>
      <c r="C33" s="316"/>
      <c r="D33" s="316"/>
      <c r="E33" s="316"/>
      <c r="F33" s="316"/>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-8330680</v>
      </c>
      <c r="W33" s="41">
        <f t="shared" si="8"/>
        <v>-8330680</v>
      </c>
      <c r="X33" s="41">
        <f t="shared" si="8"/>
        <v>0</v>
      </c>
      <c r="Y33" s="41">
        <f t="shared" si="8"/>
        <v>-8330680</v>
      </c>
    </row>
    <row r="34" spans="1:25" ht="30.75" customHeight="1" x14ac:dyDescent="0.25">
      <c r="A34" s="317" t="s">
        <v>428</v>
      </c>
      <c r="B34" s="317"/>
      <c r="C34" s="317"/>
      <c r="D34" s="317"/>
      <c r="E34" s="317"/>
      <c r="F34" s="317"/>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0</v>
      </c>
      <c r="V34" s="43">
        <f t="shared" si="10"/>
        <v>0</v>
      </c>
      <c r="W34" s="43">
        <f t="shared" si="10"/>
        <v>0</v>
      </c>
      <c r="X34" s="43">
        <f t="shared" si="10"/>
        <v>0</v>
      </c>
      <c r="Y34" s="43">
        <f t="shared" si="10"/>
        <v>0</v>
      </c>
    </row>
    <row r="35" spans="1:25" x14ac:dyDescent="0.25">
      <c r="A35" s="320" t="s">
        <v>279</v>
      </c>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row>
    <row r="36" spans="1:25" ht="12.75" customHeight="1" x14ac:dyDescent="0.25">
      <c r="A36" s="323" t="s">
        <v>301</v>
      </c>
      <c r="B36" s="323"/>
      <c r="C36" s="323"/>
      <c r="D36" s="323"/>
      <c r="E36" s="323"/>
      <c r="F36" s="323"/>
      <c r="G36" s="6">
        <v>28</v>
      </c>
      <c r="H36" s="40">
        <f>+H30</f>
        <v>235957660</v>
      </c>
      <c r="I36" s="40">
        <f t="shared" ref="I36:V36" si="12">+I30</f>
        <v>1120</v>
      </c>
      <c r="J36" s="40">
        <f t="shared" si="12"/>
        <v>0</v>
      </c>
      <c r="K36" s="40">
        <f t="shared" si="12"/>
        <v>0</v>
      </c>
      <c r="L36" s="40">
        <f t="shared" si="12"/>
        <v>0</v>
      </c>
      <c r="M36" s="40">
        <f t="shared" si="12"/>
        <v>0</v>
      </c>
      <c r="N36" s="40">
        <f t="shared" si="12"/>
        <v>0</v>
      </c>
      <c r="O36" s="40">
        <f t="shared" si="12"/>
        <v>0</v>
      </c>
      <c r="P36" s="40">
        <f t="shared" si="12"/>
        <v>0</v>
      </c>
      <c r="Q36" s="40">
        <f t="shared" si="12"/>
        <v>0</v>
      </c>
      <c r="R36" s="40">
        <f t="shared" si="12"/>
        <v>0</v>
      </c>
      <c r="S36" s="40">
        <f t="shared" si="12"/>
        <v>0</v>
      </c>
      <c r="T36" s="40">
        <f t="shared" si="12"/>
        <v>0</v>
      </c>
      <c r="U36" s="40">
        <f t="shared" si="12"/>
        <v>-5070098</v>
      </c>
      <c r="V36" s="40">
        <f t="shared" si="12"/>
        <v>-8330680</v>
      </c>
      <c r="W36" s="44">
        <f>H36+I36+J36+K36-L36+M36+N36+O36+P36+Q36+R36+U36+V36+S36+T36</f>
        <v>222558002</v>
      </c>
      <c r="X36" s="40">
        <v>0</v>
      </c>
      <c r="Y36" s="44">
        <f t="shared" ref="Y36:Y38" si="13">W36+X36</f>
        <v>222558002</v>
      </c>
    </row>
    <row r="37" spans="1:25" ht="12.75" customHeight="1" x14ac:dyDescent="0.25">
      <c r="A37" s="318" t="s">
        <v>265</v>
      </c>
      <c r="B37" s="318"/>
      <c r="C37" s="318"/>
      <c r="D37" s="318"/>
      <c r="E37" s="318"/>
      <c r="F37" s="318"/>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4">H37+I37+J37+K37-L37+M37+N37+O37+P37+Q37+R37+U37+V37+S37+T37</f>
        <v>0</v>
      </c>
      <c r="X37" s="40">
        <v>0</v>
      </c>
      <c r="Y37" s="44">
        <f t="shared" si="13"/>
        <v>0</v>
      </c>
    </row>
    <row r="38" spans="1:25" ht="12.75" customHeight="1" x14ac:dyDescent="0.25">
      <c r="A38" s="318" t="s">
        <v>266</v>
      </c>
      <c r="B38" s="318"/>
      <c r="C38" s="318"/>
      <c r="D38" s="318"/>
      <c r="E38" s="318"/>
      <c r="F38" s="318"/>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4"/>
        <v>0</v>
      </c>
      <c r="X38" s="40">
        <v>0</v>
      </c>
      <c r="Y38" s="44">
        <f t="shared" si="13"/>
        <v>0</v>
      </c>
    </row>
    <row r="39" spans="1:25" ht="25.5" customHeight="1" x14ac:dyDescent="0.25">
      <c r="A39" s="324" t="s">
        <v>429</v>
      </c>
      <c r="B39" s="324"/>
      <c r="C39" s="324"/>
      <c r="D39" s="324"/>
      <c r="E39" s="324"/>
      <c r="F39" s="324"/>
      <c r="G39" s="7">
        <v>31</v>
      </c>
      <c r="H39" s="41">
        <f>H36+H37+H38</f>
        <v>235957660</v>
      </c>
      <c r="I39" s="41">
        <f t="shared" ref="I39:Y39" si="15">I36+I37+I38</f>
        <v>1120</v>
      </c>
      <c r="J39" s="41">
        <f t="shared" si="15"/>
        <v>0</v>
      </c>
      <c r="K39" s="41">
        <f t="shared" si="15"/>
        <v>0</v>
      </c>
      <c r="L39" s="41">
        <f t="shared" si="15"/>
        <v>0</v>
      </c>
      <c r="M39" s="41">
        <f t="shared" si="15"/>
        <v>0</v>
      </c>
      <c r="N39" s="41">
        <f t="shared" si="15"/>
        <v>0</v>
      </c>
      <c r="O39" s="41">
        <f t="shared" si="15"/>
        <v>0</v>
      </c>
      <c r="P39" s="41">
        <f t="shared" si="15"/>
        <v>0</v>
      </c>
      <c r="Q39" s="41">
        <f t="shared" si="15"/>
        <v>0</v>
      </c>
      <c r="R39" s="41">
        <f t="shared" si="15"/>
        <v>0</v>
      </c>
      <c r="S39" s="41">
        <f t="shared" si="15"/>
        <v>0</v>
      </c>
      <c r="T39" s="41">
        <f t="shared" si="15"/>
        <v>0</v>
      </c>
      <c r="U39" s="41">
        <f t="shared" si="15"/>
        <v>-5070098</v>
      </c>
      <c r="V39" s="41">
        <f t="shared" si="15"/>
        <v>-8330680</v>
      </c>
      <c r="W39" s="41">
        <f t="shared" si="15"/>
        <v>222558002</v>
      </c>
      <c r="X39" s="41">
        <f t="shared" si="15"/>
        <v>0</v>
      </c>
      <c r="Y39" s="41">
        <f t="shared" si="15"/>
        <v>222558002</v>
      </c>
    </row>
    <row r="40" spans="1:25" ht="12.75" customHeight="1" x14ac:dyDescent="0.25">
      <c r="A40" s="318" t="s">
        <v>267</v>
      </c>
      <c r="B40" s="318"/>
      <c r="C40" s="318"/>
      <c r="D40" s="318"/>
      <c r="E40" s="318"/>
      <c r="F40" s="318"/>
      <c r="G40" s="6">
        <v>32</v>
      </c>
      <c r="H40" s="42">
        <v>0</v>
      </c>
      <c r="I40" s="42">
        <v>0</v>
      </c>
      <c r="J40" s="42">
        <v>0</v>
      </c>
      <c r="K40" s="42">
        <v>0</v>
      </c>
      <c r="L40" s="42">
        <v>0</v>
      </c>
      <c r="M40" s="42">
        <v>0</v>
      </c>
      <c r="N40" s="42">
        <v>0</v>
      </c>
      <c r="O40" s="42">
        <v>0</v>
      </c>
      <c r="P40" s="42">
        <v>0</v>
      </c>
      <c r="Q40" s="42">
        <v>0</v>
      </c>
      <c r="R40" s="42">
        <v>0</v>
      </c>
      <c r="S40" s="40">
        <v>0</v>
      </c>
      <c r="T40" s="40">
        <v>0</v>
      </c>
      <c r="U40" s="42">
        <v>0</v>
      </c>
      <c r="V40" s="40">
        <v>2508504</v>
      </c>
      <c r="W40" s="44">
        <f t="shared" ref="W40:W58" si="16">H40+I40+J40+K40-L40+M40+N40+O40+P40+Q40+R40+U40+V40+S40+T40</f>
        <v>2508504</v>
      </c>
      <c r="X40" s="40">
        <v>0</v>
      </c>
      <c r="Y40" s="44">
        <f t="shared" ref="Y40:Y58" si="17">W40+X40</f>
        <v>2508504</v>
      </c>
    </row>
    <row r="41" spans="1:25" ht="12.75" customHeight="1" x14ac:dyDescent="0.25">
      <c r="A41" s="318" t="s">
        <v>268</v>
      </c>
      <c r="B41" s="318"/>
      <c r="C41" s="318"/>
      <c r="D41" s="318"/>
      <c r="E41" s="318"/>
      <c r="F41" s="318"/>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6"/>
        <v>0</v>
      </c>
      <c r="X41" s="40">
        <v>0</v>
      </c>
      <c r="Y41" s="44">
        <f t="shared" si="17"/>
        <v>0</v>
      </c>
    </row>
    <row r="42" spans="1:25" ht="27" customHeight="1" x14ac:dyDescent="0.25">
      <c r="A42" s="318" t="s">
        <v>280</v>
      </c>
      <c r="B42" s="318"/>
      <c r="C42" s="318"/>
      <c r="D42" s="318"/>
      <c r="E42" s="318"/>
      <c r="F42" s="318"/>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6"/>
        <v>0</v>
      </c>
      <c r="X42" s="40">
        <v>0</v>
      </c>
      <c r="Y42" s="44">
        <f t="shared" si="17"/>
        <v>0</v>
      </c>
    </row>
    <row r="43" spans="1:25" ht="20.25" customHeight="1" x14ac:dyDescent="0.25">
      <c r="A43" s="318" t="s">
        <v>418</v>
      </c>
      <c r="B43" s="318"/>
      <c r="C43" s="318"/>
      <c r="D43" s="318"/>
      <c r="E43" s="318"/>
      <c r="F43" s="318"/>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6"/>
        <v>0</v>
      </c>
      <c r="X43" s="40">
        <v>0</v>
      </c>
      <c r="Y43" s="44">
        <f t="shared" si="17"/>
        <v>0</v>
      </c>
    </row>
    <row r="44" spans="1:25" ht="21" customHeight="1" x14ac:dyDescent="0.25">
      <c r="A44" s="318" t="s">
        <v>270</v>
      </c>
      <c r="B44" s="318"/>
      <c r="C44" s="318"/>
      <c r="D44" s="318"/>
      <c r="E44" s="318"/>
      <c r="F44" s="318"/>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6"/>
        <v>0</v>
      </c>
      <c r="X44" s="40">
        <v>0</v>
      </c>
      <c r="Y44" s="44">
        <f t="shared" si="17"/>
        <v>0</v>
      </c>
    </row>
    <row r="45" spans="1:25" ht="29.25" customHeight="1" x14ac:dyDescent="0.25">
      <c r="A45" s="318" t="s">
        <v>271</v>
      </c>
      <c r="B45" s="318"/>
      <c r="C45" s="318"/>
      <c r="D45" s="318"/>
      <c r="E45" s="318"/>
      <c r="F45" s="318"/>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6"/>
        <v>0</v>
      </c>
      <c r="X45" s="40">
        <v>0</v>
      </c>
      <c r="Y45" s="44">
        <f t="shared" si="17"/>
        <v>0</v>
      </c>
    </row>
    <row r="46" spans="1:25" ht="21" customHeight="1" x14ac:dyDescent="0.25">
      <c r="A46" s="318" t="s">
        <v>281</v>
      </c>
      <c r="B46" s="318"/>
      <c r="C46" s="318"/>
      <c r="D46" s="318"/>
      <c r="E46" s="318"/>
      <c r="F46" s="318"/>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6"/>
        <v>0</v>
      </c>
      <c r="X46" s="40">
        <v>0</v>
      </c>
      <c r="Y46" s="44">
        <f t="shared" si="17"/>
        <v>0</v>
      </c>
    </row>
    <row r="47" spans="1:25" ht="12.75" customHeight="1" x14ac:dyDescent="0.25">
      <c r="A47" s="318" t="s">
        <v>273</v>
      </c>
      <c r="B47" s="318"/>
      <c r="C47" s="318"/>
      <c r="D47" s="318"/>
      <c r="E47" s="318"/>
      <c r="F47" s="318"/>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6"/>
        <v>0</v>
      </c>
      <c r="X47" s="40">
        <v>0</v>
      </c>
      <c r="Y47" s="44">
        <f t="shared" si="17"/>
        <v>0</v>
      </c>
    </row>
    <row r="48" spans="1:25" ht="12.75" customHeight="1" x14ac:dyDescent="0.25">
      <c r="A48" s="318" t="s">
        <v>274</v>
      </c>
      <c r="B48" s="318"/>
      <c r="C48" s="318"/>
      <c r="D48" s="318"/>
      <c r="E48" s="318"/>
      <c r="F48" s="318"/>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6"/>
        <v>0</v>
      </c>
      <c r="X48" s="40">
        <v>0</v>
      </c>
      <c r="Y48" s="44">
        <f t="shared" si="17"/>
        <v>0</v>
      </c>
    </row>
    <row r="49" spans="1:25" ht="12.75" customHeight="1" x14ac:dyDescent="0.25">
      <c r="A49" s="318" t="s">
        <v>275</v>
      </c>
      <c r="B49" s="318"/>
      <c r="C49" s="318"/>
      <c r="D49" s="318"/>
      <c r="E49" s="318"/>
      <c r="F49" s="318"/>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6"/>
        <v>0</v>
      </c>
      <c r="X49" s="40">
        <v>0</v>
      </c>
      <c r="Y49" s="44">
        <f t="shared" si="17"/>
        <v>0</v>
      </c>
    </row>
    <row r="50" spans="1:25" ht="24" customHeight="1" x14ac:dyDescent="0.25">
      <c r="A50" s="318" t="s">
        <v>419</v>
      </c>
      <c r="B50" s="318"/>
      <c r="C50" s="318"/>
      <c r="D50" s="318"/>
      <c r="E50" s="318"/>
      <c r="F50" s="318"/>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6"/>
        <v>0</v>
      </c>
      <c r="X50" s="40">
        <v>0</v>
      </c>
      <c r="Y50" s="44">
        <f t="shared" si="17"/>
        <v>0</v>
      </c>
    </row>
    <row r="51" spans="1:25" ht="26.25" customHeight="1" x14ac:dyDescent="0.25">
      <c r="A51" s="318" t="s">
        <v>420</v>
      </c>
      <c r="B51" s="318"/>
      <c r="C51" s="318"/>
      <c r="D51" s="318"/>
      <c r="E51" s="318"/>
      <c r="F51" s="318"/>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6"/>
        <v>0</v>
      </c>
      <c r="X51" s="40">
        <v>0</v>
      </c>
      <c r="Y51" s="44">
        <f t="shared" si="17"/>
        <v>0</v>
      </c>
    </row>
    <row r="52" spans="1:25" ht="22.5" customHeight="1" x14ac:dyDescent="0.25">
      <c r="A52" s="318" t="s">
        <v>421</v>
      </c>
      <c r="B52" s="318"/>
      <c r="C52" s="318"/>
      <c r="D52" s="318"/>
      <c r="E52" s="318"/>
      <c r="F52" s="318"/>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6"/>
        <v>0</v>
      </c>
      <c r="X52" s="40">
        <v>0</v>
      </c>
      <c r="Y52" s="44">
        <f t="shared" si="17"/>
        <v>0</v>
      </c>
    </row>
    <row r="53" spans="1:25" ht="12.75" customHeight="1" x14ac:dyDescent="0.25">
      <c r="A53" s="318" t="s">
        <v>276</v>
      </c>
      <c r="B53" s="318"/>
      <c r="C53" s="318"/>
      <c r="D53" s="318"/>
      <c r="E53" s="318"/>
      <c r="F53" s="318"/>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6"/>
        <v>0</v>
      </c>
      <c r="X53" s="40">
        <v>0</v>
      </c>
      <c r="Y53" s="44">
        <f t="shared" si="17"/>
        <v>0</v>
      </c>
    </row>
    <row r="54" spans="1:25" ht="12.75" customHeight="1" x14ac:dyDescent="0.25">
      <c r="A54" s="318" t="s">
        <v>422</v>
      </c>
      <c r="B54" s="318"/>
      <c r="C54" s="318"/>
      <c r="D54" s="318"/>
      <c r="E54" s="318"/>
      <c r="F54" s="318"/>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6"/>
        <v>0</v>
      </c>
      <c r="X54" s="40">
        <v>0</v>
      </c>
      <c r="Y54" s="44">
        <f t="shared" si="17"/>
        <v>0</v>
      </c>
    </row>
    <row r="55" spans="1:25" ht="12.75" customHeight="1" x14ac:dyDescent="0.25">
      <c r="A55" s="318" t="s">
        <v>430</v>
      </c>
      <c r="B55" s="318"/>
      <c r="C55" s="318"/>
      <c r="D55" s="318"/>
      <c r="E55" s="318"/>
      <c r="F55" s="318"/>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6"/>
        <v>0</v>
      </c>
      <c r="X55" s="40">
        <v>0</v>
      </c>
      <c r="Y55" s="44">
        <f t="shared" si="17"/>
        <v>0</v>
      </c>
    </row>
    <row r="56" spans="1:25" ht="12.75" customHeight="1" x14ac:dyDescent="0.25">
      <c r="A56" s="318" t="s">
        <v>423</v>
      </c>
      <c r="B56" s="318"/>
      <c r="C56" s="318"/>
      <c r="D56" s="318"/>
      <c r="E56" s="318"/>
      <c r="F56" s="318"/>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6"/>
        <v>0</v>
      </c>
      <c r="X56" s="40">
        <v>0</v>
      </c>
      <c r="Y56" s="44">
        <f t="shared" si="17"/>
        <v>0</v>
      </c>
    </row>
    <row r="57" spans="1:25" ht="12.75" customHeight="1" x14ac:dyDescent="0.25">
      <c r="A57" s="318" t="s">
        <v>431</v>
      </c>
      <c r="B57" s="318"/>
      <c r="C57" s="318"/>
      <c r="D57" s="318"/>
      <c r="E57" s="318"/>
      <c r="F57" s="318"/>
      <c r="G57" s="6">
        <v>49</v>
      </c>
      <c r="H57" s="40">
        <v>0</v>
      </c>
      <c r="I57" s="40">
        <v>0</v>
      </c>
      <c r="J57" s="40">
        <v>0</v>
      </c>
      <c r="K57" s="40">
        <v>0</v>
      </c>
      <c r="L57" s="40">
        <v>0</v>
      </c>
      <c r="M57" s="40">
        <v>0</v>
      </c>
      <c r="N57" s="40">
        <v>0</v>
      </c>
      <c r="O57" s="40">
        <v>0</v>
      </c>
      <c r="P57" s="40">
        <v>0</v>
      </c>
      <c r="Q57" s="40">
        <v>0</v>
      </c>
      <c r="R57" s="40">
        <v>0</v>
      </c>
      <c r="S57" s="40">
        <v>0</v>
      </c>
      <c r="T57" s="40">
        <v>0</v>
      </c>
      <c r="U57" s="40">
        <f>-V57</f>
        <v>-8330680</v>
      </c>
      <c r="V57" s="40">
        <f>-V39</f>
        <v>8330680</v>
      </c>
      <c r="W57" s="44">
        <f t="shared" si="16"/>
        <v>0</v>
      </c>
      <c r="X57" s="40">
        <v>0</v>
      </c>
      <c r="Y57" s="44">
        <f t="shared" si="17"/>
        <v>0</v>
      </c>
    </row>
    <row r="58" spans="1:25" ht="12.75" customHeight="1" x14ac:dyDescent="0.25">
      <c r="A58" s="318" t="s">
        <v>425</v>
      </c>
      <c r="B58" s="318"/>
      <c r="C58" s="318"/>
      <c r="D58" s="318"/>
      <c r="E58" s="318"/>
      <c r="F58" s="318"/>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6"/>
        <v>0</v>
      </c>
      <c r="X58" s="40">
        <v>0</v>
      </c>
      <c r="Y58" s="44">
        <f t="shared" si="17"/>
        <v>0</v>
      </c>
    </row>
    <row r="59" spans="1:25" ht="25.5" customHeight="1" x14ac:dyDescent="0.25">
      <c r="A59" s="319" t="s">
        <v>432</v>
      </c>
      <c r="B59" s="319"/>
      <c r="C59" s="319"/>
      <c r="D59" s="319"/>
      <c r="E59" s="319"/>
      <c r="F59" s="319"/>
      <c r="G59" s="8">
        <v>51</v>
      </c>
      <c r="H59" s="43">
        <f>SUM(H39:H58)</f>
        <v>235957660</v>
      </c>
      <c r="I59" s="43">
        <f t="shared" ref="I59:Y59" si="18">SUM(I39:I58)</f>
        <v>1120</v>
      </c>
      <c r="J59" s="43">
        <f t="shared" si="18"/>
        <v>0</v>
      </c>
      <c r="K59" s="43">
        <f t="shared" si="18"/>
        <v>0</v>
      </c>
      <c r="L59" s="43">
        <f t="shared" si="18"/>
        <v>0</v>
      </c>
      <c r="M59" s="43">
        <f t="shared" si="18"/>
        <v>0</v>
      </c>
      <c r="N59" s="43">
        <f t="shared" si="18"/>
        <v>0</v>
      </c>
      <c r="O59" s="43">
        <f t="shared" si="18"/>
        <v>0</v>
      </c>
      <c r="P59" s="43">
        <f t="shared" si="18"/>
        <v>0</v>
      </c>
      <c r="Q59" s="43">
        <f t="shared" si="18"/>
        <v>0</v>
      </c>
      <c r="R59" s="43">
        <f t="shared" si="18"/>
        <v>0</v>
      </c>
      <c r="S59" s="43">
        <f t="shared" si="18"/>
        <v>0</v>
      </c>
      <c r="T59" s="43">
        <f t="shared" si="18"/>
        <v>0</v>
      </c>
      <c r="U59" s="43">
        <f t="shared" si="18"/>
        <v>-13400778</v>
      </c>
      <c r="V59" s="43">
        <f t="shared" si="18"/>
        <v>2508504</v>
      </c>
      <c r="W59" s="43">
        <f t="shared" si="18"/>
        <v>225066506</v>
      </c>
      <c r="X59" s="43">
        <f t="shared" si="18"/>
        <v>0</v>
      </c>
      <c r="Y59" s="43">
        <f t="shared" si="18"/>
        <v>225066506</v>
      </c>
    </row>
    <row r="60" spans="1:25" x14ac:dyDescent="0.25">
      <c r="A60" s="320" t="s">
        <v>277</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row>
    <row r="61" spans="1:25" ht="31.5" customHeight="1" x14ac:dyDescent="0.25">
      <c r="A61" s="316" t="s">
        <v>433</v>
      </c>
      <c r="B61" s="316"/>
      <c r="C61" s="316"/>
      <c r="D61" s="316"/>
      <c r="E61" s="316"/>
      <c r="F61" s="316"/>
      <c r="G61" s="7">
        <v>52</v>
      </c>
      <c r="H61" s="44">
        <f>SUM(H41:H49)</f>
        <v>0</v>
      </c>
      <c r="I61" s="44">
        <f t="shared" ref="I61:Y61" si="19">SUM(I41:I49)</f>
        <v>0</v>
      </c>
      <c r="J61" s="44">
        <f t="shared" si="19"/>
        <v>0</v>
      </c>
      <c r="K61" s="44">
        <f t="shared" si="19"/>
        <v>0</v>
      </c>
      <c r="L61" s="44">
        <f t="shared" si="19"/>
        <v>0</v>
      </c>
      <c r="M61" s="44">
        <f t="shared" si="19"/>
        <v>0</v>
      </c>
      <c r="N61" s="44">
        <f t="shared" si="19"/>
        <v>0</v>
      </c>
      <c r="O61" s="44">
        <f t="shared" si="19"/>
        <v>0</v>
      </c>
      <c r="P61" s="44">
        <f t="shared" si="19"/>
        <v>0</v>
      </c>
      <c r="Q61" s="44">
        <f t="shared" si="19"/>
        <v>0</v>
      </c>
      <c r="R61" s="44">
        <f t="shared" si="19"/>
        <v>0</v>
      </c>
      <c r="S61" s="44">
        <f t="shared" ref="S61:T61" si="20">SUM(S41:S49)</f>
        <v>0</v>
      </c>
      <c r="T61" s="44">
        <f t="shared" si="20"/>
        <v>0</v>
      </c>
      <c r="U61" s="44">
        <f t="shared" si="19"/>
        <v>0</v>
      </c>
      <c r="V61" s="44">
        <f t="shared" si="19"/>
        <v>0</v>
      </c>
      <c r="W61" s="44">
        <f t="shared" si="19"/>
        <v>0</v>
      </c>
      <c r="X61" s="44">
        <f t="shared" si="19"/>
        <v>0</v>
      </c>
      <c r="Y61" s="44">
        <f t="shared" si="19"/>
        <v>0</v>
      </c>
    </row>
    <row r="62" spans="1:25" ht="27.75" customHeight="1" x14ac:dyDescent="0.25">
      <c r="A62" s="316" t="s">
        <v>434</v>
      </c>
      <c r="B62" s="316"/>
      <c r="C62" s="316"/>
      <c r="D62" s="316"/>
      <c r="E62" s="316"/>
      <c r="F62" s="316"/>
      <c r="G62" s="7">
        <v>53</v>
      </c>
      <c r="H62" s="44">
        <f>H40+H61</f>
        <v>0</v>
      </c>
      <c r="I62" s="44">
        <f t="shared" ref="I62:Y62" si="21">I40+I61</f>
        <v>0</v>
      </c>
      <c r="J62" s="44">
        <f t="shared" si="21"/>
        <v>0</v>
      </c>
      <c r="K62" s="44">
        <f t="shared" si="21"/>
        <v>0</v>
      </c>
      <c r="L62" s="44">
        <f t="shared" si="21"/>
        <v>0</v>
      </c>
      <c r="M62" s="44">
        <f t="shared" si="21"/>
        <v>0</v>
      </c>
      <c r="N62" s="44">
        <f t="shared" si="21"/>
        <v>0</v>
      </c>
      <c r="O62" s="44">
        <f t="shared" si="21"/>
        <v>0</v>
      </c>
      <c r="P62" s="44">
        <f t="shared" si="21"/>
        <v>0</v>
      </c>
      <c r="Q62" s="44">
        <f t="shared" si="21"/>
        <v>0</v>
      </c>
      <c r="R62" s="44">
        <f t="shared" si="21"/>
        <v>0</v>
      </c>
      <c r="S62" s="44">
        <f t="shared" ref="S62:T62" si="22">S40+S61</f>
        <v>0</v>
      </c>
      <c r="T62" s="44">
        <f t="shared" si="22"/>
        <v>0</v>
      </c>
      <c r="U62" s="44">
        <f t="shared" si="21"/>
        <v>0</v>
      </c>
      <c r="V62" s="44">
        <f t="shared" si="21"/>
        <v>2508504</v>
      </c>
      <c r="W62" s="44">
        <f t="shared" si="21"/>
        <v>2508504</v>
      </c>
      <c r="X62" s="44">
        <f t="shared" si="21"/>
        <v>0</v>
      </c>
      <c r="Y62" s="44">
        <f t="shared" si="21"/>
        <v>2508504</v>
      </c>
    </row>
    <row r="63" spans="1:25" ht="29.25" customHeight="1" x14ac:dyDescent="0.25">
      <c r="A63" s="317" t="s">
        <v>435</v>
      </c>
      <c r="B63" s="317"/>
      <c r="C63" s="317"/>
      <c r="D63" s="317"/>
      <c r="E63" s="317"/>
      <c r="F63" s="317"/>
      <c r="G63" s="8">
        <v>54</v>
      </c>
      <c r="H63" s="45">
        <f>SUM(H50:H58)</f>
        <v>0</v>
      </c>
      <c r="I63" s="45">
        <f t="shared" ref="I63:Y63" si="23">SUM(I50:I58)</f>
        <v>0</v>
      </c>
      <c r="J63" s="45">
        <f t="shared" si="23"/>
        <v>0</v>
      </c>
      <c r="K63" s="45">
        <f t="shared" si="23"/>
        <v>0</v>
      </c>
      <c r="L63" s="45">
        <f t="shared" si="23"/>
        <v>0</v>
      </c>
      <c r="M63" s="45">
        <f t="shared" si="23"/>
        <v>0</v>
      </c>
      <c r="N63" s="45">
        <f t="shared" si="23"/>
        <v>0</v>
      </c>
      <c r="O63" s="45">
        <f t="shared" si="23"/>
        <v>0</v>
      </c>
      <c r="P63" s="45">
        <f t="shared" si="23"/>
        <v>0</v>
      </c>
      <c r="Q63" s="45">
        <f t="shared" si="23"/>
        <v>0</v>
      </c>
      <c r="R63" s="45">
        <f t="shared" si="23"/>
        <v>0</v>
      </c>
      <c r="S63" s="45">
        <f t="shared" ref="S63:T63" si="24">SUM(S50:S58)</f>
        <v>0</v>
      </c>
      <c r="T63" s="45">
        <f t="shared" si="24"/>
        <v>0</v>
      </c>
      <c r="U63" s="45">
        <f t="shared" si="23"/>
        <v>-8330680</v>
      </c>
      <c r="V63" s="45">
        <f t="shared" si="23"/>
        <v>8330680</v>
      </c>
      <c r="W63" s="45">
        <f t="shared" si="23"/>
        <v>0</v>
      </c>
      <c r="X63" s="45">
        <f t="shared" si="23"/>
        <v>0</v>
      </c>
      <c r="Y63" s="45">
        <f t="shared" si="23"/>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222"/>
  <sheetViews>
    <sheetView showGridLines="0" tabSelected="1" zoomScale="66" zoomScaleNormal="66" workbookViewId="0">
      <selection sqref="A1:XFD1048576"/>
    </sheetView>
  </sheetViews>
  <sheetFormatPr defaultRowHeight="13.2" x14ac:dyDescent="0.25"/>
  <cols>
    <col min="1" max="1" width="65.21875" bestFit="1" customWidth="1"/>
    <col min="2" max="2" width="17.88671875" bestFit="1" customWidth="1"/>
    <col min="3" max="3" width="13.77734375" bestFit="1" customWidth="1"/>
    <col min="4" max="4" width="14.77734375" customWidth="1"/>
    <col min="6" max="6" width="14.77734375" customWidth="1"/>
  </cols>
  <sheetData>
    <row r="2" spans="1:2" x14ac:dyDescent="0.25">
      <c r="A2" s="130" t="s">
        <v>601</v>
      </c>
    </row>
    <row r="3" spans="1:2" x14ac:dyDescent="0.25">
      <c r="A3" s="130" t="s">
        <v>552</v>
      </c>
    </row>
    <row r="4" spans="1:2" x14ac:dyDescent="0.25">
      <c r="A4" s="131"/>
    </row>
    <row r="5" spans="1:2" x14ac:dyDescent="0.25">
      <c r="A5" s="131"/>
    </row>
    <row r="6" spans="1:2" x14ac:dyDescent="0.25">
      <c r="A6" s="132" t="s">
        <v>461</v>
      </c>
    </row>
    <row r="7" spans="1:2" x14ac:dyDescent="0.25">
      <c r="A7" s="133"/>
    </row>
    <row r="8" spans="1:2" x14ac:dyDescent="0.25">
      <c r="A8" s="134" t="s">
        <v>462</v>
      </c>
      <c r="B8" s="134" t="s">
        <v>453</v>
      </c>
    </row>
    <row r="9" spans="1:2" ht="22.8" x14ac:dyDescent="0.25">
      <c r="A9" s="134" t="s">
        <v>463</v>
      </c>
      <c r="B9" s="134" t="s">
        <v>464</v>
      </c>
    </row>
    <row r="10" spans="1:2" x14ac:dyDescent="0.25">
      <c r="A10" s="134" t="s">
        <v>465</v>
      </c>
      <c r="B10" s="134">
        <v>48594515409</v>
      </c>
    </row>
    <row r="11" spans="1:2" x14ac:dyDescent="0.25">
      <c r="A11" s="134"/>
    </row>
    <row r="12" spans="1:2" ht="34.200000000000003" x14ac:dyDescent="0.25">
      <c r="A12" s="134" t="s">
        <v>466</v>
      </c>
    </row>
    <row r="13" spans="1:2" x14ac:dyDescent="0.25">
      <c r="A13" s="134"/>
    </row>
    <row r="14" spans="1:2" ht="34.200000000000003" x14ac:dyDescent="0.25">
      <c r="A14" s="134" t="s">
        <v>467</v>
      </c>
    </row>
    <row r="15" spans="1:2" x14ac:dyDescent="0.25">
      <c r="A15" s="134"/>
    </row>
    <row r="16" spans="1:2" x14ac:dyDescent="0.25">
      <c r="A16" s="135" t="s">
        <v>468</v>
      </c>
    </row>
    <row r="17" spans="1:3" x14ac:dyDescent="0.25">
      <c r="A17" s="134"/>
    </row>
    <row r="18" spans="1:3" x14ac:dyDescent="0.25">
      <c r="A18" s="134" t="s">
        <v>469</v>
      </c>
    </row>
    <row r="19" spans="1:3" x14ac:dyDescent="0.25">
      <c r="A19" s="134" t="s">
        <v>470</v>
      </c>
    </row>
    <row r="20" spans="1:3" x14ac:dyDescent="0.25">
      <c r="A20" s="134"/>
    </row>
    <row r="21" spans="1:3" x14ac:dyDescent="0.25">
      <c r="A21" s="134" t="s">
        <v>471</v>
      </c>
    </row>
    <row r="22" spans="1:3" x14ac:dyDescent="0.25">
      <c r="A22" s="134" t="s">
        <v>472</v>
      </c>
    </row>
    <row r="23" spans="1:3" x14ac:dyDescent="0.25">
      <c r="A23" s="134" t="s">
        <v>473</v>
      </c>
    </row>
    <row r="24" spans="1:3" x14ac:dyDescent="0.25">
      <c r="A24" s="134" t="s">
        <v>474</v>
      </c>
    </row>
    <row r="25" spans="1:3" x14ac:dyDescent="0.25">
      <c r="A25" s="134" t="s">
        <v>475</v>
      </c>
    </row>
    <row r="26" spans="1:3" x14ac:dyDescent="0.25">
      <c r="A26" s="134"/>
    </row>
    <row r="27" spans="1:3" x14ac:dyDescent="0.25">
      <c r="A27" s="135" t="s">
        <v>476</v>
      </c>
    </row>
    <row r="28" spans="1:3" x14ac:dyDescent="0.25">
      <c r="A28" s="134"/>
    </row>
    <row r="29" spans="1:3" x14ac:dyDescent="0.25">
      <c r="A29" s="134" t="s">
        <v>562</v>
      </c>
    </row>
    <row r="30" spans="1:3" ht="13.8" thickBot="1" x14ac:dyDescent="0.3">
      <c r="A30" s="134"/>
    </row>
    <row r="31" spans="1:3" ht="13.8" thickBot="1" x14ac:dyDescent="0.3">
      <c r="A31" s="136"/>
      <c r="B31" s="137">
        <v>44196</v>
      </c>
      <c r="C31" s="137">
        <v>44561</v>
      </c>
    </row>
    <row r="32" spans="1:3" x14ac:dyDescent="0.25">
      <c r="A32" s="138" t="s">
        <v>563</v>
      </c>
      <c r="B32" s="343">
        <v>0.77190000000000003</v>
      </c>
      <c r="C32" s="343">
        <v>0.77190000000000003</v>
      </c>
    </row>
    <row r="33" spans="1:3" ht="13.8" thickBot="1" x14ac:dyDescent="0.3">
      <c r="A33" s="139" t="s">
        <v>477</v>
      </c>
      <c r="B33" s="344"/>
      <c r="C33" s="344"/>
    </row>
    <row r="34" spans="1:3" ht="13.8" thickBot="1" x14ac:dyDescent="0.3">
      <c r="A34" s="140" t="s">
        <v>478</v>
      </c>
      <c r="B34" s="141">
        <v>0.2</v>
      </c>
      <c r="C34" s="141">
        <v>0.2</v>
      </c>
    </row>
    <row r="35" spans="1:3" x14ac:dyDescent="0.25">
      <c r="A35" s="138" t="s">
        <v>563</v>
      </c>
      <c r="B35" s="343">
        <v>5.4000000000000003E-3</v>
      </c>
      <c r="C35" s="343">
        <v>5.4000000000000003E-3</v>
      </c>
    </row>
    <row r="36" spans="1:3" ht="13.8" thickBot="1" x14ac:dyDescent="0.3">
      <c r="A36" s="139" t="s">
        <v>479</v>
      </c>
      <c r="B36" s="344"/>
      <c r="C36" s="344"/>
    </row>
    <row r="37" spans="1:3" ht="13.8" thickBot="1" x14ac:dyDescent="0.3">
      <c r="A37" s="140" t="s">
        <v>480</v>
      </c>
      <c r="B37" s="141">
        <v>4.3E-3</v>
      </c>
      <c r="C37" s="141">
        <v>4.3E-3</v>
      </c>
    </row>
    <row r="38" spans="1:3" ht="13.8" thickBot="1" x14ac:dyDescent="0.3">
      <c r="A38" s="139" t="s">
        <v>481</v>
      </c>
      <c r="B38" s="141">
        <v>3.3999999999999998E-3</v>
      </c>
      <c r="C38" s="141">
        <v>1.6999999999999999E-3</v>
      </c>
    </row>
    <row r="39" spans="1:3" ht="13.8" thickBot="1" x14ac:dyDescent="0.3">
      <c r="A39" s="139" t="s">
        <v>482</v>
      </c>
      <c r="B39" s="141">
        <v>1.1000000000000001E-3</v>
      </c>
      <c r="C39" s="141">
        <v>1.1000000000000001E-3</v>
      </c>
    </row>
    <row r="40" spans="1:3" ht="13.8" thickBot="1" x14ac:dyDescent="0.3">
      <c r="A40" s="139" t="s">
        <v>483</v>
      </c>
      <c r="B40" s="141">
        <v>1E-3</v>
      </c>
      <c r="C40" s="141">
        <v>1E-3</v>
      </c>
    </row>
    <row r="41" spans="1:3" ht="13.8" thickBot="1" x14ac:dyDescent="0.3">
      <c r="A41" s="140" t="s">
        <v>484</v>
      </c>
      <c r="B41" s="141">
        <v>1E-3</v>
      </c>
      <c r="C41" s="141">
        <v>1E-3</v>
      </c>
    </row>
    <row r="42" spans="1:3" ht="13.8" thickBot="1" x14ac:dyDescent="0.3">
      <c r="A42" s="140" t="s">
        <v>485</v>
      </c>
      <c r="B42" s="141">
        <v>8.0000000000000004E-4</v>
      </c>
      <c r="C42" s="141">
        <v>8.0000000000000004E-4</v>
      </c>
    </row>
    <row r="43" spans="1:3" ht="13.8" thickBot="1" x14ac:dyDescent="0.3">
      <c r="A43" s="140" t="s">
        <v>486</v>
      </c>
      <c r="B43" s="141">
        <v>8.0000000000000004E-4</v>
      </c>
      <c r="C43" s="141">
        <v>8.0000000000000004E-4</v>
      </c>
    </row>
    <row r="44" spans="1:3" ht="13.8" thickBot="1" x14ac:dyDescent="0.3">
      <c r="A44" s="140" t="s">
        <v>487</v>
      </c>
      <c r="B44" s="141">
        <v>1.03E-2</v>
      </c>
      <c r="C44" s="141">
        <v>1.2E-2</v>
      </c>
    </row>
    <row r="45" spans="1:3" ht="13.8" thickBot="1" x14ac:dyDescent="0.3">
      <c r="A45" s="171" t="s">
        <v>488</v>
      </c>
      <c r="B45" s="142">
        <v>1</v>
      </c>
      <c r="C45" s="142">
        <v>1</v>
      </c>
    </row>
    <row r="46" spans="1:3" x14ac:dyDescent="0.25">
      <c r="A46" s="134"/>
    </row>
    <row r="47" spans="1:3" x14ac:dyDescent="0.25">
      <c r="A47" s="134"/>
    </row>
    <row r="48" spans="1:3" x14ac:dyDescent="0.25">
      <c r="A48" s="135" t="s">
        <v>489</v>
      </c>
    </row>
    <row r="49" spans="1:5" x14ac:dyDescent="0.25">
      <c r="A49" s="134"/>
    </row>
    <row r="50" spans="1:5" ht="46.8" customHeight="1" x14ac:dyDescent="0.25">
      <c r="A50" s="134" t="s">
        <v>490</v>
      </c>
    </row>
    <row r="51" spans="1:5" ht="55.2" customHeight="1" x14ac:dyDescent="0.25">
      <c r="A51" s="134" t="s">
        <v>491</v>
      </c>
    </row>
    <row r="52" spans="1:5" ht="57.6" customHeight="1" x14ac:dyDescent="0.25">
      <c r="A52" s="134" t="s">
        <v>492</v>
      </c>
    </row>
    <row r="53" spans="1:5" x14ac:dyDescent="0.25">
      <c r="A53" s="131"/>
    </row>
    <row r="55" spans="1:5" x14ac:dyDescent="0.25">
      <c r="A55" s="132" t="s">
        <v>564</v>
      </c>
    </row>
    <row r="56" spans="1:5" x14ac:dyDescent="0.25">
      <c r="A56" s="132"/>
    </row>
    <row r="57" spans="1:5" ht="94.8" customHeight="1" x14ac:dyDescent="0.25">
      <c r="A57" s="134" t="s">
        <v>493</v>
      </c>
    </row>
    <row r="58" spans="1:5" x14ac:dyDescent="0.25">
      <c r="A58" s="134"/>
    </row>
    <row r="59" spans="1:5" ht="58.2" customHeight="1" x14ac:dyDescent="0.25">
      <c r="A59" s="134" t="s">
        <v>581</v>
      </c>
    </row>
    <row r="60" spans="1:5" x14ac:dyDescent="0.25">
      <c r="A60" s="134"/>
    </row>
    <row r="61" spans="1:5" ht="15.6" customHeight="1" x14ac:dyDescent="0.25">
      <c r="A61" s="134"/>
    </row>
    <row r="62" spans="1:5" x14ac:dyDescent="0.25">
      <c r="A62" s="164" t="s">
        <v>580</v>
      </c>
    </row>
    <row r="63" spans="1:5" s="167" customFormat="1" x14ac:dyDescent="0.25">
      <c r="A63" s="165"/>
      <c r="B63" s="166">
        <v>44196</v>
      </c>
      <c r="C63" s="166">
        <v>44561</v>
      </c>
      <c r="D63" s="170" t="s">
        <v>584</v>
      </c>
    </row>
    <row r="64" spans="1:5" x14ac:dyDescent="0.25">
      <c r="A64" s="134" t="s">
        <v>576</v>
      </c>
      <c r="B64" s="163">
        <v>76743640</v>
      </c>
      <c r="C64" s="163">
        <v>0</v>
      </c>
      <c r="D64" s="168">
        <f>+(C64-B64)/B64</f>
        <v>-1</v>
      </c>
      <c r="E64" s="169" t="s">
        <v>578</v>
      </c>
    </row>
    <row r="65" spans="1:5" x14ac:dyDescent="0.25">
      <c r="A65" s="134" t="s">
        <v>572</v>
      </c>
      <c r="B65" s="163">
        <v>62964436</v>
      </c>
      <c r="C65" s="163">
        <v>89411631</v>
      </c>
      <c r="D65" s="168">
        <f t="shared" ref="D65:D69" si="0">+(C65-B65)/B65</f>
        <v>0.4200338584784592</v>
      </c>
      <c r="E65" s="169" t="s">
        <v>579</v>
      </c>
    </row>
    <row r="66" spans="1:5" x14ac:dyDescent="0.25">
      <c r="A66" s="134" t="s">
        <v>573</v>
      </c>
      <c r="B66" s="163">
        <v>3850707</v>
      </c>
      <c r="C66" s="163">
        <v>7290563</v>
      </c>
      <c r="D66" s="168">
        <f t="shared" si="0"/>
        <v>0.89330504761852825</v>
      </c>
      <c r="E66" s="169" t="s">
        <v>579</v>
      </c>
    </row>
    <row r="67" spans="1:5" x14ac:dyDescent="0.25">
      <c r="A67" s="134" t="s">
        <v>574</v>
      </c>
      <c r="B67" s="163">
        <v>688212</v>
      </c>
      <c r="C67" s="163">
        <v>4279379</v>
      </c>
      <c r="D67" s="168">
        <f t="shared" si="0"/>
        <v>5.2181115702719509</v>
      </c>
      <c r="E67" s="169" t="s">
        <v>579</v>
      </c>
    </row>
    <row r="68" spans="1:5" x14ac:dyDescent="0.25">
      <c r="A68" s="134" t="s">
        <v>575</v>
      </c>
      <c r="B68" s="163">
        <v>6781064</v>
      </c>
      <c r="C68" s="163">
        <v>17329902</v>
      </c>
      <c r="D68" s="168">
        <f t="shared" si="0"/>
        <v>1.555631682579607</v>
      </c>
      <c r="E68" s="169" t="s">
        <v>579</v>
      </c>
    </row>
    <row r="69" spans="1:5" x14ac:dyDescent="0.25">
      <c r="A69" s="134" t="s">
        <v>577</v>
      </c>
      <c r="B69" s="163">
        <v>2758226</v>
      </c>
      <c r="C69" s="163">
        <v>31502699</v>
      </c>
      <c r="D69" s="168">
        <f t="shared" si="0"/>
        <v>10.421362498939535</v>
      </c>
      <c r="E69" s="169" t="s">
        <v>578</v>
      </c>
    </row>
    <row r="70" spans="1:5" x14ac:dyDescent="0.25">
      <c r="A70" s="134"/>
      <c r="B70" s="163"/>
      <c r="C70" s="163"/>
    </row>
    <row r="71" spans="1:5" ht="48.6" customHeight="1" x14ac:dyDescent="0.25">
      <c r="A71" s="349" t="s">
        <v>594</v>
      </c>
      <c r="B71" s="350"/>
      <c r="C71" s="350"/>
    </row>
    <row r="72" spans="1:5" x14ac:dyDescent="0.25">
      <c r="A72" s="351"/>
      <c r="B72" s="352"/>
      <c r="C72" s="352"/>
    </row>
    <row r="73" spans="1:5" ht="48.6" customHeight="1" x14ac:dyDescent="0.25">
      <c r="A73" s="349" t="s">
        <v>582</v>
      </c>
      <c r="B73" s="350"/>
      <c r="C73" s="350"/>
    </row>
    <row r="74" spans="1:5" x14ac:dyDescent="0.25">
      <c r="A74" s="351"/>
      <c r="B74" s="352"/>
      <c r="C74" s="352"/>
    </row>
    <row r="75" spans="1:5" x14ac:dyDescent="0.25">
      <c r="A75" s="164" t="s">
        <v>590</v>
      </c>
    </row>
    <row r="76" spans="1:5" s="167" customFormat="1" x14ac:dyDescent="0.25">
      <c r="A76" s="165"/>
      <c r="B76" s="166">
        <v>44196</v>
      </c>
      <c r="C76" s="166">
        <v>44561</v>
      </c>
      <c r="D76" s="170" t="s">
        <v>584</v>
      </c>
    </row>
    <row r="77" spans="1:5" x14ac:dyDescent="0.25">
      <c r="A77" s="169" t="s">
        <v>497</v>
      </c>
      <c r="B77" s="163">
        <v>4589877</v>
      </c>
      <c r="C77" s="163">
        <v>11504912</v>
      </c>
      <c r="D77" s="168">
        <f t="shared" ref="D77:D79" si="1">+(C77-B77)/B77</f>
        <v>1.5065839454957073</v>
      </c>
      <c r="E77" s="169" t="s">
        <v>585</v>
      </c>
    </row>
    <row r="78" spans="1:5" x14ac:dyDescent="0.25">
      <c r="A78" s="169" t="s">
        <v>583</v>
      </c>
      <c r="B78" s="163">
        <v>461486</v>
      </c>
      <c r="C78" s="163">
        <v>1371866</v>
      </c>
      <c r="D78" s="168">
        <f t="shared" si="1"/>
        <v>1.9727142318510205</v>
      </c>
      <c r="E78" s="169" t="s">
        <v>586</v>
      </c>
    </row>
    <row r="79" spans="1:5" x14ac:dyDescent="0.25">
      <c r="A79" s="169" t="s">
        <v>498</v>
      </c>
      <c r="B79" s="163">
        <v>12114520</v>
      </c>
      <c r="C79" s="163">
        <v>0</v>
      </c>
      <c r="D79" s="168">
        <f t="shared" si="1"/>
        <v>-1</v>
      </c>
      <c r="E79" s="169" t="s">
        <v>587</v>
      </c>
    </row>
    <row r="80" spans="1:5" x14ac:dyDescent="0.25">
      <c r="B80" s="163"/>
      <c r="C80" s="163"/>
    </row>
    <row r="81" spans="1:5" ht="11.4" customHeight="1" x14ac:dyDescent="0.25">
      <c r="A81" s="134"/>
    </row>
    <row r="82" spans="1:5" ht="48.6" customHeight="1" x14ac:dyDescent="0.25">
      <c r="A82" s="349" t="s">
        <v>588</v>
      </c>
      <c r="B82" s="350"/>
      <c r="C82" s="350"/>
    </row>
    <row r="83" spans="1:5" ht="48.6" customHeight="1" x14ac:dyDescent="0.25">
      <c r="A83" s="349" t="s">
        <v>602</v>
      </c>
      <c r="B83" s="350"/>
      <c r="C83" s="350"/>
    </row>
    <row r="84" spans="1:5" ht="48.6" customHeight="1" x14ac:dyDescent="0.25">
      <c r="A84" s="349" t="s">
        <v>589</v>
      </c>
      <c r="B84" s="350"/>
      <c r="C84" s="350"/>
    </row>
    <row r="85" spans="1:5" x14ac:dyDescent="0.25">
      <c r="A85" s="134"/>
    </row>
    <row r="86" spans="1:5" x14ac:dyDescent="0.25">
      <c r="A86" s="164" t="s">
        <v>591</v>
      </c>
    </row>
    <row r="87" spans="1:5" s="167" customFormat="1" x14ac:dyDescent="0.25">
      <c r="A87" s="165"/>
    </row>
    <row r="88" spans="1:5" x14ac:dyDescent="0.25">
      <c r="A88" s="134" t="s">
        <v>499</v>
      </c>
    </row>
    <row r="89" spans="1:5" ht="13.8" thickBot="1" x14ac:dyDescent="0.3">
      <c r="A89" s="134"/>
    </row>
    <row r="90" spans="1:5" x14ac:dyDescent="0.25">
      <c r="A90" s="347" t="s">
        <v>500</v>
      </c>
      <c r="B90" s="345">
        <v>2020</v>
      </c>
      <c r="C90" s="345">
        <v>2021</v>
      </c>
      <c r="D90" s="147"/>
    </row>
    <row r="91" spans="1:5" ht="13.8" thickBot="1" x14ac:dyDescent="0.3">
      <c r="A91" s="348"/>
      <c r="B91" s="346"/>
      <c r="C91" s="346"/>
      <c r="D91" s="144" t="s">
        <v>592</v>
      </c>
    </row>
    <row r="92" spans="1:5" ht="13.8" thickBot="1" x14ac:dyDescent="0.3">
      <c r="A92" s="140" t="s">
        <v>501</v>
      </c>
      <c r="B92" s="145">
        <v>6558472</v>
      </c>
      <c r="C92" s="145">
        <v>31147221</v>
      </c>
      <c r="D92" s="146">
        <v>3.73</v>
      </c>
      <c r="E92" s="169" t="s">
        <v>578</v>
      </c>
    </row>
    <row r="93" spans="1:5" ht="13.8" thickBot="1" x14ac:dyDescent="0.3">
      <c r="A93" s="140" t="s">
        <v>503</v>
      </c>
      <c r="B93" s="145">
        <v>0</v>
      </c>
      <c r="C93" s="145">
        <v>21026</v>
      </c>
      <c r="D93" s="152">
        <v>0.74</v>
      </c>
    </row>
    <row r="94" spans="1:5" ht="13.8" thickBot="1" x14ac:dyDescent="0.3">
      <c r="A94" s="140" t="s">
        <v>502</v>
      </c>
      <c r="B94" s="145">
        <v>1864840</v>
      </c>
      <c r="C94" s="145">
        <v>2742034</v>
      </c>
      <c r="D94" s="153" t="s">
        <v>495</v>
      </c>
      <c r="E94" s="169" t="s">
        <v>579</v>
      </c>
    </row>
    <row r="95" spans="1:5" ht="13.8" thickBot="1" x14ac:dyDescent="0.3">
      <c r="A95" s="171" t="s">
        <v>504</v>
      </c>
      <c r="B95" s="149">
        <f>+SUM(B92:B94)</f>
        <v>8423312</v>
      </c>
      <c r="C95" s="149">
        <f>+SUM(C92:C94)</f>
        <v>33910281</v>
      </c>
      <c r="D95" s="150">
        <v>3.24</v>
      </c>
    </row>
    <row r="96" spans="1:5" x14ac:dyDescent="0.25">
      <c r="A96" s="134"/>
    </row>
    <row r="97" spans="1:7" x14ac:dyDescent="0.25">
      <c r="A97" s="134" t="s">
        <v>496</v>
      </c>
    </row>
    <row r="98" spans="1:7" x14ac:dyDescent="0.25">
      <c r="A98" s="134"/>
    </row>
    <row r="99" spans="1:7" ht="68.400000000000006" customHeight="1" x14ac:dyDescent="0.25">
      <c r="A99" s="134" t="s">
        <v>595</v>
      </c>
    </row>
    <row r="100" spans="1:7" ht="50.4" customHeight="1" x14ac:dyDescent="0.25">
      <c r="A100" s="134" t="s">
        <v>593</v>
      </c>
    </row>
    <row r="101" spans="1:7" x14ac:dyDescent="0.25">
      <c r="A101" s="134"/>
    </row>
    <row r="102" spans="1:7" x14ac:dyDescent="0.25">
      <c r="A102" s="134" t="s">
        <v>505</v>
      </c>
    </row>
    <row r="103" spans="1:7" ht="13.8" thickBot="1" x14ac:dyDescent="0.3">
      <c r="A103" s="134"/>
    </row>
    <row r="104" spans="1:7" x14ac:dyDescent="0.25">
      <c r="A104" s="345" t="s">
        <v>506</v>
      </c>
      <c r="B104" s="345">
        <v>2020</v>
      </c>
      <c r="C104" s="345" t="s">
        <v>494</v>
      </c>
      <c r="D104" s="345">
        <v>2021</v>
      </c>
      <c r="E104" s="345" t="s">
        <v>494</v>
      </c>
      <c r="F104" s="147"/>
    </row>
    <row r="105" spans="1:7" ht="13.8" thickBot="1" x14ac:dyDescent="0.3">
      <c r="A105" s="346"/>
      <c r="B105" s="346"/>
      <c r="C105" s="346"/>
      <c r="D105" s="346"/>
      <c r="E105" s="346"/>
      <c r="F105" s="144" t="s">
        <v>584</v>
      </c>
    </row>
    <row r="106" spans="1:7" ht="18.600000000000001" customHeight="1" thickBot="1" x14ac:dyDescent="0.3">
      <c r="A106" s="140" t="s">
        <v>507</v>
      </c>
      <c r="B106" s="145">
        <v>5367265</v>
      </c>
      <c r="C106" s="146">
        <f>+B106/$B$111</f>
        <v>0.29728930626116201</v>
      </c>
      <c r="D106" s="145">
        <v>16968663</v>
      </c>
      <c r="E106" s="146">
        <f>+D106/$D$111</f>
        <v>0.3944800110156238</v>
      </c>
      <c r="F106" s="146">
        <f>+(D106-B106)/B106</f>
        <v>2.1615101918761233</v>
      </c>
      <c r="G106" s="169" t="s">
        <v>585</v>
      </c>
    </row>
    <row r="107" spans="1:7" ht="13.8" thickBot="1" x14ac:dyDescent="0.3">
      <c r="A107" s="140" t="s">
        <v>508</v>
      </c>
      <c r="B107" s="145">
        <v>6857191</v>
      </c>
      <c r="C107" s="146">
        <f>+B107/$B$111</f>
        <v>0.37981533523876382</v>
      </c>
      <c r="D107" s="145">
        <v>12505998</v>
      </c>
      <c r="E107" s="146">
        <f t="shared" ref="E107:E110" si="2">+D107/$D$111</f>
        <v>0.2907339387199433</v>
      </c>
      <c r="F107" s="146">
        <f>+(D107-B107)/B107</f>
        <v>0.82377857055461923</v>
      </c>
      <c r="G107" s="169" t="s">
        <v>586</v>
      </c>
    </row>
    <row r="108" spans="1:7" ht="13.8" thickBot="1" x14ac:dyDescent="0.3">
      <c r="A108" s="140" t="s">
        <v>509</v>
      </c>
      <c r="B108" s="145">
        <v>3503216</v>
      </c>
      <c r="C108" s="146">
        <f>+B108/$B$111</f>
        <v>0.19404084842522268</v>
      </c>
      <c r="D108" s="145">
        <v>5824138</v>
      </c>
      <c r="E108" s="146">
        <f t="shared" si="2"/>
        <v>0.13539699753578188</v>
      </c>
      <c r="F108" s="146">
        <f>+(D108-B108)/B108</f>
        <v>0.6625118177126389</v>
      </c>
      <c r="G108" s="169" t="s">
        <v>587</v>
      </c>
    </row>
    <row r="109" spans="1:7" ht="13.8" thickBot="1" x14ac:dyDescent="0.3">
      <c r="A109" s="140" t="s">
        <v>510</v>
      </c>
      <c r="B109" s="145">
        <v>2292570</v>
      </c>
      <c r="C109" s="146">
        <f>+B109/$B$111</f>
        <v>0.12698395642010449</v>
      </c>
      <c r="D109" s="145">
        <v>4039122</v>
      </c>
      <c r="E109" s="146">
        <f t="shared" si="2"/>
        <v>9.3899730995509106E-2</v>
      </c>
      <c r="F109" s="146">
        <f>+(D109-B109)/B109</f>
        <v>0.76183148169957737</v>
      </c>
      <c r="G109" s="169" t="s">
        <v>586</v>
      </c>
    </row>
    <row r="110" spans="1:7" ht="13.8" thickBot="1" x14ac:dyDescent="0.3">
      <c r="A110" s="140" t="s">
        <v>511</v>
      </c>
      <c r="B110" s="145">
        <v>33771</v>
      </c>
      <c r="C110" s="146">
        <f>+B110/$B$111</f>
        <v>1.8705536547470084E-3</v>
      </c>
      <c r="D110" s="145">
        <v>3677346</v>
      </c>
      <c r="E110" s="146">
        <f t="shared" si="2"/>
        <v>8.548932173314186E-2</v>
      </c>
      <c r="F110" s="146">
        <f>+(D110-B110)/B110</f>
        <v>107.89064582037844</v>
      </c>
      <c r="G110" s="169" t="s">
        <v>587</v>
      </c>
    </row>
    <row r="111" spans="1:7" ht="13.8" thickBot="1" x14ac:dyDescent="0.3">
      <c r="A111" s="171" t="s">
        <v>512</v>
      </c>
      <c r="B111" s="149">
        <f>+SUM(B106:B110)</f>
        <v>18054013</v>
      </c>
      <c r="C111" s="148"/>
      <c r="D111" s="149">
        <f>+SUM(D106:D110)</f>
        <v>43015267</v>
      </c>
      <c r="E111" s="148"/>
      <c r="F111" s="148"/>
    </row>
    <row r="112" spans="1:7" x14ac:dyDescent="0.25">
      <c r="A112" s="134"/>
    </row>
    <row r="113" spans="1:1" x14ac:dyDescent="0.25">
      <c r="A113" s="134" t="s">
        <v>496</v>
      </c>
    </row>
    <row r="114" spans="1:1" x14ac:dyDescent="0.25">
      <c r="A114" s="134"/>
    </row>
    <row r="115" spans="1:1" ht="49.8" customHeight="1" x14ac:dyDescent="0.25">
      <c r="A115" s="134" t="s">
        <v>596</v>
      </c>
    </row>
    <row r="116" spans="1:1" ht="68.400000000000006" x14ac:dyDescent="0.25">
      <c r="A116" s="134" t="s">
        <v>597</v>
      </c>
    </row>
    <row r="117" spans="1:1" ht="45.6" x14ac:dyDescent="0.25">
      <c r="A117" s="134" t="s">
        <v>598</v>
      </c>
    </row>
    <row r="118" spans="1:1" x14ac:dyDescent="0.25">
      <c r="A118" s="134"/>
    </row>
    <row r="119" spans="1:1" x14ac:dyDescent="0.25">
      <c r="A119" s="134"/>
    </row>
    <row r="120" spans="1:1" ht="45" customHeight="1" x14ac:dyDescent="0.25">
      <c r="A120" s="134" t="s">
        <v>513</v>
      </c>
    </row>
    <row r="121" spans="1:1" x14ac:dyDescent="0.25">
      <c r="A121" s="134"/>
    </row>
    <row r="122" spans="1:1" ht="26.4" x14ac:dyDescent="0.25">
      <c r="A122" s="154" t="s">
        <v>514</v>
      </c>
    </row>
    <row r="123" spans="1:1" x14ac:dyDescent="0.25">
      <c r="A123" s="134"/>
    </row>
    <row r="124" spans="1:1" ht="70.8" customHeight="1" x14ac:dyDescent="0.25">
      <c r="A124" s="134" t="s">
        <v>515</v>
      </c>
    </row>
    <row r="125" spans="1:1" x14ac:dyDescent="0.25">
      <c r="A125" s="134"/>
    </row>
    <row r="126" spans="1:1" ht="27" customHeight="1" x14ac:dyDescent="0.25">
      <c r="A126" s="155" t="s">
        <v>565</v>
      </c>
    </row>
    <row r="127" spans="1:1" x14ac:dyDescent="0.25">
      <c r="A127" s="134"/>
    </row>
    <row r="128" spans="1:1" x14ac:dyDescent="0.25">
      <c r="A128" s="134"/>
    </row>
    <row r="129" spans="1:2" ht="22.8" x14ac:dyDescent="0.25">
      <c r="A129" s="134" t="s">
        <v>516</v>
      </c>
    </row>
    <row r="130" spans="1:2" x14ac:dyDescent="0.25">
      <c r="A130" s="134"/>
    </row>
    <row r="131" spans="1:2" ht="30" customHeight="1" x14ac:dyDescent="0.25">
      <c r="A131" s="155" t="s">
        <v>566</v>
      </c>
    </row>
    <row r="132" spans="1:2" x14ac:dyDescent="0.25">
      <c r="A132" s="134"/>
    </row>
    <row r="133" spans="1:2" ht="22.8" x14ac:dyDescent="0.25">
      <c r="A133" s="134" t="s">
        <v>517</v>
      </c>
    </row>
    <row r="134" spans="1:2" x14ac:dyDescent="0.25">
      <c r="A134" s="134"/>
    </row>
    <row r="135" spans="1:2" ht="33" customHeight="1" x14ac:dyDescent="0.25">
      <c r="A135" s="134" t="s">
        <v>518</v>
      </c>
    </row>
    <row r="136" spans="1:2" x14ac:dyDescent="0.25">
      <c r="A136" s="134"/>
    </row>
    <row r="137" spans="1:2" ht="52.2" customHeight="1" x14ac:dyDescent="0.25">
      <c r="A137" s="134" t="s">
        <v>519</v>
      </c>
    </row>
    <row r="138" spans="1:2" x14ac:dyDescent="0.25">
      <c r="A138" s="134"/>
    </row>
    <row r="139" spans="1:2" x14ac:dyDescent="0.25">
      <c r="A139" s="143" t="s">
        <v>462</v>
      </c>
      <c r="B139" s="143" t="s">
        <v>453</v>
      </c>
    </row>
    <row r="140" spans="1:2" ht="22.8" x14ac:dyDescent="0.25">
      <c r="A140" s="143" t="s">
        <v>463</v>
      </c>
      <c r="B140" s="143" t="s">
        <v>464</v>
      </c>
    </row>
    <row r="141" spans="1:2" x14ac:dyDescent="0.25">
      <c r="A141" s="143" t="s">
        <v>465</v>
      </c>
      <c r="B141" s="143">
        <v>48594515409</v>
      </c>
    </row>
    <row r="142" spans="1:2" x14ac:dyDescent="0.25">
      <c r="A142" s="143"/>
    </row>
    <row r="143" spans="1:2" x14ac:dyDescent="0.25">
      <c r="A143" s="143" t="s">
        <v>520</v>
      </c>
    </row>
    <row r="144" spans="1:2" x14ac:dyDescent="0.25">
      <c r="A144" s="134"/>
    </row>
    <row r="145" spans="1:1" ht="33" customHeight="1" x14ac:dyDescent="0.25">
      <c r="A145" s="134" t="s">
        <v>521</v>
      </c>
    </row>
    <row r="146" spans="1:1" x14ac:dyDescent="0.25">
      <c r="A146" s="134"/>
    </row>
    <row r="147" spans="1:1" x14ac:dyDescent="0.25">
      <c r="A147" s="155" t="s">
        <v>522</v>
      </c>
    </row>
    <row r="148" spans="1:1" x14ac:dyDescent="0.25">
      <c r="A148" s="134"/>
    </row>
    <row r="149" spans="1:1" ht="67.8" customHeight="1" x14ac:dyDescent="0.25">
      <c r="A149" s="134" t="s">
        <v>523</v>
      </c>
    </row>
    <row r="150" spans="1:1" x14ac:dyDescent="0.25">
      <c r="A150" s="134"/>
    </row>
    <row r="151" spans="1:1" x14ac:dyDescent="0.25">
      <c r="A151" s="155" t="s">
        <v>524</v>
      </c>
    </row>
    <row r="152" spans="1:1" x14ac:dyDescent="0.25">
      <c r="A152" s="134"/>
    </row>
    <row r="153" spans="1:1" ht="22.2" customHeight="1" x14ac:dyDescent="0.25">
      <c r="A153" s="134" t="s">
        <v>525</v>
      </c>
    </row>
    <row r="154" spans="1:1" x14ac:dyDescent="0.25">
      <c r="A154" s="134"/>
    </row>
    <row r="155" spans="1:1" ht="33" customHeight="1" x14ac:dyDescent="0.25">
      <c r="A155" s="155" t="s">
        <v>567</v>
      </c>
    </row>
    <row r="156" spans="1:1" x14ac:dyDescent="0.25">
      <c r="A156" s="134"/>
    </row>
    <row r="157" spans="1:1" ht="48.6" customHeight="1" x14ac:dyDescent="0.25">
      <c r="A157" s="134" t="s">
        <v>526</v>
      </c>
    </row>
    <row r="158" spans="1:1" x14ac:dyDescent="0.25">
      <c r="A158" s="134"/>
    </row>
    <row r="159" spans="1:1" x14ac:dyDescent="0.25">
      <c r="A159" s="155" t="s">
        <v>527</v>
      </c>
    </row>
    <row r="160" spans="1:1" x14ac:dyDescent="0.25">
      <c r="A160" s="134"/>
    </row>
    <row r="161" spans="1:1" x14ac:dyDescent="0.25">
      <c r="A161" s="134" t="s">
        <v>528</v>
      </c>
    </row>
    <row r="162" spans="1:1" x14ac:dyDescent="0.25">
      <c r="A162" s="134"/>
    </row>
    <row r="163" spans="1:1" x14ac:dyDescent="0.25">
      <c r="A163" s="155" t="s">
        <v>568</v>
      </c>
    </row>
    <row r="164" spans="1:1" x14ac:dyDescent="0.25">
      <c r="A164" s="134"/>
    </row>
    <row r="165" spans="1:1" ht="71.400000000000006" customHeight="1" x14ac:dyDescent="0.25">
      <c r="A165" s="134" t="s">
        <v>529</v>
      </c>
    </row>
    <row r="166" spans="1:1" x14ac:dyDescent="0.25">
      <c r="A166" s="134"/>
    </row>
    <row r="167" spans="1:1" ht="22.8" x14ac:dyDescent="0.25">
      <c r="A167" s="155" t="s">
        <v>569</v>
      </c>
    </row>
    <row r="168" spans="1:1" x14ac:dyDescent="0.25">
      <c r="A168" s="134"/>
    </row>
    <row r="169" spans="1:1" x14ac:dyDescent="0.25">
      <c r="A169" s="134"/>
    </row>
    <row r="170" spans="1:1" ht="37.200000000000003" customHeight="1" x14ac:dyDescent="0.25">
      <c r="A170" s="134" t="s">
        <v>530</v>
      </c>
    </row>
    <row r="171" spans="1:1" x14ac:dyDescent="0.25">
      <c r="A171" s="134"/>
    </row>
    <row r="172" spans="1:1" ht="35.4" customHeight="1" x14ac:dyDescent="0.25">
      <c r="A172" s="155" t="s">
        <v>603</v>
      </c>
    </row>
    <row r="173" spans="1:1" x14ac:dyDescent="0.25">
      <c r="A173" s="134"/>
    </row>
    <row r="174" spans="1:1" ht="90.6" customHeight="1" x14ac:dyDescent="0.25">
      <c r="A174" s="134" t="s">
        <v>531</v>
      </c>
    </row>
    <row r="175" spans="1:1" x14ac:dyDescent="0.25">
      <c r="A175" s="134"/>
    </row>
    <row r="176" spans="1:1" ht="48" customHeight="1" x14ac:dyDescent="0.25">
      <c r="A176" s="155" t="s">
        <v>604</v>
      </c>
    </row>
    <row r="177" spans="1:2" x14ac:dyDescent="0.25">
      <c r="A177" s="143"/>
    </row>
    <row r="178" spans="1:2" ht="15" thickBot="1" x14ac:dyDescent="0.35">
      <c r="A178" s="156"/>
      <c r="B178" s="157" t="s">
        <v>532</v>
      </c>
    </row>
    <row r="179" spans="1:2" ht="13.8" thickBot="1" x14ac:dyDescent="0.3">
      <c r="A179" s="158" t="s">
        <v>533</v>
      </c>
      <c r="B179" s="159">
        <v>2320108</v>
      </c>
    </row>
    <row r="180" spans="1:2" ht="13.8" thickBot="1" x14ac:dyDescent="0.3">
      <c r="A180" s="160" t="s">
        <v>534</v>
      </c>
      <c r="B180" s="151">
        <v>10834</v>
      </c>
    </row>
    <row r="181" spans="1:2" ht="13.8" thickBot="1" x14ac:dyDescent="0.3">
      <c r="A181" s="161" t="s">
        <v>535</v>
      </c>
      <c r="B181" s="162">
        <v>2232458</v>
      </c>
    </row>
    <row r="182" spans="1:2" ht="13.8" thickBot="1" x14ac:dyDescent="0.3">
      <c r="A182" s="160" t="s">
        <v>536</v>
      </c>
      <c r="B182" s="151">
        <v>100000</v>
      </c>
    </row>
    <row r="183" spans="1:2" ht="13.8" thickBot="1" x14ac:dyDescent="0.3">
      <c r="A183" s="160" t="s">
        <v>537</v>
      </c>
      <c r="B183" s="151">
        <v>14181</v>
      </c>
    </row>
    <row r="184" spans="1:2" ht="13.8" thickBot="1" x14ac:dyDescent="0.3">
      <c r="A184" s="160" t="s">
        <v>600</v>
      </c>
      <c r="B184" s="151">
        <v>1985636</v>
      </c>
    </row>
    <row r="185" spans="1:2" ht="13.8" thickBot="1" x14ac:dyDescent="0.3">
      <c r="A185" s="161" t="s">
        <v>538</v>
      </c>
      <c r="B185" s="162">
        <f>+B181</f>
        <v>2232458</v>
      </c>
    </row>
    <row r="186" spans="1:2" x14ac:dyDescent="0.25">
      <c r="A186" s="134"/>
    </row>
    <row r="187" spans="1:2" ht="64.2" customHeight="1" x14ac:dyDescent="0.25">
      <c r="A187" s="143" t="s">
        <v>599</v>
      </c>
    </row>
    <row r="188" spans="1:2" x14ac:dyDescent="0.25">
      <c r="A188" s="134"/>
    </row>
    <row r="189" spans="1:2" ht="34.200000000000003" x14ac:dyDescent="0.25">
      <c r="A189" s="134" t="s">
        <v>539</v>
      </c>
    </row>
    <row r="190" spans="1:2" x14ac:dyDescent="0.25">
      <c r="A190" s="134"/>
    </row>
    <row r="191" spans="1:2" x14ac:dyDescent="0.25">
      <c r="A191" s="155" t="s">
        <v>570</v>
      </c>
    </row>
    <row r="192" spans="1:2" x14ac:dyDescent="0.25">
      <c r="A192" s="134"/>
    </row>
    <row r="193" spans="1:1" ht="22.8" x14ac:dyDescent="0.25">
      <c r="A193" s="134" t="s">
        <v>540</v>
      </c>
    </row>
    <row r="194" spans="1:1" x14ac:dyDescent="0.25">
      <c r="A194" s="134"/>
    </row>
    <row r="195" spans="1:1" x14ac:dyDescent="0.25">
      <c r="A195" s="155" t="s">
        <v>541</v>
      </c>
    </row>
    <row r="196" spans="1:1" x14ac:dyDescent="0.25">
      <c r="A196" s="134"/>
    </row>
    <row r="197" spans="1:1" ht="31.2" customHeight="1" x14ac:dyDescent="0.25">
      <c r="A197" s="134" t="s">
        <v>542</v>
      </c>
    </row>
    <row r="198" spans="1:1" x14ac:dyDescent="0.25">
      <c r="A198" s="134"/>
    </row>
    <row r="199" spans="1:1" x14ac:dyDescent="0.25">
      <c r="A199" s="155" t="s">
        <v>543</v>
      </c>
    </row>
    <row r="200" spans="1:1" x14ac:dyDescent="0.25">
      <c r="A200" s="134"/>
    </row>
    <row r="201" spans="1:1" ht="34.200000000000003" x14ac:dyDescent="0.25">
      <c r="A201" s="134" t="s">
        <v>544</v>
      </c>
    </row>
    <row r="202" spans="1:1" x14ac:dyDescent="0.25">
      <c r="A202" s="134"/>
    </row>
    <row r="203" spans="1:1" x14ac:dyDescent="0.25">
      <c r="A203" s="155" t="s">
        <v>545</v>
      </c>
    </row>
    <row r="204" spans="1:1" x14ac:dyDescent="0.25">
      <c r="A204" s="134"/>
    </row>
    <row r="205" spans="1:1" ht="34.200000000000003" x14ac:dyDescent="0.25">
      <c r="A205" s="134" t="s">
        <v>546</v>
      </c>
    </row>
    <row r="206" spans="1:1" x14ac:dyDescent="0.25">
      <c r="A206" s="134"/>
    </row>
    <row r="207" spans="1:1" x14ac:dyDescent="0.25">
      <c r="A207" s="155" t="s">
        <v>543</v>
      </c>
    </row>
    <row r="208" spans="1:1" x14ac:dyDescent="0.25">
      <c r="A208" s="134"/>
    </row>
    <row r="209" spans="1:1" ht="22.8" x14ac:dyDescent="0.25">
      <c r="A209" s="134" t="s">
        <v>547</v>
      </c>
    </row>
    <row r="210" spans="1:1" x14ac:dyDescent="0.25">
      <c r="A210" s="134"/>
    </row>
    <row r="211" spans="1:1" x14ac:dyDescent="0.25">
      <c r="A211" s="155" t="s">
        <v>548</v>
      </c>
    </row>
    <row r="212" spans="1:1" x14ac:dyDescent="0.25">
      <c r="A212" s="134"/>
    </row>
    <row r="213" spans="1:1" ht="45.6" x14ac:dyDescent="0.25">
      <c r="A213" s="134" t="s">
        <v>549</v>
      </c>
    </row>
    <row r="214" spans="1:1" x14ac:dyDescent="0.25">
      <c r="A214" s="134"/>
    </row>
    <row r="215" spans="1:1" x14ac:dyDescent="0.25">
      <c r="A215" s="155" t="s">
        <v>543</v>
      </c>
    </row>
    <row r="216" spans="1:1" x14ac:dyDescent="0.25">
      <c r="A216" s="134"/>
    </row>
    <row r="217" spans="1:1" ht="30" customHeight="1" x14ac:dyDescent="0.25">
      <c r="A217" s="134" t="s">
        <v>550</v>
      </c>
    </row>
    <row r="218" spans="1:1" x14ac:dyDescent="0.25">
      <c r="A218" s="134"/>
    </row>
    <row r="219" spans="1:1" x14ac:dyDescent="0.25">
      <c r="A219" s="155" t="s">
        <v>551</v>
      </c>
    </row>
    <row r="220" spans="1:1" x14ac:dyDescent="0.25">
      <c r="A220" s="134"/>
    </row>
    <row r="221" spans="1:1" x14ac:dyDescent="0.25">
      <c r="A221" s="134"/>
    </row>
    <row r="222" spans="1:1" x14ac:dyDescent="0.25">
      <c r="A222" s="134" t="s">
        <v>571</v>
      </c>
    </row>
  </sheetData>
  <mergeCells count="17">
    <mergeCell ref="E104:E105"/>
    <mergeCell ref="A71:C71"/>
    <mergeCell ref="A73:C73"/>
    <mergeCell ref="A82:C82"/>
    <mergeCell ref="A84:C84"/>
    <mergeCell ref="D104:D105"/>
    <mergeCell ref="A90:A91"/>
    <mergeCell ref="B90:B91"/>
    <mergeCell ref="C90:C91"/>
    <mergeCell ref="A104:A105"/>
    <mergeCell ref="B104:B105"/>
    <mergeCell ref="C104:C105"/>
    <mergeCell ref="A83:C83"/>
    <mergeCell ref="B32:B33"/>
    <mergeCell ref="C32:C33"/>
    <mergeCell ref="B35:B36"/>
    <mergeCell ref="C35:C36"/>
  </mergeCells>
  <hyperlinks>
    <hyperlink ref="A122" r:id="rId1" display="http://www.heliosfaros.hr/" xr:uid="{4FA86095-3797-418F-A9CA-3FE3EFB4716D}"/>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Jurić</cp:lastModifiedBy>
  <cp:lastPrinted>2018-04-25T06:49:36Z</cp:lastPrinted>
  <dcterms:created xsi:type="dcterms:W3CDTF">2008-10-17T11:51:54Z</dcterms:created>
  <dcterms:modified xsi:type="dcterms:W3CDTF">2022-02-24T09:22:22Z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