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aveExternalLinkValues="0" codeName="ThisWorkbook" defaultThemeVersion="124226"/>
  <mc:AlternateContent xmlns:mc="http://schemas.openxmlformats.org/markup-compatibility/2006">
    <mc:Choice Requires="x15">
      <x15ac:absPath xmlns:x15ac="http://schemas.microsoft.com/office/spreadsheetml/2010/11/ac" url="C:\Users\mario\OneDrive\Dokumenti\DRUŠTVA\HELIOS FAROS\Financijski izvještaji\2022\Q2\"/>
    </mc:Choice>
  </mc:AlternateContent>
  <xr:revisionPtr revIDLastSave="0" documentId="13_ncr:1_{5081460A-5D1E-4A4D-A40C-310B1C1812F9}" xr6:coauthVersionLast="47" xr6:coauthVersionMax="47" xr10:uidLastSave="{00000000-0000-0000-0000-000000000000}"/>
  <bookViews>
    <workbookView xWindow="-120" yWindow="-163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Hlk29374144" localSheetId="6">Bilješke!$A$70</definedName>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06" i="24" l="1"/>
  <c r="D216" i="24" s="1"/>
  <c r="V40" i="22" l="1"/>
  <c r="U28" i="22" l="1"/>
  <c r="V28" i="22"/>
  <c r="W8" i="22" l="1"/>
  <c r="W9" i="22"/>
  <c r="W7" i="22"/>
  <c r="J98" i="26" l="1"/>
  <c r="K98" i="26"/>
  <c r="I98" i="26"/>
  <c r="H98" i="26"/>
  <c r="J91" i="26"/>
  <c r="K91" i="26"/>
  <c r="I91" i="26"/>
  <c r="H91" i="26"/>
  <c r="J108" i="26" l="1"/>
  <c r="K90"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8" i="22"/>
  <c r="W40" i="22"/>
  <c r="W37" i="22"/>
  <c r="W38" i="22"/>
  <c r="W25" i="22"/>
  <c r="Y25" i="22" s="1"/>
  <c r="W12" i="22"/>
  <c r="W13" i="22"/>
  <c r="W14" i="22"/>
  <c r="W15" i="22"/>
  <c r="W16" i="22"/>
  <c r="W17" i="22"/>
  <c r="W18" i="22"/>
  <c r="W19" i="22"/>
  <c r="W20" i="22"/>
  <c r="W21" i="22"/>
  <c r="W22" i="22"/>
  <c r="W23" i="22"/>
  <c r="W24" i="22"/>
  <c r="W26" i="22"/>
  <c r="W27" i="22"/>
  <c r="W28" i="22"/>
  <c r="W29" i="22"/>
  <c r="W11" i="22"/>
  <c r="S10" i="22"/>
  <c r="S30" i="22" s="1"/>
  <c r="S36" i="22" s="1"/>
  <c r="S39" i="22" s="1"/>
  <c r="S59" i="22" s="1"/>
  <c r="T10" i="22"/>
  <c r="T30" i="22" s="1"/>
  <c r="T36" i="22" s="1"/>
  <c r="T39" i="22" s="1"/>
  <c r="T59"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K14" i="26"/>
  <c r="K61" i="26" s="1"/>
  <c r="I60" i="26"/>
  <c r="I14" i="26"/>
  <c r="I61" i="26" s="1"/>
  <c r="J14" i="26"/>
  <c r="J61" i="26" s="1"/>
  <c r="J60" i="26"/>
  <c r="K60" i="26"/>
  <c r="H60" i="26"/>
  <c r="H14" i="26"/>
  <c r="H61" i="26" s="1"/>
  <c r="I21" i="21"/>
  <c r="H36" i="21"/>
  <c r="I36" i="21"/>
  <c r="H49" i="21"/>
  <c r="I49" i="21"/>
  <c r="K62" i="26" l="1"/>
  <c r="K68" i="26" s="1"/>
  <c r="K64" i="26"/>
  <c r="K63" i="26"/>
  <c r="I64" i="26"/>
  <c r="I63" i="26"/>
  <c r="I62" i="26"/>
  <c r="I67" i="26" s="1"/>
  <c r="H63" i="26"/>
  <c r="J64" i="26"/>
  <c r="J62" i="26"/>
  <c r="J67" i="26" s="1"/>
  <c r="J63" i="26"/>
  <c r="H62" i="26"/>
  <c r="H68" i="26" s="1"/>
  <c r="H64" i="26"/>
  <c r="I51" i="21"/>
  <c r="I53" i="21" s="1"/>
  <c r="H51" i="21"/>
  <c r="H53" i="21" s="1"/>
  <c r="K66" i="26" l="1"/>
  <c r="K89" i="26" s="1"/>
  <c r="K109" i="26" s="1"/>
  <c r="K67" i="26"/>
  <c r="I66" i="26"/>
  <c r="I89" i="26" s="1"/>
  <c r="I109" i="26" s="1"/>
  <c r="I68" i="26"/>
  <c r="H66" i="26"/>
  <c r="H89" i="26" s="1"/>
  <c r="H109" i="26" s="1"/>
  <c r="H67" i="26"/>
  <c r="J66" i="26"/>
  <c r="J89" i="26" s="1"/>
  <c r="J109" i="26" s="1"/>
  <c r="J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4" i="22"/>
  <c r="H32" i="22"/>
  <c r="H33" i="22" s="1"/>
  <c r="K10" i="22"/>
  <c r="H42" i="20" l="1"/>
  <c r="H55" i="20"/>
  <c r="H9" i="18"/>
  <c r="H75" i="18"/>
  <c r="H133" i="18" s="1"/>
  <c r="H44" i="18"/>
  <c r="X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6" i="22"/>
  <c r="Y55" i="22"/>
  <c r="Y53" i="22"/>
  <c r="Y52" i="22"/>
  <c r="Y51" i="22"/>
  <c r="Y50" i="22"/>
  <c r="Y49" i="22"/>
  <c r="Y48" i="22"/>
  <c r="Y47" i="22"/>
  <c r="Y46" i="22"/>
  <c r="Y45" i="22"/>
  <c r="Y44" i="22"/>
  <c r="Y43" i="22"/>
  <c r="Y42" i="22"/>
  <c r="Y41" i="22"/>
  <c r="Y40" i="22"/>
  <c r="X39" i="22"/>
  <c r="X59" i="22" s="1"/>
  <c r="M39" i="22"/>
  <c r="M59" i="22" s="1"/>
  <c r="K39" i="22"/>
  <c r="K59" i="22" s="1"/>
  <c r="Y38" i="22"/>
  <c r="Y37"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V36" i="22" s="1"/>
  <c r="U10" i="22"/>
  <c r="U30" i="22" s="1"/>
  <c r="U36" i="22" s="1"/>
  <c r="U39" i="22" s="1"/>
  <c r="R10" i="22"/>
  <c r="R30" i="22" s="1"/>
  <c r="R36" i="22" s="1"/>
  <c r="R39" i="22" s="1"/>
  <c r="R59" i="22" s="1"/>
  <c r="Q10" i="22"/>
  <c r="Q30" i="22" s="1"/>
  <c r="Q36" i="22" s="1"/>
  <c r="Q39" i="22" s="1"/>
  <c r="Q59" i="22" s="1"/>
  <c r="P10" i="22"/>
  <c r="P30" i="22" s="1"/>
  <c r="P36" i="22" s="1"/>
  <c r="P39" i="22" s="1"/>
  <c r="P59" i="22" s="1"/>
  <c r="O10" i="22"/>
  <c r="O30" i="22" s="1"/>
  <c r="O36" i="22" s="1"/>
  <c r="O39" i="22" s="1"/>
  <c r="O59" i="22" s="1"/>
  <c r="N10" i="22"/>
  <c r="N30" i="22" s="1"/>
  <c r="N36" i="22" s="1"/>
  <c r="N39" i="22" s="1"/>
  <c r="N59" i="22" s="1"/>
  <c r="M10" i="22"/>
  <c r="M30" i="22" s="1"/>
  <c r="M36" i="22" s="1"/>
  <c r="L10" i="22"/>
  <c r="L30" i="22" s="1"/>
  <c r="L36" i="22" s="1"/>
  <c r="L39" i="22" s="1"/>
  <c r="L59" i="22" s="1"/>
  <c r="K30" i="22"/>
  <c r="K36" i="22" s="1"/>
  <c r="J10" i="22"/>
  <c r="J30" i="22" s="1"/>
  <c r="J36" i="22" s="1"/>
  <c r="J39" i="22" s="1"/>
  <c r="J59" i="22" s="1"/>
  <c r="I10" i="22"/>
  <c r="I30" i="22" s="1"/>
  <c r="I36" i="22" s="1"/>
  <c r="I39" i="22" s="1"/>
  <c r="I59" i="22" s="1"/>
  <c r="H10" i="22"/>
  <c r="H30" i="22" s="1"/>
  <c r="H36" i="22" s="1"/>
  <c r="H39" i="22" s="1"/>
  <c r="H59" i="22" s="1"/>
  <c r="Y9" i="22"/>
  <c r="Y8" i="22"/>
  <c r="Y7" i="22"/>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W36" i="22" l="1"/>
  <c r="Y36" i="22" s="1"/>
  <c r="V39" i="22"/>
  <c r="I24" i="20"/>
  <c r="I27" i="20" s="1"/>
  <c r="I55" i="20"/>
  <c r="H72" i="18"/>
  <c r="I44" i="18"/>
  <c r="I75" i="18"/>
  <c r="I133" i="18" s="1"/>
  <c r="I9" i="18"/>
  <c r="I42" i="20"/>
  <c r="Y61" i="22"/>
  <c r="Y62" i="22" s="1"/>
  <c r="W61" i="22"/>
  <c r="W62" i="22" s="1"/>
  <c r="Y32" i="22"/>
  <c r="Y33" i="22" s="1"/>
  <c r="W32" i="22"/>
  <c r="W33" i="22" s="1"/>
  <c r="Y34" i="22"/>
  <c r="W34" i="22"/>
  <c r="Y39" i="22"/>
  <c r="W39" i="22"/>
  <c r="Y10" i="22"/>
  <c r="Y30" i="22" s="1"/>
  <c r="W10" i="22"/>
  <c r="W30" i="22" s="1"/>
  <c r="V57" i="22" l="1"/>
  <c r="V59" i="22" s="1"/>
  <c r="I57" i="20"/>
  <c r="I59" i="20" s="1"/>
  <c r="I72" i="18"/>
  <c r="U57" i="22" l="1"/>
  <c r="V63" i="22"/>
  <c r="W57" i="22" l="1"/>
  <c r="U63" i="22"/>
  <c r="U59" i="22"/>
  <c r="Y57" i="22" l="1"/>
  <c r="W63" i="22"/>
  <c r="W59" i="22"/>
  <c r="Y63" i="22" l="1"/>
  <c r="Y59" i="22"/>
</calcChain>
</file>

<file path=xl/sharedStrings.xml><?xml version="1.0" encoding="utf-8"?>
<sst xmlns="http://schemas.openxmlformats.org/spreadsheetml/2006/main" count="811" uniqueCount="722">
  <si>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</si>
  <si>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</si>
  <si>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</si>
  <si>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</si>
  <si>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</si>
  <si>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</si>
  <si>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</si>
  <si>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</si>
  <si>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</si>
  <si>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</si>
  <si>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</si>
  <si>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</si>
  <si>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</si>
  <si>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</si>
  <si>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</si>
  <si>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</si>
  <si>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</si>
  <si>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</si>
  <si>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</si>
  <si>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</si>
  <si>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</si>
  <si>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</si>
  <si>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</si>
  <si>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</si>
  <si>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</si>
  <si>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</si>
  <si>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</si>
  <si>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</si>
  <si>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</si>
  <si>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</si>
  <si>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</si>
  <si>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</si>
  <si>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</si>
  <si>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</si>
  <si>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</si>
  <si>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</si>
  <si>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</si>
  <si>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</si>
  <si>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</si>
  <si>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</si>
  <si>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</si>
  <si>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</si>
  <si>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</si>
  <si>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</si>
  <si>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</si>
  <si>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</si>
  <si>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</si>
  <si>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</si>
  <si>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</si>
  <si>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</si>
  <si>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</si>
  <si>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</si>
  <si>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</si>
  <si>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</si>
  <si>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</si>
  <si>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</si>
  <si>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</si>
  <si>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</si>
  <si>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</si>
  <si>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</si>
  <si>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</si>
  <si>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</si>
  <si>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</si>
  <si>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</si>
  <si>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</si>
  <si>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</si>
  <si>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</si>
  <si>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</si>
  <si>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</si>
  <si>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</si>
  <si>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</si>
  <si>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</si>
  <si>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</si>
  <si>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</si>
  <si>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</si>
  <si>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</si>
  <si>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</si>
  <si>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</si>
  <si>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</si>
  <si>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</si>
  <si>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</si>
  <si>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</si>
  <si>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</si>
  <si>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</si>
  <si>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</si>
  <si>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</si>
  <si>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</si>
  <si>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</si>
  <si>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</si>
  <si>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</si>
  <si>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</si>
  <si>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</si>
  <si>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</si>
  <si>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</si>
  <si>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</si>
  <si>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</si>
  <si>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</si>
  <si>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</si>
  <si>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</si>
  <si>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</si>
  <si>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</si>
  <si>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</si>
  <si>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</si>
  <si>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</si>
  <si>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</si>
  <si>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</si>
  <si>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</si>
  <si>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</si>
  <si>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</si>
  <si>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</si>
  <si>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</si>
  <si>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</si>
  <si>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</si>
  <si>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</si>
  <si>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</si>
  <si>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</si>
  <si>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</si>
  <si>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</si>
  <si>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</si>
  <si>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</si>
  <si>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</si>
  <si>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</si>
  <si>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</si>
  <si>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</si>
  <si>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</si>
  <si>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</si>
  <si>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</si>
  <si>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</si>
  <si>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</si>
  <si>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</si>
  <si>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</si>
  <si>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</si>
  <si>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</si>
  <si>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</si>
  <si>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</si>
  <si>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</si>
  <si>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</si>
  <si>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</si>
  <si>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</si>
  <si>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</si>
  <si>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</si>
  <si>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</si>
  <si>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</si>
  <si>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</si>
  <si>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</si>
  <si>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</si>
  <si>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</si>
  <si>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</si>
  <si>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</si>
  <si>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</si>
  <si>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</si>
  <si>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</si>
  <si>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</si>
  <si>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</si>
  <si>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</si>
  <si>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</si>
  <si>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</si>
  <si>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</si>
  <si>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</si>
  <si>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</si>
  <si>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</si>
  <si>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</si>
  <si>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</si>
  <si>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</si>
  <si>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</si>
  <si>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</si>
  <si>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</si>
  <si>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</si>
  <si>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</si>
  <si>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</si>
  <si>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</si>
  <si>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</si>
  <si>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</si>
  <si>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</si>
  <si>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</si>
  <si>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</si>
  <si>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</si>
  <si>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</si>
  <si>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</si>
  <si>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</si>
  <si>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</si>
  <si>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</si>
  <si>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</si>
  <si>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</si>
  <si>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</si>
  <si>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</si>
  <si>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</si>
  <si>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</si>
  <si>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</si>
  <si>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</si>
  <si>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</si>
  <si>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</si>
  <si>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</si>
  <si>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</si>
  <si>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</si>
  <si>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</si>
  <si>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</si>
  <si>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</si>
  <si>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</si>
  <si>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</si>
  <si>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</si>
  <si>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</si>
  <si>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</si>
  <si>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</si>
  <si>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</si>
  <si>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</si>
  <si>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</si>
  <si>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</si>
  <si>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</si>
  <si>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</si>
  <si>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</si>
  <si>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</si>
  <si>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</si>
  <si>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</si>
  <si>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</si>
  <si>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</si>
  <si>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</si>
  <si>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</si>
  <si>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</si>
  <si>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</si>
  <si>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</si>
  <si>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</si>
  <si>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</si>
  <si>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</si>
  <si>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</si>
  <si>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</si>
  <si>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</si>
  <si>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</si>
  <si>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</si>
  <si>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</si>
  <si>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</si>
  <si>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</si>
  <si>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</si>
  <si>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</si>
  <si>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</si>
  <si>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</si>
  <si>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</si>
  <si>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</si>
  <si>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</si>
  <si>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</si>
  <si>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</si>
  <si>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</si>
  <si>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</si>
  <si>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</si>
  <si>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</si>
  <si>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</si>
  <si>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</si>
  <si>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</si>
  <si>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</si>
  <si>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</si>
  <si>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</si>
  <si>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</si>
  <si>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</si>
  <si>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</si>
  <si>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</si>
  <si>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</si>
  <si>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</si>
  <si>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</si>
  <si>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</si>
  <si>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</si>
  <si>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</si>
  <si>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</si>
  <si>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</si>
  <si>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</si>
  <si>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</si>
  <si>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</si>
  <si>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</si>
  <si>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</si>
  <si>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</si>
  <si>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</si>
  <si>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</si>
  <si>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</si>
  <si>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</si>
  <si>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</si>
  <si>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</si>
  <si>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</si>
  <si>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</si>
  <si>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</si>
  <si>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</si>
  <si>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</si>
  <si>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</si>
  <si>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</si>
  <si>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</si>
  <si>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</si>
  <si>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</si>
  <si>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</si>
  <si>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</si>
  <si>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</si>
  <si>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</si>
  <si>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</si>
  <si>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</si>
  <si>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</si>
  <si>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</si>
  <si>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</si>
  <si>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</si>
  <si>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</si>
  <si>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</si>
  <si>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</si>
  <si>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</si>
  <si>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</si>
  <si>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</si>
  <si>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</si>
  <si>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</si>
  <si>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</si>
  <si>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</si>
  <si>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</si>
  <si>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</si>
  <si>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</si>
  <si>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</si>
  <si>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</si>
  <si>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</si>
  <si>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</si>
  <si>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</si>
  <si>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</si>
  <si>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</si>
  <si>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</si>
  <si>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</si>
  <si>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</si>
  <si>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</si>
  <si>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</si>
  <si>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</si>
  <si>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</si>
  <si>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</si>
  <si>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</si>
  <si>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</si>
  <si>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</si>
  <si>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</si>
  <si>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</si>
  <si>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</si>
  <si>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</si>
  <si>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</si>
  <si>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</si>
  <si>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</si>
  <si>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</si>
  <si>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</si>
  <si>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</si>
  <si>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</si>
  <si>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</si>
  <si>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</si>
  <si>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</si>
  <si>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</si>
  <si>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</si>
  <si>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</si>
  <si>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</si>
  <si>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</si>
  <si>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</si>
  <si>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</si>
  <si>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</si>
  <si>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</si>
  <si>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</si>
  <si>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</si>
  <si>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</si>
  <si>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</si>
  <si>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</si>
  <si>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</si>
  <si>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</si>
  <si>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</si>
  <si>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</si>
  <si>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</si>
  <si>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</si>
  <si>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</si>
  <si>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</si>
  <si>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</si>
  <si>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</si>
  <si>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</si>
  <si>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</si>
  <si>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</si>
  <si>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</si>
  <si>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</si>
  <si>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</si>
  <si>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</si>
  <si>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</si>
  <si>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</si>
  <si>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</si>
  <si>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</si>
  <si>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</si>
  <si>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</si>
  <si>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</si>
  <si>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</si>
  <si>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</si>
  <si>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</si>
  <si>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</si>
  <si>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</si>
  <si>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</si>
  <si>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</si>
  <si>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</si>
  <si>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</si>
  <si>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</si>
  <si>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</si>
  <si>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</si>
  <si>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</si>
  <si>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</si>
  <si>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</si>
  <si>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</si>
  <si>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</si>
  <si>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</si>
  <si>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</si>
  <si>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</si>
  <si>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</si>
  <si>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</si>
  <si>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</si>
  <si>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</si>
  <si>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</si>
  <si>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</si>
  <si>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</si>
  <si>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</si>
  <si>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</si>
  <si>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</si>
  <si>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</si>
  <si>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</si>
  <si>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</si>
  <si>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</si>
  <si>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</si>
  <si>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</si>
  <si>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</si>
  <si>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</si>
  <si>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</si>
  <si>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</si>
  <si>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</si>
  <si>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</si>
  <si>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</si>
  <si>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</si>
  <si>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</si>
  <si>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</si>
  <si>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</si>
  <si>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</si>
  <si>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</si>
  <si>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</si>
  <si>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</si>
  <si>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</si>
  <si>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</si>
  <si>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</si>
  <si>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</si>
  <si>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</si>
  <si>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</si>
  <si>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</si>
  <si>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</si>
  <si>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</si>
  <si>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</si>
  <si>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</si>
  <si>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</si>
  <si>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</si>
  <si>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</si>
  <si>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</si>
  <si>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</si>
  <si>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</si>
  <si>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</si>
  <si>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02015838</t>
  </si>
  <si>
    <t>RH</t>
  </si>
  <si>
    <t>060213634</t>
  </si>
  <si>
    <t>48594515409</t>
  </si>
  <si>
    <t>747800D0K38EVHMJ4H31</t>
  </si>
  <si>
    <t>3983</t>
  </si>
  <si>
    <t>HELIOS FAROS d.d.</t>
  </si>
  <si>
    <t>STARI GRAD</t>
  </si>
  <si>
    <t>NASELJE HELIOS 5</t>
  </si>
  <si>
    <t>helios@heliosfaros.hr</t>
  </si>
  <si>
    <t>www.heliosfaros.hr</t>
  </si>
  <si>
    <t>Naziv društva:</t>
  </si>
  <si>
    <t>Adresa:</t>
  </si>
  <si>
    <t>Naselje Helios 5, 21460 Stari Grad</t>
  </si>
  <si>
    <t>OIB:</t>
  </si>
  <si>
    <t>Odlukom Trgovačkog suda u Splitu 11. veljače 2016. godine nad Društvom je otvoren stečajni postupak. 22. srpnja 2019. godine Rješenjem Trgovačkog suda u Splitu zaključen je stečajni postupak nad Društvom.</t>
  </si>
  <si>
    <t>Uprava i Nadzorni odbor</t>
  </si>
  <si>
    <t>Uprava:</t>
  </si>
  <si>
    <t>Vladimir Bunić, predsjednik Uprave</t>
  </si>
  <si>
    <t>Nadzorni odbor:</t>
  </si>
  <si>
    <t>Mirko Herceg, predsjednik nadzornog odbora</t>
  </si>
  <si>
    <t>Marko Čižmek, zamjenik predsjednika nadzornog odbora</t>
  </si>
  <si>
    <t>Mladen Markoč, član nadzornog odbora</t>
  </si>
  <si>
    <t>Goran Fabris, član nadzornog odbora</t>
  </si>
  <si>
    <t>Vlasnička struktura</t>
  </si>
  <si>
    <t>Valamar Riviera d.d.</t>
  </si>
  <si>
    <t>/PBZ CO OMF - kategorija A</t>
  </si>
  <si>
    <t>Grad Stari Grad</t>
  </si>
  <si>
    <t xml:space="preserve">Svježić Stephan Christian </t>
  </si>
  <si>
    <t>Radić Milan</t>
  </si>
  <si>
    <t>TZ Stari Grad</t>
  </si>
  <si>
    <t>Validus d.d. u stečaju</t>
  </si>
  <si>
    <t>Krstulović Josip</t>
  </si>
  <si>
    <t>CERP</t>
  </si>
  <si>
    <t>Mali dioničari</t>
  </si>
  <si>
    <t>Ukupno</t>
  </si>
  <si>
    <t xml:space="preserve">Financijski izvještaji Društva sastavljeni su sukladno Međunarodnim standardima financijskog izvještavanja koji su usvojeni od Europske unije („EU MSFI“ ili „MSFI“). </t>
  </si>
  <si>
    <t>Financijski izvještaji izrađeni su primjenom metode povijesnog troška. Financijski izvještaji pripremljeni su pod pretpostavkom da će Društvo nastaviti poslovati u skladu s načelom neograničenosti vremena poslovanja u svim prikazanim razdobljima.</t>
  </si>
  <si>
    <t>Sastavljanje financijskih izvještaja sukladno Međunarodnim standardima financijskog izvještavanja koji su usvojeni od Europske unije zahtijeva upotrebu određenih ključnih računovodstvenih procjena. Također se od Uprave zahtijeva da se služi prosudbama u procesu primjene računovodstvenih politika Društva.</t>
  </si>
  <si>
    <t xml:space="preserve">Komentar: </t>
  </si>
  <si>
    <t>Ostale kratkoročne obveze</t>
  </si>
  <si>
    <t>Poslovni prihodi – u kn</t>
  </si>
  <si>
    <t>Poslovni prihodi (kn)</t>
  </si>
  <si>
    <t>Prihodi od prodaje</t>
  </si>
  <si>
    <t>Ostali poslovni prihodi</t>
  </si>
  <si>
    <t>Prihodi od upotrebe vl. proizvoda</t>
  </si>
  <si>
    <t xml:space="preserve">Ukupno </t>
  </si>
  <si>
    <t>Poslovni rashodi – u kn</t>
  </si>
  <si>
    <t xml:space="preserve">Poslovni rashodi (kn) </t>
  </si>
  <si>
    <t>Materijalni troškovi</t>
  </si>
  <si>
    <t>Troškovi zaposlenih</t>
  </si>
  <si>
    <t>Amortizacija</t>
  </si>
  <si>
    <t>Ostali troškovi</t>
  </si>
  <si>
    <t>Ostali poslovni rashodi</t>
  </si>
  <si>
    <t>Poslovni rashodi</t>
  </si>
  <si>
    <t>Pristup svim informacijama i financijskim izvještajima je na www.heliosfaros.hr</t>
  </si>
  <si>
    <t>e) ostale objave koje propisuje MRS 34- Financijsko izvještavanje za razdoblja tijekom godine te</t>
  </si>
  <si>
    <t>f) u bilješkama uz financijske izvještaje za tromjesečna razdoblja, osim gore navedenih informacija, objavljuju se i sljedeće informacije:</t>
  </si>
  <si>
    <t>Društvo redovito posluje</t>
  </si>
  <si>
    <t>Nije bilo promjena u računovodstvenim politikama</t>
  </si>
  <si>
    <t>Sve financijske obveze uključene su u bilancu</t>
  </si>
  <si>
    <t>Društvo nema takvu vrstu obveza</t>
  </si>
  <si>
    <t>aktiva</t>
  </si>
  <si>
    <t xml:space="preserve">temeljni kapital </t>
  </si>
  <si>
    <t xml:space="preserve">zadržana dobit </t>
  </si>
  <si>
    <t>pasiva</t>
  </si>
  <si>
    <t xml:space="preserve">Ne postoji </t>
  </si>
  <si>
    <t>Nije primjenjivo</t>
  </si>
  <si>
    <t xml:space="preserve">Nije primjenjivo </t>
  </si>
  <si>
    <t>Na adresi društva navedenoj u bilješkama</t>
  </si>
  <si>
    <t>ECOPULITO d.o.o.</t>
  </si>
  <si>
    <t>ZAGREB</t>
  </si>
  <si>
    <t>COLLABORO d.o.o.</t>
  </si>
  <si>
    <t>mariojuric@collaboro.hr</t>
  </si>
  <si>
    <t>KPMG Croatia d.d.</t>
  </si>
  <si>
    <t>Igor Gošek</t>
  </si>
  <si>
    <t>Mario Jurić</t>
  </si>
  <si>
    <t>Obveznik: HELIOS FAROS d.d.</t>
  </si>
  <si>
    <t>Erste&amp;Steiermarkische bank d.d.</t>
  </si>
  <si>
    <t>% promjena</t>
  </si>
  <si>
    <t>Odgođena porezna obveza je iskazana u iznosu od 930.440 kn te nije bilo promjena u odnosu na prethodno razdoblje.</t>
  </si>
  <si>
    <t>Društvo je vlasnik 100% udjela u društvu Ecopulito d.o.o., Zagreb, Budmanijeva 5, OIB: 06286701582. Stanje bilance društva Ecopulito d.o.o. na dan izvještaja</t>
  </si>
  <si>
    <t>Izvješće poslovodstva Helios Faros d.d.</t>
  </si>
  <si>
    <r>
      <t>I.</t>
    </r>
    <r>
      <rPr>
        <b/>
        <sz val="7"/>
        <rFont val="Times New Roman"/>
        <family val="1"/>
        <charset val="238"/>
      </rPr>
      <t xml:space="preserve">                  </t>
    </r>
    <r>
      <rPr>
        <b/>
        <sz val="9"/>
        <rFont val="Arial"/>
        <family val="2"/>
        <charset val="238"/>
      </rPr>
      <t>INFORMACIJE O DRUŠTVU</t>
    </r>
  </si>
  <si>
    <t>Helios Faros d.d. je društvo registrirano u Starom Gradu na otoku Hvaru u Republici Hrvatskoj. Osnovne djelatnosti Društva su smještajne i ugostiteljske usluge. Društvo ima 524 smještajne jedinice u upotrebi (s više od 1.150 kreveta) u 4 različita objekta.</t>
  </si>
  <si>
    <t>Erste&amp;Steiermarkische bank d.d. CO OMF - kategorija B</t>
  </si>
  <si>
    <t>Ukupan broj uvrštenih dionica je 23.595.766.</t>
  </si>
  <si>
    <r>
      <t>II.</t>
    </r>
    <r>
      <rPr>
        <b/>
        <sz val="7"/>
        <rFont val="Times New Roman"/>
        <family val="1"/>
        <charset val="238"/>
      </rPr>
      <t xml:space="preserve">                </t>
    </r>
    <r>
      <rPr>
        <b/>
        <sz val="9"/>
        <rFont val="Arial"/>
        <family val="2"/>
        <charset val="238"/>
      </rPr>
      <t xml:space="preserve">OSNOVE SASTAVLJANJA FINANCIJSKIH IZVJEŠTAJA </t>
    </r>
  </si>
  <si>
    <r>
      <t>III.</t>
    </r>
    <r>
      <rPr>
        <b/>
        <sz val="7"/>
        <rFont val="Times New Roman"/>
        <family val="1"/>
        <charset val="238"/>
      </rPr>
      <t xml:space="preserve">               </t>
    </r>
    <r>
      <rPr>
        <b/>
        <sz val="9"/>
        <rFont val="Arial"/>
        <family val="2"/>
        <charset val="238"/>
      </rPr>
      <t>SAŽETAK ZNAČAJNIH RAČUNOVODSTVENIH POLITIKA</t>
    </r>
  </si>
  <si>
    <t xml:space="preserve">Iste računovodstvene politike se primjenjuju u razdoblju izvještavanja od datuma prethodnog tromjesečja kao i za prethodnu poslovnu godinu. </t>
  </si>
  <si>
    <r>
      <t>1.</t>
    </r>
    <r>
      <rPr>
        <b/>
        <i/>
        <sz val="7"/>
        <rFont val="Times New Roman"/>
        <family val="1"/>
        <charset val="238"/>
      </rPr>
      <t xml:space="preserve">      </t>
    </r>
    <r>
      <rPr>
        <b/>
        <i/>
        <sz val="9"/>
        <rFont val="Arial"/>
        <family val="2"/>
        <charset val="238"/>
      </rPr>
      <t>Vremenska neograničenost poslovanja</t>
    </r>
  </si>
  <si>
    <t xml:space="preserve"> </t>
  </si>
  <si>
    <t>Tvrtka posluje u ugostiteljskom sektoru na koji je značajno utjecalo izbijanje COVID-19. Na temelju javno dostupnih podataka na dan odobrenja ovih financijskih izvještaja, rukovodstvo je razmatralo potencijalni razvoj širenja COVID-19 i očekivani utjecaj na Društvo i ekonomsko okruženje u kojem djeluje, uključujući mjere koje su već poduzete od strane Vlade. Društvo trenutno nije značajno izloženo tržištima Ukrajine i Rusije, a gosti sa tih tržišta su u 2021. godini ostvarili tek 2,76% ukupnih prihoda. Društvo nema značajnih poslovanja sa turističkim agencijama i drugim posrednica iz Rusije i Ukrajine. Uprava Društva smatra kako će se potencijalni manjak interesa sa tih tržišta nadomjestiti noćenjima gostiju sa drugih tržišta.</t>
  </si>
  <si>
    <t xml:space="preserve">S obzirom da je Društvo u fazi operativnog restrukturiranja kroz značajne kapitalne investicije u turističke objekte čija se realizacija očekuje u srednjem roku, kratkoročna situacija izazvana pandemijom COVID-19 nije potencirala nove financijske rizike niti je izazvala potrebu za vrijednosnim usklađenjem imovine te se u narednim godinama očekuje daljnja stabilizacija i normalizacija poslovanja. </t>
  </si>
  <si>
    <r>
      <t>2.</t>
    </r>
    <r>
      <rPr>
        <b/>
        <i/>
        <sz val="7"/>
        <rFont val="Times New Roman"/>
        <family val="1"/>
        <charset val="238"/>
      </rPr>
      <t xml:space="preserve">      </t>
    </r>
    <r>
      <rPr>
        <b/>
        <i/>
        <sz val="9"/>
        <rFont val="Arial"/>
        <family val="2"/>
        <charset val="238"/>
      </rPr>
      <t>Nekretnine, postrojenja i oprema</t>
    </r>
  </si>
  <si>
    <t>Nekretnine, postrojenja i oprema iskazani su po povijesnom trošku odnosno pretpostavljenoj nabavnoj vrijednosti umanjenom za akumuliranu amortizaciju i umanjenje vrijednosti, ako je potrebno. Povijesni trošak uključuje trošak koji je izravno povezan sa stjecanjem imovine. Naknadni izdaci uključuju se u knjigovodstvenu vrijednost imovine ili se, po potrebi, priznaju kao zasebna imovina samo ako će Društvo imati buduće ekonomske koristi od spomenute imovine, te ako se trošak imovine može pouzdano mjeriti. Svi ostali troškovi investicijskog i tekućeg održavanja terete izvještaj o sveobuhvatnoj dobiti u razdoblju u kojem su nastali. Trošak zamjene većih dijelova stavki nekretnina, postrojenja i opreme se kapitalizira, a knjigovodstvena vrijednost zamijenjenih dijelova se prestaje priznavati.</t>
  </si>
  <si>
    <t>Zemljišta i investicije u tijeku se ne amortiziraju. Preostali životni vijek imovine je kako slijedi:</t>
  </si>
  <si>
    <t>Zgrade: 18-40 godina</t>
  </si>
  <si>
    <t>Oprema: 4-10 godina</t>
  </si>
  <si>
    <t>Amortizacija se obračunava za svako sredstvo sve do potpune amortizacije sredstva. Korisni vijek imovine se pregledava se na svaki datum izvještavanja i po potrebi usklađuje. U slučaju da je knjigovodstveni iznos imovine veći od procijenjenog nadoknadivog iznosa, razlika se otpisuje do nadoknadivog iznosa. Dobici i gubici nastali prodajom određuju se usporedbom prihoda i knjigovodstvene vrijednosti sredstva.</t>
  </si>
  <si>
    <r>
      <t>2.1.</t>
    </r>
    <r>
      <rPr>
        <b/>
        <i/>
        <sz val="7"/>
        <rFont val="Times New Roman"/>
        <family val="1"/>
        <charset val="238"/>
      </rPr>
      <t xml:space="preserve">            </t>
    </r>
    <r>
      <rPr>
        <b/>
        <i/>
        <sz val="9"/>
        <rFont val="Arial"/>
        <family val="2"/>
        <charset val="238"/>
      </rPr>
      <t>Umanjenje vrijednosti nekretnina, postrojenja i opreme</t>
    </r>
  </si>
  <si>
    <t>Knjigovodstvena vrijednost dugotrajne materijalne i nematerijalne imovine Društva pregledava se na svaki datum bilance kako bi se utvrdilo postoje li indikacije za umanjenje vrijednosti. Ukoliko postoje takve indikacije, procjenjuje se nadoknadivi iznos imovine.</t>
  </si>
  <si>
    <t>Gubitak od umanjenja vrijednosti se priznaje kada knjigovodstvena vrijednost imovine ili jedinice koja generira novac premašuje njezin nadoknadivi iznos. Jedinica koja generira novac je najmanja prepoznata grupa imovine koja generira novčane tokove, a koji se mogu zasebno identificirati od onih za drugu imovinu i grupe imovine. Gubici od umanjenja vrijednosti priznaju se u izvještaju o sveobuhvatnoj dobiti.</t>
  </si>
  <si>
    <t>Nadoknadiva vrijednost imovine ili jedinice koja generira novac je vrijednost imovine u upotrebi ili fer vrijednost umanjena za troškove prodaje, ovisno o tome koja je viša. U procjenjivanju vrijednosti u upotrebi, sadašnja vrijednost procijenjenih budućih novčanih tokova izračunava se upotrebom diskontne stope prije oporezivanja koja odražava procjenu vremenske vrijednosti novca na tržištu i rizik specifičan za tu imovinu.</t>
  </si>
  <si>
    <t>Umanjenja vrijednosti priznata u prethodnim razdobljima provjeravaju se na svaki datum bilance kako bi se utvrdila mogućnost da su se gubici smanjili ili da više ne postoje. Gubitak od umanjenja vrijednosti se smanjuje najviše do iznosa koji ne prelazi knjigovodstvenu vrijednost koja bi bila utvrđena, uzimajući u obzir amortizaciju, da gubitak od umanjenja vrijednosti nije bio priznat.</t>
  </si>
  <si>
    <r>
      <t>3.</t>
    </r>
    <r>
      <rPr>
        <b/>
        <i/>
        <sz val="7"/>
        <rFont val="Times New Roman"/>
        <family val="1"/>
        <charset val="238"/>
      </rPr>
      <t xml:space="preserve">      </t>
    </r>
    <r>
      <rPr>
        <b/>
        <i/>
        <sz val="9"/>
        <rFont val="Arial"/>
        <family val="2"/>
        <charset val="238"/>
      </rPr>
      <t>Financijski instrumenti</t>
    </r>
  </si>
  <si>
    <r>
      <t>3.1.</t>
    </r>
    <r>
      <rPr>
        <b/>
        <sz val="7"/>
        <rFont val="Times New Roman"/>
        <family val="1"/>
        <charset val="238"/>
      </rPr>
      <t xml:space="preserve">            </t>
    </r>
    <r>
      <rPr>
        <b/>
        <sz val="9"/>
        <rFont val="Arial"/>
        <family val="2"/>
        <charset val="238"/>
      </rPr>
      <t>Financijska imovina</t>
    </r>
  </si>
  <si>
    <t>Potraživanja od kupaca početno se priznaju u trenutku nastanka. Sva ostala financijska imovina početno se priznaje kada Društvo postane stranka ugovornih odredbi financijskog instrumenta. Financijska imovina (osim ako se radi o potraživanju od kupaca bez značajne financijske komponente) početno se mjeri po fer vrijednosti uvećanoj, ukoliko se radi o instrumentu koji nije iskazan po FVRDG, za transakcijske troškove koji se mogu izravno pripisati stjecanju ili izdavanju predmetnog instrumenta. Potraživanje od kupaca bez značajne komponente financiranja početno se mjeri po transakcijskoj cijeni.</t>
  </si>
  <si>
    <t xml:space="preserve">Pri početnom priznavanju, financijska se imovina klasificira kao ona koja se mjeri po: </t>
  </si>
  <si>
    <r>
      <t>§</t>
    </r>
    <r>
      <rPr>
        <sz val="7"/>
        <rFont val="Times New Roman"/>
        <family val="1"/>
        <charset val="238"/>
      </rPr>
      <t xml:space="preserve">  </t>
    </r>
    <r>
      <rPr>
        <sz val="9"/>
        <rFont val="Arial"/>
        <family val="2"/>
        <charset val="238"/>
      </rPr>
      <t>amortiziranom trošku;</t>
    </r>
  </si>
  <si>
    <r>
      <t>§</t>
    </r>
    <r>
      <rPr>
        <sz val="7"/>
        <rFont val="Times New Roman"/>
        <family val="1"/>
        <charset val="238"/>
      </rPr>
      <t xml:space="preserve">  </t>
    </r>
    <r>
      <rPr>
        <sz val="9"/>
        <rFont val="Arial"/>
        <family val="2"/>
        <charset val="238"/>
      </rPr>
      <t>FVOSD (fer vrijednost kroz ostalu sveobuhvatnu dobit) – dužnička ulaganja;</t>
    </r>
  </si>
  <si>
    <r>
      <t>§</t>
    </r>
    <r>
      <rPr>
        <sz val="7"/>
        <rFont val="Times New Roman"/>
        <family val="1"/>
        <charset val="238"/>
      </rPr>
      <t xml:space="preserve">  </t>
    </r>
    <r>
      <rPr>
        <sz val="9"/>
        <rFont val="Arial"/>
        <family val="2"/>
        <charset val="238"/>
      </rPr>
      <t>FVOSD – ulaganje u vlasničke instrumente;</t>
    </r>
  </si>
  <si>
    <r>
      <t>§</t>
    </r>
    <r>
      <rPr>
        <sz val="7"/>
        <rFont val="Times New Roman"/>
        <family val="1"/>
        <charset val="238"/>
      </rPr>
      <t xml:space="preserve">  </t>
    </r>
    <r>
      <rPr>
        <sz val="9"/>
        <rFont val="Arial"/>
        <family val="2"/>
        <charset val="238"/>
      </rPr>
      <t>ili FVRDG (fer vrijednost kroz račun dobiti i gubitka).</t>
    </r>
  </si>
  <si>
    <t xml:space="preserve">Financijska se imovina ne reklasificira nakon početnog priznavanja, osim ako Društvo ne promijeni svoj poslovni model za upravljanje financijskom imovinom u kojem slučaju se financijska imovina reklasificira od prvog dana prvog izvještajnog razdoblja koje slijedi nakon promjene poslovnog modela. </t>
  </si>
  <si>
    <t>Financijska imovina mjeri se po amortiziranom trošku ako ispunjava sljedeće uvjete i ako nije klasificirana kao mjerena po FVRDG:</t>
  </si>
  <si>
    <r>
      <t>§</t>
    </r>
    <r>
      <rPr>
        <sz val="7"/>
        <rFont val="Times New Roman"/>
        <family val="1"/>
        <charset val="238"/>
      </rPr>
      <t xml:space="preserve">  </t>
    </r>
    <r>
      <rPr>
        <sz val="9"/>
        <rFont val="Arial"/>
        <family val="2"/>
        <charset val="238"/>
      </rPr>
      <t>drži se u sklopu poslovnog modela čiji je cilj naplata ugovornih novčanih tokova; i</t>
    </r>
  </si>
  <si>
    <r>
      <t>§</t>
    </r>
    <r>
      <rPr>
        <sz val="7"/>
        <rFont val="Times New Roman"/>
        <family val="1"/>
        <charset val="238"/>
      </rPr>
      <t xml:space="preserve">  </t>
    </r>
    <r>
      <rPr>
        <sz val="9"/>
        <rFont val="Arial"/>
        <family val="2"/>
        <charset val="238"/>
      </rPr>
      <t>ugovorni uvjeti navedenog instrumenta na određene datume dovode do novčanih priljeva koji predstavljaju isključivo plaćanje glavnice i kamate na neotplaćeni dio glavnice.</t>
    </r>
  </si>
  <si>
    <t>Sva financijska imovina koja nije klasificirana kao financijska imovina mjerena po amortiziranom trošku ili po FVOSD kako je gore opisano, mjeri se po FVRDG. Prilikom početnog priznavanja Društvo može neopozivo klasificirati financijsku imovinu koja inače ispunjava zahtjeve za mjerenje po amortiziranom trošku ili po FVOSD kao imovinu mjerenu po FVRDG ukoliko takvo klasificiranje eliminira ili značajno smanjuje računovodstvenu neusklađenost koja bi inače nastala.  Zajmovi i potraživanja koji čine glavninu financijske imovine Društva drže se u sklopu poslovnog modela za držanje do naplate</t>
  </si>
  <si>
    <t xml:space="preserve">Procjena predstavljaju li ugovoreni novčani tokovi isključivo otplate glavnice i kamate </t>
  </si>
  <si>
    <t>U svrhu ove procjene koja je relevantna za potrebe klasifikacije financijske imovine po amortiziranom trošku, 'glavnica' se definira kao fer vrijednost financijske imovine pri početnom priznavanju. 'Kamata' se definira kao naknada za vremensku vrijednost novca, kreditni rizik povezan s vremenskim periodom kojem se otplaćuje preostali dio glavnice te ostale osnovne rizike i troškove kreditiranja (npr. rizik likvidnosti i administrativni troškovi), kao i za profitnu maržu.</t>
  </si>
  <si>
    <t>Struktura financijske imovine Društva jednostavna je te se prvenstveno odnosi na potraživanja od kupaca, dane kredite te kratkoročne depozite u bankama. Navedeno olakšava i minimizira kompleksnost procjene zadovoljava li navedena financijska imovina kriterij ‘plaćanja isključivo glavnice i kamata'. Nadalje, Društvo nema uspostavljene zasebne poslovne modele za upravljanje financijskom imovinom na način koji to definira MSFI 9 budući da se njome zbog jednostavnosti upravlja u sklopu redovnog poslovanja.</t>
  </si>
  <si>
    <t>Društvo prestaje priznavati financijsku imovinu pri isteku ugovornih prava vezanih uz novčane tokove iz te financijske imovine ili pri prijenosu prava na ugovorne novčane tokove u transakciji u kojoj se prenose svi rizici i koristi od vlasništva financijske imovine ili u kojoj Društvo niti prenosi niti zadržava rizike i koriste od vlasništva, ali ne zadržava kontrolu nad financijskom imovinom. Kada Društvo obavlja transakcije u kojima prenosi financijsku imovinu priznatu u svom izvještaju o financijskom položaju, ali zadržava sve ili gotovo sve rizike i koristi koji proizlaze iz prenesene imovine, takva prenesena imovina ne prestaje se priznavati</t>
  </si>
  <si>
    <r>
      <t>3.2.</t>
    </r>
    <r>
      <rPr>
        <b/>
        <sz val="7"/>
        <rFont val="Times New Roman"/>
        <family val="1"/>
        <charset val="238"/>
      </rPr>
      <t xml:space="preserve">            </t>
    </r>
    <r>
      <rPr>
        <b/>
        <sz val="9"/>
        <rFont val="Arial"/>
        <family val="2"/>
        <charset val="238"/>
      </rPr>
      <t>Financijske obveze</t>
    </r>
  </si>
  <si>
    <t>Izdani dužnički vrijednosni papiri početno se priznaju u trenutku nastanka. Sve ostale financijske obveze početno se priznaju kada Društvo postane stranka ugovornih odredbi financijskog instrumenta. Financijska obveza početno se mjeri po fer vrijednosti uvećanoj, ukoliko se radi o instrumentu koji nije iskazan po FVRDG, za transakcijske troškove koji se mogu izravno pripisati stjecanju ili izdavanju predmetnog instrumenta.</t>
  </si>
  <si>
    <t xml:space="preserve">Društvo prestaje priznavati financijsku obvezu kada se ugovorne obveze isplate, otkažu ili isteknu. Društvo također prestaje priznavati financijsku obvezu kada se izmijene ugovorne odredbe, a novčani tok promijenjene obveze je značajno drugačiji od inicijalnog, pri čemu se nova financijska obveza temeljena na izmijenjenim uvjetima priznaje po fer vrijednosti. </t>
  </si>
  <si>
    <r>
      <t>Prilikom prestanka priznavanja financijske obveze, razlike između knjigovodstvene vrijednosti i plaćene naknade (uključujući i svu prenesenu nenovčanu imovinu ili prihvaćene obveze) priznaje se u računu dobiti i gubitka.</t>
    </r>
    <r>
      <rPr>
        <sz val="9"/>
        <rFont val="Arial"/>
        <family val="2"/>
        <charset val="238"/>
      </rPr>
      <t xml:space="preserve"> </t>
    </r>
  </si>
  <si>
    <r>
      <t>3.3.</t>
    </r>
    <r>
      <rPr>
        <b/>
        <sz val="7"/>
        <rFont val="Times New Roman"/>
        <family val="1"/>
        <charset val="238"/>
      </rPr>
      <t xml:space="preserve">            </t>
    </r>
    <r>
      <rPr>
        <b/>
        <sz val="9"/>
        <rFont val="Arial"/>
        <family val="2"/>
        <charset val="238"/>
      </rPr>
      <t>Netiranje i umanjenje vrijednosti</t>
    </r>
  </si>
  <si>
    <t>Financijska imovina i financijske obveze netiraju se i neto iznos prikazuje se u izvještaju o financijskom položaju kada, i samo kada, Društvo trenutno ima zakonski provedivo pravo na prebijanje iznosa i namjerava ih podmiriti na neto osnovi ili realizirati imovinu i istovremeno podmiriti obvezu.</t>
  </si>
  <si>
    <t xml:space="preserve">Društvo priznaje rezerviranja za gubitke po financijskoj imovini jednake očekivanim kreditnim gubicima („OKG“) kroz čitavo trajanje ekonomskog vijeka imovine. </t>
  </si>
  <si>
    <t xml:space="preserve">Rezerviranja za OKG-ove vezano uz potraživanja od kupaca uvijek se mjere u iznosu ukupnih OKG-ova kroz čitavo trajanje ekonomskog vijeka te imovine. </t>
  </si>
  <si>
    <t xml:space="preserve">Prilikom utvrđivanja je li se kreditni rizik financijske imovine značajno povećao od početnog priznavanja i prilikom procjene OKG-ova, Društvo razmatra razumne i činjenične informacije koje su relevantne i dostupne bez dodatnih troškova ili napora. To uključuje kvantitativne i kvalitativne informacije i analize zasnovane na povijesnom iskustvu Društva i informiranoj procjeni kreditne sposobnosti dužnika te uključuje informacije o budućnosti. </t>
  </si>
  <si>
    <t xml:space="preserve">Društvo u pravilu smatra da je kreditni rizik financijske imovine znatno porastao ako je proteklo više od 90 dana od njenog dana dospijeća te u pravilu smatra da financijska imovina nije nadoknadiva ako nije vjerojatno da će dužnik otplatiti svoje obveze prema Društvu bez da pokretanje radnji poput iskorištenja sredstava osiguranja (ako postoje) postane nužnim ili ako financijska imovina ostane nepodmirena duže od 365 dana od dana dospijeća. </t>
  </si>
  <si>
    <t xml:space="preserve">Ukupni OKG-ovi koji se očekuju kroz čitavo trajanje ekonomskog vijeka imovine („životni OKG-ovi“) su OKG-ovi koji proizlaze iz svih mogućih nepredviđenih događaja tijekom očekivanog vijeka trajanja financijskog instrumenta. </t>
  </si>
  <si>
    <t xml:space="preserve">Dvanaestomjesečni OKG-ovi su dio OKG-ova koji proizlaze iz slučajeva neplaćanja koji su mogući unutar 12 mjeseci nakon datuma izvještavanja (ili unutar kraćeg razdoblja ako je očekivani vijek trajanja instrumenta kraći od 12 mjeseci). </t>
  </si>
  <si>
    <t>Maksimalno razdoblje koje se uzima u obzir prilikom procjene OKG-ova je maksimalno ugovoreno razdoblje tijekom kojega je Društvo izloženo kreditnom riziku.</t>
  </si>
  <si>
    <t xml:space="preserve">Mjerenje očekivanih kreditnih gubitaka </t>
  </si>
  <si>
    <t>OKG-ovi predstavljaju procjenu kreditnih gubitaka koja je ponderirana vjerojatnostima. Kreditni gubici mjere se kao sadašnja vrijednost svih novčanih manjkova (tj. razlike između novčanih tijekova na koje Društvo ima pravo u skladu s ugovorom i novčanih tokova koje Društvo očekuje da će stvarno primiti).</t>
  </si>
  <si>
    <t>OKG-ovi se diskontiraju po efektivnoj kamatnoj stopi predmetne financijske imovine.</t>
  </si>
  <si>
    <t xml:space="preserve">Kreditno umanjena financijska imovina </t>
  </si>
  <si>
    <t xml:space="preserve">Na svaki datum izvještavanja Društvo procjenjuje ukoliko postoje osnove za kreditno umanjenje financijske imovine. Financijska imovina kreditno je umanjena kada nastane jedan ili više događaja koji imaju štetan utjecaj na procijenjene buduće novčane tijekove od te financijske imovine.  </t>
  </si>
  <si>
    <t>Primjeri dokaza da je potrebno kreditno umanjenje financijske imovine uključuju sljedeće:</t>
  </si>
  <si>
    <r>
      <t>§</t>
    </r>
    <r>
      <rPr>
        <sz val="7"/>
        <rFont val="Times New Roman"/>
        <family val="1"/>
        <charset val="238"/>
      </rPr>
      <t xml:space="preserve">  </t>
    </r>
    <r>
      <rPr>
        <sz val="9"/>
        <rFont val="Arial"/>
        <family val="2"/>
        <charset val="238"/>
      </rPr>
      <t>značajne financijske poteškoće dužnika ili izdavatelja;</t>
    </r>
  </si>
  <si>
    <r>
      <t>§</t>
    </r>
    <r>
      <rPr>
        <sz val="7"/>
        <rFont val="Times New Roman"/>
        <family val="1"/>
        <charset val="238"/>
      </rPr>
      <t xml:space="preserve">  </t>
    </r>
    <r>
      <rPr>
        <sz val="9"/>
        <rFont val="Arial"/>
        <family val="2"/>
        <charset val="238"/>
      </rPr>
      <t>kršenje ugovora kao što je kašnjenje u plaćanju obveza;</t>
    </r>
  </si>
  <si>
    <r>
      <t>§</t>
    </r>
    <r>
      <rPr>
        <sz val="7"/>
        <rFont val="Times New Roman"/>
        <family val="1"/>
        <charset val="238"/>
      </rPr>
      <t xml:space="preserve">  </t>
    </r>
    <r>
      <rPr>
        <sz val="9"/>
        <rFont val="Arial"/>
        <family val="2"/>
        <charset val="238"/>
      </rPr>
      <t>vjerojatnost da će dužnik ući u stečaj ili drugu oblik financijske reorganizacije; ili</t>
    </r>
  </si>
  <si>
    <r>
      <t>§</t>
    </r>
    <r>
      <rPr>
        <sz val="7"/>
        <rFont val="Times New Roman"/>
        <family val="1"/>
        <charset val="238"/>
      </rPr>
      <t xml:space="preserve">  </t>
    </r>
    <r>
      <rPr>
        <sz val="9"/>
        <rFont val="Arial"/>
        <family val="2"/>
        <charset val="238"/>
      </rPr>
      <t>nestanak aktivnog tržišta za određenu vrijednosnicu uslijed financijskih poteškoća.</t>
    </r>
  </si>
  <si>
    <t xml:space="preserve">Prezentacija očekivanih kreditnih gubitaka u izvještaju o financijskom položaju </t>
  </si>
  <si>
    <t xml:space="preserve">Rezerviranja za OKG-ove financijske imovine po amortiziranom trošku oduzimaju se od bruto knjigovodstvene vrijednosti imovine.  </t>
  </si>
  <si>
    <t xml:space="preserve">Otpis financijske imovine </t>
  </si>
  <si>
    <t xml:space="preserve">Bruto knjigovodstvena vrijednost financijske imovine otpisuje se ukoliko Društvo razumno ne očekuje povrat financijske imovine bilo u cijelosti bilo djelomično. Društvo u pravilu ne očekuje značajniji povrat otpisanih iznosa.  </t>
  </si>
  <si>
    <r>
      <t>4.</t>
    </r>
    <r>
      <rPr>
        <b/>
        <i/>
        <sz val="7"/>
        <rFont val="Times New Roman"/>
        <family val="1"/>
        <charset val="238"/>
      </rPr>
      <t xml:space="preserve">  </t>
    </r>
    <r>
      <rPr>
        <b/>
        <sz val="9"/>
        <rFont val="Arial"/>
        <family val="2"/>
        <charset val="238"/>
      </rPr>
      <t>Zalihe</t>
    </r>
  </si>
  <si>
    <t xml:space="preserve">Zalihe hrane i pića i trgovačke robe iskazuju se po trošku nabave ili neto ostvarivoj vrijednosti, ovisno o tome koja je niža. Trošak se određuje po metodi ponderiranih prosječnih cijena. Neto ostvariva vrijednost predstavlja procjenu prodajne cijene u redovnom tijeku poslovanja umanjenu za varijabilne troškove prodaje. </t>
  </si>
  <si>
    <r>
      <t>5.</t>
    </r>
    <r>
      <rPr>
        <b/>
        <i/>
        <sz val="7"/>
        <rFont val="Times New Roman"/>
        <family val="1"/>
        <charset val="238"/>
      </rPr>
      <t xml:space="preserve">  </t>
    </r>
    <r>
      <rPr>
        <b/>
        <sz val="9"/>
        <rFont val="Arial"/>
        <family val="2"/>
        <charset val="238"/>
      </rPr>
      <t xml:space="preserve">Potraživanja od kupaca </t>
    </r>
  </si>
  <si>
    <t>Potraživanja od kupaca su iznosi koji se odnose na prodane usluge obavljene u redovnom poslovanju. Ako se naplata očekuje unutar godine dana, potraživanje se prikazuje unutar kratkotrajne imovine, a ako ne, onda se potraživanje prikazuje unutar dugotrajne imovine. Potraživanja od kupaca početno se priznaju po fer vrijednosti, a naknadno se mjere po amortiziranom trošku uporabom metode efektivne kamatne stope, umanjena za ispravak vrijednosti.</t>
  </si>
  <si>
    <r>
      <t>6.</t>
    </r>
    <r>
      <rPr>
        <b/>
        <i/>
        <sz val="7"/>
        <color rgb="FF000000"/>
        <rFont val="Times New Roman"/>
        <family val="1"/>
        <charset val="238"/>
      </rPr>
      <t xml:space="preserve">  </t>
    </r>
    <r>
      <rPr>
        <b/>
        <sz val="9"/>
        <rFont val="Arial"/>
        <family val="2"/>
        <charset val="238"/>
      </rPr>
      <t>Novac i novčani ekvivalenti</t>
    </r>
  </si>
  <si>
    <t>Novac i novčani ekvivalenti sastoje se od novca na računima u bankama i sličnim institucijama i gotovog novca u blagajnama, depozita kod banaka po viđenju i ostalih kratkotrajno visoko likvidnih instrumenata s rokovima naplate do tri mjeseca ili kraće.</t>
  </si>
  <si>
    <r>
      <t>7.</t>
    </r>
    <r>
      <rPr>
        <b/>
        <i/>
        <sz val="7"/>
        <rFont val="Times New Roman"/>
        <family val="1"/>
        <charset val="238"/>
      </rPr>
      <t xml:space="preserve">  </t>
    </r>
    <r>
      <rPr>
        <b/>
        <sz val="9"/>
        <rFont val="Arial"/>
        <family val="2"/>
        <charset val="238"/>
      </rPr>
      <t xml:space="preserve">MSFI 16 Najmovi </t>
    </r>
  </si>
  <si>
    <t>MSFI 16 uvodi jedinstveni, obračunski, bilančni model najma za najmodavce. Najmoprimac priznaje imovinu prava korištenja koja predstavlja njegovo pravo na korištenje imovine i obveze zakupa koji predstavljaju njezinu obvezu plaćanja zakupa. Postoje izuzeća od priznavanja za kratkoročne najmove i najmove predmeta male vrijednosti. Zakupci i dalje klasificiraju najmove kao financijske ili operativne najmove.</t>
  </si>
  <si>
    <t>Najmodavci</t>
  </si>
  <si>
    <t xml:space="preserve">Društvo je dalo u najam svoja ulaganja u nekretnine, uključujući vlastite nekretnine i imovinu za koju ima pravo na upotrebu. Društvo je klasificiralo takve najmove kao poslovne najmove. </t>
  </si>
  <si>
    <r>
      <t>8.</t>
    </r>
    <r>
      <rPr>
        <b/>
        <i/>
        <sz val="7"/>
        <rFont val="Times New Roman"/>
        <family val="1"/>
        <charset val="238"/>
      </rPr>
      <t xml:space="preserve">  </t>
    </r>
    <r>
      <rPr>
        <b/>
        <sz val="9"/>
        <rFont val="Arial"/>
        <family val="2"/>
        <charset val="238"/>
      </rPr>
      <t>Priznavanje prihoda</t>
    </r>
  </si>
  <si>
    <t>MSFI 15 uspostavlja sveobuhvatan okvir za utvrđivanje da li se, kada i koliko prihoda priznaje. Prema MSFI-ju 15, prihodi se priznaju na način koji prikazuje obrazac prijenosa robe i usluga kupcima. Priznati iznos treba odražavati iznos na koji subjekt očekuje da će imati pravo u zamjenu za te proizvode i usluge.</t>
  </si>
  <si>
    <t>Društvo ostvaruje prihod prvenstveno od usluga smještaja. Navedene usluge pružaju se temeljem sklopljenih ugovora s fiksnom cijenom. Prihodi od izvršenih hotelsko-turističkih usluga priznaju se u razdoblju u kojem su usluge obavljene („over the time“).</t>
  </si>
  <si>
    <t xml:space="preserve">Društvo nudi hranu i piće u hotelskim restoranima, gostima hotela i ostalim gostima. Prihodi se priznaju u trenutku kada su usluge pružene. </t>
  </si>
  <si>
    <r>
      <t>IV.</t>
    </r>
    <r>
      <rPr>
        <b/>
        <sz val="7"/>
        <rFont val="Times New Roman"/>
        <family val="1"/>
        <charset val="238"/>
      </rPr>
      <t xml:space="preserve">              </t>
    </r>
    <r>
      <rPr>
        <b/>
        <sz val="9"/>
        <rFont val="Arial"/>
        <family val="2"/>
        <charset val="238"/>
      </rPr>
      <t xml:space="preserve">IZLOŽENOST DRUŠTVA RIZICIMA </t>
    </r>
  </si>
  <si>
    <t xml:space="preserve">Helios Faros d.d. izložen je različitim rizicima koji su uobičajeni za turističku djelatnost, a rezultat su utjecaja kretanja na tržištu turističkih usluga. Proces upravljanja rizicima u Društvu podrazumijeva identifikaciju potencijalnih događaja, učinaka i posljedica s kojima se Društvo može suočiti u budućnosti te pravovremeno poduzimanje mjera kako bi se ti rizici minimalizirali, a time i mogući nepovoljni učinci izbjegli, odnosno smanjili. </t>
  </si>
  <si>
    <t>Pravovremeno uočiti ključne rizike i poduzeti odgovarajuće kontrolne aktivnosti znači izbjeći one financijske učinke koji će se nužno javiti u procesu rješavanja posljedica takvih događaja, ali i izbjegla negativna reputacija zbog propusta u poslovanju.  Učinkovito upravljanje rizicima omogućava donošenje kvalitetnijih odluka, bolje planiranje i optimiziranje raspoloživih sredstava, bavljenje prioritetima te izbjegavanje budućih problema koje se mogu pojaviti u poslovanju.</t>
  </si>
  <si>
    <t>Globalni rizici</t>
  </si>
  <si>
    <t>Turistička kretanja su podložna globalnim rizicima koji se odnose na politička previranja, rastući terorizam i emigrantsku krizu na koje Društvo nema utjecaja te u skorije vrijeme epidemijama virusa na globalnoj razini (Corona virus).</t>
  </si>
  <si>
    <t xml:space="preserve">Makroekonomska kretanja u Republici Hrvatskoj i u emitivnim stranim tržištima te općenito kretanje cijena roba i usluga mogu imati značajan utjecaj na konkurentnost turizma i turističku potražnju te dolaske stranih gostiju. </t>
  </si>
  <si>
    <t>Rizik turističke djelatnosti</t>
  </si>
  <si>
    <t>Trenutno najznačajniji rizik kojem je Društvo izloženo je pandemija virusa Covid 19, koja je najznačajnije utjecala upravo na turističku djelatnost kroz ograničenje kretanja turista i  propisane epidemiološke mjere.  Mjere minimiziranja ovog rizika su kontinuirano ažuriranje operativnih procedura vezanih na mjere dezinfekcije i poduzimanje potrebnih mjera za osiguranje distance gostiju unutar objekata Društva ukoliko bude omogućen pristup destinaciji. Na ovaj rizik iznimno je teško ako ne i nemoguće  utjecati iz Društva.</t>
  </si>
  <si>
    <t>Rizik konkurentnosti</t>
  </si>
  <si>
    <t>Ovaj rizik izuzetno je značajan u grani gospodarstva u kojoj Društvo djeluje. Društvo mu je zbog aktualnog stanja turističkih objekata i spomenutog prolongiranja investicija te zbog pandemije značajno izloženo. Kako bi se minimizirao ovaj rizik  Društvo ulaže značajne napore na podizanje kvalitete destinacije i uvođenje novih atrakcija kroz brandove te pojedinih ciljanih pogodnosti za goste.</t>
  </si>
  <si>
    <t>Regulatorni rizici - rizik promjene poreznih i koncesijskih propisa</t>
  </si>
  <si>
    <t>Ovaj rizik čini vjerojatnost promjene poreznih propisa bilo kroz promjene poreznih stopa bilo promjene predmeta oporezivanja. Ovaj rizik je obzirom na velika ulaganja u materijalnu imovinu vrlo značajan jer može imati negativan utjecaj na profitabilnost poslovanja.</t>
  </si>
  <si>
    <t>Operativni rizici</t>
  </si>
  <si>
    <t xml:space="preserve">Ovo su rizici direktnog ili indirektnog gubitka uslijed neadekvatnih ili nedostajućih internih procesa Društva koji bi osigurali točne i pravovremene informacije potrebne za prikupljanje i sastavljanje financijskih izvještaja te podnošenja izvješća obveznih za izdavatelje prema odredbama ZTK, pravilima  Zagrebačke burze i HANFA-e. Ovim rizikom Društvo upravlja uvođenjem jasnih i strogih procedura rada i rokova koji se imaju poštivati kako Društvo ne bi snosilo posljedice nepridržavanja spomenutih obveza za izdavatelje. </t>
  </si>
  <si>
    <t xml:space="preserve">Valutni rizik </t>
  </si>
  <si>
    <t>Valutni rizik je izražen u poslovanju s obzirom na očekivani velik udio prodaje denominiran u stranoj valuti. Društvo je izloženo promjenama vrijednosti eura, jer je značajni dio potraživanja i inozemnih prihoda iskazano u toj valuti te njegovo kretanje može imati utjecaja na buduće poslovne rezultate i novčane tokove.</t>
  </si>
  <si>
    <t>Kreditni rizik</t>
  </si>
  <si>
    <t>Kreditni rizik proizlazi iz novca, oročenih depozita i potraživanja od kupaca. U skladu s prodajnim politikama Društva, suradnja se ugovara s kupcima koji imaju odgovarajuću kreditnu povijest, odnosno ugovara se uz plaćanje unaprijed, uplatama sigurnosnih depozita te putem značajnijih kreditnih kartica (za individualne kupce). U cilju smanjenja kreditnog rizika Društvo kontinuirano prati svoju izloženost prema stranama s kojima posluje i njihovu kreditnu sposobnost, pribavlja instrumente osiguranja potraživanja (mjenice, zadužnice) umanjujući na taj način rizike nenaplativosti svojih potraživanja za pružene usluge.</t>
  </si>
  <si>
    <t>Kamatni rizik</t>
  </si>
  <si>
    <t>Rizik namire od druge ugovorne strane</t>
  </si>
  <si>
    <t>Ovaj rizik potrebno je uzeti u obzir u svim dvostrano obveznim pravnim poslovima. Uspostavom strogih i točno propisanih procedura Društvo upravlja ovim rizikom  posebno uzimajući u obzir smanjenu likvidnost poslovnih partnera u vrijeme pandemije.</t>
  </si>
  <si>
    <t>Rizik likvidnosti</t>
  </si>
  <si>
    <t>Razboritim upravljanjem investicijama, pomnim planiranjem novčanih tokova i minimiziranjem troškova kao i prijavama na mjere potpora gospodarstvu i turističkom sektoru ovim rizikom se razborito upravlja.</t>
  </si>
  <si>
    <r>
      <t>a)</t>
    </r>
    <r>
      <rPr>
        <sz val="7"/>
        <rFont val="Times New Roman"/>
        <family val="1"/>
        <charset val="238"/>
      </rPr>
      <t xml:space="preserve">      </t>
    </r>
    <r>
      <rPr>
        <sz val="9"/>
        <rFont val="Arial"/>
        <family val="2"/>
        <charset val="238"/>
      </rPr>
      <t>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r>
  </si>
  <si>
    <t xml:space="preserve">Bilanca na dan izvještaja </t>
  </si>
  <si>
    <t>Imovina – u kn</t>
  </si>
  <si>
    <t>Udio</t>
  </si>
  <si>
    <t>Dugotrajna imovina</t>
  </si>
  <si>
    <t>Nematerijalna imovina</t>
  </si>
  <si>
    <t>Nekretnine, postrojenja i oprema</t>
  </si>
  <si>
    <t>Ulaganja u povezana društva</t>
  </si>
  <si>
    <t xml:space="preserve">Ukupna dugotrajna imovina </t>
  </si>
  <si>
    <t>Kratkotrajna imovina</t>
  </si>
  <si>
    <t>Zalihe</t>
  </si>
  <si>
    <t>Potraživanja od kupaca i ostala potraživanja</t>
  </si>
  <si>
    <t>Novac i novčani ekvivalenti</t>
  </si>
  <si>
    <t>Plaćeni troškovi budućeg razdoblja</t>
  </si>
  <si>
    <t>Ukupna kratkotrajna imovina</t>
  </si>
  <si>
    <t xml:space="preserve">Ukupna imovina </t>
  </si>
  <si>
    <t>Kapital i na dan izvještaja – u kn</t>
  </si>
  <si>
    <t xml:space="preserve">Temeljni kapital </t>
  </si>
  <si>
    <t>Rezerva za povećanje temeljnog kapitala</t>
  </si>
  <si>
    <t>Akumulirani gubici</t>
  </si>
  <si>
    <t>Ukupno glavnica</t>
  </si>
  <si>
    <t>Obveze na dan izvještaja – u kn</t>
  </si>
  <si>
    <t>Odgođena porezna obveza</t>
  </si>
  <si>
    <t>Ostale dugoročne obveze</t>
  </si>
  <si>
    <t>Dugoročne obveze</t>
  </si>
  <si>
    <t>Obveze prema dobavljačima i za predujmove</t>
  </si>
  <si>
    <t>Obveze prema zaposlenima</t>
  </si>
  <si>
    <t xml:space="preserve">Obveze za poreze, doprinose i slična davanja </t>
  </si>
  <si>
    <t>Kratkoročne obveze</t>
  </si>
  <si>
    <t>Ukupno obveze</t>
  </si>
  <si>
    <r>
      <t>1.</t>
    </r>
    <r>
      <rPr>
        <sz val="7"/>
        <rFont val="Times New Roman"/>
        <family val="1"/>
        <charset val="238"/>
      </rPr>
      <t xml:space="preserve">      </t>
    </r>
    <r>
      <rPr>
        <sz val="9"/>
        <rFont val="Arial"/>
        <family val="2"/>
        <charset val="238"/>
      </rPr>
      <t>Tijekom godine nije bilo promjena s aspekta odgođenih poreza.</t>
    </r>
  </si>
  <si>
    <t>Račun dobiti i gubitka za izvještajno razdoblje</t>
  </si>
  <si>
    <r>
      <t>b)</t>
    </r>
    <r>
      <rPr>
        <sz val="7"/>
        <rFont val="Times New Roman"/>
        <family val="1"/>
        <charset val="238"/>
      </rPr>
      <t xml:space="preserve">      </t>
    </r>
    <r>
      <rPr>
        <sz val="9"/>
        <rFont val="Arial"/>
        <family val="2"/>
        <charset val="238"/>
      </rPr>
      <t xml:space="preserve">informacije gdje je omogućen pristup posljednjim godišnjim financijskim izvještajima, radi razumijevanja informacija objavljenih u bilješkama uz financijske izvještaje sastavljene za izvještajno tromjesečno razdoblje, </t>
    </r>
  </si>
  <si>
    <r>
      <t>c)</t>
    </r>
    <r>
      <rPr>
        <sz val="7"/>
        <rFont val="Times New Roman"/>
        <family val="1"/>
        <charset val="238"/>
      </rPr>
      <t xml:space="preserve">      </t>
    </r>
    <r>
      <rPr>
        <sz val="9"/>
        <rFont val="Arial"/>
        <family val="2"/>
        <charset val="238"/>
      </rPr>
      <t>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r>
  </si>
  <si>
    <t>Računovodstvene politike nisu se mijenjale u odnosu na posljednje tromjesečno i godišnje izvješće</t>
  </si>
  <si>
    <r>
      <t>d)</t>
    </r>
    <r>
      <rPr>
        <sz val="7"/>
        <rFont val="Times New Roman"/>
        <family val="1"/>
        <charset val="238"/>
      </rPr>
      <t xml:space="preserve">      </t>
    </r>
    <r>
      <rPr>
        <sz val="9"/>
        <rFont val="Arial"/>
        <family val="2"/>
        <charset val="238"/>
      </rPr>
      <t xml:space="preserve">objašnjenje poslovnih rezultata u slučaju da izdavatelj obavlja djelatnost sezonske prirode (točke 37. i 38. MRS 34 - Financijsko izvještavanje za razdoblja tijekom godine) </t>
    </r>
  </si>
  <si>
    <t xml:space="preserve">Društvo obavlja sezonsku djelatnost i očekuje značajnije prihode u vremenu od 01.06. – 01.10. poslovne godine. </t>
  </si>
  <si>
    <r>
      <t>1.</t>
    </r>
    <r>
      <rPr>
        <sz val="7"/>
        <rFont val="Times New Roman"/>
        <family val="1"/>
        <charset val="238"/>
      </rPr>
      <t xml:space="preserve">      </t>
    </r>
    <r>
      <rPr>
        <sz val="9"/>
        <rFont val="Arial"/>
        <family val="2"/>
        <charset val="238"/>
      </rPr>
      <t>naziv, sjedište poduzetnika (adresa), pravni oblik poduzetnika, državu osnivanja, matični broj subjekta, osobni identifikacijski broj te, ako je primjenjivo, da je poduzetnik u likvidaciji, stečaju, skraćenom postupku prestanka ili izvanrednoj upravi</t>
    </r>
  </si>
  <si>
    <r>
      <t>2.</t>
    </r>
    <r>
      <rPr>
        <sz val="7"/>
        <rFont val="Times New Roman"/>
        <family val="1"/>
        <charset val="238"/>
      </rPr>
      <t xml:space="preserve">      </t>
    </r>
    <r>
      <rPr>
        <sz val="9"/>
        <rFont val="Arial"/>
        <family val="2"/>
        <charset val="238"/>
      </rPr>
      <t>usvojene računovodstvene politike (samo naznaku je li došlo do promjene u odnosu na prethodno razdoblje)</t>
    </r>
  </si>
  <si>
    <r>
      <t>3.</t>
    </r>
    <r>
      <rPr>
        <sz val="7"/>
        <rFont val="Times New Roman"/>
        <family val="1"/>
        <charset val="238"/>
      </rPr>
      <t xml:space="preserve">      </t>
    </r>
    <r>
      <rPr>
        <sz val="9"/>
        <rFont val="Arial"/>
        <family val="2"/>
        <charset val="238"/>
      </rPr>
      <t>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r>
  </si>
  <si>
    <r>
      <t>4.</t>
    </r>
    <r>
      <rPr>
        <sz val="7"/>
        <rFont val="Times New Roman"/>
        <family val="1"/>
        <charset val="238"/>
      </rPr>
      <t xml:space="preserve">      </t>
    </r>
    <r>
      <rPr>
        <sz val="9"/>
        <rFont val="Arial"/>
        <family val="2"/>
        <charset val="238"/>
      </rPr>
      <t>iznos i prirodu pojedinih stavki prihoda ili rashoda izuzetne veličine ili pojave</t>
    </r>
  </si>
  <si>
    <t xml:space="preserve">Nema stavki prihoda ili rashoda izuzetne veličine ili pojave i objašnjenja stavki prihoda i rashoda su prikazani u bilješkama </t>
  </si>
  <si>
    <r>
      <t>5.</t>
    </r>
    <r>
      <rPr>
        <sz val="7"/>
        <rFont val="Times New Roman"/>
        <family val="1"/>
        <charset val="238"/>
      </rPr>
      <t xml:space="preserve">      </t>
    </r>
    <r>
      <rPr>
        <sz val="9"/>
        <rFont val="Arial"/>
        <family val="2"/>
        <charset val="238"/>
      </rPr>
      <t>iznose koje poduzetnik duguje i koji dospijevaju nakon više od pet godina, kao i ukupna dugovanja poduzetnika pokrivena vrijednim osiguranjem koje je dao poduzetnik, uz naznaku vrste i oblika osiguranja</t>
    </r>
  </si>
  <si>
    <r>
      <t>6.</t>
    </r>
    <r>
      <rPr>
        <sz val="7"/>
        <rFont val="Times New Roman"/>
        <family val="1"/>
        <charset val="238"/>
      </rPr>
      <t xml:space="preserve">      </t>
    </r>
    <r>
      <rPr>
        <sz val="9"/>
        <rFont val="Arial"/>
        <family val="2"/>
        <charset val="238"/>
      </rPr>
      <t>prosječan broj zaposlenih tijekom tekućeg razdoblja</t>
    </r>
  </si>
  <si>
    <r>
      <t>7.</t>
    </r>
    <r>
      <rPr>
        <sz val="7"/>
        <rFont val="Times New Roman"/>
        <family val="1"/>
        <charset val="238"/>
      </rPr>
      <t xml:space="preserve">      </t>
    </r>
    <r>
      <rPr>
        <sz val="9"/>
        <rFont val="Arial"/>
        <family val="2"/>
        <charset val="238"/>
      </rPr>
      <t>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r>
  </si>
  <si>
    <r>
      <t>8.</t>
    </r>
    <r>
      <rPr>
        <sz val="7"/>
        <rFont val="Times New Roman"/>
        <family val="1"/>
        <charset val="238"/>
      </rPr>
      <t xml:space="preserve">      </t>
    </r>
    <r>
      <rPr>
        <sz val="9"/>
        <rFont val="Arial"/>
        <family val="2"/>
        <charset val="238"/>
      </rPr>
      <t>ako su u bilanci priznata rezerviranja za odgođeni porez, stanja odgođenog poreza na kraju poslovne godine i kretanja tih stanja tijekom poslovne godine</t>
    </r>
  </si>
  <si>
    <r>
      <t>9.</t>
    </r>
    <r>
      <rPr>
        <sz val="7"/>
        <rFont val="Times New Roman"/>
        <family val="1"/>
        <charset val="238"/>
      </rPr>
      <t xml:space="preserve">      </t>
    </r>
    <r>
      <rPr>
        <sz val="9"/>
        <rFont val="Arial"/>
        <family val="2"/>
        <charset val="238"/>
      </rPr>
      <t>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r>
  </si>
  <si>
    <t xml:space="preserve">Zemljište </t>
  </si>
  <si>
    <t>Novac i ostala potraživanja</t>
  </si>
  <si>
    <t>Rezultat 2022</t>
  </si>
  <si>
    <t>Obveze za porez na dobit</t>
  </si>
  <si>
    <r>
      <t>10.</t>
    </r>
    <r>
      <rPr>
        <sz val="7"/>
        <rFont val="Times New Roman"/>
        <family val="1"/>
        <charset val="238"/>
      </rPr>
      <t xml:space="preserve">   </t>
    </r>
    <r>
      <rPr>
        <sz val="9"/>
        <rFont val="Arial"/>
        <family val="2"/>
        <charset val="238"/>
      </rPr>
      <t>broj i nominalnu vrijednost, ili ako ne postoji nominalna vrijednost, knjigovodstvenu vrijednost dionica ili udjela upisanih tijekom poslovne godine u okviru odobrenog kapitala</t>
    </r>
  </si>
  <si>
    <r>
      <t>11.</t>
    </r>
    <r>
      <rPr>
        <sz val="7"/>
        <rFont val="Times New Roman"/>
        <family val="1"/>
        <charset val="238"/>
      </rPr>
      <t xml:space="preserve">   </t>
    </r>
    <r>
      <rPr>
        <sz val="9"/>
        <rFont val="Arial"/>
        <family val="2"/>
        <charset val="238"/>
      </rPr>
      <t>postojanje bilo kakvih potvrda o sudjelovanju, konvertibilnih zadužnica, jamstava, opcija ili sličnih vrijednosnica ili prava, s naznakom njihovog broja i prava koja daju</t>
    </r>
  </si>
  <si>
    <r>
      <t>12.</t>
    </r>
    <r>
      <rPr>
        <sz val="7"/>
        <rFont val="Times New Roman"/>
        <family val="1"/>
        <charset val="238"/>
      </rPr>
      <t xml:space="preserve">   </t>
    </r>
    <r>
      <rPr>
        <sz val="9"/>
        <rFont val="Arial"/>
        <family val="2"/>
        <charset val="238"/>
      </rPr>
      <t>naziv, sjedište te pravni oblik svakog poduzetnika u kojemu poduzetnik ima neograničenu odgovornost</t>
    </r>
  </si>
  <si>
    <r>
      <t>13.</t>
    </r>
    <r>
      <rPr>
        <sz val="7"/>
        <rFont val="Times New Roman"/>
        <family val="1"/>
        <charset val="238"/>
      </rPr>
      <t xml:space="preserve">   </t>
    </r>
    <r>
      <rPr>
        <sz val="9"/>
        <rFont val="Arial"/>
        <family val="2"/>
        <charset val="238"/>
      </rPr>
      <t>naziv i sjedište poduzetnika koji sastavlja tromjesečni konsolidirani financijski izvještaj najveće grupe poduzetnika u kojoj poduzetnik sudjeluje kao kontrolirani član grupe</t>
    </r>
  </si>
  <si>
    <r>
      <t>14.</t>
    </r>
    <r>
      <rPr>
        <sz val="7"/>
        <rFont val="Times New Roman"/>
        <family val="1"/>
        <charset val="238"/>
      </rPr>
      <t xml:space="preserve">   </t>
    </r>
    <r>
      <rPr>
        <sz val="9"/>
        <rFont val="Arial"/>
        <family val="2"/>
        <charset val="238"/>
      </rPr>
      <t xml:space="preserve">naziv i sjedište poduzetnika koji sastavlja tromjesečni konsolidirani financijski izvještaj najmanje grupe poduzetnika u kojoj poduzetnik sudjeluje kao kontrolirani član i koji je također uključen u grupu poduzetnika iz točke </t>
    </r>
  </si>
  <si>
    <r>
      <t>15.</t>
    </r>
    <r>
      <rPr>
        <sz val="7"/>
        <rFont val="Times New Roman"/>
        <family val="1"/>
        <charset val="238"/>
      </rPr>
      <t xml:space="preserve">   </t>
    </r>
    <r>
      <rPr>
        <sz val="9"/>
        <rFont val="Arial"/>
        <family val="2"/>
        <charset val="238"/>
      </rPr>
      <t>mjesto na kojem je moguće dobiti primjerke tromjesečnih konsolidiranih financijskih izvještaja iz točaka 13. i 14., pod uvjetom da su dostupni</t>
    </r>
  </si>
  <si>
    <r>
      <t>16.</t>
    </r>
    <r>
      <rPr>
        <sz val="7"/>
        <rFont val="Times New Roman"/>
        <family val="1"/>
        <charset val="238"/>
      </rPr>
      <t xml:space="preserve">   </t>
    </r>
    <r>
      <rPr>
        <sz val="9"/>
        <rFont val="Arial"/>
        <family val="2"/>
        <charset val="238"/>
      </rPr>
      <t>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r>
  </si>
  <si>
    <r>
      <t>17.</t>
    </r>
    <r>
      <rPr>
        <sz val="7"/>
        <rFont val="Times New Roman"/>
        <family val="1"/>
        <charset val="238"/>
      </rPr>
      <t xml:space="preserve">   </t>
    </r>
    <r>
      <rPr>
        <sz val="9"/>
        <rFont val="Arial"/>
        <family val="2"/>
        <charset val="238"/>
      </rPr>
      <t>prirodu i financijski učinak značajnih događaja koji su nastupili nakon datuma bilance i nisu odraženi u računu dobiti i gubitka ili bilanci</t>
    </r>
  </si>
  <si>
    <t>+385981642479</t>
  </si>
  <si>
    <t>stanje na dan 30.06.2022</t>
  </si>
  <si>
    <t>u razdoblju 01.01.2022 do 30.06.2022</t>
  </si>
  <si>
    <t>u razdoblju 01.01.2022. do 30.06.2022.</t>
  </si>
  <si>
    <t>01.01.2022 – 30.06.2022</t>
  </si>
  <si>
    <t xml:space="preserve">Vlasnička struktura društva na dan 30.06.2022: </t>
  </si>
  <si>
    <t>31.06.2022</t>
  </si>
  <si>
    <t xml:space="preserve">Društvo je završilo stečajni postupak i restrukturiralo svoje financijske obveze. Kao dio financijskog restrukturiranja temeljni kapital je povećan za 230,6 milijun kuna u od čega je 153,8 milijuna kuna uplaćeno u novcu do 31. prosinca 2020. godine. U 2021. godini je uplaćeno dodatnih 76,8 milijuna kuna nastavno odluci Glavne skupštine o povećanju temeljnog kapitala, kako bi Društvo izvršilo kapitalne investicije u turističke objekte odnosno provelo operativno restrukturiranje.  Na sjednici Glavne Skupštine održane 14. travnja 2022. godine, donesena je odluka o povećanju temeljnog kapitala Društva izdavanjem novih dionica ulozima u novcu u ukupnoj vrijednosti od 130 milijuna kuna od čega je 85 milijuna kuna uplaćeno do 30.06.2022. godine. Sav iznos nove dokapitalizacije iskoristit će se za potrebe financiranja tekućih investicija u dugotrajnu materijalnu imovinu.
 </t>
  </si>
  <si>
    <t>Također, Društvo kontinuirano prati svoju izloženost prema stranama s kojima posluje, kao i njihovu kreditnu sposobnost, alocirajući na taj način rizike nenaplativosti svojih potraživanja za pružene usluge te kontinuirano prati rizike poslovanja te prilagođava mjere i aktivnosti sukladno promjenama na tržištu. Uvođenjem valute EUR kao službene valute u republici Hrvatskoj uvelike će smanjiti izloženost valutnome riziku obzirom da je ta valuta najzastupljenija u svim stranim valutama sa kojima posluje Društvo. Valuta EUR će postati službenom valutom u Republici Hrvatskoj na dan 1. siječnja 2023. godine.</t>
  </si>
  <si>
    <t>Društvo u 2021. godini te u tekućoj godini do datuma ovog izvještaja nije koristilo zaduženja kod banaka ali u buduće  treba očekivati i potrebu procjene ovog rizika te će nastojati eventualna kreditna zaduženja ugovarati uz korištenje financijskih instrumenata za upravljanje rizicima promjene kamatnih stopa</t>
  </si>
  <si>
    <r>
      <t>2.</t>
    </r>
    <r>
      <rPr>
        <sz val="7"/>
        <rFont val="Times New Roman"/>
        <family val="1"/>
        <charset val="238"/>
      </rPr>
      <t xml:space="preserve">      </t>
    </r>
    <r>
      <rPr>
        <sz val="9"/>
        <rFont val="Arial"/>
        <family val="2"/>
        <charset val="238"/>
      </rPr>
      <t>Materijalna imovina je značajno porasla (48%) uslijed investicijskih aktivnosti tijekom predsezone. Investicije obnove ugostiteljske ponude i objekata Društva napreduju planiranim tijekom, a trenutno se najviše aktivnosti provodi na investicijama za „Amicor Green resort“ koji se otvorio sredinom srpnja 2022. godine.</t>
    </r>
  </si>
  <si>
    <r>
      <t>1.</t>
    </r>
    <r>
      <rPr>
        <sz val="7"/>
        <rFont val="Times New Roman"/>
        <family val="1"/>
        <charset val="238"/>
      </rPr>
      <t xml:space="preserve">      </t>
    </r>
    <r>
      <rPr>
        <sz val="9"/>
        <rFont val="Arial"/>
        <family val="2"/>
        <charset val="238"/>
      </rPr>
      <t>Nematerijalna imovina smanjila se za 18% u odnosu na prethodno usporedivo razdoblje kao posljedica realizirane amortizacije tijekom godine. Društvo će i dalje nastaviti sa ulaganjima u  informatizaciju i digitalizaciju društva.</t>
    </r>
  </si>
  <si>
    <t xml:space="preserve">3.	Ulaganja u povezana društva se odnosi na kupljeni udjel u društvu Ecopulito d.o.o. i Helios Faros d.d. je 100% vlasnik društva </t>
  </si>
  <si>
    <t xml:space="preserve">4.	Ostala potraživanja najvećim dijelom se odnose na potraživanja od države za izdvojena sredstva u iznosu od 1,9 milijuna kuna,  potraživanje od države s osnove pretporeza, poreza na dohodak i doprinosa. Potraživanja od kupaca iznose 3 milijuna kuna, a porast razine potraživanja od kupaca je karakterističan za ovo razdoblje u godini obzirom na početak ljetne sezone. </t>
  </si>
  <si>
    <t>5.	Snažni investicijski ciklus u kojem se Društvo nalazi doveo je do značajnih plaćanja dobavljačima za radove i time je smanjena razina novčanih sredstava.</t>
  </si>
  <si>
    <t>Na sjednici Glavne Skupštine održane 14. travnja 2022. godine, donesena je odluka o povećanju temeljnog kapitala Društva izdavanjem novih dionica ulozima u novcu u ukupnoj vrijednosti od 130 milijuna kuna od čega je 85 milijuna kuna uplaćeno do 30.06.2022. godine. 
Društvo je ostvarilo gubitak u izvještajnom razdoblju u visini od 10.156.692 kuna obzirom da su hoteli otvoreni tek u lipnju, a otvaranje Amicor Green Resorta je realizirano sredinom srpnja.</t>
  </si>
  <si>
    <t xml:space="preserve">2.	Ostale dugoročne obveze u iznosu od 79.286 kn predstavljaju obveze po najmovima u skladu sa MSFI 16 za nabavljeni automobil. </t>
  </si>
  <si>
    <t>3.	Obveze prema dobavljačima su još uvijek u trendu rasta do turističke sezone obzirom na tekuće investicije koje Društvo provodi. Obveze se uglavnom odnose na privremene situacije izvođača radova. Osim toga na ovoj poziciji je zabilježen rast uslijed primitka predujmova za rezervacije agencija i fizičkih osoba u visini od 6,9 milijuna kuna.</t>
  </si>
  <si>
    <t>4.	Obveze prema zaposlenicima, pored plaće za lipanj, uključuju 343 tisuće kuna ukalkuliranih troškova za neiskorištene dane godišnjeg odmora i ostale naknade i rasle su u odnosu na prethodnu godinu sukladno rastu broja zaposlenih.</t>
  </si>
  <si>
    <t>1.	Prihodi od prodaje su značajno veći od prihoda u usporedivom prošlogodišnjem razdoblju uslijed povećanog broja rezervacija i noćenja što se može pripisati sve atraktivnijoj i kvalitetnijoj ponudi Društva te dijelom blažim posljedicama COVID 19 pandemije. U 2022. godini vidljiv je puni efekt poslovanja hotela Places i Arkada za lipanj dok je u prethodnoj godini hotel Arkada je radio samo polovicu lipnja. Društvo očekuje još progresivniji rast prihoda u srpnju i kolovozu kada će otvaranje Amicor Green Resorta značajno doprinijeti poboljšanju rezultata Društva.</t>
  </si>
  <si>
    <t>2.	Ostali poslovni prihodi uglavnom se odnose na potpore HZZ-a koji su ostvareni u prethodnoj godini. Tijekom 2022. godine nije bilo potpora za COVID mjere, a ostali poslovni prihodi se odnose najvećim dijelom na naplatu otpisanih potraživanja, naplatu šteta i poticaja za zapošljavanje.</t>
  </si>
  <si>
    <t>1.	Materijalni troškovi su značajno porasli zbog rasta poslovnih aktivnosti odnosno prihoda, ali manjim dijelom i zbog rasta cijene inputa (električna energija, hrana i piće). Također su porasli ostali vanjski troškovi sa 1,5 milijuna kuna na 3,7 milijuna kuna temeljem rasta troškova provizija agencijama, internet promocija, management naknade te usluga održavanje informatičke opreme uslijed povećanih poslovnih i prodajnih aktivnosti..</t>
  </si>
  <si>
    <t>2.	Troškovi zaposlenih su također bitno povećani uslijed povećanja broja zaposlenih.</t>
  </si>
  <si>
    <t>3.	Troškovi amortizacije su porasli u skladu sa aktivacijom finaliziranih investicija i očekuje se rast ovog troška u narednim razdobljima iz istog razloga.</t>
  </si>
  <si>
    <t>4.	Ostali poslovni rashodi najvećim dijelom se odnose na otpise dugotrajne imovine koja se ruši za potrebe novih investicija i iznose 683.695 kuna.</t>
  </si>
  <si>
    <t>Prosječan broj zaposlenih je bio: 121</t>
  </si>
  <si>
    <t>Broj zaposlenih na dan 30.06.2022: 179 (30.06.2021: 125)</t>
  </si>
  <si>
    <t>Društvo je kapitaliziralo trošak plaća u ukupnom bruto iznosu od 455 tisuća kuna za dio zaposlenika koji je aktivno sudjelovao na završnom čišćenju i drugim aktivnostima za stavljanje objekta Amicor Green Resort u uporabnu funkciju prije prve upotrebe. Aktivnosti su se provodile u lipnju, a dio aktivnosti biti će proveden i u srpnju 2022. godine.</t>
  </si>
  <si>
    <t>Odlukom Glavne skupštine od 14. travnja 2022., povećan je temeljni kapital sa iznosa od 235.957.660,00 kuna, za iznos od 130.000.000,00 kuna, izdavanjem novih dionica svaka nominalnog iznosa od 10,00 kuna (13.000.000 dionica), na iznos od 365.957.660,00 kuna. Dioničari su uplatili 65% novog izdanja, dok se preostali dio obvezuju uplatiti do 31. prosinca 2023. Promjena je upisana u sudski registar 14.07.2022 godine.</t>
  </si>
  <si>
    <t>Nije bilo.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</si>
</sst>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9" x14ac:knownFonts="1">
    <font>
      <sz val="10"/>
      <name val="Arial"/>
      <charset val="238"/>
    </font>
    <font>
      <sz val="11"/>
      <color theme="1"/>
      <name val="Calibri"/>
      <family val="2"/>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charset val="238"/>
    </font>
    <font>
      <b/>
      <sz val="7"/>
      <name val="Times New Roman"/>
      <family val="1"/>
      <charset val="238"/>
    </font>
    <font>
      <sz val="9"/>
      <color rgb="FF000000"/>
      <name val="Arial"/>
      <family val="2"/>
      <charset val="238"/>
    </font>
    <font>
      <b/>
      <sz val="9"/>
      <color rgb="FF000000"/>
      <name val="Arial"/>
      <family val="2"/>
      <charset val="238"/>
    </font>
    <font>
      <b/>
      <i/>
      <sz val="9"/>
      <name val="Arial"/>
      <family val="2"/>
      <charset val="238"/>
    </font>
    <font>
      <b/>
      <i/>
      <sz val="7"/>
      <name val="Times New Roman"/>
      <family val="1"/>
      <charset val="238"/>
    </font>
    <font>
      <sz val="9"/>
      <name val="Wingdings"/>
      <charset val="2"/>
    </font>
    <font>
      <sz val="7"/>
      <name val="Times New Roman"/>
      <family val="1"/>
      <charset val="238"/>
    </font>
    <font>
      <b/>
      <i/>
      <sz val="9"/>
      <color rgb="FF000000"/>
      <name val="Arial"/>
      <family val="2"/>
      <charset val="238"/>
    </font>
    <font>
      <b/>
      <i/>
      <sz val="7"/>
      <color rgb="FF000000"/>
      <name val="Times New Roman"/>
      <family val="1"/>
      <charset val="238"/>
    </font>
    <font>
      <sz val="11"/>
      <name val="Calibri"/>
      <family val="2"/>
      <charset val="238"/>
    </font>
    <font>
      <sz val="11"/>
      <color rgb="FF000000"/>
      <name val="Calibri"/>
      <family val="2"/>
      <charset val="238"/>
    </font>
    <font>
      <i/>
      <sz val="9"/>
      <color rgb="FF000000"/>
      <name val="Arial"/>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9D9D9"/>
        <bgColor indexed="64"/>
      </patternFill>
    </fill>
  </fills>
  <borders count="47">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6" fillId="0" borderId="0" applyNumberFormat="0" applyFill="0" applyBorder="0" applyAlignment="0" applyProtection="0"/>
    <xf numFmtId="0" fontId="1" fillId="0" borderId="0"/>
  </cellStyleXfs>
  <cellXfs count="360">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36" fillId="0" borderId="0" xfId="6" applyAlignment="1">
      <alignment horizontal="justify" vertical="center"/>
    </xf>
    <xf numFmtId="0" fontId="5" fillId="0" borderId="0" xfId="0" applyFont="1" applyAlignment="1">
      <alignment horizontal="justify" vertical="center"/>
    </xf>
    <xf numFmtId="0" fontId="3" fillId="0" borderId="0" xfId="0" applyFont="1"/>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justify" vertical="center"/>
    </xf>
    <xf numFmtId="0" fontId="38" fillId="0" borderId="39" xfId="0" applyFont="1" applyBorder="1" applyAlignment="1">
      <alignment vertical="center"/>
    </xf>
    <xf numFmtId="14" fontId="39" fillId="0" borderId="40" xfId="0" applyNumberFormat="1" applyFont="1" applyBorder="1" applyAlignment="1">
      <alignment horizontal="right" vertical="center"/>
    </xf>
    <xf numFmtId="0" fontId="38" fillId="0" borderId="43" xfId="0" applyFont="1" applyBorder="1" applyAlignment="1">
      <alignment vertical="center"/>
    </xf>
    <xf numFmtId="10" fontId="38" fillId="0" borderId="44" xfId="0" applyNumberFormat="1" applyFont="1" applyBorder="1" applyAlignment="1">
      <alignment horizontal="right" vertical="center"/>
    </xf>
    <xf numFmtId="0" fontId="38" fillId="0" borderId="41" xfId="0" applyFont="1" applyBorder="1" applyAlignment="1">
      <alignment vertical="center"/>
    </xf>
    <xf numFmtId="10" fontId="38" fillId="0" borderId="42" xfId="0" applyNumberFormat="1" applyFont="1" applyBorder="1" applyAlignment="1">
      <alignment horizontal="right" vertical="center"/>
    </xf>
    <xf numFmtId="10" fontId="38" fillId="0" borderId="43" xfId="0" applyNumberFormat="1" applyFont="1" applyBorder="1" applyAlignment="1">
      <alignment horizontal="right" vertical="center"/>
    </xf>
    <xf numFmtId="0" fontId="39" fillId="0" borderId="43" xfId="0" applyFont="1" applyBorder="1" applyAlignment="1">
      <alignment vertical="center"/>
    </xf>
    <xf numFmtId="10" fontId="39" fillId="0" borderId="44" xfId="0" applyNumberFormat="1" applyFont="1" applyBorder="1" applyAlignment="1">
      <alignment horizontal="right" vertical="center"/>
    </xf>
    <xf numFmtId="0" fontId="40" fillId="0" borderId="0" xfId="0" applyFont="1" applyAlignment="1">
      <alignment horizontal="justify" vertical="center"/>
    </xf>
    <xf numFmtId="0" fontId="38" fillId="0" borderId="0" xfId="0" applyFont="1" applyAlignment="1">
      <alignment horizontal="justify" vertical="center"/>
    </xf>
    <xf numFmtId="0" fontId="42" fillId="0" borderId="0" xfId="0" applyFont="1" applyAlignment="1">
      <alignment horizontal="justify" vertical="center"/>
    </xf>
    <xf numFmtId="0" fontId="22" fillId="0" borderId="0" xfId="0" applyFont="1" applyAlignment="1">
      <alignment horizontal="justify" vertical="center"/>
    </xf>
    <xf numFmtId="0" fontId="44" fillId="0" borderId="0" xfId="0" applyFont="1" applyAlignment="1">
      <alignment horizontal="justify" vertical="center"/>
    </xf>
    <xf numFmtId="0" fontId="38" fillId="0" borderId="0" xfId="0" applyFont="1" applyAlignment="1">
      <alignment vertical="center"/>
    </xf>
    <xf numFmtId="0" fontId="46" fillId="0" borderId="0" xfId="0" applyFont="1" applyAlignment="1">
      <alignment vertical="center" wrapText="1"/>
    </xf>
    <xf numFmtId="0" fontId="46" fillId="0" borderId="0" xfId="0" applyFont="1"/>
    <xf numFmtId="0" fontId="39" fillId="0" borderId="44" xfId="0" applyFont="1" applyBorder="1" applyAlignment="1">
      <alignment vertical="center"/>
    </xf>
    <xf numFmtId="3" fontId="38" fillId="0" borderId="44" xfId="0" applyNumberFormat="1" applyFont="1" applyBorder="1" applyAlignment="1">
      <alignment horizontal="right" vertical="center"/>
    </xf>
    <xf numFmtId="9" fontId="38" fillId="0" borderId="44" xfId="0" applyNumberFormat="1" applyFont="1" applyBorder="1" applyAlignment="1">
      <alignment horizontal="center" vertical="center"/>
    </xf>
    <xf numFmtId="0" fontId="38" fillId="0" borderId="43" xfId="0" applyFont="1" applyBorder="1" applyAlignment="1">
      <alignment vertical="center" wrapText="1"/>
    </xf>
    <xf numFmtId="3" fontId="39" fillId="0" borderId="44" xfId="0" applyNumberFormat="1" applyFont="1" applyBorder="1" applyAlignment="1">
      <alignment horizontal="right" vertical="center"/>
    </xf>
    <xf numFmtId="9" fontId="39" fillId="0" borderId="44" xfId="0" applyNumberFormat="1" applyFont="1" applyBorder="1" applyAlignment="1">
      <alignment horizontal="center" vertical="center"/>
    </xf>
    <xf numFmtId="0" fontId="39" fillId="0" borderId="44" xfId="0" applyFont="1" applyBorder="1" applyAlignment="1">
      <alignment horizontal="center" vertical="center"/>
    </xf>
    <xf numFmtId="14" fontId="39" fillId="0" borderId="40" xfId="0" applyNumberFormat="1" applyFont="1" applyBorder="1" applyAlignment="1">
      <alignment horizontal="center" vertical="center" wrapText="1"/>
    </xf>
    <xf numFmtId="0" fontId="39" fillId="0" borderId="40" xfId="0" applyFont="1" applyBorder="1" applyAlignment="1">
      <alignment horizontal="center" vertical="center" wrapText="1"/>
    </xf>
    <xf numFmtId="9" fontId="38" fillId="0" borderId="44" xfId="0" applyNumberFormat="1" applyFont="1" applyBorder="1" applyAlignment="1">
      <alignment horizontal="right" vertical="center"/>
    </xf>
    <xf numFmtId="9" fontId="39" fillId="0" borderId="44" xfId="0" applyNumberFormat="1" applyFont="1" applyBorder="1" applyAlignment="1">
      <alignment horizontal="right" vertical="center"/>
    </xf>
    <xf numFmtId="0" fontId="39" fillId="0" borderId="45" xfId="0" applyFont="1" applyBorder="1" applyAlignment="1">
      <alignment horizontal="center" vertical="center" wrapText="1"/>
    </xf>
    <xf numFmtId="0" fontId="47" fillId="0" borderId="44" xfId="0" applyFont="1" applyBorder="1" applyAlignment="1">
      <alignment horizontal="center" vertical="center" wrapText="1"/>
    </xf>
    <xf numFmtId="0" fontId="22" fillId="0" borderId="0" xfId="0" applyFont="1" applyAlignment="1">
      <alignment vertical="center"/>
    </xf>
    <xf numFmtId="0" fontId="48" fillId="0" borderId="39" xfId="0" applyFont="1" applyBorder="1" applyAlignment="1">
      <alignment vertical="center"/>
    </xf>
    <xf numFmtId="3" fontId="48" fillId="0" borderId="40" xfId="0" applyNumberFormat="1" applyFont="1" applyBorder="1" applyAlignment="1">
      <alignment horizontal="right" vertical="center"/>
    </xf>
    <xf numFmtId="0" fontId="48" fillId="0" borderId="43" xfId="0" applyFont="1" applyBorder="1" applyAlignment="1">
      <alignment vertical="center"/>
    </xf>
    <xf numFmtId="3" fontId="48" fillId="0" borderId="44" xfId="0" applyNumberFormat="1" applyFont="1" applyBorder="1" applyAlignment="1">
      <alignment horizontal="right" vertical="center"/>
    </xf>
    <xf numFmtId="0" fontId="44" fillId="16" borderId="43" xfId="0" applyFont="1" applyFill="1" applyBorder="1" applyAlignment="1">
      <alignment vertical="center"/>
    </xf>
    <xf numFmtId="3" fontId="44" fillId="16" borderId="44" xfId="0" applyNumberFormat="1" applyFont="1" applyFill="1" applyBorder="1" applyAlignment="1">
      <alignment horizontal="right" vertical="center"/>
    </xf>
    <xf numFmtId="4" fontId="0" fillId="0" borderId="0" xfId="0" applyNumberFormat="1"/>
    <xf numFmtId="0" fontId="7" fillId="0" borderId="0" xfId="0" applyFont="1"/>
    <xf numFmtId="4" fontId="7" fillId="0" borderId="0" xfId="0" applyNumberFormat="1" applyFont="1"/>
    <xf numFmtId="0" fontId="6" fillId="0" borderId="0" xfId="0" applyFont="1" applyAlignment="1">
      <alignment horizontal="justify" vertical="center"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9" fillId="0" borderId="42" xfId="0" applyFont="1" applyBorder="1" applyAlignment="1">
      <alignment horizontal="center" vertical="center" wrapText="1"/>
    </xf>
    <xf numFmtId="0" fontId="39" fillId="0" borderId="46" xfId="0" applyFont="1" applyBorder="1" applyAlignment="1">
      <alignment horizontal="center" vertical="center" wrapText="1"/>
    </xf>
    <xf numFmtId="0" fontId="38" fillId="0" borderId="42" xfId="0" applyFont="1" applyBorder="1" applyAlignment="1">
      <alignment vertical="center"/>
    </xf>
    <xf numFmtId="0" fontId="38" fillId="0" borderId="46" xfId="0" applyFont="1" applyBorder="1" applyAlignment="1">
      <alignment vertical="center"/>
    </xf>
    <xf numFmtId="14" fontId="39" fillId="0" borderId="42" xfId="0" applyNumberFormat="1" applyFont="1" applyBorder="1" applyAlignment="1">
      <alignment horizontal="center" vertical="center"/>
    </xf>
    <xf numFmtId="14" fontId="39" fillId="0" borderId="46" xfId="0" applyNumberFormat="1" applyFont="1" applyBorder="1" applyAlignment="1">
      <alignment horizontal="center" vertical="center"/>
    </xf>
    <xf numFmtId="0" fontId="39" fillId="0" borderId="42" xfId="0" applyFont="1" applyBorder="1" applyAlignment="1">
      <alignment vertical="center"/>
    </xf>
    <xf numFmtId="0" fontId="39" fillId="0" borderId="46" xfId="0" applyFont="1" applyBorder="1" applyAlignment="1">
      <alignment vertical="center"/>
    </xf>
    <xf numFmtId="0" fontId="39" fillId="0" borderId="42" xfId="0" applyFont="1" applyBorder="1" applyAlignment="1">
      <alignment horizontal="center" vertical="center"/>
    </xf>
    <xf numFmtId="0" fontId="39" fillId="0" borderId="46" xfId="0" applyFont="1" applyBorder="1" applyAlignment="1">
      <alignment horizontal="center" vertical="center"/>
    </xf>
  </cellXfs>
  <cellStyles count="8">
    <cellStyle name="Hiperveza" xfId="6" builtinId="8"/>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Normalno 2" xfId="7" xr:uid="{CBC3569C-8DD8-4F67-A6DA-8CA25BB652B4}"/>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heliosfaros.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activeCell="C33" sqref="C33"/>
    </sheetView>
  </sheetViews>
  <sheetFormatPr defaultColWidth="9.109375" defaultRowHeight="14.4" x14ac:dyDescent="0.3"/>
  <cols>
    <col min="1" max="8" width="9.109375" style="48"/>
    <col min="9" max="9" width="15.33203125" style="48" customWidth="1"/>
    <col min="10" max="10" width="9.109375" style="48"/>
    <col min="11" max="13" width="9.109375" style="98"/>
    <col min="14" max="14" width="9.109375" style="96"/>
    <col min="15" max="20" width="9.109375" style="98"/>
    <col min="21" max="16384" width="9.109375" style="48"/>
  </cols>
  <sheetData>
    <row r="1" spans="1:20" ht="15.6" x14ac:dyDescent="0.3">
      <c r="A1" s="179" t="s">
        <v>308</v>
      </c>
      <c r="B1" s="180"/>
      <c r="C1" s="180"/>
      <c r="D1" s="46"/>
      <c r="E1" s="46"/>
      <c r="F1" s="46"/>
      <c r="G1" s="46"/>
      <c r="H1" s="46"/>
      <c r="I1" s="46"/>
      <c r="J1" s="47"/>
    </row>
    <row r="2" spans="1:20" ht="14.4" customHeight="1" x14ac:dyDescent="0.3">
      <c r="A2" s="181" t="s">
        <v>324</v>
      </c>
      <c r="B2" s="182"/>
      <c r="C2" s="182"/>
      <c r="D2" s="182"/>
      <c r="E2" s="182"/>
      <c r="F2" s="182"/>
      <c r="G2" s="182"/>
      <c r="H2" s="182"/>
      <c r="I2" s="182"/>
      <c r="J2" s="183"/>
      <c r="N2" s="96">
        <v>1</v>
      </c>
    </row>
    <row r="3" spans="1:20" x14ac:dyDescent="0.3">
      <c r="A3" s="49"/>
      <c r="B3" s="50"/>
      <c r="C3" s="50"/>
      <c r="D3" s="50"/>
      <c r="E3" s="50"/>
      <c r="F3" s="50"/>
      <c r="G3" s="50"/>
      <c r="H3" s="50"/>
      <c r="I3" s="50"/>
      <c r="J3" s="51"/>
      <c r="N3" s="96">
        <v>2</v>
      </c>
    </row>
    <row r="4" spans="1:20" ht="33.6" customHeight="1" x14ac:dyDescent="0.3">
      <c r="A4" s="184" t="s">
        <v>309</v>
      </c>
      <c r="B4" s="185"/>
      <c r="C4" s="185"/>
      <c r="D4" s="185"/>
      <c r="E4" s="186">
        <v>44562</v>
      </c>
      <c r="F4" s="187"/>
      <c r="G4" s="52" t="s">
        <v>0</v>
      </c>
      <c r="H4" s="186">
        <v>44742</v>
      </c>
      <c r="I4" s="187"/>
      <c r="J4" s="53"/>
      <c r="N4" s="96">
        <v>3</v>
      </c>
    </row>
    <row r="5" spans="1:20" s="54" customFormat="1" ht="10.199999999999999" customHeight="1" x14ac:dyDescent="0.3">
      <c r="A5" s="188"/>
      <c r="B5" s="189"/>
      <c r="C5" s="189"/>
      <c r="D5" s="189"/>
      <c r="E5" s="189"/>
      <c r="F5" s="189"/>
      <c r="G5" s="189"/>
      <c r="H5" s="189"/>
      <c r="I5" s="189"/>
      <c r="J5" s="190"/>
      <c r="N5" s="97">
        <v>4</v>
      </c>
    </row>
    <row r="6" spans="1:20" ht="20.399999999999999" customHeight="1" x14ac:dyDescent="0.3">
      <c r="A6" s="55"/>
      <c r="B6" s="56" t="s">
        <v>329</v>
      </c>
      <c r="C6" s="57"/>
      <c r="D6" s="57"/>
      <c r="E6" s="63">
        <v>2022</v>
      </c>
      <c r="F6" s="58"/>
      <c r="G6" s="52"/>
      <c r="H6" s="58"/>
      <c r="I6" s="59"/>
      <c r="J6" s="60"/>
    </row>
    <row r="7" spans="1:20" s="62" customFormat="1" ht="10.95" customHeight="1" x14ac:dyDescent="0.3">
      <c r="A7" s="55"/>
      <c r="B7" s="57"/>
      <c r="C7" s="57"/>
      <c r="D7" s="57"/>
      <c r="E7" s="61"/>
      <c r="F7" s="61"/>
      <c r="G7" s="52"/>
      <c r="H7" s="58"/>
      <c r="I7" s="59"/>
      <c r="J7" s="60"/>
      <c r="K7" s="99"/>
      <c r="L7" s="99"/>
      <c r="M7" s="99"/>
      <c r="N7" s="100"/>
      <c r="O7" s="99"/>
      <c r="P7" s="99"/>
      <c r="Q7" s="99"/>
      <c r="R7" s="99"/>
      <c r="S7" s="99"/>
      <c r="T7" s="99"/>
    </row>
    <row r="8" spans="1:20" ht="20.399999999999999" customHeight="1" x14ac:dyDescent="0.3">
      <c r="A8" s="55"/>
      <c r="B8" s="56" t="s">
        <v>330</v>
      </c>
      <c r="C8" s="57"/>
      <c r="D8" s="57"/>
      <c r="E8" s="63">
        <v>2</v>
      </c>
      <c r="F8" s="58"/>
      <c r="G8" s="52"/>
      <c r="H8" s="58"/>
      <c r="I8" s="59"/>
      <c r="J8" s="60"/>
    </row>
    <row r="9" spans="1:20" s="62" customFormat="1" ht="10.95" customHeight="1" x14ac:dyDescent="0.3">
      <c r="A9" s="55"/>
      <c r="B9" s="57"/>
      <c r="C9" s="57"/>
      <c r="D9" s="57"/>
      <c r="E9" s="61"/>
      <c r="F9" s="61"/>
      <c r="G9" s="52"/>
      <c r="H9" s="61"/>
      <c r="I9" s="64"/>
      <c r="J9" s="60"/>
      <c r="K9" s="99"/>
      <c r="L9" s="99"/>
      <c r="M9" s="99"/>
      <c r="N9" s="100"/>
      <c r="O9" s="99"/>
      <c r="P9" s="99"/>
      <c r="Q9" s="99"/>
      <c r="R9" s="99"/>
      <c r="S9" s="99"/>
      <c r="T9" s="99"/>
    </row>
    <row r="10" spans="1:20" ht="37.950000000000003" customHeight="1" x14ac:dyDescent="0.3">
      <c r="A10" s="198" t="s">
        <v>331</v>
      </c>
      <c r="B10" s="199"/>
      <c r="C10" s="199"/>
      <c r="D10" s="199"/>
      <c r="E10" s="199"/>
      <c r="F10" s="199"/>
      <c r="G10" s="199"/>
      <c r="H10" s="199"/>
      <c r="I10" s="199"/>
      <c r="J10" s="65"/>
    </row>
    <row r="11" spans="1:20" ht="24.6" customHeight="1" x14ac:dyDescent="0.3">
      <c r="A11" s="200" t="s">
        <v>310</v>
      </c>
      <c r="B11" s="201"/>
      <c r="C11" s="193" t="s">
        <v>447</v>
      </c>
      <c r="D11" s="194"/>
      <c r="E11" s="66"/>
      <c r="F11" s="202" t="s">
        <v>332</v>
      </c>
      <c r="G11" s="192"/>
      <c r="H11" s="203" t="s">
        <v>448</v>
      </c>
      <c r="I11" s="204"/>
      <c r="J11" s="67"/>
    </row>
    <row r="12" spans="1:20" ht="14.4" customHeight="1" x14ac:dyDescent="0.3">
      <c r="A12" s="68"/>
      <c r="B12" s="69"/>
      <c r="C12" s="69"/>
      <c r="D12" s="69"/>
      <c r="E12" s="196"/>
      <c r="F12" s="196"/>
      <c r="G12" s="196"/>
      <c r="H12" s="196"/>
      <c r="I12" s="70"/>
      <c r="J12" s="67"/>
    </row>
    <row r="13" spans="1:20" ht="21" customHeight="1" x14ac:dyDescent="0.3">
      <c r="A13" s="191" t="s">
        <v>325</v>
      </c>
      <c r="B13" s="192"/>
      <c r="C13" s="193" t="s">
        <v>449</v>
      </c>
      <c r="D13" s="194"/>
      <c r="E13" s="195"/>
      <c r="F13" s="196"/>
      <c r="G13" s="196"/>
      <c r="H13" s="196"/>
      <c r="I13" s="70"/>
      <c r="J13" s="67"/>
    </row>
    <row r="14" spans="1:20" ht="10.95" customHeight="1" x14ac:dyDescent="0.3">
      <c r="A14" s="66"/>
      <c r="B14" s="70"/>
      <c r="C14" s="69"/>
      <c r="D14" s="69"/>
      <c r="E14" s="197"/>
      <c r="F14" s="197"/>
      <c r="G14" s="197"/>
      <c r="H14" s="197"/>
      <c r="I14" s="69"/>
      <c r="J14" s="71"/>
    </row>
    <row r="15" spans="1:20" ht="22.95" customHeight="1" x14ac:dyDescent="0.3">
      <c r="A15" s="191" t="s">
        <v>311</v>
      </c>
      <c r="B15" s="192"/>
      <c r="C15" s="193" t="s">
        <v>450</v>
      </c>
      <c r="D15" s="194"/>
      <c r="E15" s="211"/>
      <c r="F15" s="212"/>
      <c r="G15" s="72" t="s">
        <v>333</v>
      </c>
      <c r="H15" s="203" t="s">
        <v>451</v>
      </c>
      <c r="I15" s="204"/>
      <c r="J15" s="73"/>
    </row>
    <row r="16" spans="1:20" ht="10.95" customHeight="1" x14ac:dyDescent="0.3">
      <c r="A16" s="66"/>
      <c r="B16" s="70"/>
      <c r="C16" s="69"/>
      <c r="D16" s="69"/>
      <c r="E16" s="197"/>
      <c r="F16" s="197"/>
      <c r="G16" s="197"/>
      <c r="H16" s="197"/>
      <c r="I16" s="69"/>
      <c r="J16" s="71"/>
    </row>
    <row r="17" spans="1:10" ht="22.95" customHeight="1" x14ac:dyDescent="0.3">
      <c r="A17" s="74"/>
      <c r="B17" s="72" t="s">
        <v>334</v>
      </c>
      <c r="C17" s="193" t="s">
        <v>452</v>
      </c>
      <c r="D17" s="194"/>
      <c r="E17" s="75"/>
      <c r="F17" s="75"/>
      <c r="G17" s="75"/>
      <c r="H17" s="75"/>
      <c r="I17" s="75"/>
      <c r="J17" s="73"/>
    </row>
    <row r="18" spans="1:10" x14ac:dyDescent="0.3">
      <c r="A18" s="205"/>
      <c r="B18" s="206"/>
      <c r="C18" s="197"/>
      <c r="D18" s="197"/>
      <c r="E18" s="197"/>
      <c r="F18" s="197"/>
      <c r="G18" s="197"/>
      <c r="H18" s="197"/>
      <c r="I18" s="69"/>
      <c r="J18" s="71"/>
    </row>
    <row r="19" spans="1:10" x14ac:dyDescent="0.3">
      <c r="A19" s="200" t="s">
        <v>312</v>
      </c>
      <c r="B19" s="207"/>
      <c r="C19" s="208" t="s">
        <v>453</v>
      </c>
      <c r="D19" s="209"/>
      <c r="E19" s="209"/>
      <c r="F19" s="209"/>
      <c r="G19" s="209"/>
      <c r="H19" s="209"/>
      <c r="I19" s="209"/>
      <c r="J19" s="210"/>
    </row>
    <row r="20" spans="1:10" x14ac:dyDescent="0.3">
      <c r="A20" s="68"/>
      <c r="B20" s="69"/>
      <c r="C20" s="76"/>
      <c r="D20" s="69"/>
      <c r="E20" s="197"/>
      <c r="F20" s="197"/>
      <c r="G20" s="197"/>
      <c r="H20" s="197"/>
      <c r="I20" s="69"/>
      <c r="J20" s="71"/>
    </row>
    <row r="21" spans="1:10" x14ac:dyDescent="0.3">
      <c r="A21" s="200" t="s">
        <v>313</v>
      </c>
      <c r="B21" s="207"/>
      <c r="C21" s="203">
        <v>21460</v>
      </c>
      <c r="D21" s="204"/>
      <c r="E21" s="197"/>
      <c r="F21" s="197"/>
      <c r="G21" s="208" t="s">
        <v>454</v>
      </c>
      <c r="H21" s="209"/>
      <c r="I21" s="209"/>
      <c r="J21" s="210"/>
    </row>
    <row r="22" spans="1:10" x14ac:dyDescent="0.3">
      <c r="A22" s="68"/>
      <c r="B22" s="69"/>
      <c r="C22" s="69"/>
      <c r="D22" s="69"/>
      <c r="E22" s="197"/>
      <c r="F22" s="197"/>
      <c r="G22" s="197"/>
      <c r="H22" s="197"/>
      <c r="I22" s="69"/>
      <c r="J22" s="71"/>
    </row>
    <row r="23" spans="1:10" x14ac:dyDescent="0.3">
      <c r="A23" s="200" t="s">
        <v>314</v>
      </c>
      <c r="B23" s="207"/>
      <c r="C23" s="208" t="s">
        <v>455</v>
      </c>
      <c r="D23" s="209"/>
      <c r="E23" s="209"/>
      <c r="F23" s="209"/>
      <c r="G23" s="209"/>
      <c r="H23" s="209"/>
      <c r="I23" s="209"/>
      <c r="J23" s="210"/>
    </row>
    <row r="24" spans="1:10" x14ac:dyDescent="0.3">
      <c r="A24" s="68"/>
      <c r="B24" s="69"/>
      <c r="C24" s="69"/>
      <c r="D24" s="69"/>
      <c r="E24" s="197"/>
      <c r="F24" s="197"/>
      <c r="G24" s="197"/>
      <c r="H24" s="197"/>
      <c r="I24" s="69"/>
      <c r="J24" s="71"/>
    </row>
    <row r="25" spans="1:10" x14ac:dyDescent="0.3">
      <c r="A25" s="200" t="s">
        <v>315</v>
      </c>
      <c r="B25" s="207"/>
      <c r="C25" s="214" t="s">
        <v>456</v>
      </c>
      <c r="D25" s="215"/>
      <c r="E25" s="215"/>
      <c r="F25" s="215"/>
      <c r="G25" s="215"/>
      <c r="H25" s="215"/>
      <c r="I25" s="215"/>
      <c r="J25" s="216"/>
    </row>
    <row r="26" spans="1:10" x14ac:dyDescent="0.3">
      <c r="A26" s="68"/>
      <c r="B26" s="69"/>
      <c r="C26" s="76"/>
      <c r="D26" s="69"/>
      <c r="E26" s="197"/>
      <c r="F26" s="197"/>
      <c r="G26" s="197"/>
      <c r="H26" s="197"/>
      <c r="I26" s="69"/>
      <c r="J26" s="71"/>
    </row>
    <row r="27" spans="1:10" x14ac:dyDescent="0.3">
      <c r="A27" s="200" t="s">
        <v>316</v>
      </c>
      <c r="B27" s="207"/>
      <c r="C27" s="214" t="s">
        <v>457</v>
      </c>
      <c r="D27" s="215"/>
      <c r="E27" s="215"/>
      <c r="F27" s="215"/>
      <c r="G27" s="215"/>
      <c r="H27" s="215"/>
      <c r="I27" s="215"/>
      <c r="J27" s="216"/>
    </row>
    <row r="28" spans="1:10" ht="13.95" customHeight="1" x14ac:dyDescent="0.3">
      <c r="A28" s="68"/>
      <c r="B28" s="69"/>
      <c r="C28" s="76"/>
      <c r="D28" s="69"/>
      <c r="E28" s="197"/>
      <c r="F28" s="197"/>
      <c r="G28" s="197"/>
      <c r="H28" s="197"/>
      <c r="I28" s="69"/>
      <c r="J28" s="71"/>
    </row>
    <row r="29" spans="1:10" ht="22.95" customHeight="1" x14ac:dyDescent="0.3">
      <c r="A29" s="191" t="s">
        <v>326</v>
      </c>
      <c r="B29" s="207"/>
      <c r="C29" s="77">
        <v>179</v>
      </c>
      <c r="D29" s="78"/>
      <c r="E29" s="213"/>
      <c r="F29" s="213"/>
      <c r="G29" s="213"/>
      <c r="H29" s="213"/>
      <c r="I29" s="79"/>
      <c r="J29" s="80"/>
    </row>
    <row r="30" spans="1:10" x14ac:dyDescent="0.3">
      <c r="A30" s="68"/>
      <c r="B30" s="69"/>
      <c r="C30" s="69"/>
      <c r="D30" s="69"/>
      <c r="E30" s="197"/>
      <c r="F30" s="197"/>
      <c r="G30" s="197"/>
      <c r="H30" s="197"/>
      <c r="I30" s="79"/>
      <c r="J30" s="80"/>
    </row>
    <row r="31" spans="1:10" x14ac:dyDescent="0.3">
      <c r="A31" s="200" t="s">
        <v>317</v>
      </c>
      <c r="B31" s="207"/>
      <c r="C31" s="93" t="s">
        <v>336</v>
      </c>
      <c r="D31" s="217" t="s">
        <v>335</v>
      </c>
      <c r="E31" s="218"/>
      <c r="F31" s="218"/>
      <c r="G31" s="218"/>
      <c r="H31" s="81"/>
      <c r="I31" s="82" t="s">
        <v>336</v>
      </c>
      <c r="J31" s="83" t="s">
        <v>337</v>
      </c>
    </row>
    <row r="32" spans="1:10" x14ac:dyDescent="0.3">
      <c r="A32" s="200"/>
      <c r="B32" s="207"/>
      <c r="C32" s="84"/>
      <c r="D32" s="52"/>
      <c r="E32" s="212"/>
      <c r="F32" s="212"/>
      <c r="G32" s="212"/>
      <c r="H32" s="212"/>
      <c r="I32" s="79"/>
      <c r="J32" s="80"/>
    </row>
    <row r="33" spans="1:10" x14ac:dyDescent="0.3">
      <c r="A33" s="200" t="s">
        <v>327</v>
      </c>
      <c r="B33" s="207"/>
      <c r="C33" s="77" t="s">
        <v>339</v>
      </c>
      <c r="D33" s="217" t="s">
        <v>338</v>
      </c>
      <c r="E33" s="218"/>
      <c r="F33" s="218"/>
      <c r="G33" s="218"/>
      <c r="H33" s="75"/>
      <c r="I33" s="82" t="s">
        <v>339</v>
      </c>
      <c r="J33" s="83" t="s">
        <v>340</v>
      </c>
    </row>
    <row r="34" spans="1:10" x14ac:dyDescent="0.3">
      <c r="A34" s="68"/>
      <c r="B34" s="69"/>
      <c r="C34" s="69"/>
      <c r="D34" s="69"/>
      <c r="E34" s="197"/>
      <c r="F34" s="197"/>
      <c r="G34" s="197"/>
      <c r="H34" s="197"/>
      <c r="I34" s="69"/>
      <c r="J34" s="71"/>
    </row>
    <row r="35" spans="1:10" x14ac:dyDescent="0.3">
      <c r="A35" s="217" t="s">
        <v>328</v>
      </c>
      <c r="B35" s="218"/>
      <c r="C35" s="218"/>
      <c r="D35" s="218"/>
      <c r="E35" s="218" t="s">
        <v>318</v>
      </c>
      <c r="F35" s="218"/>
      <c r="G35" s="218"/>
      <c r="H35" s="218"/>
      <c r="I35" s="218"/>
      <c r="J35" s="85" t="s">
        <v>319</v>
      </c>
    </row>
    <row r="36" spans="1:10" x14ac:dyDescent="0.3">
      <c r="A36" s="68"/>
      <c r="B36" s="69"/>
      <c r="C36" s="69"/>
      <c r="D36" s="69"/>
      <c r="E36" s="197"/>
      <c r="F36" s="197"/>
      <c r="G36" s="197"/>
      <c r="H36" s="197"/>
      <c r="I36" s="69"/>
      <c r="J36" s="80"/>
    </row>
    <row r="37" spans="1:10" x14ac:dyDescent="0.3">
      <c r="A37" s="219" t="s">
        <v>517</v>
      </c>
      <c r="B37" s="220"/>
      <c r="C37" s="220"/>
      <c r="D37" s="220"/>
      <c r="E37" s="219" t="s">
        <v>518</v>
      </c>
      <c r="F37" s="220"/>
      <c r="G37" s="220"/>
      <c r="H37" s="220"/>
      <c r="I37" s="221"/>
      <c r="J37" s="86">
        <v>2710455</v>
      </c>
    </row>
    <row r="38" spans="1:10" x14ac:dyDescent="0.3">
      <c r="A38" s="68"/>
      <c r="B38" s="69"/>
      <c r="C38" s="76"/>
      <c r="D38" s="222"/>
      <c r="E38" s="222"/>
      <c r="F38" s="222"/>
      <c r="G38" s="222"/>
      <c r="H38" s="222"/>
      <c r="I38" s="222"/>
      <c r="J38" s="71"/>
    </row>
    <row r="39" spans="1:10" x14ac:dyDescent="0.3">
      <c r="A39" s="219"/>
      <c r="B39" s="220"/>
      <c r="C39" s="220"/>
      <c r="D39" s="221"/>
      <c r="E39" s="219"/>
      <c r="F39" s="220"/>
      <c r="G39" s="220"/>
      <c r="H39" s="220"/>
      <c r="I39" s="221"/>
      <c r="J39" s="77"/>
    </row>
    <row r="40" spans="1:10" x14ac:dyDescent="0.3">
      <c r="A40" s="68"/>
      <c r="B40" s="69"/>
      <c r="C40" s="76"/>
      <c r="D40" s="87"/>
      <c r="E40" s="222"/>
      <c r="F40" s="222"/>
      <c r="G40" s="222"/>
      <c r="H40" s="222"/>
      <c r="I40" s="70"/>
      <c r="J40" s="71"/>
    </row>
    <row r="41" spans="1:10" x14ac:dyDescent="0.3">
      <c r="A41" s="219"/>
      <c r="B41" s="220"/>
      <c r="C41" s="220"/>
      <c r="D41" s="221"/>
      <c r="E41" s="219"/>
      <c r="F41" s="220"/>
      <c r="G41" s="220"/>
      <c r="H41" s="220"/>
      <c r="I41" s="221"/>
      <c r="J41" s="77"/>
    </row>
    <row r="42" spans="1:10" x14ac:dyDescent="0.3">
      <c r="A42" s="68"/>
      <c r="B42" s="69"/>
      <c r="C42" s="76"/>
      <c r="D42" s="87"/>
      <c r="E42" s="222"/>
      <c r="F42" s="222"/>
      <c r="G42" s="222"/>
      <c r="H42" s="222"/>
      <c r="I42" s="70"/>
      <c r="J42" s="71"/>
    </row>
    <row r="43" spans="1:10" x14ac:dyDescent="0.3">
      <c r="A43" s="219"/>
      <c r="B43" s="220"/>
      <c r="C43" s="220"/>
      <c r="D43" s="221"/>
      <c r="E43" s="219"/>
      <c r="F43" s="220"/>
      <c r="G43" s="220"/>
      <c r="H43" s="220"/>
      <c r="I43" s="221"/>
      <c r="J43" s="77"/>
    </row>
    <row r="44" spans="1:10" x14ac:dyDescent="0.3">
      <c r="A44" s="88"/>
      <c r="B44" s="76"/>
      <c r="C44" s="223"/>
      <c r="D44" s="223"/>
      <c r="E44" s="197"/>
      <c r="F44" s="197"/>
      <c r="G44" s="223"/>
      <c r="H44" s="223"/>
      <c r="I44" s="223"/>
      <c r="J44" s="71"/>
    </row>
    <row r="45" spans="1:10" x14ac:dyDescent="0.3">
      <c r="A45" s="219"/>
      <c r="B45" s="220"/>
      <c r="C45" s="220"/>
      <c r="D45" s="221"/>
      <c r="E45" s="219"/>
      <c r="F45" s="220"/>
      <c r="G45" s="220"/>
      <c r="H45" s="220"/>
      <c r="I45" s="221"/>
      <c r="J45" s="77"/>
    </row>
    <row r="46" spans="1:10" x14ac:dyDescent="0.3">
      <c r="A46" s="88"/>
      <c r="B46" s="76"/>
      <c r="C46" s="76"/>
      <c r="D46" s="69"/>
      <c r="E46" s="224"/>
      <c r="F46" s="224"/>
      <c r="G46" s="223"/>
      <c r="H46" s="223"/>
      <c r="I46" s="69"/>
      <c r="J46" s="71"/>
    </row>
    <row r="47" spans="1:10" x14ac:dyDescent="0.3">
      <c r="A47" s="219"/>
      <c r="B47" s="220"/>
      <c r="C47" s="220"/>
      <c r="D47" s="221"/>
      <c r="E47" s="219"/>
      <c r="F47" s="220"/>
      <c r="G47" s="220"/>
      <c r="H47" s="220"/>
      <c r="I47" s="221"/>
      <c r="J47" s="77"/>
    </row>
    <row r="48" spans="1:10" x14ac:dyDescent="0.3">
      <c r="A48" s="88"/>
      <c r="B48" s="76"/>
      <c r="C48" s="76"/>
      <c r="D48" s="69"/>
      <c r="E48" s="197"/>
      <c r="F48" s="197"/>
      <c r="G48" s="223"/>
      <c r="H48" s="223"/>
      <c r="I48" s="69"/>
      <c r="J48" s="89" t="s">
        <v>341</v>
      </c>
    </row>
    <row r="49" spans="1:10" x14ac:dyDescent="0.3">
      <c r="A49" s="88"/>
      <c r="B49" s="76"/>
      <c r="C49" s="76"/>
      <c r="D49" s="69"/>
      <c r="E49" s="197"/>
      <c r="F49" s="197"/>
      <c r="G49" s="223"/>
      <c r="H49" s="223"/>
      <c r="I49" s="69"/>
      <c r="J49" s="89" t="s">
        <v>342</v>
      </c>
    </row>
    <row r="50" spans="1:10" ht="14.4" customHeight="1" x14ac:dyDescent="0.3">
      <c r="A50" s="191" t="s">
        <v>320</v>
      </c>
      <c r="B50" s="202"/>
      <c r="C50" s="203" t="s">
        <v>341</v>
      </c>
      <c r="D50" s="204"/>
      <c r="E50" s="229" t="s">
        <v>343</v>
      </c>
      <c r="F50" s="230"/>
      <c r="G50" s="208" t="s">
        <v>519</v>
      </c>
      <c r="H50" s="209"/>
      <c r="I50" s="209"/>
      <c r="J50" s="210"/>
    </row>
    <row r="51" spans="1:10" x14ac:dyDescent="0.3">
      <c r="A51" s="88"/>
      <c r="B51" s="76"/>
      <c r="C51" s="223"/>
      <c r="D51" s="223"/>
      <c r="E51" s="197"/>
      <c r="F51" s="197"/>
      <c r="G51" s="231" t="s">
        <v>344</v>
      </c>
      <c r="H51" s="231"/>
      <c r="I51" s="231"/>
      <c r="J51" s="60"/>
    </row>
    <row r="52" spans="1:10" ht="13.95" customHeight="1" x14ac:dyDescent="0.3">
      <c r="A52" s="191" t="s">
        <v>321</v>
      </c>
      <c r="B52" s="202"/>
      <c r="C52" s="208" t="s">
        <v>523</v>
      </c>
      <c r="D52" s="209"/>
      <c r="E52" s="209"/>
      <c r="F52" s="209"/>
      <c r="G52" s="209"/>
      <c r="H52" s="209"/>
      <c r="I52" s="209"/>
      <c r="J52" s="210"/>
    </row>
    <row r="53" spans="1:10" x14ac:dyDescent="0.3">
      <c r="A53" s="68"/>
      <c r="B53" s="69"/>
      <c r="C53" s="213" t="s">
        <v>322</v>
      </c>
      <c r="D53" s="213"/>
      <c r="E53" s="213"/>
      <c r="F53" s="213"/>
      <c r="G53" s="213"/>
      <c r="H53" s="213"/>
      <c r="I53" s="213"/>
      <c r="J53" s="71"/>
    </row>
    <row r="54" spans="1:10" x14ac:dyDescent="0.3">
      <c r="A54" s="191" t="s">
        <v>323</v>
      </c>
      <c r="B54" s="202"/>
      <c r="C54" s="225" t="s">
        <v>692</v>
      </c>
      <c r="D54" s="226"/>
      <c r="E54" s="227"/>
      <c r="F54" s="197"/>
      <c r="G54" s="197"/>
      <c r="H54" s="218"/>
      <c r="I54" s="218"/>
      <c r="J54" s="228"/>
    </row>
    <row r="55" spans="1:10" x14ac:dyDescent="0.3">
      <c r="A55" s="68"/>
      <c r="B55" s="69"/>
      <c r="C55" s="76"/>
      <c r="D55" s="69"/>
      <c r="E55" s="197"/>
      <c r="F55" s="197"/>
      <c r="G55" s="197"/>
      <c r="H55" s="197"/>
      <c r="I55" s="69"/>
      <c r="J55" s="71"/>
    </row>
    <row r="56" spans="1:10" ht="14.4" customHeight="1" x14ac:dyDescent="0.3">
      <c r="A56" s="191" t="s">
        <v>315</v>
      </c>
      <c r="B56" s="202"/>
      <c r="C56" s="208" t="s">
        <v>520</v>
      </c>
      <c r="D56" s="209"/>
      <c r="E56" s="209"/>
      <c r="F56" s="209"/>
      <c r="G56" s="209"/>
      <c r="H56" s="209"/>
      <c r="I56" s="209"/>
      <c r="J56" s="210"/>
    </row>
    <row r="57" spans="1:10" x14ac:dyDescent="0.3">
      <c r="A57" s="68"/>
      <c r="B57" s="69"/>
      <c r="C57" s="69"/>
      <c r="D57" s="69"/>
      <c r="E57" s="197"/>
      <c r="F57" s="197"/>
      <c r="G57" s="197"/>
      <c r="H57" s="197"/>
      <c r="I57" s="69"/>
      <c r="J57" s="71"/>
    </row>
    <row r="58" spans="1:10" x14ac:dyDescent="0.3">
      <c r="A58" s="191" t="s">
        <v>345</v>
      </c>
      <c r="B58" s="202"/>
      <c r="C58" s="232" t="s">
        <v>521</v>
      </c>
      <c r="D58" s="233"/>
      <c r="E58" s="233"/>
      <c r="F58" s="233"/>
      <c r="G58" s="233"/>
      <c r="H58" s="233"/>
      <c r="I58" s="233"/>
      <c r="J58" s="234"/>
    </row>
    <row r="59" spans="1:10" ht="14.4" customHeight="1" x14ac:dyDescent="0.3">
      <c r="A59" s="68"/>
      <c r="B59" s="69"/>
      <c r="C59" s="235" t="s">
        <v>346</v>
      </c>
      <c r="D59" s="235"/>
      <c r="E59" s="235"/>
      <c r="F59" s="235"/>
      <c r="G59" s="69"/>
      <c r="H59" s="69"/>
      <c r="I59" s="69"/>
      <c r="J59" s="71"/>
    </row>
    <row r="60" spans="1:10" x14ac:dyDescent="0.3">
      <c r="A60" s="191" t="s">
        <v>347</v>
      </c>
      <c r="B60" s="202"/>
      <c r="C60" s="232" t="s">
        <v>522</v>
      </c>
      <c r="D60" s="233"/>
      <c r="E60" s="233"/>
      <c r="F60" s="233"/>
      <c r="G60" s="233"/>
      <c r="H60" s="233"/>
      <c r="I60" s="233"/>
      <c r="J60" s="234"/>
    </row>
    <row r="61" spans="1:10" ht="14.4" customHeight="1" x14ac:dyDescent="0.3">
      <c r="A61" s="90"/>
      <c r="B61" s="91"/>
      <c r="C61" s="236" t="s">
        <v>348</v>
      </c>
      <c r="D61" s="236"/>
      <c r="E61" s="236"/>
      <c r="F61" s="236"/>
      <c r="G61" s="236"/>
      <c r="H61" s="91"/>
      <c r="I61" s="91"/>
      <c r="J61" s="92"/>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70" sqref="I70"/>
    </sheetView>
  </sheetViews>
  <sheetFormatPr defaultColWidth="8.88671875" defaultRowHeight="13.2" x14ac:dyDescent="0.25"/>
  <cols>
    <col min="1" max="7" width="8.88671875" style="10"/>
    <col min="8" max="9" width="16.44140625" style="24" customWidth="1"/>
    <col min="10" max="10" width="10.33203125" style="10" bestFit="1" customWidth="1"/>
    <col min="11" max="16384" width="8.88671875" style="10"/>
  </cols>
  <sheetData>
    <row r="1" spans="1:9" x14ac:dyDescent="0.25">
      <c r="A1" s="240" t="s">
        <v>1</v>
      </c>
      <c r="B1" s="241"/>
      <c r="C1" s="241"/>
      <c r="D1" s="241"/>
      <c r="E1" s="241"/>
      <c r="F1" s="241"/>
      <c r="G1" s="241"/>
      <c r="H1" s="241"/>
      <c r="I1" s="241"/>
    </row>
    <row r="2" spans="1:9" x14ac:dyDescent="0.25">
      <c r="A2" s="242" t="s">
        <v>693</v>
      </c>
      <c r="B2" s="243"/>
      <c r="C2" s="243"/>
      <c r="D2" s="243"/>
      <c r="E2" s="243"/>
      <c r="F2" s="243"/>
      <c r="G2" s="243"/>
      <c r="H2" s="243"/>
      <c r="I2" s="243"/>
    </row>
    <row r="3" spans="1:9" x14ac:dyDescent="0.25">
      <c r="A3" s="244" t="s">
        <v>282</v>
      </c>
      <c r="B3" s="245"/>
      <c r="C3" s="245"/>
      <c r="D3" s="245"/>
      <c r="E3" s="245"/>
      <c r="F3" s="245"/>
      <c r="G3" s="245"/>
      <c r="H3" s="245"/>
      <c r="I3" s="245"/>
    </row>
    <row r="4" spans="1:9" x14ac:dyDescent="0.25">
      <c r="A4" s="246" t="s">
        <v>524</v>
      </c>
      <c r="B4" s="247"/>
      <c r="C4" s="247"/>
      <c r="D4" s="247"/>
      <c r="E4" s="247"/>
      <c r="F4" s="247"/>
      <c r="G4" s="247"/>
      <c r="H4" s="247"/>
      <c r="I4" s="248"/>
    </row>
    <row r="5" spans="1:9" ht="30.6" x14ac:dyDescent="0.25">
      <c r="A5" s="251" t="s">
        <v>2</v>
      </c>
      <c r="B5" s="252"/>
      <c r="C5" s="252"/>
      <c r="D5" s="252"/>
      <c r="E5" s="252"/>
      <c r="F5" s="252"/>
      <c r="G5" s="11" t="s">
        <v>101</v>
      </c>
      <c r="H5" s="13" t="s">
        <v>297</v>
      </c>
      <c r="I5" s="13" t="s">
        <v>298</v>
      </c>
    </row>
    <row r="6" spans="1:9" x14ac:dyDescent="0.25">
      <c r="A6" s="249">
        <v>1</v>
      </c>
      <c r="B6" s="250"/>
      <c r="C6" s="250"/>
      <c r="D6" s="250"/>
      <c r="E6" s="250"/>
      <c r="F6" s="250"/>
      <c r="G6" s="12">
        <v>2</v>
      </c>
      <c r="H6" s="13">
        <v>3</v>
      </c>
      <c r="I6" s="13">
        <v>4</v>
      </c>
    </row>
    <row r="7" spans="1:9" x14ac:dyDescent="0.25">
      <c r="A7" s="253"/>
      <c r="B7" s="253"/>
      <c r="C7" s="253"/>
      <c r="D7" s="253"/>
      <c r="E7" s="253"/>
      <c r="F7" s="253"/>
      <c r="G7" s="253"/>
      <c r="H7" s="253"/>
      <c r="I7" s="253"/>
    </row>
    <row r="8" spans="1:9" ht="12.75" customHeight="1" x14ac:dyDescent="0.25">
      <c r="A8" s="254" t="s">
        <v>4</v>
      </c>
      <c r="B8" s="254"/>
      <c r="C8" s="254"/>
      <c r="D8" s="254"/>
      <c r="E8" s="254"/>
      <c r="F8" s="254"/>
      <c r="G8" s="14">
        <v>1</v>
      </c>
      <c r="H8" s="22">
        <v>0</v>
      </c>
      <c r="I8" s="22">
        <v>0</v>
      </c>
    </row>
    <row r="9" spans="1:9" ht="12.75" customHeight="1" x14ac:dyDescent="0.25">
      <c r="A9" s="239" t="s">
        <v>303</v>
      </c>
      <c r="B9" s="239"/>
      <c r="C9" s="239"/>
      <c r="D9" s="239"/>
      <c r="E9" s="239"/>
      <c r="F9" s="239"/>
      <c r="G9" s="15">
        <v>2</v>
      </c>
      <c r="H9" s="23">
        <f>H10+H17+H27+H38+H43</f>
        <v>201906282</v>
      </c>
      <c r="I9" s="23">
        <f>I10+I17+I27+I38+I43</f>
        <v>288871370</v>
      </c>
    </row>
    <row r="10" spans="1:9" ht="12.75" customHeight="1" x14ac:dyDescent="0.25">
      <c r="A10" s="238" t="s">
        <v>5</v>
      </c>
      <c r="B10" s="238"/>
      <c r="C10" s="238"/>
      <c r="D10" s="238"/>
      <c r="E10" s="238"/>
      <c r="F10" s="238"/>
      <c r="G10" s="15">
        <v>3</v>
      </c>
      <c r="H10" s="23">
        <f>H11+H12+H13+H14+H15+H16</f>
        <v>1215585</v>
      </c>
      <c r="I10" s="23">
        <f>I11+I12+I13+I14+I15+I16</f>
        <v>999474</v>
      </c>
    </row>
    <row r="11" spans="1:9" ht="12.75" customHeight="1" x14ac:dyDescent="0.25">
      <c r="A11" s="237" t="s">
        <v>6</v>
      </c>
      <c r="B11" s="237"/>
      <c r="C11" s="237"/>
      <c r="D11" s="237"/>
      <c r="E11" s="237"/>
      <c r="F11" s="237"/>
      <c r="G11" s="14">
        <v>4</v>
      </c>
      <c r="H11" s="22">
        <v>0</v>
      </c>
      <c r="I11" s="22">
        <v>0</v>
      </c>
    </row>
    <row r="12" spans="1:9" ht="22.95" customHeight="1" x14ac:dyDescent="0.25">
      <c r="A12" s="237" t="s">
        <v>7</v>
      </c>
      <c r="B12" s="237"/>
      <c r="C12" s="237"/>
      <c r="D12" s="237"/>
      <c r="E12" s="237"/>
      <c r="F12" s="237"/>
      <c r="G12" s="14">
        <v>5</v>
      </c>
      <c r="H12" s="22">
        <v>1215585</v>
      </c>
      <c r="I12" s="22">
        <v>999474</v>
      </c>
    </row>
    <row r="13" spans="1:9" ht="12.75" customHeight="1" x14ac:dyDescent="0.25">
      <c r="A13" s="237" t="s">
        <v>8</v>
      </c>
      <c r="B13" s="237"/>
      <c r="C13" s="237"/>
      <c r="D13" s="237"/>
      <c r="E13" s="237"/>
      <c r="F13" s="237"/>
      <c r="G13" s="14">
        <v>6</v>
      </c>
      <c r="H13" s="22">
        <v>0</v>
      </c>
      <c r="I13" s="22">
        <v>0</v>
      </c>
    </row>
    <row r="14" spans="1:9" ht="12.75" customHeight="1" x14ac:dyDescent="0.25">
      <c r="A14" s="237" t="s">
        <v>9</v>
      </c>
      <c r="B14" s="237"/>
      <c r="C14" s="237"/>
      <c r="D14" s="237"/>
      <c r="E14" s="237"/>
      <c r="F14" s="237"/>
      <c r="G14" s="14">
        <v>7</v>
      </c>
      <c r="H14" s="22">
        <v>0</v>
      </c>
      <c r="I14" s="22">
        <v>0</v>
      </c>
    </row>
    <row r="15" spans="1:9" ht="12.75" customHeight="1" x14ac:dyDescent="0.25">
      <c r="A15" s="237" t="s">
        <v>10</v>
      </c>
      <c r="B15" s="237"/>
      <c r="C15" s="237"/>
      <c r="D15" s="237"/>
      <c r="E15" s="237"/>
      <c r="F15" s="237"/>
      <c r="G15" s="14">
        <v>8</v>
      </c>
      <c r="H15" s="22">
        <v>0</v>
      </c>
      <c r="I15" s="22">
        <v>0</v>
      </c>
    </row>
    <row r="16" spans="1:9" ht="12.75" customHeight="1" x14ac:dyDescent="0.25">
      <c r="A16" s="237" t="s">
        <v>11</v>
      </c>
      <c r="B16" s="237"/>
      <c r="C16" s="237"/>
      <c r="D16" s="237"/>
      <c r="E16" s="237"/>
      <c r="F16" s="237"/>
      <c r="G16" s="14">
        <v>9</v>
      </c>
      <c r="H16" s="22">
        <v>0</v>
      </c>
      <c r="I16" s="22">
        <v>0</v>
      </c>
    </row>
    <row r="17" spans="1:9" ht="12.75" customHeight="1" x14ac:dyDescent="0.25">
      <c r="A17" s="238" t="s">
        <v>12</v>
      </c>
      <c r="B17" s="238"/>
      <c r="C17" s="238"/>
      <c r="D17" s="238"/>
      <c r="E17" s="238"/>
      <c r="F17" s="238"/>
      <c r="G17" s="15">
        <v>10</v>
      </c>
      <c r="H17" s="23">
        <f>H18+H19+H20+H21+H22+H23+H24+H25+H26</f>
        <v>181169589</v>
      </c>
      <c r="I17" s="23">
        <f>I18+I19+I20+I21+I22+I23+I24+I25+I26</f>
        <v>268350788</v>
      </c>
    </row>
    <row r="18" spans="1:9" ht="12.75" customHeight="1" x14ac:dyDescent="0.25">
      <c r="A18" s="237" t="s">
        <v>13</v>
      </c>
      <c r="B18" s="237"/>
      <c r="C18" s="237"/>
      <c r="D18" s="237"/>
      <c r="E18" s="237"/>
      <c r="F18" s="237"/>
      <c r="G18" s="14">
        <v>11</v>
      </c>
      <c r="H18" s="22">
        <v>62858114</v>
      </c>
      <c r="I18" s="22">
        <v>62858114</v>
      </c>
    </row>
    <row r="19" spans="1:9" ht="12.75" customHeight="1" x14ac:dyDescent="0.25">
      <c r="A19" s="237" t="s">
        <v>14</v>
      </c>
      <c r="B19" s="237"/>
      <c r="C19" s="237"/>
      <c r="D19" s="237"/>
      <c r="E19" s="237"/>
      <c r="F19" s="237"/>
      <c r="G19" s="14">
        <v>12</v>
      </c>
      <c r="H19" s="22">
        <v>89411631</v>
      </c>
      <c r="I19" s="22">
        <v>94342755</v>
      </c>
    </row>
    <row r="20" spans="1:9" ht="12.75" customHeight="1" x14ac:dyDescent="0.25">
      <c r="A20" s="237" t="s">
        <v>15</v>
      </c>
      <c r="B20" s="237"/>
      <c r="C20" s="237"/>
      <c r="D20" s="237"/>
      <c r="E20" s="237"/>
      <c r="F20" s="237"/>
      <c r="G20" s="14">
        <v>13</v>
      </c>
      <c r="H20" s="22">
        <v>7290563</v>
      </c>
      <c r="I20" s="22">
        <v>8411143</v>
      </c>
    </row>
    <row r="21" spans="1:9" ht="12.75" customHeight="1" x14ac:dyDescent="0.25">
      <c r="A21" s="237" t="s">
        <v>16</v>
      </c>
      <c r="B21" s="237"/>
      <c r="C21" s="237"/>
      <c r="D21" s="237"/>
      <c r="E21" s="237"/>
      <c r="F21" s="237"/>
      <c r="G21" s="14">
        <v>14</v>
      </c>
      <c r="H21" s="22">
        <v>4279379</v>
      </c>
      <c r="I21" s="22">
        <v>4377360</v>
      </c>
    </row>
    <row r="22" spans="1:9" ht="12.75" customHeight="1" x14ac:dyDescent="0.25">
      <c r="A22" s="237" t="s">
        <v>17</v>
      </c>
      <c r="B22" s="237"/>
      <c r="C22" s="237"/>
      <c r="D22" s="237"/>
      <c r="E22" s="237"/>
      <c r="F22" s="237"/>
      <c r="G22" s="14">
        <v>15</v>
      </c>
      <c r="H22" s="22">
        <v>0</v>
      </c>
      <c r="I22" s="22">
        <v>0</v>
      </c>
    </row>
    <row r="23" spans="1:9" ht="12.75" customHeight="1" x14ac:dyDescent="0.25">
      <c r="A23" s="237" t="s">
        <v>18</v>
      </c>
      <c r="B23" s="237"/>
      <c r="C23" s="237"/>
      <c r="D23" s="237"/>
      <c r="E23" s="237"/>
      <c r="F23" s="237"/>
      <c r="G23" s="14">
        <v>16</v>
      </c>
      <c r="H23" s="22">
        <v>1892469</v>
      </c>
      <c r="I23" s="22">
        <v>20782830</v>
      </c>
    </row>
    <row r="24" spans="1:9" ht="12.75" customHeight="1" x14ac:dyDescent="0.25">
      <c r="A24" s="237" t="s">
        <v>19</v>
      </c>
      <c r="B24" s="237"/>
      <c r="C24" s="237"/>
      <c r="D24" s="237"/>
      <c r="E24" s="237"/>
      <c r="F24" s="237"/>
      <c r="G24" s="14">
        <v>17</v>
      </c>
      <c r="H24" s="22">
        <v>15437433</v>
      </c>
      <c r="I24" s="22">
        <v>77578586</v>
      </c>
    </row>
    <row r="25" spans="1:9" ht="12.75" customHeight="1" x14ac:dyDescent="0.25">
      <c r="A25" s="237" t="s">
        <v>20</v>
      </c>
      <c r="B25" s="237"/>
      <c r="C25" s="237"/>
      <c r="D25" s="237"/>
      <c r="E25" s="237"/>
      <c r="F25" s="237"/>
      <c r="G25" s="14">
        <v>18</v>
      </c>
      <c r="H25" s="22">
        <v>0</v>
      </c>
      <c r="I25" s="22">
        <v>0</v>
      </c>
    </row>
    <row r="26" spans="1:9" ht="12.75" customHeight="1" x14ac:dyDescent="0.25">
      <c r="A26" s="237" t="s">
        <v>21</v>
      </c>
      <c r="B26" s="237"/>
      <c r="C26" s="237"/>
      <c r="D26" s="237"/>
      <c r="E26" s="237"/>
      <c r="F26" s="237"/>
      <c r="G26" s="14">
        <v>19</v>
      </c>
      <c r="H26" s="22">
        <v>0</v>
      </c>
      <c r="I26" s="22">
        <v>0</v>
      </c>
    </row>
    <row r="27" spans="1:9" ht="12.75" customHeight="1" x14ac:dyDescent="0.25">
      <c r="A27" s="238" t="s">
        <v>22</v>
      </c>
      <c r="B27" s="238"/>
      <c r="C27" s="238"/>
      <c r="D27" s="238"/>
      <c r="E27" s="238"/>
      <c r="F27" s="238"/>
      <c r="G27" s="15">
        <v>20</v>
      </c>
      <c r="H27" s="23">
        <f>SUM(H28:H37)</f>
        <v>19521108</v>
      </c>
      <c r="I27" s="23">
        <f>SUM(I28:I37)</f>
        <v>19521108</v>
      </c>
    </row>
    <row r="28" spans="1:9" ht="12.75" customHeight="1" x14ac:dyDescent="0.25">
      <c r="A28" s="237" t="s">
        <v>23</v>
      </c>
      <c r="B28" s="237"/>
      <c r="C28" s="237"/>
      <c r="D28" s="237"/>
      <c r="E28" s="237"/>
      <c r="F28" s="237"/>
      <c r="G28" s="14">
        <v>21</v>
      </c>
      <c r="H28" s="22">
        <v>19492500</v>
      </c>
      <c r="I28" s="22">
        <v>19492500</v>
      </c>
    </row>
    <row r="29" spans="1:9" ht="12.75" customHeight="1" x14ac:dyDescent="0.25">
      <c r="A29" s="237" t="s">
        <v>24</v>
      </c>
      <c r="B29" s="237"/>
      <c r="C29" s="237"/>
      <c r="D29" s="237"/>
      <c r="E29" s="237"/>
      <c r="F29" s="237"/>
      <c r="G29" s="14">
        <v>22</v>
      </c>
      <c r="H29" s="22">
        <v>0</v>
      </c>
      <c r="I29" s="22">
        <v>0</v>
      </c>
    </row>
    <row r="30" spans="1:9" ht="12.75" customHeight="1" x14ac:dyDescent="0.25">
      <c r="A30" s="237" t="s">
        <v>25</v>
      </c>
      <c r="B30" s="237"/>
      <c r="C30" s="237"/>
      <c r="D30" s="237"/>
      <c r="E30" s="237"/>
      <c r="F30" s="237"/>
      <c r="G30" s="14">
        <v>23</v>
      </c>
      <c r="H30" s="22">
        <v>0</v>
      </c>
      <c r="I30" s="22">
        <v>0</v>
      </c>
    </row>
    <row r="31" spans="1:9" ht="24" customHeight="1" x14ac:dyDescent="0.25">
      <c r="A31" s="237" t="s">
        <v>26</v>
      </c>
      <c r="B31" s="237"/>
      <c r="C31" s="237"/>
      <c r="D31" s="237"/>
      <c r="E31" s="237"/>
      <c r="F31" s="237"/>
      <c r="G31" s="14">
        <v>24</v>
      </c>
      <c r="H31" s="22">
        <v>0</v>
      </c>
      <c r="I31" s="22">
        <v>0</v>
      </c>
    </row>
    <row r="32" spans="1:9" ht="23.4" customHeight="1" x14ac:dyDescent="0.25">
      <c r="A32" s="237" t="s">
        <v>27</v>
      </c>
      <c r="B32" s="237"/>
      <c r="C32" s="237"/>
      <c r="D32" s="237"/>
      <c r="E32" s="237"/>
      <c r="F32" s="237"/>
      <c r="G32" s="14">
        <v>25</v>
      </c>
      <c r="H32" s="22">
        <v>0</v>
      </c>
      <c r="I32" s="22">
        <v>0</v>
      </c>
    </row>
    <row r="33" spans="1:9" ht="21.6" customHeight="1" x14ac:dyDescent="0.25">
      <c r="A33" s="237" t="s">
        <v>28</v>
      </c>
      <c r="B33" s="237"/>
      <c r="C33" s="237"/>
      <c r="D33" s="237"/>
      <c r="E33" s="237"/>
      <c r="F33" s="237"/>
      <c r="G33" s="14">
        <v>26</v>
      </c>
      <c r="H33" s="22">
        <v>0</v>
      </c>
      <c r="I33" s="22">
        <v>0</v>
      </c>
    </row>
    <row r="34" spans="1:9" ht="12.75" customHeight="1" x14ac:dyDescent="0.25">
      <c r="A34" s="237" t="s">
        <v>29</v>
      </c>
      <c r="B34" s="237"/>
      <c r="C34" s="237"/>
      <c r="D34" s="237"/>
      <c r="E34" s="237"/>
      <c r="F34" s="237"/>
      <c r="G34" s="14">
        <v>27</v>
      </c>
      <c r="H34" s="22">
        <v>0</v>
      </c>
      <c r="I34" s="22">
        <v>0</v>
      </c>
    </row>
    <row r="35" spans="1:9" ht="12.75" customHeight="1" x14ac:dyDescent="0.25">
      <c r="A35" s="237" t="s">
        <v>30</v>
      </c>
      <c r="B35" s="237"/>
      <c r="C35" s="237"/>
      <c r="D35" s="237"/>
      <c r="E35" s="237"/>
      <c r="F35" s="237"/>
      <c r="G35" s="14">
        <v>28</v>
      </c>
      <c r="H35" s="22">
        <v>28608</v>
      </c>
      <c r="I35" s="22">
        <v>28608</v>
      </c>
    </row>
    <row r="36" spans="1:9" ht="12.75" customHeight="1" x14ac:dyDescent="0.25">
      <c r="A36" s="237" t="s">
        <v>31</v>
      </c>
      <c r="B36" s="237"/>
      <c r="C36" s="237"/>
      <c r="D36" s="237"/>
      <c r="E36" s="237"/>
      <c r="F36" s="237"/>
      <c r="G36" s="14">
        <v>29</v>
      </c>
      <c r="H36" s="22">
        <v>0</v>
      </c>
      <c r="I36" s="22">
        <v>0</v>
      </c>
    </row>
    <row r="37" spans="1:9" ht="12.75" customHeight="1" x14ac:dyDescent="0.25">
      <c r="A37" s="237" t="s">
        <v>32</v>
      </c>
      <c r="B37" s="237"/>
      <c r="C37" s="237"/>
      <c r="D37" s="237"/>
      <c r="E37" s="237"/>
      <c r="F37" s="237"/>
      <c r="G37" s="14">
        <v>30</v>
      </c>
      <c r="H37" s="22">
        <v>0</v>
      </c>
      <c r="I37" s="22">
        <v>0</v>
      </c>
    </row>
    <row r="38" spans="1:9" ht="12.75" customHeight="1" x14ac:dyDescent="0.25">
      <c r="A38" s="238" t="s">
        <v>33</v>
      </c>
      <c r="B38" s="238"/>
      <c r="C38" s="238"/>
      <c r="D38" s="238"/>
      <c r="E38" s="238"/>
      <c r="F38" s="238"/>
      <c r="G38" s="15">
        <v>31</v>
      </c>
      <c r="H38" s="23">
        <f>H39+H40+H41+H42</f>
        <v>0</v>
      </c>
      <c r="I38" s="23">
        <f>I39+I40+I41+I42</f>
        <v>0</v>
      </c>
    </row>
    <row r="39" spans="1:9" ht="12.75" customHeight="1" x14ac:dyDescent="0.25">
      <c r="A39" s="237" t="s">
        <v>34</v>
      </c>
      <c r="B39" s="237"/>
      <c r="C39" s="237"/>
      <c r="D39" s="237"/>
      <c r="E39" s="237"/>
      <c r="F39" s="237"/>
      <c r="G39" s="14">
        <v>32</v>
      </c>
      <c r="H39" s="22">
        <v>0</v>
      </c>
      <c r="I39" s="22">
        <v>0</v>
      </c>
    </row>
    <row r="40" spans="1:9" ht="12.75" customHeight="1" x14ac:dyDescent="0.25">
      <c r="A40" s="237" t="s">
        <v>35</v>
      </c>
      <c r="B40" s="237"/>
      <c r="C40" s="237"/>
      <c r="D40" s="237"/>
      <c r="E40" s="237"/>
      <c r="F40" s="237"/>
      <c r="G40" s="14">
        <v>33</v>
      </c>
      <c r="H40" s="22">
        <v>0</v>
      </c>
      <c r="I40" s="22">
        <v>0</v>
      </c>
    </row>
    <row r="41" spans="1:9" ht="12.75" customHeight="1" x14ac:dyDescent="0.25">
      <c r="A41" s="237" t="s">
        <v>36</v>
      </c>
      <c r="B41" s="237"/>
      <c r="C41" s="237"/>
      <c r="D41" s="237"/>
      <c r="E41" s="237"/>
      <c r="F41" s="237"/>
      <c r="G41" s="14">
        <v>34</v>
      </c>
      <c r="H41" s="22">
        <v>0</v>
      </c>
      <c r="I41" s="22">
        <v>0</v>
      </c>
    </row>
    <row r="42" spans="1:9" ht="12.75" customHeight="1" x14ac:dyDescent="0.25">
      <c r="A42" s="237" t="s">
        <v>37</v>
      </c>
      <c r="B42" s="237"/>
      <c r="C42" s="237"/>
      <c r="D42" s="237"/>
      <c r="E42" s="237"/>
      <c r="F42" s="237"/>
      <c r="G42" s="14">
        <v>35</v>
      </c>
      <c r="H42" s="22">
        <v>0</v>
      </c>
      <c r="I42" s="22">
        <v>0</v>
      </c>
    </row>
    <row r="43" spans="1:9" ht="12.75" customHeight="1" x14ac:dyDescent="0.25">
      <c r="A43" s="237" t="s">
        <v>38</v>
      </c>
      <c r="B43" s="237"/>
      <c r="C43" s="237"/>
      <c r="D43" s="237"/>
      <c r="E43" s="237"/>
      <c r="F43" s="237"/>
      <c r="G43" s="14">
        <v>36</v>
      </c>
      <c r="H43" s="22">
        <v>0</v>
      </c>
      <c r="I43" s="22">
        <v>0</v>
      </c>
    </row>
    <row r="44" spans="1:9" ht="12.75" customHeight="1" x14ac:dyDescent="0.25">
      <c r="A44" s="239" t="s">
        <v>304</v>
      </c>
      <c r="B44" s="239"/>
      <c r="C44" s="239"/>
      <c r="D44" s="239"/>
      <c r="E44" s="239"/>
      <c r="F44" s="239"/>
      <c r="G44" s="15">
        <v>37</v>
      </c>
      <c r="H44" s="23">
        <f>H45+H53+H60+H70</f>
        <v>37303623</v>
      </c>
      <c r="I44" s="23">
        <f>I45+I53+I60+I70</f>
        <v>36070970</v>
      </c>
    </row>
    <row r="45" spans="1:9" ht="12.75" customHeight="1" x14ac:dyDescent="0.25">
      <c r="A45" s="238" t="s">
        <v>39</v>
      </c>
      <c r="B45" s="238"/>
      <c r="C45" s="238"/>
      <c r="D45" s="238"/>
      <c r="E45" s="238"/>
      <c r="F45" s="238"/>
      <c r="G45" s="15">
        <v>38</v>
      </c>
      <c r="H45" s="23">
        <f>SUM(H46:H52)</f>
        <v>540191</v>
      </c>
      <c r="I45" s="23">
        <f>SUM(I46:I52)</f>
        <v>3588077</v>
      </c>
    </row>
    <row r="46" spans="1:9" ht="12.75" customHeight="1" x14ac:dyDescent="0.25">
      <c r="A46" s="237" t="s">
        <v>40</v>
      </c>
      <c r="B46" s="237"/>
      <c r="C46" s="237"/>
      <c r="D46" s="237"/>
      <c r="E46" s="237"/>
      <c r="F46" s="237"/>
      <c r="G46" s="14">
        <v>39</v>
      </c>
      <c r="H46" s="22">
        <v>524838</v>
      </c>
      <c r="I46" s="22">
        <v>3466837</v>
      </c>
    </row>
    <row r="47" spans="1:9" ht="12.75" customHeight="1" x14ac:dyDescent="0.25">
      <c r="A47" s="237" t="s">
        <v>41</v>
      </c>
      <c r="B47" s="237"/>
      <c r="C47" s="237"/>
      <c r="D47" s="237"/>
      <c r="E47" s="237"/>
      <c r="F47" s="237"/>
      <c r="G47" s="14">
        <v>40</v>
      </c>
      <c r="H47" s="22">
        <v>0</v>
      </c>
      <c r="I47" s="22">
        <v>0</v>
      </c>
    </row>
    <row r="48" spans="1:9" ht="12.75" customHeight="1" x14ac:dyDescent="0.25">
      <c r="A48" s="237" t="s">
        <v>42</v>
      </c>
      <c r="B48" s="237"/>
      <c r="C48" s="237"/>
      <c r="D48" s="237"/>
      <c r="E48" s="237"/>
      <c r="F48" s="237"/>
      <c r="G48" s="14">
        <v>41</v>
      </c>
      <c r="H48" s="22">
        <v>0</v>
      </c>
      <c r="I48" s="22">
        <v>0</v>
      </c>
    </row>
    <row r="49" spans="1:9" ht="12.75" customHeight="1" x14ac:dyDescent="0.25">
      <c r="A49" s="237" t="s">
        <v>43</v>
      </c>
      <c r="B49" s="237"/>
      <c r="C49" s="237"/>
      <c r="D49" s="237"/>
      <c r="E49" s="237"/>
      <c r="F49" s="237"/>
      <c r="G49" s="14">
        <v>42</v>
      </c>
      <c r="H49" s="22">
        <v>15353</v>
      </c>
      <c r="I49" s="22">
        <v>121240</v>
      </c>
    </row>
    <row r="50" spans="1:9" ht="12.75" customHeight="1" x14ac:dyDescent="0.25">
      <c r="A50" s="237" t="s">
        <v>44</v>
      </c>
      <c r="B50" s="237"/>
      <c r="C50" s="237"/>
      <c r="D50" s="237"/>
      <c r="E50" s="237"/>
      <c r="F50" s="237"/>
      <c r="G50" s="14">
        <v>43</v>
      </c>
      <c r="H50" s="22">
        <v>0</v>
      </c>
      <c r="I50" s="22">
        <v>0</v>
      </c>
    </row>
    <row r="51" spans="1:9" ht="12.75" customHeight="1" x14ac:dyDescent="0.25">
      <c r="A51" s="237" t="s">
        <v>45</v>
      </c>
      <c r="B51" s="237"/>
      <c r="C51" s="237"/>
      <c r="D51" s="237"/>
      <c r="E51" s="237"/>
      <c r="F51" s="237"/>
      <c r="G51" s="14">
        <v>44</v>
      </c>
      <c r="H51" s="22">
        <v>0</v>
      </c>
      <c r="I51" s="22">
        <v>0</v>
      </c>
    </row>
    <row r="52" spans="1:9" ht="12.75" customHeight="1" x14ac:dyDescent="0.25">
      <c r="A52" s="237" t="s">
        <v>46</v>
      </c>
      <c r="B52" s="237"/>
      <c r="C52" s="237"/>
      <c r="D52" s="237"/>
      <c r="E52" s="237"/>
      <c r="F52" s="237"/>
      <c r="G52" s="14">
        <v>45</v>
      </c>
      <c r="H52" s="22">
        <v>0</v>
      </c>
      <c r="I52" s="22">
        <v>0</v>
      </c>
    </row>
    <row r="53" spans="1:9" ht="12.75" customHeight="1" x14ac:dyDescent="0.25">
      <c r="A53" s="238" t="s">
        <v>47</v>
      </c>
      <c r="B53" s="238"/>
      <c r="C53" s="238"/>
      <c r="D53" s="238"/>
      <c r="E53" s="238"/>
      <c r="F53" s="238"/>
      <c r="G53" s="15">
        <v>46</v>
      </c>
      <c r="H53" s="23">
        <f>SUM(H54:H59)</f>
        <v>5252795</v>
      </c>
      <c r="I53" s="23">
        <f>SUM(I54:I59)</f>
        <v>8743375</v>
      </c>
    </row>
    <row r="54" spans="1:9" ht="12.75" customHeight="1" x14ac:dyDescent="0.25">
      <c r="A54" s="237" t="s">
        <v>48</v>
      </c>
      <c r="B54" s="237"/>
      <c r="C54" s="237"/>
      <c r="D54" s="237"/>
      <c r="E54" s="237"/>
      <c r="F54" s="237"/>
      <c r="G54" s="14">
        <v>47</v>
      </c>
      <c r="H54" s="22">
        <v>0</v>
      </c>
      <c r="I54" s="22">
        <v>0</v>
      </c>
    </row>
    <row r="55" spans="1:9" ht="12.75" customHeight="1" x14ac:dyDescent="0.25">
      <c r="A55" s="237" t="s">
        <v>49</v>
      </c>
      <c r="B55" s="237"/>
      <c r="C55" s="237"/>
      <c r="D55" s="237"/>
      <c r="E55" s="237"/>
      <c r="F55" s="237"/>
      <c r="G55" s="14">
        <v>48</v>
      </c>
      <c r="H55" s="22">
        <v>0</v>
      </c>
      <c r="I55" s="22">
        <v>0</v>
      </c>
    </row>
    <row r="56" spans="1:9" ht="12.75" customHeight="1" x14ac:dyDescent="0.25">
      <c r="A56" s="237" t="s">
        <v>50</v>
      </c>
      <c r="B56" s="237"/>
      <c r="C56" s="237"/>
      <c r="D56" s="237"/>
      <c r="E56" s="237"/>
      <c r="F56" s="237"/>
      <c r="G56" s="14">
        <v>49</v>
      </c>
      <c r="H56" s="22">
        <v>827920</v>
      </c>
      <c r="I56" s="22">
        <v>3112728</v>
      </c>
    </row>
    <row r="57" spans="1:9" ht="12.75" customHeight="1" x14ac:dyDescent="0.25">
      <c r="A57" s="237" t="s">
        <v>51</v>
      </c>
      <c r="B57" s="237"/>
      <c r="C57" s="237"/>
      <c r="D57" s="237"/>
      <c r="E57" s="237"/>
      <c r="F57" s="237"/>
      <c r="G57" s="14">
        <v>50</v>
      </c>
      <c r="H57" s="22">
        <v>0</v>
      </c>
      <c r="I57" s="22">
        <v>0</v>
      </c>
    </row>
    <row r="58" spans="1:9" ht="12.75" customHeight="1" x14ac:dyDescent="0.25">
      <c r="A58" s="237" t="s">
        <v>52</v>
      </c>
      <c r="B58" s="237"/>
      <c r="C58" s="237"/>
      <c r="D58" s="237"/>
      <c r="E58" s="237"/>
      <c r="F58" s="237"/>
      <c r="G58" s="14">
        <v>51</v>
      </c>
      <c r="H58" s="22">
        <v>4387592</v>
      </c>
      <c r="I58" s="22">
        <v>4490776</v>
      </c>
    </row>
    <row r="59" spans="1:9" ht="12.75" customHeight="1" x14ac:dyDescent="0.25">
      <c r="A59" s="237" t="s">
        <v>53</v>
      </c>
      <c r="B59" s="237"/>
      <c r="C59" s="237"/>
      <c r="D59" s="237"/>
      <c r="E59" s="237"/>
      <c r="F59" s="237"/>
      <c r="G59" s="14">
        <v>52</v>
      </c>
      <c r="H59" s="22">
        <v>37283</v>
      </c>
      <c r="I59" s="22">
        <v>1139871</v>
      </c>
    </row>
    <row r="60" spans="1:9" ht="12.75" customHeight="1" x14ac:dyDescent="0.25">
      <c r="A60" s="238" t="s">
        <v>54</v>
      </c>
      <c r="B60" s="238"/>
      <c r="C60" s="238"/>
      <c r="D60" s="238"/>
      <c r="E60" s="238"/>
      <c r="F60" s="238"/>
      <c r="G60" s="15">
        <v>53</v>
      </c>
      <c r="H60" s="23">
        <f>SUM(H61:H69)</f>
        <v>7938</v>
      </c>
      <c r="I60" s="23">
        <f>SUM(I61:I69)</f>
        <v>95654</v>
      </c>
    </row>
    <row r="61" spans="1:9" ht="12.75" customHeight="1" x14ac:dyDescent="0.25">
      <c r="A61" s="237" t="s">
        <v>23</v>
      </c>
      <c r="B61" s="237"/>
      <c r="C61" s="237"/>
      <c r="D61" s="237"/>
      <c r="E61" s="237"/>
      <c r="F61" s="237"/>
      <c r="G61" s="14">
        <v>54</v>
      </c>
      <c r="H61" s="22">
        <v>0</v>
      </c>
      <c r="I61" s="22">
        <v>0</v>
      </c>
    </row>
    <row r="62" spans="1:9" ht="27.6" customHeight="1" x14ac:dyDescent="0.25">
      <c r="A62" s="237" t="s">
        <v>24</v>
      </c>
      <c r="B62" s="237"/>
      <c r="C62" s="237"/>
      <c r="D62" s="237"/>
      <c r="E62" s="237"/>
      <c r="F62" s="237"/>
      <c r="G62" s="14">
        <v>55</v>
      </c>
      <c r="H62" s="22">
        <v>0</v>
      </c>
      <c r="I62" s="22">
        <v>0</v>
      </c>
    </row>
    <row r="63" spans="1:9" ht="12.75" customHeight="1" x14ac:dyDescent="0.25">
      <c r="A63" s="237" t="s">
        <v>25</v>
      </c>
      <c r="B63" s="237"/>
      <c r="C63" s="237"/>
      <c r="D63" s="237"/>
      <c r="E63" s="237"/>
      <c r="F63" s="237"/>
      <c r="G63" s="14">
        <v>56</v>
      </c>
      <c r="H63" s="22">
        <v>0</v>
      </c>
      <c r="I63" s="22">
        <v>0</v>
      </c>
    </row>
    <row r="64" spans="1:9" ht="25.95" customHeight="1" x14ac:dyDescent="0.25">
      <c r="A64" s="237" t="s">
        <v>55</v>
      </c>
      <c r="B64" s="237"/>
      <c r="C64" s="237"/>
      <c r="D64" s="237"/>
      <c r="E64" s="237"/>
      <c r="F64" s="237"/>
      <c r="G64" s="14">
        <v>57</v>
      </c>
      <c r="H64" s="22">
        <v>0</v>
      </c>
      <c r="I64" s="22">
        <v>0</v>
      </c>
    </row>
    <row r="65" spans="1:9" ht="21.6" customHeight="1" x14ac:dyDescent="0.25">
      <c r="A65" s="237" t="s">
        <v>27</v>
      </c>
      <c r="B65" s="237"/>
      <c r="C65" s="237"/>
      <c r="D65" s="237"/>
      <c r="E65" s="237"/>
      <c r="F65" s="237"/>
      <c r="G65" s="14">
        <v>58</v>
      </c>
      <c r="H65" s="22">
        <v>0</v>
      </c>
      <c r="I65" s="22">
        <v>0</v>
      </c>
    </row>
    <row r="66" spans="1:9" ht="21.6" customHeight="1" x14ac:dyDescent="0.25">
      <c r="A66" s="237" t="s">
        <v>28</v>
      </c>
      <c r="B66" s="237"/>
      <c r="C66" s="237"/>
      <c r="D66" s="237"/>
      <c r="E66" s="237"/>
      <c r="F66" s="237"/>
      <c r="G66" s="14">
        <v>59</v>
      </c>
      <c r="H66" s="22">
        <v>0</v>
      </c>
      <c r="I66" s="22">
        <v>0</v>
      </c>
    </row>
    <row r="67" spans="1:9" ht="12.75" customHeight="1" x14ac:dyDescent="0.25">
      <c r="A67" s="237" t="s">
        <v>29</v>
      </c>
      <c r="B67" s="237"/>
      <c r="C67" s="237"/>
      <c r="D67" s="237"/>
      <c r="E67" s="237"/>
      <c r="F67" s="237"/>
      <c r="G67" s="14">
        <v>60</v>
      </c>
      <c r="H67" s="22">
        <v>0</v>
      </c>
      <c r="I67" s="22">
        <v>0</v>
      </c>
    </row>
    <row r="68" spans="1:9" ht="12.75" customHeight="1" x14ac:dyDescent="0.25">
      <c r="A68" s="237" t="s">
        <v>30</v>
      </c>
      <c r="B68" s="237"/>
      <c r="C68" s="237"/>
      <c r="D68" s="237"/>
      <c r="E68" s="237"/>
      <c r="F68" s="237"/>
      <c r="G68" s="14">
        <v>61</v>
      </c>
      <c r="H68" s="22">
        <v>7938</v>
      </c>
      <c r="I68" s="22">
        <v>95654</v>
      </c>
    </row>
    <row r="69" spans="1:9" ht="12.75" customHeight="1" x14ac:dyDescent="0.25">
      <c r="A69" s="237" t="s">
        <v>56</v>
      </c>
      <c r="B69" s="237"/>
      <c r="C69" s="237"/>
      <c r="D69" s="237"/>
      <c r="E69" s="237"/>
      <c r="F69" s="237"/>
      <c r="G69" s="14">
        <v>62</v>
      </c>
      <c r="H69" s="22">
        <v>0</v>
      </c>
      <c r="I69" s="22">
        <v>0</v>
      </c>
    </row>
    <row r="70" spans="1:9" ht="12.75" customHeight="1" x14ac:dyDescent="0.25">
      <c r="A70" s="237" t="s">
        <v>57</v>
      </c>
      <c r="B70" s="237"/>
      <c r="C70" s="237"/>
      <c r="D70" s="237"/>
      <c r="E70" s="237"/>
      <c r="F70" s="237"/>
      <c r="G70" s="14">
        <v>63</v>
      </c>
      <c r="H70" s="22">
        <v>31502699</v>
      </c>
      <c r="I70" s="22">
        <v>23643864</v>
      </c>
    </row>
    <row r="71" spans="1:9" ht="12.75" customHeight="1" x14ac:dyDescent="0.25">
      <c r="A71" s="254" t="s">
        <v>58</v>
      </c>
      <c r="B71" s="254"/>
      <c r="C71" s="254"/>
      <c r="D71" s="254"/>
      <c r="E71" s="254"/>
      <c r="F71" s="254"/>
      <c r="G71" s="14">
        <v>64</v>
      </c>
      <c r="H71" s="22">
        <v>112686</v>
      </c>
      <c r="I71" s="22">
        <v>29545</v>
      </c>
    </row>
    <row r="72" spans="1:9" ht="12.75" customHeight="1" x14ac:dyDescent="0.25">
      <c r="A72" s="239" t="s">
        <v>305</v>
      </c>
      <c r="B72" s="239"/>
      <c r="C72" s="239"/>
      <c r="D72" s="239"/>
      <c r="E72" s="239"/>
      <c r="F72" s="239"/>
      <c r="G72" s="15">
        <v>65</v>
      </c>
      <c r="H72" s="23">
        <f>H8+H9+H44+H71</f>
        <v>239322591</v>
      </c>
      <c r="I72" s="23">
        <f>I8+I9+I44+I71</f>
        <v>324971885</v>
      </c>
    </row>
    <row r="73" spans="1:9" ht="12.75" customHeight="1" x14ac:dyDescent="0.25">
      <c r="A73" s="254" t="s">
        <v>59</v>
      </c>
      <c r="B73" s="254"/>
      <c r="C73" s="254"/>
      <c r="D73" s="254"/>
      <c r="E73" s="254"/>
      <c r="F73" s="254"/>
      <c r="G73" s="14">
        <v>66</v>
      </c>
      <c r="H73" s="22">
        <v>0</v>
      </c>
      <c r="I73" s="22">
        <v>0</v>
      </c>
    </row>
    <row r="74" spans="1:9" x14ac:dyDescent="0.25">
      <c r="A74" s="256" t="s">
        <v>60</v>
      </c>
      <c r="B74" s="257"/>
      <c r="C74" s="257"/>
      <c r="D74" s="257"/>
      <c r="E74" s="257"/>
      <c r="F74" s="257"/>
      <c r="G74" s="257"/>
      <c r="H74" s="257"/>
      <c r="I74" s="257"/>
    </row>
    <row r="75" spans="1:9" ht="12.75" customHeight="1" x14ac:dyDescent="0.25">
      <c r="A75" s="239" t="s">
        <v>353</v>
      </c>
      <c r="B75" s="239"/>
      <c r="C75" s="239"/>
      <c r="D75" s="239"/>
      <c r="E75" s="239"/>
      <c r="F75" s="239"/>
      <c r="G75" s="15">
        <v>67</v>
      </c>
      <c r="H75" s="101">
        <f>H76+H77+H78+H84+H85+H91+H94+H97</f>
        <v>225297850</v>
      </c>
      <c r="I75" s="101">
        <f>I76+I77+I78+I84+I85+I91+I94+I97</f>
        <v>300301158</v>
      </c>
    </row>
    <row r="76" spans="1:9" ht="12.75" customHeight="1" x14ac:dyDescent="0.25">
      <c r="A76" s="237" t="s">
        <v>61</v>
      </c>
      <c r="B76" s="237"/>
      <c r="C76" s="237"/>
      <c r="D76" s="237"/>
      <c r="E76" s="237"/>
      <c r="F76" s="237"/>
      <c r="G76" s="14">
        <v>68</v>
      </c>
      <c r="H76" s="22">
        <v>235957660</v>
      </c>
      <c r="I76" s="22">
        <v>321117660</v>
      </c>
    </row>
    <row r="77" spans="1:9" ht="12.75" customHeight="1" x14ac:dyDescent="0.25">
      <c r="A77" s="237" t="s">
        <v>62</v>
      </c>
      <c r="B77" s="237"/>
      <c r="C77" s="237"/>
      <c r="D77" s="237"/>
      <c r="E77" s="237"/>
      <c r="F77" s="237"/>
      <c r="G77" s="14">
        <v>69</v>
      </c>
      <c r="H77" s="22">
        <v>1120</v>
      </c>
      <c r="I77" s="22">
        <v>1120</v>
      </c>
    </row>
    <row r="78" spans="1:9" ht="12.75" customHeight="1" x14ac:dyDescent="0.25">
      <c r="A78" s="238" t="s">
        <v>63</v>
      </c>
      <c r="B78" s="238"/>
      <c r="C78" s="238"/>
      <c r="D78" s="238"/>
      <c r="E78" s="238"/>
      <c r="F78" s="238"/>
      <c r="G78" s="15">
        <v>70</v>
      </c>
      <c r="H78" s="101">
        <f>SUM(H79:H83)</f>
        <v>0</v>
      </c>
      <c r="I78" s="101">
        <f>SUM(I79:I83)</f>
        <v>0</v>
      </c>
    </row>
    <row r="79" spans="1:9" ht="12.75" customHeight="1" x14ac:dyDescent="0.25">
      <c r="A79" s="237" t="s">
        <v>64</v>
      </c>
      <c r="B79" s="237"/>
      <c r="C79" s="237"/>
      <c r="D79" s="237"/>
      <c r="E79" s="237"/>
      <c r="F79" s="237"/>
      <c r="G79" s="14">
        <v>71</v>
      </c>
      <c r="H79" s="22">
        <v>0</v>
      </c>
      <c r="I79" s="22">
        <v>0</v>
      </c>
    </row>
    <row r="80" spans="1:9" ht="12.75" customHeight="1" x14ac:dyDescent="0.25">
      <c r="A80" s="237" t="s">
        <v>65</v>
      </c>
      <c r="B80" s="237"/>
      <c r="C80" s="237"/>
      <c r="D80" s="237"/>
      <c r="E80" s="237"/>
      <c r="F80" s="237"/>
      <c r="G80" s="14">
        <v>72</v>
      </c>
      <c r="H80" s="22">
        <v>0</v>
      </c>
      <c r="I80" s="22">
        <v>0</v>
      </c>
    </row>
    <row r="81" spans="1:9" ht="12.75" customHeight="1" x14ac:dyDescent="0.25">
      <c r="A81" s="237" t="s">
        <v>66</v>
      </c>
      <c r="B81" s="237"/>
      <c r="C81" s="237"/>
      <c r="D81" s="237"/>
      <c r="E81" s="237"/>
      <c r="F81" s="237"/>
      <c r="G81" s="14">
        <v>73</v>
      </c>
      <c r="H81" s="22">
        <v>0</v>
      </c>
      <c r="I81" s="22">
        <v>0</v>
      </c>
    </row>
    <row r="82" spans="1:9" ht="12.75" customHeight="1" x14ac:dyDescent="0.25">
      <c r="A82" s="237" t="s">
        <v>67</v>
      </c>
      <c r="B82" s="237"/>
      <c r="C82" s="237"/>
      <c r="D82" s="237"/>
      <c r="E82" s="237"/>
      <c r="F82" s="237"/>
      <c r="G82" s="14">
        <v>74</v>
      </c>
      <c r="H82" s="22">
        <v>0</v>
      </c>
      <c r="I82" s="22">
        <v>0</v>
      </c>
    </row>
    <row r="83" spans="1:9" ht="12.75" customHeight="1" x14ac:dyDescent="0.25">
      <c r="A83" s="237" t="s">
        <v>68</v>
      </c>
      <c r="B83" s="237"/>
      <c r="C83" s="237"/>
      <c r="D83" s="237"/>
      <c r="E83" s="237"/>
      <c r="F83" s="237"/>
      <c r="G83" s="14">
        <v>75</v>
      </c>
      <c r="H83" s="22">
        <v>0</v>
      </c>
      <c r="I83" s="22">
        <v>0</v>
      </c>
    </row>
    <row r="84" spans="1:9" ht="12.75" customHeight="1" x14ac:dyDescent="0.25">
      <c r="A84" s="255" t="s">
        <v>69</v>
      </c>
      <c r="B84" s="255"/>
      <c r="C84" s="255"/>
      <c r="D84" s="255"/>
      <c r="E84" s="255"/>
      <c r="F84" s="255"/>
      <c r="G84" s="94">
        <v>76</v>
      </c>
      <c r="H84" s="95">
        <v>0</v>
      </c>
      <c r="I84" s="95">
        <v>0</v>
      </c>
    </row>
    <row r="85" spans="1:9" ht="12.75" customHeight="1" x14ac:dyDescent="0.25">
      <c r="A85" s="238" t="s">
        <v>445</v>
      </c>
      <c r="B85" s="238"/>
      <c r="C85" s="238"/>
      <c r="D85" s="238"/>
      <c r="E85" s="238"/>
      <c r="F85" s="238"/>
      <c r="G85" s="15">
        <v>77</v>
      </c>
      <c r="H85" s="23">
        <f>H86+H87+H88+H89+H90</f>
        <v>0</v>
      </c>
      <c r="I85" s="23">
        <f>I86+I87+I88+I89+I90</f>
        <v>0</v>
      </c>
    </row>
    <row r="86" spans="1:9" ht="25.5" customHeight="1" x14ac:dyDescent="0.25">
      <c r="A86" s="237" t="s">
        <v>446</v>
      </c>
      <c r="B86" s="237"/>
      <c r="C86" s="237"/>
      <c r="D86" s="237"/>
      <c r="E86" s="237"/>
      <c r="F86" s="237"/>
      <c r="G86" s="14">
        <v>78</v>
      </c>
      <c r="H86" s="22">
        <v>0</v>
      </c>
      <c r="I86" s="22">
        <v>0</v>
      </c>
    </row>
    <row r="87" spans="1:9" ht="12.75" customHeight="1" x14ac:dyDescent="0.25">
      <c r="A87" s="237" t="s">
        <v>70</v>
      </c>
      <c r="B87" s="237"/>
      <c r="C87" s="237"/>
      <c r="D87" s="237"/>
      <c r="E87" s="237"/>
      <c r="F87" s="237"/>
      <c r="G87" s="14">
        <v>79</v>
      </c>
      <c r="H87" s="22">
        <v>0</v>
      </c>
      <c r="I87" s="22">
        <v>0</v>
      </c>
    </row>
    <row r="88" spans="1:9" ht="12.75" customHeight="1" x14ac:dyDescent="0.25">
      <c r="A88" s="237" t="s">
        <v>71</v>
      </c>
      <c r="B88" s="237"/>
      <c r="C88" s="237"/>
      <c r="D88" s="237"/>
      <c r="E88" s="237"/>
      <c r="F88" s="237"/>
      <c r="G88" s="14">
        <v>80</v>
      </c>
      <c r="H88" s="22">
        <v>0</v>
      </c>
      <c r="I88" s="22">
        <v>0</v>
      </c>
    </row>
    <row r="89" spans="1:9" ht="12.75" customHeight="1" x14ac:dyDescent="0.25">
      <c r="A89" s="237" t="s">
        <v>349</v>
      </c>
      <c r="B89" s="237"/>
      <c r="C89" s="237"/>
      <c r="D89" s="237"/>
      <c r="E89" s="237"/>
      <c r="F89" s="237"/>
      <c r="G89" s="14">
        <v>81</v>
      </c>
      <c r="H89" s="22">
        <v>0</v>
      </c>
      <c r="I89" s="22">
        <v>0</v>
      </c>
    </row>
    <row r="90" spans="1:9" ht="12.75" customHeight="1" x14ac:dyDescent="0.25">
      <c r="A90" s="237" t="s">
        <v>350</v>
      </c>
      <c r="B90" s="237"/>
      <c r="C90" s="237"/>
      <c r="D90" s="237"/>
      <c r="E90" s="237"/>
      <c r="F90" s="237"/>
      <c r="G90" s="14">
        <v>82</v>
      </c>
      <c r="H90" s="22">
        <v>0</v>
      </c>
      <c r="I90" s="22">
        <v>0</v>
      </c>
    </row>
    <row r="91" spans="1:9" ht="12.75" customHeight="1" x14ac:dyDescent="0.25">
      <c r="A91" s="238" t="s">
        <v>351</v>
      </c>
      <c r="B91" s="238"/>
      <c r="C91" s="238"/>
      <c r="D91" s="238"/>
      <c r="E91" s="238"/>
      <c r="F91" s="238"/>
      <c r="G91" s="15">
        <v>83</v>
      </c>
      <c r="H91" s="23">
        <f>H92-H93</f>
        <v>-13400778</v>
      </c>
      <c r="I91" s="23">
        <f>I92-I93</f>
        <v>-10660930</v>
      </c>
    </row>
    <row r="92" spans="1:9" ht="12.75" customHeight="1" x14ac:dyDescent="0.25">
      <c r="A92" s="237" t="s">
        <v>72</v>
      </c>
      <c r="B92" s="237"/>
      <c r="C92" s="237"/>
      <c r="D92" s="237"/>
      <c r="E92" s="237"/>
      <c r="F92" s="237"/>
      <c r="G92" s="14">
        <v>84</v>
      </c>
      <c r="H92" s="22">
        <v>0</v>
      </c>
      <c r="I92" s="22">
        <v>0</v>
      </c>
    </row>
    <row r="93" spans="1:9" ht="12.75" customHeight="1" x14ac:dyDescent="0.25">
      <c r="A93" s="237" t="s">
        <v>73</v>
      </c>
      <c r="B93" s="237"/>
      <c r="C93" s="237"/>
      <c r="D93" s="237"/>
      <c r="E93" s="237"/>
      <c r="F93" s="237"/>
      <c r="G93" s="14">
        <v>85</v>
      </c>
      <c r="H93" s="22">
        <v>13400778</v>
      </c>
      <c r="I93" s="22">
        <v>10660930</v>
      </c>
    </row>
    <row r="94" spans="1:9" ht="12.75" customHeight="1" x14ac:dyDescent="0.25">
      <c r="A94" s="238" t="s">
        <v>352</v>
      </c>
      <c r="B94" s="238"/>
      <c r="C94" s="238"/>
      <c r="D94" s="238"/>
      <c r="E94" s="238"/>
      <c r="F94" s="238"/>
      <c r="G94" s="15">
        <v>86</v>
      </c>
      <c r="H94" s="23">
        <f>H95-H96</f>
        <v>2739848</v>
      </c>
      <c r="I94" s="23">
        <f>I95-I96</f>
        <v>-10156692</v>
      </c>
    </row>
    <row r="95" spans="1:9" ht="12.75" customHeight="1" x14ac:dyDescent="0.25">
      <c r="A95" s="237" t="s">
        <v>74</v>
      </c>
      <c r="B95" s="237"/>
      <c r="C95" s="237"/>
      <c r="D95" s="237"/>
      <c r="E95" s="237"/>
      <c r="F95" s="237"/>
      <c r="G95" s="14">
        <v>87</v>
      </c>
      <c r="H95" s="22">
        <v>2739848</v>
      </c>
      <c r="I95" s="22">
        <v>0</v>
      </c>
    </row>
    <row r="96" spans="1:9" ht="12.75" customHeight="1" x14ac:dyDescent="0.25">
      <c r="A96" s="237" t="s">
        <v>75</v>
      </c>
      <c r="B96" s="237"/>
      <c r="C96" s="237"/>
      <c r="D96" s="237"/>
      <c r="E96" s="237"/>
      <c r="F96" s="237"/>
      <c r="G96" s="14">
        <v>88</v>
      </c>
      <c r="H96" s="22">
        <v>0</v>
      </c>
      <c r="I96" s="22">
        <v>10156692</v>
      </c>
    </row>
    <row r="97" spans="1:9" ht="12.75" customHeight="1" x14ac:dyDescent="0.25">
      <c r="A97" s="237" t="s">
        <v>76</v>
      </c>
      <c r="B97" s="237"/>
      <c r="C97" s="237"/>
      <c r="D97" s="237"/>
      <c r="E97" s="237"/>
      <c r="F97" s="237"/>
      <c r="G97" s="14">
        <v>89</v>
      </c>
      <c r="H97" s="22">
        <v>0</v>
      </c>
      <c r="I97" s="22">
        <v>0</v>
      </c>
    </row>
    <row r="98" spans="1:9" ht="12.75" customHeight="1" x14ac:dyDescent="0.25">
      <c r="A98" s="239" t="s">
        <v>354</v>
      </c>
      <c r="B98" s="239"/>
      <c r="C98" s="239"/>
      <c r="D98" s="239"/>
      <c r="E98" s="239"/>
      <c r="F98" s="239"/>
      <c r="G98" s="15">
        <v>90</v>
      </c>
      <c r="H98" s="23">
        <f>SUM(H99:H104)</f>
        <v>0</v>
      </c>
      <c r="I98" s="23">
        <f>SUM(I99:I104)</f>
        <v>0</v>
      </c>
    </row>
    <row r="99" spans="1:9" ht="12.75" customHeight="1" x14ac:dyDescent="0.25">
      <c r="A99" s="237" t="s">
        <v>77</v>
      </c>
      <c r="B99" s="237"/>
      <c r="C99" s="237"/>
      <c r="D99" s="237"/>
      <c r="E99" s="237"/>
      <c r="F99" s="237"/>
      <c r="G99" s="14">
        <v>91</v>
      </c>
      <c r="H99" s="22">
        <v>0</v>
      </c>
      <c r="I99" s="22">
        <v>0</v>
      </c>
    </row>
    <row r="100" spans="1:9" ht="12.75" customHeight="1" x14ac:dyDescent="0.25">
      <c r="A100" s="237" t="s">
        <v>78</v>
      </c>
      <c r="B100" s="237"/>
      <c r="C100" s="237"/>
      <c r="D100" s="237"/>
      <c r="E100" s="237"/>
      <c r="F100" s="237"/>
      <c r="G100" s="14">
        <v>92</v>
      </c>
      <c r="H100" s="22">
        <v>0</v>
      </c>
      <c r="I100" s="22">
        <v>0</v>
      </c>
    </row>
    <row r="101" spans="1:9" ht="12.75" customHeight="1" x14ac:dyDescent="0.25">
      <c r="A101" s="237" t="s">
        <v>79</v>
      </c>
      <c r="B101" s="237"/>
      <c r="C101" s="237"/>
      <c r="D101" s="237"/>
      <c r="E101" s="237"/>
      <c r="F101" s="237"/>
      <c r="G101" s="14">
        <v>93</v>
      </c>
      <c r="H101" s="22">
        <v>0</v>
      </c>
      <c r="I101" s="22">
        <v>0</v>
      </c>
    </row>
    <row r="102" spans="1:9" ht="12.75" customHeight="1" x14ac:dyDescent="0.25">
      <c r="A102" s="237" t="s">
        <v>80</v>
      </c>
      <c r="B102" s="237"/>
      <c r="C102" s="237"/>
      <c r="D102" s="237"/>
      <c r="E102" s="237"/>
      <c r="F102" s="237"/>
      <c r="G102" s="14">
        <v>94</v>
      </c>
      <c r="H102" s="22">
        <v>0</v>
      </c>
      <c r="I102" s="22">
        <v>0</v>
      </c>
    </row>
    <row r="103" spans="1:9" ht="12.75" customHeight="1" x14ac:dyDescent="0.25">
      <c r="A103" s="237" t="s">
        <v>81</v>
      </c>
      <c r="B103" s="237"/>
      <c r="C103" s="237"/>
      <c r="D103" s="237"/>
      <c r="E103" s="237"/>
      <c r="F103" s="237"/>
      <c r="G103" s="14">
        <v>95</v>
      </c>
      <c r="H103" s="22">
        <v>0</v>
      </c>
      <c r="I103" s="22">
        <v>0</v>
      </c>
    </row>
    <row r="104" spans="1:9" ht="12.75" customHeight="1" x14ac:dyDescent="0.25">
      <c r="A104" s="237" t="s">
        <v>82</v>
      </c>
      <c r="B104" s="237"/>
      <c r="C104" s="237"/>
      <c r="D104" s="237"/>
      <c r="E104" s="237"/>
      <c r="F104" s="237"/>
      <c r="G104" s="14">
        <v>96</v>
      </c>
      <c r="H104" s="22">
        <v>0</v>
      </c>
      <c r="I104" s="22">
        <v>0</v>
      </c>
    </row>
    <row r="105" spans="1:9" ht="12.75" customHeight="1" x14ac:dyDescent="0.25">
      <c r="A105" s="239" t="s">
        <v>355</v>
      </c>
      <c r="B105" s="239"/>
      <c r="C105" s="239"/>
      <c r="D105" s="239"/>
      <c r="E105" s="239"/>
      <c r="F105" s="239"/>
      <c r="G105" s="15">
        <v>97</v>
      </c>
      <c r="H105" s="23">
        <f>SUM(H106:H116)</f>
        <v>1019795</v>
      </c>
      <c r="I105" s="23">
        <f>SUM(I106:I116)</f>
        <v>1009727</v>
      </c>
    </row>
    <row r="106" spans="1:9" ht="12.75" customHeight="1" x14ac:dyDescent="0.25">
      <c r="A106" s="237" t="s">
        <v>83</v>
      </c>
      <c r="B106" s="237"/>
      <c r="C106" s="237"/>
      <c r="D106" s="237"/>
      <c r="E106" s="237"/>
      <c r="F106" s="237"/>
      <c r="G106" s="14">
        <v>98</v>
      </c>
      <c r="H106" s="22">
        <v>0</v>
      </c>
      <c r="I106" s="22">
        <v>0</v>
      </c>
    </row>
    <row r="107" spans="1:9" ht="24.6" customHeight="1" x14ac:dyDescent="0.25">
      <c r="A107" s="237" t="s">
        <v>84</v>
      </c>
      <c r="B107" s="237"/>
      <c r="C107" s="237"/>
      <c r="D107" s="237"/>
      <c r="E107" s="237"/>
      <c r="F107" s="237"/>
      <c r="G107" s="14">
        <v>99</v>
      </c>
      <c r="H107" s="22">
        <v>0</v>
      </c>
      <c r="I107" s="22">
        <v>0</v>
      </c>
    </row>
    <row r="108" spans="1:9" ht="12.75" customHeight="1" x14ac:dyDescent="0.25">
      <c r="A108" s="237" t="s">
        <v>85</v>
      </c>
      <c r="B108" s="237"/>
      <c r="C108" s="237"/>
      <c r="D108" s="237"/>
      <c r="E108" s="237"/>
      <c r="F108" s="237"/>
      <c r="G108" s="14">
        <v>100</v>
      </c>
      <c r="H108" s="22">
        <v>0</v>
      </c>
      <c r="I108" s="22">
        <v>0</v>
      </c>
    </row>
    <row r="109" spans="1:9" ht="21.6" customHeight="1" x14ac:dyDescent="0.25">
      <c r="A109" s="237" t="s">
        <v>86</v>
      </c>
      <c r="B109" s="237"/>
      <c r="C109" s="237"/>
      <c r="D109" s="237"/>
      <c r="E109" s="237"/>
      <c r="F109" s="237"/>
      <c r="G109" s="14">
        <v>101</v>
      </c>
      <c r="H109" s="22">
        <v>0</v>
      </c>
      <c r="I109" s="22">
        <v>0</v>
      </c>
    </row>
    <row r="110" spans="1:9" ht="12.75" customHeight="1" x14ac:dyDescent="0.25">
      <c r="A110" s="237" t="s">
        <v>87</v>
      </c>
      <c r="B110" s="237"/>
      <c r="C110" s="237"/>
      <c r="D110" s="237"/>
      <c r="E110" s="237"/>
      <c r="F110" s="237"/>
      <c r="G110" s="14">
        <v>102</v>
      </c>
      <c r="H110" s="22">
        <v>0</v>
      </c>
      <c r="I110" s="22">
        <v>0</v>
      </c>
    </row>
    <row r="111" spans="1:9" ht="12.75" customHeight="1" x14ac:dyDescent="0.25">
      <c r="A111" s="237" t="s">
        <v>88</v>
      </c>
      <c r="B111" s="237"/>
      <c r="C111" s="237"/>
      <c r="D111" s="237"/>
      <c r="E111" s="237"/>
      <c r="F111" s="237"/>
      <c r="G111" s="14">
        <v>103</v>
      </c>
      <c r="H111" s="22">
        <v>0</v>
      </c>
      <c r="I111" s="22">
        <v>0</v>
      </c>
    </row>
    <row r="112" spans="1:9" ht="12.75" customHeight="1" x14ac:dyDescent="0.25">
      <c r="A112" s="237" t="s">
        <v>89</v>
      </c>
      <c r="B112" s="237"/>
      <c r="C112" s="237"/>
      <c r="D112" s="237"/>
      <c r="E112" s="237"/>
      <c r="F112" s="237"/>
      <c r="G112" s="14">
        <v>104</v>
      </c>
      <c r="H112" s="22">
        <v>0</v>
      </c>
      <c r="I112" s="22">
        <v>0</v>
      </c>
    </row>
    <row r="113" spans="1:9" ht="12.75" customHeight="1" x14ac:dyDescent="0.25">
      <c r="A113" s="237" t="s">
        <v>90</v>
      </c>
      <c r="B113" s="237"/>
      <c r="C113" s="237"/>
      <c r="D113" s="237"/>
      <c r="E113" s="237"/>
      <c r="F113" s="237"/>
      <c r="G113" s="14">
        <v>105</v>
      </c>
      <c r="H113" s="22">
        <v>0</v>
      </c>
      <c r="I113" s="22">
        <v>0</v>
      </c>
    </row>
    <row r="114" spans="1:9" ht="12.75" customHeight="1" x14ac:dyDescent="0.25">
      <c r="A114" s="237" t="s">
        <v>91</v>
      </c>
      <c r="B114" s="237"/>
      <c r="C114" s="237"/>
      <c r="D114" s="237"/>
      <c r="E114" s="237"/>
      <c r="F114" s="237"/>
      <c r="G114" s="14">
        <v>106</v>
      </c>
      <c r="H114" s="22">
        <v>0</v>
      </c>
      <c r="I114" s="22">
        <v>0</v>
      </c>
    </row>
    <row r="115" spans="1:9" ht="12.75" customHeight="1" x14ac:dyDescent="0.25">
      <c r="A115" s="237" t="s">
        <v>92</v>
      </c>
      <c r="B115" s="237"/>
      <c r="C115" s="237"/>
      <c r="D115" s="237"/>
      <c r="E115" s="237"/>
      <c r="F115" s="237"/>
      <c r="G115" s="14">
        <v>107</v>
      </c>
      <c r="H115" s="22">
        <v>89354</v>
      </c>
      <c r="I115" s="22">
        <v>79286</v>
      </c>
    </row>
    <row r="116" spans="1:9" ht="12.75" customHeight="1" x14ac:dyDescent="0.25">
      <c r="A116" s="237" t="s">
        <v>93</v>
      </c>
      <c r="B116" s="237"/>
      <c r="C116" s="237"/>
      <c r="D116" s="237"/>
      <c r="E116" s="237"/>
      <c r="F116" s="237"/>
      <c r="G116" s="14">
        <v>108</v>
      </c>
      <c r="H116" s="22">
        <v>930441</v>
      </c>
      <c r="I116" s="22">
        <v>930441</v>
      </c>
    </row>
    <row r="117" spans="1:9" ht="12.75" customHeight="1" x14ac:dyDescent="0.25">
      <c r="A117" s="239" t="s">
        <v>356</v>
      </c>
      <c r="B117" s="239"/>
      <c r="C117" s="239"/>
      <c r="D117" s="239"/>
      <c r="E117" s="239"/>
      <c r="F117" s="239"/>
      <c r="G117" s="15">
        <v>109</v>
      </c>
      <c r="H117" s="23">
        <f>SUM(H118:H131)</f>
        <v>12987207</v>
      </c>
      <c r="I117" s="23">
        <f>SUM(I118:I131)</f>
        <v>23653997</v>
      </c>
    </row>
    <row r="118" spans="1:9" ht="12.75" customHeight="1" x14ac:dyDescent="0.25">
      <c r="A118" s="237" t="s">
        <v>83</v>
      </c>
      <c r="B118" s="237"/>
      <c r="C118" s="237"/>
      <c r="D118" s="237"/>
      <c r="E118" s="237"/>
      <c r="F118" s="237"/>
      <c r="G118" s="14">
        <v>110</v>
      </c>
      <c r="H118" s="22">
        <v>0</v>
      </c>
      <c r="I118" s="22">
        <v>0</v>
      </c>
    </row>
    <row r="119" spans="1:9" ht="22.2" customHeight="1" x14ac:dyDescent="0.25">
      <c r="A119" s="237" t="s">
        <v>84</v>
      </c>
      <c r="B119" s="237"/>
      <c r="C119" s="237"/>
      <c r="D119" s="237"/>
      <c r="E119" s="237"/>
      <c r="F119" s="237"/>
      <c r="G119" s="14">
        <v>111</v>
      </c>
      <c r="H119" s="22">
        <v>0</v>
      </c>
      <c r="I119" s="22">
        <v>0</v>
      </c>
    </row>
    <row r="120" spans="1:9" ht="12.75" customHeight="1" x14ac:dyDescent="0.25">
      <c r="A120" s="237" t="s">
        <v>85</v>
      </c>
      <c r="B120" s="237"/>
      <c r="C120" s="237"/>
      <c r="D120" s="237"/>
      <c r="E120" s="237"/>
      <c r="F120" s="237"/>
      <c r="G120" s="14">
        <v>112</v>
      </c>
      <c r="H120" s="22">
        <v>0</v>
      </c>
      <c r="I120" s="22">
        <v>0</v>
      </c>
    </row>
    <row r="121" spans="1:9" ht="23.4" customHeight="1" x14ac:dyDescent="0.25">
      <c r="A121" s="237" t="s">
        <v>86</v>
      </c>
      <c r="B121" s="237"/>
      <c r="C121" s="237"/>
      <c r="D121" s="237"/>
      <c r="E121" s="237"/>
      <c r="F121" s="237"/>
      <c r="G121" s="14">
        <v>113</v>
      </c>
      <c r="H121" s="22">
        <v>0</v>
      </c>
      <c r="I121" s="22">
        <v>0</v>
      </c>
    </row>
    <row r="122" spans="1:9" ht="12.75" customHeight="1" x14ac:dyDescent="0.25">
      <c r="A122" s="237" t="s">
        <v>87</v>
      </c>
      <c r="B122" s="237"/>
      <c r="C122" s="237"/>
      <c r="D122" s="237"/>
      <c r="E122" s="237"/>
      <c r="F122" s="237"/>
      <c r="G122" s="14">
        <v>114</v>
      </c>
      <c r="H122" s="22">
        <v>0</v>
      </c>
      <c r="I122" s="22">
        <v>0</v>
      </c>
    </row>
    <row r="123" spans="1:9" ht="12.75" customHeight="1" x14ac:dyDescent="0.25">
      <c r="A123" s="237" t="s">
        <v>88</v>
      </c>
      <c r="B123" s="237"/>
      <c r="C123" s="237"/>
      <c r="D123" s="237"/>
      <c r="E123" s="237"/>
      <c r="F123" s="237"/>
      <c r="G123" s="14">
        <v>115</v>
      </c>
      <c r="H123" s="22">
        <v>0</v>
      </c>
      <c r="I123" s="22">
        <v>0</v>
      </c>
    </row>
    <row r="124" spans="1:9" ht="12.75" customHeight="1" x14ac:dyDescent="0.25">
      <c r="A124" s="237" t="s">
        <v>89</v>
      </c>
      <c r="B124" s="237"/>
      <c r="C124" s="237"/>
      <c r="D124" s="237"/>
      <c r="E124" s="237"/>
      <c r="F124" s="237"/>
      <c r="G124" s="14">
        <v>116</v>
      </c>
      <c r="H124" s="22">
        <v>47072</v>
      </c>
      <c r="I124" s="22">
        <v>6903308</v>
      </c>
    </row>
    <row r="125" spans="1:9" ht="12.75" customHeight="1" x14ac:dyDescent="0.25">
      <c r="A125" s="237" t="s">
        <v>90</v>
      </c>
      <c r="B125" s="237"/>
      <c r="C125" s="237"/>
      <c r="D125" s="237"/>
      <c r="E125" s="237"/>
      <c r="F125" s="237"/>
      <c r="G125" s="14">
        <v>117</v>
      </c>
      <c r="H125" s="22">
        <v>11504912</v>
      </c>
      <c r="I125" s="22">
        <v>14358751</v>
      </c>
    </row>
    <row r="126" spans="1:9" x14ac:dyDescent="0.25">
      <c r="A126" s="237" t="s">
        <v>91</v>
      </c>
      <c r="B126" s="237"/>
      <c r="C126" s="237"/>
      <c r="D126" s="237"/>
      <c r="E126" s="237"/>
      <c r="F126" s="237"/>
      <c r="G126" s="14">
        <v>118</v>
      </c>
      <c r="H126" s="22">
        <v>0</v>
      </c>
      <c r="I126" s="22">
        <v>0</v>
      </c>
    </row>
    <row r="127" spans="1:9" x14ac:dyDescent="0.25">
      <c r="A127" s="237" t="s">
        <v>94</v>
      </c>
      <c r="B127" s="237"/>
      <c r="C127" s="237"/>
      <c r="D127" s="237"/>
      <c r="E127" s="237"/>
      <c r="F127" s="237"/>
      <c r="G127" s="14">
        <v>119</v>
      </c>
      <c r="H127" s="22">
        <v>1371866</v>
      </c>
      <c r="I127" s="22">
        <v>2091504</v>
      </c>
    </row>
    <row r="128" spans="1:9" x14ac:dyDescent="0.25">
      <c r="A128" s="237" t="s">
        <v>95</v>
      </c>
      <c r="B128" s="237"/>
      <c r="C128" s="237"/>
      <c r="D128" s="237"/>
      <c r="E128" s="237"/>
      <c r="F128" s="237"/>
      <c r="G128" s="14">
        <v>120</v>
      </c>
      <c r="H128" s="22">
        <v>63357</v>
      </c>
      <c r="I128" s="22">
        <v>300434</v>
      </c>
    </row>
    <row r="129" spans="1:9" x14ac:dyDescent="0.25">
      <c r="A129" s="237" t="s">
        <v>96</v>
      </c>
      <c r="B129" s="237"/>
      <c r="C129" s="237"/>
      <c r="D129" s="237"/>
      <c r="E129" s="237"/>
      <c r="F129" s="237"/>
      <c r="G129" s="14">
        <v>121</v>
      </c>
      <c r="H129" s="22">
        <v>0</v>
      </c>
      <c r="I129" s="22">
        <v>0</v>
      </c>
    </row>
    <row r="130" spans="1:9" x14ac:dyDescent="0.25">
      <c r="A130" s="237" t="s">
        <v>97</v>
      </c>
      <c r="B130" s="237"/>
      <c r="C130" s="237"/>
      <c r="D130" s="237"/>
      <c r="E130" s="237"/>
      <c r="F130" s="237"/>
      <c r="G130" s="14">
        <v>122</v>
      </c>
      <c r="H130" s="22">
        <v>0</v>
      </c>
      <c r="I130" s="22">
        <v>0</v>
      </c>
    </row>
    <row r="131" spans="1:9" x14ac:dyDescent="0.25">
      <c r="A131" s="237" t="s">
        <v>98</v>
      </c>
      <c r="B131" s="237"/>
      <c r="C131" s="237"/>
      <c r="D131" s="237"/>
      <c r="E131" s="237"/>
      <c r="F131" s="237"/>
      <c r="G131" s="14">
        <v>123</v>
      </c>
      <c r="H131" s="22">
        <v>0</v>
      </c>
      <c r="I131" s="22">
        <v>0</v>
      </c>
    </row>
    <row r="132" spans="1:9" ht="22.2" customHeight="1" x14ac:dyDescent="0.25">
      <c r="A132" s="254" t="s">
        <v>99</v>
      </c>
      <c r="B132" s="254"/>
      <c r="C132" s="254"/>
      <c r="D132" s="254"/>
      <c r="E132" s="254"/>
      <c r="F132" s="254"/>
      <c r="G132" s="14">
        <v>124</v>
      </c>
      <c r="H132" s="22">
        <v>17739</v>
      </c>
      <c r="I132" s="22">
        <v>7003</v>
      </c>
    </row>
    <row r="133" spans="1:9" ht="12.75" customHeight="1" x14ac:dyDescent="0.25">
      <c r="A133" s="239" t="s">
        <v>357</v>
      </c>
      <c r="B133" s="239"/>
      <c r="C133" s="239"/>
      <c r="D133" s="239"/>
      <c r="E133" s="239"/>
      <c r="F133" s="239"/>
      <c r="G133" s="15">
        <v>125</v>
      </c>
      <c r="H133" s="23">
        <f>H75+H98+H105+H117+H132</f>
        <v>239322591</v>
      </c>
      <c r="I133" s="23">
        <f>I75+I98+I105+I117+I132</f>
        <v>324971885</v>
      </c>
    </row>
    <row r="134" spans="1:9" x14ac:dyDescent="0.25">
      <c r="A134" s="254" t="s">
        <v>100</v>
      </c>
      <c r="B134" s="254"/>
      <c r="C134" s="254"/>
      <c r="D134" s="254"/>
      <c r="E134" s="254"/>
      <c r="F134" s="254"/>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J60" sqref="J60:K68"/>
    </sheetView>
  </sheetViews>
  <sheetFormatPr defaultRowHeight="13.2" x14ac:dyDescent="0.25"/>
  <cols>
    <col min="1" max="7" width="9.109375" style="103"/>
    <col min="8" max="11" width="19.109375" style="102" customWidth="1"/>
    <col min="12" max="263" width="9.109375" style="103"/>
    <col min="264" max="264" width="9.88671875" style="103" bestFit="1" customWidth="1"/>
    <col min="265" max="265" width="11.6640625" style="103" bestFit="1" customWidth="1"/>
    <col min="266" max="519" width="9.109375" style="103"/>
    <col min="520" max="520" width="9.88671875" style="103" bestFit="1" customWidth="1"/>
    <col min="521" max="521" width="11.6640625" style="103" bestFit="1" customWidth="1"/>
    <col min="522" max="775" width="9.109375" style="103"/>
    <col min="776" max="776" width="9.88671875" style="103" bestFit="1" customWidth="1"/>
    <col min="777" max="777" width="11.6640625" style="103" bestFit="1" customWidth="1"/>
    <col min="778" max="1031" width="9.109375" style="103"/>
    <col min="1032" max="1032" width="9.88671875" style="103" bestFit="1" customWidth="1"/>
    <col min="1033" max="1033" width="11.6640625" style="103" bestFit="1" customWidth="1"/>
    <col min="1034" max="1287" width="9.109375" style="103"/>
    <col min="1288" max="1288" width="9.88671875" style="103" bestFit="1" customWidth="1"/>
    <col min="1289" max="1289" width="11.6640625" style="103" bestFit="1" customWidth="1"/>
    <col min="1290" max="1543" width="9.109375" style="103"/>
    <col min="1544" max="1544" width="9.88671875" style="103" bestFit="1" customWidth="1"/>
    <col min="1545" max="1545" width="11.6640625" style="103" bestFit="1" customWidth="1"/>
    <col min="1546" max="1799" width="9.109375" style="103"/>
    <col min="1800" max="1800" width="9.88671875" style="103" bestFit="1" customWidth="1"/>
    <col min="1801" max="1801" width="11.6640625" style="103" bestFit="1" customWidth="1"/>
    <col min="1802" max="2055" width="9.109375" style="103"/>
    <col min="2056" max="2056" width="9.88671875" style="103" bestFit="1" customWidth="1"/>
    <col min="2057" max="2057" width="11.6640625" style="103" bestFit="1" customWidth="1"/>
    <col min="2058" max="2311" width="9.109375" style="103"/>
    <col min="2312" max="2312" width="9.88671875" style="103" bestFit="1" customWidth="1"/>
    <col min="2313" max="2313" width="11.6640625" style="103" bestFit="1" customWidth="1"/>
    <col min="2314" max="2567" width="9.109375" style="103"/>
    <col min="2568" max="2568" width="9.88671875" style="103" bestFit="1" customWidth="1"/>
    <col min="2569" max="2569" width="11.6640625" style="103" bestFit="1" customWidth="1"/>
    <col min="2570" max="2823" width="9.109375" style="103"/>
    <col min="2824" max="2824" width="9.88671875" style="103" bestFit="1" customWidth="1"/>
    <col min="2825" max="2825" width="11.6640625" style="103" bestFit="1" customWidth="1"/>
    <col min="2826" max="3079" width="9.109375" style="103"/>
    <col min="3080" max="3080" width="9.88671875" style="103" bestFit="1" customWidth="1"/>
    <col min="3081" max="3081" width="11.6640625" style="103" bestFit="1" customWidth="1"/>
    <col min="3082" max="3335" width="9.109375" style="103"/>
    <col min="3336" max="3336" width="9.88671875" style="103" bestFit="1" customWidth="1"/>
    <col min="3337" max="3337" width="11.6640625" style="103" bestFit="1" customWidth="1"/>
    <col min="3338" max="3591" width="9.109375" style="103"/>
    <col min="3592" max="3592" width="9.88671875" style="103" bestFit="1" customWidth="1"/>
    <col min="3593" max="3593" width="11.6640625" style="103" bestFit="1" customWidth="1"/>
    <col min="3594" max="3847" width="9.109375" style="103"/>
    <col min="3848" max="3848" width="9.88671875" style="103" bestFit="1" customWidth="1"/>
    <col min="3849" max="3849" width="11.6640625" style="103" bestFit="1" customWidth="1"/>
    <col min="3850" max="4103" width="9.109375" style="103"/>
    <col min="4104" max="4104" width="9.88671875" style="103" bestFit="1" customWidth="1"/>
    <col min="4105" max="4105" width="11.6640625" style="103" bestFit="1" customWidth="1"/>
    <col min="4106" max="4359" width="9.109375" style="103"/>
    <col min="4360" max="4360" width="9.88671875" style="103" bestFit="1" customWidth="1"/>
    <col min="4361" max="4361" width="11.6640625" style="103" bestFit="1" customWidth="1"/>
    <col min="4362" max="4615" width="9.109375" style="103"/>
    <col min="4616" max="4616" width="9.88671875" style="103" bestFit="1" customWidth="1"/>
    <col min="4617" max="4617" width="11.6640625" style="103" bestFit="1" customWidth="1"/>
    <col min="4618" max="4871" width="9.109375" style="103"/>
    <col min="4872" max="4872" width="9.88671875" style="103" bestFit="1" customWidth="1"/>
    <col min="4873" max="4873" width="11.6640625" style="103" bestFit="1" customWidth="1"/>
    <col min="4874" max="5127" width="9.109375" style="103"/>
    <col min="5128" max="5128" width="9.88671875" style="103" bestFit="1" customWidth="1"/>
    <col min="5129" max="5129" width="11.6640625" style="103" bestFit="1" customWidth="1"/>
    <col min="5130" max="5383" width="9.109375" style="103"/>
    <col min="5384" max="5384" width="9.88671875" style="103" bestFit="1" customWidth="1"/>
    <col min="5385" max="5385" width="11.6640625" style="103" bestFit="1" customWidth="1"/>
    <col min="5386" max="5639" width="9.109375" style="103"/>
    <col min="5640" max="5640" width="9.88671875" style="103" bestFit="1" customWidth="1"/>
    <col min="5641" max="5641" width="11.6640625" style="103" bestFit="1" customWidth="1"/>
    <col min="5642" max="5895" width="9.109375" style="103"/>
    <col min="5896" max="5896" width="9.88671875" style="103" bestFit="1" customWidth="1"/>
    <col min="5897" max="5897" width="11.6640625" style="103" bestFit="1" customWidth="1"/>
    <col min="5898" max="6151" width="9.109375" style="103"/>
    <col min="6152" max="6152" width="9.88671875" style="103" bestFit="1" customWidth="1"/>
    <col min="6153" max="6153" width="11.6640625" style="103" bestFit="1" customWidth="1"/>
    <col min="6154" max="6407" width="9.109375" style="103"/>
    <col min="6408" max="6408" width="9.88671875" style="103" bestFit="1" customWidth="1"/>
    <col min="6409" max="6409" width="11.6640625" style="103" bestFit="1" customWidth="1"/>
    <col min="6410" max="6663" width="9.109375" style="103"/>
    <col min="6664" max="6664" width="9.88671875" style="103" bestFit="1" customWidth="1"/>
    <col min="6665" max="6665" width="11.6640625" style="103" bestFit="1" customWidth="1"/>
    <col min="6666" max="6919" width="9.109375" style="103"/>
    <col min="6920" max="6920" width="9.88671875" style="103" bestFit="1" customWidth="1"/>
    <col min="6921" max="6921" width="11.6640625" style="103" bestFit="1" customWidth="1"/>
    <col min="6922" max="7175" width="9.109375" style="103"/>
    <col min="7176" max="7176" width="9.88671875" style="103" bestFit="1" customWidth="1"/>
    <col min="7177" max="7177" width="11.6640625" style="103" bestFit="1" customWidth="1"/>
    <col min="7178" max="7431" width="9.109375" style="103"/>
    <col min="7432" max="7432" width="9.88671875" style="103" bestFit="1" customWidth="1"/>
    <col min="7433" max="7433" width="11.6640625" style="103" bestFit="1" customWidth="1"/>
    <col min="7434" max="7687" width="9.109375" style="103"/>
    <col min="7688" max="7688" width="9.88671875" style="103" bestFit="1" customWidth="1"/>
    <col min="7689" max="7689" width="11.6640625" style="103" bestFit="1" customWidth="1"/>
    <col min="7690" max="7943" width="9.109375" style="103"/>
    <col min="7944" max="7944" width="9.88671875" style="103" bestFit="1" customWidth="1"/>
    <col min="7945" max="7945" width="11.6640625" style="103" bestFit="1" customWidth="1"/>
    <col min="7946" max="8199" width="9.109375" style="103"/>
    <col min="8200" max="8200" width="9.88671875" style="103" bestFit="1" customWidth="1"/>
    <col min="8201" max="8201" width="11.6640625" style="103" bestFit="1" customWidth="1"/>
    <col min="8202" max="8455" width="9.109375" style="103"/>
    <col min="8456" max="8456" width="9.88671875" style="103" bestFit="1" customWidth="1"/>
    <col min="8457" max="8457" width="11.6640625" style="103" bestFit="1" customWidth="1"/>
    <col min="8458" max="8711" width="9.109375" style="103"/>
    <col min="8712" max="8712" width="9.88671875" style="103" bestFit="1" customWidth="1"/>
    <col min="8713" max="8713" width="11.6640625" style="103" bestFit="1" customWidth="1"/>
    <col min="8714" max="8967" width="9.109375" style="103"/>
    <col min="8968" max="8968" width="9.88671875" style="103" bestFit="1" customWidth="1"/>
    <col min="8969" max="8969" width="11.6640625" style="103" bestFit="1" customWidth="1"/>
    <col min="8970" max="9223" width="9.109375" style="103"/>
    <col min="9224" max="9224" width="9.88671875" style="103" bestFit="1" customWidth="1"/>
    <col min="9225" max="9225" width="11.6640625" style="103" bestFit="1" customWidth="1"/>
    <col min="9226" max="9479" width="9.109375" style="103"/>
    <col min="9480" max="9480" width="9.88671875" style="103" bestFit="1" customWidth="1"/>
    <col min="9481" max="9481" width="11.6640625" style="103" bestFit="1" customWidth="1"/>
    <col min="9482" max="9735" width="9.109375" style="103"/>
    <col min="9736" max="9736" width="9.88671875" style="103" bestFit="1" customWidth="1"/>
    <col min="9737" max="9737" width="11.6640625" style="103" bestFit="1" customWidth="1"/>
    <col min="9738" max="9991" width="9.109375" style="103"/>
    <col min="9992" max="9992" width="9.88671875" style="103" bestFit="1" customWidth="1"/>
    <col min="9993" max="9993" width="11.6640625" style="103" bestFit="1" customWidth="1"/>
    <col min="9994" max="10247" width="9.109375" style="103"/>
    <col min="10248" max="10248" width="9.88671875" style="103" bestFit="1" customWidth="1"/>
    <col min="10249" max="10249" width="11.6640625" style="103" bestFit="1" customWidth="1"/>
    <col min="10250" max="10503" width="9.109375" style="103"/>
    <col min="10504" max="10504" width="9.88671875" style="103" bestFit="1" customWidth="1"/>
    <col min="10505" max="10505" width="11.6640625" style="103" bestFit="1" customWidth="1"/>
    <col min="10506" max="10759" width="9.109375" style="103"/>
    <col min="10760" max="10760" width="9.88671875" style="103" bestFit="1" customWidth="1"/>
    <col min="10761" max="10761" width="11.6640625" style="103" bestFit="1" customWidth="1"/>
    <col min="10762" max="11015" width="9.109375" style="103"/>
    <col min="11016" max="11016" width="9.88671875" style="103" bestFit="1" customWidth="1"/>
    <col min="11017" max="11017" width="11.6640625" style="103" bestFit="1" customWidth="1"/>
    <col min="11018" max="11271" width="9.109375" style="103"/>
    <col min="11272" max="11272" width="9.88671875" style="103" bestFit="1" customWidth="1"/>
    <col min="11273" max="11273" width="11.6640625" style="103" bestFit="1" customWidth="1"/>
    <col min="11274" max="11527" width="9.109375" style="103"/>
    <col min="11528" max="11528" width="9.88671875" style="103" bestFit="1" customWidth="1"/>
    <col min="11529" max="11529" width="11.6640625" style="103" bestFit="1" customWidth="1"/>
    <col min="11530" max="11783" width="9.109375" style="103"/>
    <col min="11784" max="11784" width="9.88671875" style="103" bestFit="1" customWidth="1"/>
    <col min="11785" max="11785" width="11.6640625" style="103" bestFit="1" customWidth="1"/>
    <col min="11786" max="12039" width="9.109375" style="103"/>
    <col min="12040" max="12040" width="9.88671875" style="103" bestFit="1" customWidth="1"/>
    <col min="12041" max="12041" width="11.6640625" style="103" bestFit="1" customWidth="1"/>
    <col min="12042" max="12295" width="9.109375" style="103"/>
    <col min="12296" max="12296" width="9.88671875" style="103" bestFit="1" customWidth="1"/>
    <col min="12297" max="12297" width="11.6640625" style="103" bestFit="1" customWidth="1"/>
    <col min="12298" max="12551" width="9.109375" style="103"/>
    <col min="12552" max="12552" width="9.88671875" style="103" bestFit="1" customWidth="1"/>
    <col min="12553" max="12553" width="11.6640625" style="103" bestFit="1" customWidth="1"/>
    <col min="12554" max="12807" width="9.109375" style="103"/>
    <col min="12808" max="12808" width="9.88671875" style="103" bestFit="1" customWidth="1"/>
    <col min="12809" max="12809" width="11.6640625" style="103" bestFit="1" customWidth="1"/>
    <col min="12810" max="13063" width="9.109375" style="103"/>
    <col min="13064" max="13064" width="9.88671875" style="103" bestFit="1" customWidth="1"/>
    <col min="13065" max="13065" width="11.6640625" style="103" bestFit="1" customWidth="1"/>
    <col min="13066" max="13319" width="9.109375" style="103"/>
    <col min="13320" max="13320" width="9.88671875" style="103" bestFit="1" customWidth="1"/>
    <col min="13321" max="13321" width="11.6640625" style="103" bestFit="1" customWidth="1"/>
    <col min="13322" max="13575" width="9.109375" style="103"/>
    <col min="13576" max="13576" width="9.88671875" style="103" bestFit="1" customWidth="1"/>
    <col min="13577" max="13577" width="11.6640625" style="103" bestFit="1" customWidth="1"/>
    <col min="13578" max="13831" width="9.109375" style="103"/>
    <col min="13832" max="13832" width="9.88671875" style="103" bestFit="1" customWidth="1"/>
    <col min="13833" max="13833" width="11.6640625" style="103" bestFit="1" customWidth="1"/>
    <col min="13834" max="14087" width="9.109375" style="103"/>
    <col min="14088" max="14088" width="9.88671875" style="103" bestFit="1" customWidth="1"/>
    <col min="14089" max="14089" width="11.6640625" style="103" bestFit="1" customWidth="1"/>
    <col min="14090" max="14343" width="9.109375" style="103"/>
    <col min="14344" max="14344" width="9.88671875" style="103" bestFit="1" customWidth="1"/>
    <col min="14345" max="14345" width="11.6640625" style="103" bestFit="1" customWidth="1"/>
    <col min="14346" max="14599" width="9.109375" style="103"/>
    <col min="14600" max="14600" width="9.88671875" style="103" bestFit="1" customWidth="1"/>
    <col min="14601" max="14601" width="11.6640625" style="103" bestFit="1" customWidth="1"/>
    <col min="14602" max="14855" width="9.109375" style="103"/>
    <col min="14856" max="14856" width="9.88671875" style="103" bestFit="1" customWidth="1"/>
    <col min="14857" max="14857" width="11.6640625" style="103" bestFit="1" customWidth="1"/>
    <col min="14858" max="15111" width="9.109375" style="103"/>
    <col min="15112" max="15112" width="9.88671875" style="103" bestFit="1" customWidth="1"/>
    <col min="15113" max="15113" width="11.6640625" style="103" bestFit="1" customWidth="1"/>
    <col min="15114" max="15367" width="9.109375" style="103"/>
    <col min="15368" max="15368" width="9.88671875" style="103" bestFit="1" customWidth="1"/>
    <col min="15369" max="15369" width="11.6640625" style="103" bestFit="1" customWidth="1"/>
    <col min="15370" max="15623" width="9.109375" style="103"/>
    <col min="15624" max="15624" width="9.88671875" style="103" bestFit="1" customWidth="1"/>
    <col min="15625" max="15625" width="11.6640625" style="103" bestFit="1" customWidth="1"/>
    <col min="15626" max="15879" width="9.109375" style="103"/>
    <col min="15880" max="15880" width="9.88671875" style="103" bestFit="1" customWidth="1"/>
    <col min="15881" max="15881" width="11.6640625" style="103" bestFit="1" customWidth="1"/>
    <col min="15882" max="16135" width="9.109375" style="103"/>
    <col min="16136" max="16136" width="9.88671875" style="103" bestFit="1" customWidth="1"/>
    <col min="16137" max="16137" width="11.6640625" style="103" bestFit="1" customWidth="1"/>
    <col min="16138" max="16384" width="9.109375" style="103"/>
  </cols>
  <sheetData>
    <row r="1" spans="1:11" x14ac:dyDescent="0.25">
      <c r="A1" s="258" t="s">
        <v>102</v>
      </c>
      <c r="B1" s="259"/>
      <c r="C1" s="259"/>
      <c r="D1" s="259"/>
      <c r="E1" s="259"/>
      <c r="F1" s="259"/>
      <c r="G1" s="259"/>
      <c r="H1" s="259"/>
      <c r="I1" s="259"/>
    </row>
    <row r="2" spans="1:11" x14ac:dyDescent="0.25">
      <c r="A2" s="260" t="s">
        <v>694</v>
      </c>
      <c r="B2" s="261"/>
      <c r="C2" s="261"/>
      <c r="D2" s="261"/>
      <c r="E2" s="261"/>
      <c r="F2" s="261"/>
      <c r="G2" s="261"/>
      <c r="H2" s="261"/>
      <c r="I2" s="261"/>
    </row>
    <row r="3" spans="1:11" x14ac:dyDescent="0.25">
      <c r="A3" s="262" t="s">
        <v>282</v>
      </c>
      <c r="B3" s="263"/>
      <c r="C3" s="263"/>
      <c r="D3" s="263"/>
      <c r="E3" s="263"/>
      <c r="F3" s="263"/>
      <c r="G3" s="263"/>
      <c r="H3" s="263"/>
      <c r="I3" s="263"/>
      <c r="J3" s="264"/>
      <c r="K3" s="264"/>
    </row>
    <row r="4" spans="1:11" x14ac:dyDescent="0.25">
      <c r="A4" s="265" t="s">
        <v>524</v>
      </c>
      <c r="B4" s="266"/>
      <c r="C4" s="266"/>
      <c r="D4" s="266"/>
      <c r="E4" s="266"/>
      <c r="F4" s="266"/>
      <c r="G4" s="266"/>
      <c r="H4" s="266"/>
      <c r="I4" s="266"/>
      <c r="J4" s="267"/>
      <c r="K4" s="267"/>
    </row>
    <row r="5" spans="1:11" ht="22.2" customHeight="1" x14ac:dyDescent="0.25">
      <c r="A5" s="268" t="s">
        <v>2</v>
      </c>
      <c r="B5" s="269"/>
      <c r="C5" s="269"/>
      <c r="D5" s="269"/>
      <c r="E5" s="269"/>
      <c r="F5" s="269"/>
      <c r="G5" s="268" t="s">
        <v>103</v>
      </c>
      <c r="H5" s="270" t="s">
        <v>302</v>
      </c>
      <c r="I5" s="271"/>
      <c r="J5" s="270" t="s">
        <v>279</v>
      </c>
      <c r="K5" s="271"/>
    </row>
    <row r="6" spans="1:11" x14ac:dyDescent="0.25">
      <c r="A6" s="269"/>
      <c r="B6" s="269"/>
      <c r="C6" s="269"/>
      <c r="D6" s="269"/>
      <c r="E6" s="269"/>
      <c r="F6" s="269"/>
      <c r="G6" s="269"/>
      <c r="H6" s="104" t="s">
        <v>295</v>
      </c>
      <c r="I6" s="104" t="s">
        <v>296</v>
      </c>
      <c r="J6" s="104" t="s">
        <v>295</v>
      </c>
      <c r="K6" s="104" t="s">
        <v>296</v>
      </c>
    </row>
    <row r="7" spans="1:11" x14ac:dyDescent="0.25">
      <c r="A7" s="274">
        <v>1</v>
      </c>
      <c r="B7" s="275"/>
      <c r="C7" s="275"/>
      <c r="D7" s="275"/>
      <c r="E7" s="275"/>
      <c r="F7" s="275"/>
      <c r="G7" s="105">
        <v>2</v>
      </c>
      <c r="H7" s="104">
        <v>3</v>
      </c>
      <c r="I7" s="104">
        <v>4</v>
      </c>
      <c r="J7" s="104">
        <v>5</v>
      </c>
      <c r="K7" s="104">
        <v>6</v>
      </c>
    </row>
    <row r="8" spans="1:11" ht="12.75" customHeight="1" x14ac:dyDescent="0.25">
      <c r="A8" s="272" t="s">
        <v>358</v>
      </c>
      <c r="B8" s="272"/>
      <c r="C8" s="272"/>
      <c r="D8" s="272"/>
      <c r="E8" s="272"/>
      <c r="F8" s="272"/>
      <c r="G8" s="15">
        <v>1</v>
      </c>
      <c r="H8" s="106">
        <f>SUM(H9:H13)</f>
        <v>4820989</v>
      </c>
      <c r="I8" s="106">
        <f>SUM(I9:I13)</f>
        <v>4166806</v>
      </c>
      <c r="J8" s="106">
        <f>SUM(J9:J13)</f>
        <v>8576370</v>
      </c>
      <c r="K8" s="106">
        <f>SUM(K9:K13)</f>
        <v>7856408</v>
      </c>
    </row>
    <row r="9" spans="1:11" ht="12.75" customHeight="1" x14ac:dyDescent="0.25">
      <c r="A9" s="237" t="s">
        <v>115</v>
      </c>
      <c r="B9" s="237"/>
      <c r="C9" s="237"/>
      <c r="D9" s="237"/>
      <c r="E9" s="237"/>
      <c r="F9" s="237"/>
      <c r="G9" s="14">
        <v>2</v>
      </c>
      <c r="H9" s="107">
        <v>0</v>
      </c>
      <c r="I9" s="107">
        <v>0</v>
      </c>
      <c r="J9" s="107">
        <v>0</v>
      </c>
      <c r="K9" s="107">
        <v>0</v>
      </c>
    </row>
    <row r="10" spans="1:11" ht="12.75" customHeight="1" x14ac:dyDescent="0.25">
      <c r="A10" s="237" t="s">
        <v>116</v>
      </c>
      <c r="B10" s="237"/>
      <c r="C10" s="237"/>
      <c r="D10" s="237"/>
      <c r="E10" s="237"/>
      <c r="F10" s="237"/>
      <c r="G10" s="14">
        <v>3</v>
      </c>
      <c r="H10" s="107">
        <v>3181105</v>
      </c>
      <c r="I10" s="107">
        <v>3104380</v>
      </c>
      <c r="J10" s="107">
        <v>8360928</v>
      </c>
      <c r="K10" s="107">
        <v>7835341</v>
      </c>
    </row>
    <row r="11" spans="1:11" ht="12.75" customHeight="1" x14ac:dyDescent="0.25">
      <c r="A11" s="237" t="s">
        <v>117</v>
      </c>
      <c r="B11" s="237"/>
      <c r="C11" s="237"/>
      <c r="D11" s="237"/>
      <c r="E11" s="237"/>
      <c r="F11" s="237"/>
      <c r="G11" s="14">
        <v>4</v>
      </c>
      <c r="H11" s="107">
        <v>2023</v>
      </c>
      <c r="I11" s="107">
        <v>1517</v>
      </c>
      <c r="J11" s="107">
        <v>25878</v>
      </c>
      <c r="K11" s="107">
        <v>14780</v>
      </c>
    </row>
    <row r="12" spans="1:11" ht="12.75" customHeight="1" x14ac:dyDescent="0.25">
      <c r="A12" s="237" t="s">
        <v>118</v>
      </c>
      <c r="B12" s="237"/>
      <c r="C12" s="237"/>
      <c r="D12" s="237"/>
      <c r="E12" s="237"/>
      <c r="F12" s="237"/>
      <c r="G12" s="14">
        <v>5</v>
      </c>
      <c r="H12" s="107">
        <v>0</v>
      </c>
      <c r="I12" s="107">
        <v>0</v>
      </c>
      <c r="J12" s="107">
        <v>0</v>
      </c>
      <c r="K12" s="107">
        <v>0</v>
      </c>
    </row>
    <row r="13" spans="1:11" ht="12.75" customHeight="1" x14ac:dyDescent="0.25">
      <c r="A13" s="237" t="s">
        <v>119</v>
      </c>
      <c r="B13" s="237"/>
      <c r="C13" s="237"/>
      <c r="D13" s="237"/>
      <c r="E13" s="237"/>
      <c r="F13" s="237"/>
      <c r="G13" s="14">
        <v>6</v>
      </c>
      <c r="H13" s="107">
        <v>1637861</v>
      </c>
      <c r="I13" s="107">
        <v>1060909</v>
      </c>
      <c r="J13" s="107">
        <v>189564</v>
      </c>
      <c r="K13" s="107">
        <v>6287</v>
      </c>
    </row>
    <row r="14" spans="1:11" ht="12.75" customHeight="1" x14ac:dyDescent="0.25">
      <c r="A14" s="272" t="s">
        <v>359</v>
      </c>
      <c r="B14" s="272"/>
      <c r="C14" s="272"/>
      <c r="D14" s="272"/>
      <c r="E14" s="272"/>
      <c r="F14" s="272"/>
      <c r="G14" s="15">
        <v>7</v>
      </c>
      <c r="H14" s="106">
        <f>H15+H16+H20+H24+H25+H26+H29+H36</f>
        <v>12883944</v>
      </c>
      <c r="I14" s="106">
        <f>I15+I16+I20+I24+I25+I26+I29+I36</f>
        <v>9211266</v>
      </c>
      <c r="J14" s="106">
        <f>J15+J16+J20+J24+J25+J26+J29+J36</f>
        <v>18709233</v>
      </c>
      <c r="K14" s="106">
        <f>K15+K16+K20+K24+K25+K26+K29+K36</f>
        <v>12076612</v>
      </c>
    </row>
    <row r="15" spans="1:11" ht="12.75" customHeight="1" x14ac:dyDescent="0.25">
      <c r="A15" s="237" t="s">
        <v>104</v>
      </c>
      <c r="B15" s="237"/>
      <c r="C15" s="237"/>
      <c r="D15" s="237"/>
      <c r="E15" s="237"/>
      <c r="F15" s="237"/>
      <c r="G15" s="14">
        <v>8</v>
      </c>
      <c r="H15" s="107">
        <v>0</v>
      </c>
      <c r="I15" s="107">
        <v>0</v>
      </c>
      <c r="J15" s="107">
        <v>0</v>
      </c>
      <c r="K15" s="107">
        <v>0</v>
      </c>
    </row>
    <row r="16" spans="1:11" ht="12.75" customHeight="1" x14ac:dyDescent="0.25">
      <c r="A16" s="238" t="s">
        <v>439</v>
      </c>
      <c r="B16" s="238"/>
      <c r="C16" s="238"/>
      <c r="D16" s="238"/>
      <c r="E16" s="238"/>
      <c r="F16" s="238"/>
      <c r="G16" s="15">
        <v>9</v>
      </c>
      <c r="H16" s="106">
        <f>SUM(H17:H19)</f>
        <v>3440350</v>
      </c>
      <c r="I16" s="106">
        <f>SUM(I17:I19)</f>
        <v>2989466</v>
      </c>
      <c r="J16" s="106">
        <f>SUM(J17:J19)</f>
        <v>6674227</v>
      </c>
      <c r="K16" s="106">
        <f>SUM(K17:K19)</f>
        <v>4945526</v>
      </c>
    </row>
    <row r="17" spans="1:11" ht="12.75" customHeight="1" x14ac:dyDescent="0.25">
      <c r="A17" s="273" t="s">
        <v>120</v>
      </c>
      <c r="B17" s="273"/>
      <c r="C17" s="273"/>
      <c r="D17" s="273"/>
      <c r="E17" s="273"/>
      <c r="F17" s="273"/>
      <c r="G17" s="14">
        <v>10</v>
      </c>
      <c r="H17" s="107">
        <v>1953476</v>
      </c>
      <c r="I17" s="107">
        <v>1812123</v>
      </c>
      <c r="J17" s="107">
        <v>2925182</v>
      </c>
      <c r="K17" s="107">
        <v>2500999</v>
      </c>
    </row>
    <row r="18" spans="1:11" ht="12.75" customHeight="1" x14ac:dyDescent="0.25">
      <c r="A18" s="273" t="s">
        <v>121</v>
      </c>
      <c r="B18" s="273"/>
      <c r="C18" s="273"/>
      <c r="D18" s="273"/>
      <c r="E18" s="273"/>
      <c r="F18" s="273"/>
      <c r="G18" s="14">
        <v>11</v>
      </c>
      <c r="H18" s="107">
        <v>0</v>
      </c>
      <c r="I18" s="107">
        <v>0</v>
      </c>
      <c r="J18" s="107">
        <v>24937</v>
      </c>
      <c r="K18" s="107">
        <v>24937</v>
      </c>
    </row>
    <row r="19" spans="1:11" ht="12.75" customHeight="1" x14ac:dyDescent="0.25">
      <c r="A19" s="273" t="s">
        <v>122</v>
      </c>
      <c r="B19" s="273"/>
      <c r="C19" s="273"/>
      <c r="D19" s="273"/>
      <c r="E19" s="273"/>
      <c r="F19" s="273"/>
      <c r="G19" s="14">
        <v>12</v>
      </c>
      <c r="H19" s="107">
        <v>1486874</v>
      </c>
      <c r="I19" s="107">
        <v>1177343</v>
      </c>
      <c r="J19" s="107">
        <v>3724108</v>
      </c>
      <c r="K19" s="107">
        <v>2419590</v>
      </c>
    </row>
    <row r="20" spans="1:11" ht="12.75" customHeight="1" x14ac:dyDescent="0.25">
      <c r="A20" s="238" t="s">
        <v>440</v>
      </c>
      <c r="B20" s="238"/>
      <c r="C20" s="238"/>
      <c r="D20" s="238"/>
      <c r="E20" s="238"/>
      <c r="F20" s="238"/>
      <c r="G20" s="15">
        <v>13</v>
      </c>
      <c r="H20" s="106">
        <f>SUM(H21:H23)</f>
        <v>4670339</v>
      </c>
      <c r="I20" s="106">
        <f>SUM(I21:I23)</f>
        <v>3307676</v>
      </c>
      <c r="J20" s="106">
        <f>SUM(J21:J23)</f>
        <v>5902535</v>
      </c>
      <c r="K20" s="106">
        <f>SUM(K21:K23)</f>
        <v>4089511</v>
      </c>
    </row>
    <row r="21" spans="1:11" ht="12.75" customHeight="1" x14ac:dyDescent="0.25">
      <c r="A21" s="273" t="s">
        <v>105</v>
      </c>
      <c r="B21" s="273"/>
      <c r="C21" s="273"/>
      <c r="D21" s="273"/>
      <c r="E21" s="273"/>
      <c r="F21" s="273"/>
      <c r="G21" s="14">
        <v>14</v>
      </c>
      <c r="H21" s="107">
        <v>2826454</v>
      </c>
      <c r="I21" s="107">
        <v>1986941</v>
      </c>
      <c r="J21" s="107">
        <v>3633863</v>
      </c>
      <c r="K21" s="107">
        <v>2511042</v>
      </c>
    </row>
    <row r="22" spans="1:11" ht="12.75" customHeight="1" x14ac:dyDescent="0.25">
      <c r="A22" s="273" t="s">
        <v>106</v>
      </c>
      <c r="B22" s="273"/>
      <c r="C22" s="273"/>
      <c r="D22" s="273"/>
      <c r="E22" s="273"/>
      <c r="F22" s="273"/>
      <c r="G22" s="14">
        <v>15</v>
      </c>
      <c r="H22" s="107">
        <v>1174419</v>
      </c>
      <c r="I22" s="107">
        <v>844264</v>
      </c>
      <c r="J22" s="107">
        <v>1467723</v>
      </c>
      <c r="K22" s="107">
        <v>1012147</v>
      </c>
    </row>
    <row r="23" spans="1:11" ht="12.75" customHeight="1" x14ac:dyDescent="0.25">
      <c r="A23" s="273" t="s">
        <v>107</v>
      </c>
      <c r="B23" s="273"/>
      <c r="C23" s="273"/>
      <c r="D23" s="273"/>
      <c r="E23" s="273"/>
      <c r="F23" s="273"/>
      <c r="G23" s="14">
        <v>16</v>
      </c>
      <c r="H23" s="107">
        <v>669466</v>
      </c>
      <c r="I23" s="107">
        <v>476471</v>
      </c>
      <c r="J23" s="107">
        <v>800949</v>
      </c>
      <c r="K23" s="107">
        <v>566322</v>
      </c>
    </row>
    <row r="24" spans="1:11" ht="12.75" customHeight="1" x14ac:dyDescent="0.25">
      <c r="A24" s="237" t="s">
        <v>108</v>
      </c>
      <c r="B24" s="237"/>
      <c r="C24" s="237"/>
      <c r="D24" s="237"/>
      <c r="E24" s="237"/>
      <c r="F24" s="237"/>
      <c r="G24" s="14">
        <v>17</v>
      </c>
      <c r="H24" s="107">
        <v>2521308</v>
      </c>
      <c r="I24" s="107">
        <v>1281471</v>
      </c>
      <c r="J24" s="107">
        <v>3522147</v>
      </c>
      <c r="K24" s="107">
        <v>1788829</v>
      </c>
    </row>
    <row r="25" spans="1:11" ht="12.75" customHeight="1" x14ac:dyDescent="0.25">
      <c r="A25" s="237" t="s">
        <v>109</v>
      </c>
      <c r="B25" s="237"/>
      <c r="C25" s="237"/>
      <c r="D25" s="237"/>
      <c r="E25" s="237"/>
      <c r="F25" s="237"/>
      <c r="G25" s="14">
        <v>18</v>
      </c>
      <c r="H25" s="107">
        <v>1811276</v>
      </c>
      <c r="I25" s="107">
        <v>1223652</v>
      </c>
      <c r="J25" s="107">
        <v>1925021</v>
      </c>
      <c r="K25" s="107">
        <v>1251487</v>
      </c>
    </row>
    <row r="26" spans="1:11" ht="12.75" customHeight="1" x14ac:dyDescent="0.25">
      <c r="A26" s="238" t="s">
        <v>441</v>
      </c>
      <c r="B26" s="238"/>
      <c r="C26" s="238"/>
      <c r="D26" s="238"/>
      <c r="E26" s="238"/>
      <c r="F26" s="238"/>
      <c r="G26" s="15">
        <v>19</v>
      </c>
      <c r="H26" s="106">
        <f>H27+H28</f>
        <v>0</v>
      </c>
      <c r="I26" s="106">
        <f>I27+I28</f>
        <v>0</v>
      </c>
      <c r="J26" s="106">
        <f>J27+J28</f>
        <v>0</v>
      </c>
      <c r="K26" s="106">
        <f>K27+K28</f>
        <v>0</v>
      </c>
    </row>
    <row r="27" spans="1:11" ht="12.75" customHeight="1" x14ac:dyDescent="0.25">
      <c r="A27" s="273" t="s">
        <v>123</v>
      </c>
      <c r="B27" s="273"/>
      <c r="C27" s="273"/>
      <c r="D27" s="273"/>
      <c r="E27" s="273"/>
      <c r="F27" s="273"/>
      <c r="G27" s="14">
        <v>20</v>
      </c>
      <c r="H27" s="107">
        <v>0</v>
      </c>
      <c r="I27" s="107">
        <v>0</v>
      </c>
      <c r="J27" s="107">
        <v>0</v>
      </c>
      <c r="K27" s="107">
        <v>0</v>
      </c>
    </row>
    <row r="28" spans="1:11" ht="12.75" customHeight="1" x14ac:dyDescent="0.25">
      <c r="A28" s="273" t="s">
        <v>124</v>
      </c>
      <c r="B28" s="273"/>
      <c r="C28" s="273"/>
      <c r="D28" s="273"/>
      <c r="E28" s="273"/>
      <c r="F28" s="273"/>
      <c r="G28" s="14">
        <v>21</v>
      </c>
      <c r="H28" s="107">
        <v>0</v>
      </c>
      <c r="I28" s="107">
        <v>0</v>
      </c>
      <c r="J28" s="107">
        <v>0</v>
      </c>
      <c r="K28" s="107">
        <v>0</v>
      </c>
    </row>
    <row r="29" spans="1:11" ht="12.75" customHeight="1" x14ac:dyDescent="0.25">
      <c r="A29" s="238" t="s">
        <v>442</v>
      </c>
      <c r="B29" s="238"/>
      <c r="C29" s="238"/>
      <c r="D29" s="238"/>
      <c r="E29" s="238"/>
      <c r="F29" s="238"/>
      <c r="G29" s="15">
        <v>22</v>
      </c>
      <c r="H29" s="106">
        <f>SUM(H30:H35)</f>
        <v>0</v>
      </c>
      <c r="I29" s="106">
        <f>SUM(I30:I35)</f>
        <v>0</v>
      </c>
      <c r="J29" s="106">
        <f>SUM(J30:J35)</f>
        <v>0</v>
      </c>
      <c r="K29" s="106">
        <f>SUM(K30:K35)</f>
        <v>0</v>
      </c>
    </row>
    <row r="30" spans="1:11" ht="12.75" customHeight="1" x14ac:dyDescent="0.25">
      <c r="A30" s="273" t="s">
        <v>125</v>
      </c>
      <c r="B30" s="273"/>
      <c r="C30" s="273"/>
      <c r="D30" s="273"/>
      <c r="E30" s="273"/>
      <c r="F30" s="273"/>
      <c r="G30" s="14">
        <v>23</v>
      </c>
      <c r="H30" s="107">
        <v>0</v>
      </c>
      <c r="I30" s="107">
        <v>0</v>
      </c>
      <c r="J30" s="107">
        <v>0</v>
      </c>
      <c r="K30" s="107">
        <v>0</v>
      </c>
    </row>
    <row r="31" spans="1:11" ht="12.75" customHeight="1" x14ac:dyDescent="0.25">
      <c r="A31" s="273" t="s">
        <v>126</v>
      </c>
      <c r="B31" s="273"/>
      <c r="C31" s="273"/>
      <c r="D31" s="273"/>
      <c r="E31" s="273"/>
      <c r="F31" s="273"/>
      <c r="G31" s="14">
        <v>24</v>
      </c>
      <c r="H31" s="107">
        <v>0</v>
      </c>
      <c r="I31" s="107">
        <v>0</v>
      </c>
      <c r="J31" s="107">
        <v>0</v>
      </c>
      <c r="K31" s="107">
        <v>0</v>
      </c>
    </row>
    <row r="32" spans="1:11" ht="12.75" customHeight="1" x14ac:dyDescent="0.25">
      <c r="A32" s="273" t="s">
        <v>127</v>
      </c>
      <c r="B32" s="273"/>
      <c r="C32" s="273"/>
      <c r="D32" s="273"/>
      <c r="E32" s="273"/>
      <c r="F32" s="273"/>
      <c r="G32" s="14">
        <v>25</v>
      </c>
      <c r="H32" s="107">
        <v>0</v>
      </c>
      <c r="I32" s="107">
        <v>0</v>
      </c>
      <c r="J32" s="107">
        <v>0</v>
      </c>
      <c r="K32" s="107">
        <v>0</v>
      </c>
    </row>
    <row r="33" spans="1:11" ht="12.75" customHeight="1" x14ac:dyDescent="0.25">
      <c r="A33" s="273" t="s">
        <v>128</v>
      </c>
      <c r="B33" s="273"/>
      <c r="C33" s="273"/>
      <c r="D33" s="273"/>
      <c r="E33" s="273"/>
      <c r="F33" s="273"/>
      <c r="G33" s="14">
        <v>26</v>
      </c>
      <c r="H33" s="107">
        <v>0</v>
      </c>
      <c r="I33" s="107">
        <v>0</v>
      </c>
      <c r="J33" s="107">
        <v>0</v>
      </c>
      <c r="K33" s="107">
        <v>0</v>
      </c>
    </row>
    <row r="34" spans="1:11" ht="12.75" customHeight="1" x14ac:dyDescent="0.25">
      <c r="A34" s="273" t="s">
        <v>129</v>
      </c>
      <c r="B34" s="273"/>
      <c r="C34" s="273"/>
      <c r="D34" s="273"/>
      <c r="E34" s="273"/>
      <c r="F34" s="273"/>
      <c r="G34" s="14">
        <v>27</v>
      </c>
      <c r="H34" s="107">
        <v>0</v>
      </c>
      <c r="I34" s="107">
        <v>0</v>
      </c>
      <c r="J34" s="107">
        <v>0</v>
      </c>
      <c r="K34" s="107">
        <v>0</v>
      </c>
    </row>
    <row r="35" spans="1:11" ht="12.75" customHeight="1" x14ac:dyDescent="0.25">
      <c r="A35" s="273" t="s">
        <v>130</v>
      </c>
      <c r="B35" s="273"/>
      <c r="C35" s="273"/>
      <c r="D35" s="273"/>
      <c r="E35" s="273"/>
      <c r="F35" s="273"/>
      <c r="G35" s="14">
        <v>28</v>
      </c>
      <c r="H35" s="107">
        <v>0</v>
      </c>
      <c r="I35" s="107">
        <v>0</v>
      </c>
      <c r="J35" s="107">
        <v>0</v>
      </c>
      <c r="K35" s="107">
        <v>0</v>
      </c>
    </row>
    <row r="36" spans="1:11" ht="12.75" customHeight="1" x14ac:dyDescent="0.25">
      <c r="A36" s="237" t="s">
        <v>110</v>
      </c>
      <c r="B36" s="237"/>
      <c r="C36" s="237"/>
      <c r="D36" s="237"/>
      <c r="E36" s="237"/>
      <c r="F36" s="237"/>
      <c r="G36" s="14">
        <v>29</v>
      </c>
      <c r="H36" s="107">
        <v>440671</v>
      </c>
      <c r="I36" s="107">
        <v>409001</v>
      </c>
      <c r="J36" s="107">
        <v>685303</v>
      </c>
      <c r="K36" s="107">
        <v>1259</v>
      </c>
    </row>
    <row r="37" spans="1:11" ht="12.75" customHeight="1" x14ac:dyDescent="0.25">
      <c r="A37" s="272" t="s">
        <v>360</v>
      </c>
      <c r="B37" s="272"/>
      <c r="C37" s="272"/>
      <c r="D37" s="272"/>
      <c r="E37" s="272"/>
      <c r="F37" s="272"/>
      <c r="G37" s="15">
        <v>30</v>
      </c>
      <c r="H37" s="106">
        <f>SUM(H38:H47)</f>
        <v>788</v>
      </c>
      <c r="I37" s="106">
        <f>SUM(I38:I47)</f>
        <v>114</v>
      </c>
      <c r="J37" s="106">
        <f>SUM(J38:J47)</f>
        <v>2631</v>
      </c>
      <c r="K37" s="106">
        <f>SUM(K38:K47)</f>
        <v>718</v>
      </c>
    </row>
    <row r="38" spans="1:11" ht="12.75" customHeight="1" x14ac:dyDescent="0.25">
      <c r="A38" s="237" t="s">
        <v>131</v>
      </c>
      <c r="B38" s="237"/>
      <c r="C38" s="237"/>
      <c r="D38" s="237"/>
      <c r="E38" s="237"/>
      <c r="F38" s="237"/>
      <c r="G38" s="14">
        <v>31</v>
      </c>
      <c r="H38" s="107">
        <v>0</v>
      </c>
      <c r="I38" s="107">
        <v>0</v>
      </c>
      <c r="J38" s="107">
        <v>0</v>
      </c>
      <c r="K38" s="107">
        <v>0</v>
      </c>
    </row>
    <row r="39" spans="1:11" ht="25.2" customHeight="1" x14ac:dyDescent="0.25">
      <c r="A39" s="237" t="s">
        <v>132</v>
      </c>
      <c r="B39" s="237"/>
      <c r="C39" s="237"/>
      <c r="D39" s="237"/>
      <c r="E39" s="237"/>
      <c r="F39" s="237"/>
      <c r="G39" s="14">
        <v>32</v>
      </c>
      <c r="H39" s="107">
        <v>0</v>
      </c>
      <c r="I39" s="107">
        <v>0</v>
      </c>
      <c r="J39" s="107">
        <v>0</v>
      </c>
      <c r="K39" s="107">
        <v>0</v>
      </c>
    </row>
    <row r="40" spans="1:11" ht="25.2" customHeight="1" x14ac:dyDescent="0.25">
      <c r="A40" s="237" t="s">
        <v>133</v>
      </c>
      <c r="B40" s="237"/>
      <c r="C40" s="237"/>
      <c r="D40" s="237"/>
      <c r="E40" s="237"/>
      <c r="F40" s="237"/>
      <c r="G40" s="14">
        <v>33</v>
      </c>
      <c r="H40" s="107">
        <v>0</v>
      </c>
      <c r="I40" s="107">
        <v>0</v>
      </c>
      <c r="J40" s="107">
        <v>0</v>
      </c>
      <c r="K40" s="107">
        <v>0</v>
      </c>
    </row>
    <row r="41" spans="1:11" ht="25.2" customHeight="1" x14ac:dyDescent="0.25">
      <c r="A41" s="237" t="s">
        <v>134</v>
      </c>
      <c r="B41" s="237"/>
      <c r="C41" s="237"/>
      <c r="D41" s="237"/>
      <c r="E41" s="237"/>
      <c r="F41" s="237"/>
      <c r="G41" s="14">
        <v>34</v>
      </c>
      <c r="H41" s="107">
        <v>0</v>
      </c>
      <c r="I41" s="107">
        <v>0</v>
      </c>
      <c r="J41" s="107">
        <v>0</v>
      </c>
      <c r="K41" s="107">
        <v>0</v>
      </c>
    </row>
    <row r="42" spans="1:11" ht="25.2" customHeight="1" x14ac:dyDescent="0.25">
      <c r="A42" s="237" t="s">
        <v>135</v>
      </c>
      <c r="B42" s="237"/>
      <c r="C42" s="237"/>
      <c r="D42" s="237"/>
      <c r="E42" s="237"/>
      <c r="F42" s="237"/>
      <c r="G42" s="14">
        <v>35</v>
      </c>
      <c r="H42" s="107">
        <v>0</v>
      </c>
      <c r="I42" s="107">
        <v>0</v>
      </c>
      <c r="J42" s="107">
        <v>0</v>
      </c>
      <c r="K42" s="107">
        <v>0</v>
      </c>
    </row>
    <row r="43" spans="1:11" ht="12.75" customHeight="1" x14ac:dyDescent="0.25">
      <c r="A43" s="237" t="s">
        <v>136</v>
      </c>
      <c r="B43" s="237"/>
      <c r="C43" s="237"/>
      <c r="D43" s="237"/>
      <c r="E43" s="237"/>
      <c r="F43" s="237"/>
      <c r="G43" s="14">
        <v>36</v>
      </c>
      <c r="H43" s="107">
        <v>0</v>
      </c>
      <c r="I43" s="107">
        <v>0</v>
      </c>
      <c r="J43" s="107">
        <v>0</v>
      </c>
      <c r="K43" s="107">
        <v>0</v>
      </c>
    </row>
    <row r="44" spans="1:11" ht="12.75" customHeight="1" x14ac:dyDescent="0.25">
      <c r="A44" s="237" t="s">
        <v>137</v>
      </c>
      <c r="B44" s="237"/>
      <c r="C44" s="237"/>
      <c r="D44" s="237"/>
      <c r="E44" s="237"/>
      <c r="F44" s="237"/>
      <c r="G44" s="14">
        <v>37</v>
      </c>
      <c r="H44" s="107">
        <v>313</v>
      </c>
      <c r="I44" s="107">
        <v>35</v>
      </c>
      <c r="J44" s="107">
        <v>170</v>
      </c>
      <c r="K44" s="107">
        <v>25</v>
      </c>
    </row>
    <row r="45" spans="1:11" ht="12.75" customHeight="1" x14ac:dyDescent="0.25">
      <c r="A45" s="237" t="s">
        <v>138</v>
      </c>
      <c r="B45" s="237"/>
      <c r="C45" s="237"/>
      <c r="D45" s="237"/>
      <c r="E45" s="237"/>
      <c r="F45" s="237"/>
      <c r="G45" s="14">
        <v>38</v>
      </c>
      <c r="H45" s="107">
        <v>475</v>
      </c>
      <c r="I45" s="107">
        <v>79</v>
      </c>
      <c r="J45" s="107">
        <v>2261</v>
      </c>
      <c r="K45" s="107">
        <v>693</v>
      </c>
    </row>
    <row r="46" spans="1:11" ht="12.75" customHeight="1" x14ac:dyDescent="0.25">
      <c r="A46" s="237" t="s">
        <v>139</v>
      </c>
      <c r="B46" s="237"/>
      <c r="C46" s="237"/>
      <c r="D46" s="237"/>
      <c r="E46" s="237"/>
      <c r="F46" s="237"/>
      <c r="G46" s="14">
        <v>39</v>
      </c>
      <c r="H46" s="107">
        <v>0</v>
      </c>
      <c r="I46" s="107">
        <v>0</v>
      </c>
      <c r="J46" s="107">
        <v>0</v>
      </c>
      <c r="K46" s="107">
        <v>0</v>
      </c>
    </row>
    <row r="47" spans="1:11" ht="12.75" customHeight="1" x14ac:dyDescent="0.25">
      <c r="A47" s="237" t="s">
        <v>140</v>
      </c>
      <c r="B47" s="237"/>
      <c r="C47" s="237"/>
      <c r="D47" s="237"/>
      <c r="E47" s="237"/>
      <c r="F47" s="237"/>
      <c r="G47" s="14">
        <v>40</v>
      </c>
      <c r="H47" s="107">
        <v>0</v>
      </c>
      <c r="I47" s="107">
        <v>0</v>
      </c>
      <c r="J47" s="107">
        <v>200</v>
      </c>
      <c r="K47" s="107">
        <v>0</v>
      </c>
    </row>
    <row r="48" spans="1:11" ht="12.75" customHeight="1" x14ac:dyDescent="0.25">
      <c r="A48" s="272" t="s">
        <v>361</v>
      </c>
      <c r="B48" s="272"/>
      <c r="C48" s="272"/>
      <c r="D48" s="272"/>
      <c r="E48" s="272"/>
      <c r="F48" s="272"/>
      <c r="G48" s="15">
        <v>41</v>
      </c>
      <c r="H48" s="106">
        <f>SUM(H49:H55)</f>
        <v>2189</v>
      </c>
      <c r="I48" s="106">
        <f>SUM(I49:I55)</f>
        <v>1270</v>
      </c>
      <c r="J48" s="106">
        <f>SUM(J49:J55)</f>
        <v>26460</v>
      </c>
      <c r="K48" s="106">
        <f>SUM(K49:K55)</f>
        <v>24823</v>
      </c>
    </row>
    <row r="49" spans="1:11" ht="25.2" customHeight="1" x14ac:dyDescent="0.25">
      <c r="A49" s="237" t="s">
        <v>141</v>
      </c>
      <c r="B49" s="237"/>
      <c r="C49" s="237"/>
      <c r="D49" s="237"/>
      <c r="E49" s="237"/>
      <c r="F49" s="237"/>
      <c r="G49" s="14">
        <v>42</v>
      </c>
      <c r="H49" s="107">
        <v>0</v>
      </c>
      <c r="I49" s="107">
        <v>0</v>
      </c>
      <c r="J49" s="107">
        <v>0</v>
      </c>
      <c r="K49" s="107">
        <v>0</v>
      </c>
    </row>
    <row r="50" spans="1:11" ht="12.75" customHeight="1" x14ac:dyDescent="0.25">
      <c r="A50" s="276" t="s">
        <v>142</v>
      </c>
      <c r="B50" s="276"/>
      <c r="C50" s="276"/>
      <c r="D50" s="276"/>
      <c r="E50" s="276"/>
      <c r="F50" s="276"/>
      <c r="G50" s="14">
        <v>43</v>
      </c>
      <c r="H50" s="107">
        <v>0</v>
      </c>
      <c r="I50" s="107">
        <v>0</v>
      </c>
      <c r="J50" s="107">
        <v>0</v>
      </c>
      <c r="K50" s="107">
        <v>0</v>
      </c>
    </row>
    <row r="51" spans="1:11" ht="12.75" customHeight="1" x14ac:dyDescent="0.25">
      <c r="A51" s="276" t="s">
        <v>143</v>
      </c>
      <c r="B51" s="276"/>
      <c r="C51" s="276"/>
      <c r="D51" s="276"/>
      <c r="E51" s="276"/>
      <c r="F51" s="276"/>
      <c r="G51" s="14">
        <v>44</v>
      </c>
      <c r="H51" s="107">
        <v>2147</v>
      </c>
      <c r="I51" s="107">
        <v>1268</v>
      </c>
      <c r="J51" s="107">
        <v>2150</v>
      </c>
      <c r="K51" s="107">
        <v>1078</v>
      </c>
    </row>
    <row r="52" spans="1:11" ht="12.75" customHeight="1" x14ac:dyDescent="0.25">
      <c r="A52" s="276" t="s">
        <v>144</v>
      </c>
      <c r="B52" s="276"/>
      <c r="C52" s="276"/>
      <c r="D52" s="276"/>
      <c r="E52" s="276"/>
      <c r="F52" s="276"/>
      <c r="G52" s="14">
        <v>45</v>
      </c>
      <c r="H52" s="107">
        <v>42</v>
      </c>
      <c r="I52" s="107">
        <v>2</v>
      </c>
      <c r="J52" s="107">
        <v>24310</v>
      </c>
      <c r="K52" s="107">
        <v>23745</v>
      </c>
    </row>
    <row r="53" spans="1:11" ht="12.75" customHeight="1" x14ac:dyDescent="0.25">
      <c r="A53" s="276" t="s">
        <v>145</v>
      </c>
      <c r="B53" s="276"/>
      <c r="C53" s="276"/>
      <c r="D53" s="276"/>
      <c r="E53" s="276"/>
      <c r="F53" s="276"/>
      <c r="G53" s="14">
        <v>46</v>
      </c>
      <c r="H53" s="107">
        <v>0</v>
      </c>
      <c r="I53" s="107">
        <v>0</v>
      </c>
      <c r="J53" s="107">
        <v>0</v>
      </c>
      <c r="K53" s="107">
        <v>0</v>
      </c>
    </row>
    <row r="54" spans="1:11" ht="12.75" customHeight="1" x14ac:dyDescent="0.25">
      <c r="A54" s="276" t="s">
        <v>146</v>
      </c>
      <c r="B54" s="276"/>
      <c r="C54" s="276"/>
      <c r="D54" s="276"/>
      <c r="E54" s="276"/>
      <c r="F54" s="276"/>
      <c r="G54" s="14">
        <v>47</v>
      </c>
      <c r="H54" s="107">
        <v>0</v>
      </c>
      <c r="I54" s="107">
        <v>0</v>
      </c>
      <c r="J54" s="107">
        <v>0</v>
      </c>
      <c r="K54" s="107">
        <v>0</v>
      </c>
    </row>
    <row r="55" spans="1:11" ht="12.75" customHeight="1" x14ac:dyDescent="0.25">
      <c r="A55" s="276" t="s">
        <v>147</v>
      </c>
      <c r="B55" s="276"/>
      <c r="C55" s="276"/>
      <c r="D55" s="276"/>
      <c r="E55" s="276"/>
      <c r="F55" s="276"/>
      <c r="G55" s="14">
        <v>48</v>
      </c>
      <c r="H55" s="107">
        <v>0</v>
      </c>
      <c r="I55" s="107">
        <v>0</v>
      </c>
      <c r="J55" s="107">
        <v>0</v>
      </c>
      <c r="K55" s="107">
        <v>0</v>
      </c>
    </row>
    <row r="56" spans="1:11" ht="22.2" customHeight="1" x14ac:dyDescent="0.25">
      <c r="A56" s="278" t="s">
        <v>148</v>
      </c>
      <c r="B56" s="278"/>
      <c r="C56" s="278"/>
      <c r="D56" s="278"/>
      <c r="E56" s="278"/>
      <c r="F56" s="278"/>
      <c r="G56" s="14">
        <v>49</v>
      </c>
      <c r="H56" s="107">
        <v>0</v>
      </c>
      <c r="I56" s="107">
        <v>0</v>
      </c>
      <c r="J56" s="107">
        <v>0</v>
      </c>
      <c r="K56" s="107">
        <v>0</v>
      </c>
    </row>
    <row r="57" spans="1:11" ht="12.75" customHeight="1" x14ac:dyDescent="0.25">
      <c r="A57" s="278" t="s">
        <v>149</v>
      </c>
      <c r="B57" s="278"/>
      <c r="C57" s="278"/>
      <c r="D57" s="278"/>
      <c r="E57" s="278"/>
      <c r="F57" s="278"/>
      <c r="G57" s="14">
        <v>50</v>
      </c>
      <c r="H57" s="107">
        <v>0</v>
      </c>
      <c r="I57" s="107">
        <v>0</v>
      </c>
      <c r="J57" s="107">
        <v>0</v>
      </c>
      <c r="K57" s="107">
        <v>0</v>
      </c>
    </row>
    <row r="58" spans="1:11" ht="24.6" customHeight="1" x14ac:dyDescent="0.25">
      <c r="A58" s="278" t="s">
        <v>150</v>
      </c>
      <c r="B58" s="278"/>
      <c r="C58" s="278"/>
      <c r="D58" s="278"/>
      <c r="E58" s="278"/>
      <c r="F58" s="278"/>
      <c r="G58" s="14">
        <v>51</v>
      </c>
      <c r="H58" s="107">
        <v>0</v>
      </c>
      <c r="I58" s="107">
        <v>0</v>
      </c>
      <c r="J58" s="107">
        <v>0</v>
      </c>
      <c r="K58" s="107">
        <v>0</v>
      </c>
    </row>
    <row r="59" spans="1:11" ht="12.75" customHeight="1" x14ac:dyDescent="0.25">
      <c r="A59" s="278" t="s">
        <v>151</v>
      </c>
      <c r="B59" s="278"/>
      <c r="C59" s="278"/>
      <c r="D59" s="278"/>
      <c r="E59" s="278"/>
      <c r="F59" s="278"/>
      <c r="G59" s="14">
        <v>52</v>
      </c>
      <c r="H59" s="107">
        <v>0</v>
      </c>
      <c r="I59" s="107">
        <v>0</v>
      </c>
      <c r="J59" s="107">
        <v>0</v>
      </c>
      <c r="K59" s="107">
        <v>0</v>
      </c>
    </row>
    <row r="60" spans="1:11" ht="12.75" customHeight="1" x14ac:dyDescent="0.25">
      <c r="A60" s="272" t="s">
        <v>362</v>
      </c>
      <c r="B60" s="272"/>
      <c r="C60" s="272"/>
      <c r="D60" s="272"/>
      <c r="E60" s="272"/>
      <c r="F60" s="272"/>
      <c r="G60" s="15">
        <v>53</v>
      </c>
      <c r="H60" s="106">
        <f>H8+H37+H56+H57</f>
        <v>4821777</v>
      </c>
      <c r="I60" s="106">
        <f t="shared" ref="I60:K60" si="0">I8+I37+I56+I57</f>
        <v>4166920</v>
      </c>
      <c r="J60" s="106">
        <f t="shared" si="0"/>
        <v>8579001</v>
      </c>
      <c r="K60" s="106">
        <f t="shared" si="0"/>
        <v>7857126</v>
      </c>
    </row>
    <row r="61" spans="1:11" ht="12.75" customHeight="1" x14ac:dyDescent="0.25">
      <c r="A61" s="272" t="s">
        <v>363</v>
      </c>
      <c r="B61" s="272"/>
      <c r="C61" s="272"/>
      <c r="D61" s="272"/>
      <c r="E61" s="272"/>
      <c r="F61" s="272"/>
      <c r="G61" s="15">
        <v>54</v>
      </c>
      <c r="H61" s="106">
        <f>H14+H48+H58+H59</f>
        <v>12886133</v>
      </c>
      <c r="I61" s="106">
        <f t="shared" ref="I61:K61" si="1">I14+I48+I58+I59</f>
        <v>9212536</v>
      </c>
      <c r="J61" s="106">
        <f t="shared" si="1"/>
        <v>18735693</v>
      </c>
      <c r="K61" s="106">
        <f t="shared" si="1"/>
        <v>12101435</v>
      </c>
    </row>
    <row r="62" spans="1:11" ht="12.75" customHeight="1" x14ac:dyDescent="0.25">
      <c r="A62" s="272" t="s">
        <v>364</v>
      </c>
      <c r="B62" s="272"/>
      <c r="C62" s="272"/>
      <c r="D62" s="272"/>
      <c r="E62" s="272"/>
      <c r="F62" s="272"/>
      <c r="G62" s="15">
        <v>55</v>
      </c>
      <c r="H62" s="106">
        <f>H60-H61</f>
        <v>-8064356</v>
      </c>
      <c r="I62" s="106">
        <f t="shared" ref="I62:K62" si="2">I60-I61</f>
        <v>-5045616</v>
      </c>
      <c r="J62" s="106">
        <f t="shared" si="2"/>
        <v>-10156692</v>
      </c>
      <c r="K62" s="106">
        <f t="shared" si="2"/>
        <v>-4244309</v>
      </c>
    </row>
    <row r="63" spans="1:11" ht="12.75" customHeight="1" x14ac:dyDescent="0.25">
      <c r="A63" s="277" t="s">
        <v>365</v>
      </c>
      <c r="B63" s="277"/>
      <c r="C63" s="277"/>
      <c r="D63" s="277"/>
      <c r="E63" s="277"/>
      <c r="F63" s="277"/>
      <c r="G63" s="15">
        <v>56</v>
      </c>
      <c r="H63" s="106">
        <f>+IF((H60-H61)&gt;0,(H60-H61),0)</f>
        <v>0</v>
      </c>
      <c r="I63" s="106">
        <f t="shared" ref="I63:K63" si="3">+IF((I60-I61)&gt;0,(I60-I61),0)</f>
        <v>0</v>
      </c>
      <c r="J63" s="106">
        <f t="shared" si="3"/>
        <v>0</v>
      </c>
      <c r="K63" s="106">
        <f t="shared" si="3"/>
        <v>0</v>
      </c>
    </row>
    <row r="64" spans="1:11" ht="12.75" customHeight="1" x14ac:dyDescent="0.25">
      <c r="A64" s="277" t="s">
        <v>366</v>
      </c>
      <c r="B64" s="277"/>
      <c r="C64" s="277"/>
      <c r="D64" s="277"/>
      <c r="E64" s="277"/>
      <c r="F64" s="277"/>
      <c r="G64" s="15">
        <v>57</v>
      </c>
      <c r="H64" s="106">
        <f>+IF((H60-H61)&lt;0,(H60-H61),0)</f>
        <v>-8064356</v>
      </c>
      <c r="I64" s="106">
        <f t="shared" ref="I64:K64" si="4">+IF((I60-I61)&lt;0,(I60-I61),0)</f>
        <v>-5045616</v>
      </c>
      <c r="J64" s="106">
        <f t="shared" si="4"/>
        <v>-10156692</v>
      </c>
      <c r="K64" s="106">
        <f t="shared" si="4"/>
        <v>-4244309</v>
      </c>
    </row>
    <row r="65" spans="1:11" ht="12.75" customHeight="1" x14ac:dyDescent="0.25">
      <c r="A65" s="278" t="s">
        <v>111</v>
      </c>
      <c r="B65" s="278"/>
      <c r="C65" s="278"/>
      <c r="D65" s="278"/>
      <c r="E65" s="278"/>
      <c r="F65" s="278"/>
      <c r="G65" s="14">
        <v>58</v>
      </c>
      <c r="H65" s="107">
        <v>0</v>
      </c>
      <c r="I65" s="107">
        <v>0</v>
      </c>
      <c r="J65" s="107">
        <v>0</v>
      </c>
      <c r="K65" s="107">
        <v>0</v>
      </c>
    </row>
    <row r="66" spans="1:11" ht="12.75" customHeight="1" x14ac:dyDescent="0.25">
      <c r="A66" s="272" t="s">
        <v>367</v>
      </c>
      <c r="B66" s="272"/>
      <c r="C66" s="272"/>
      <c r="D66" s="272"/>
      <c r="E66" s="272"/>
      <c r="F66" s="272"/>
      <c r="G66" s="15">
        <v>59</v>
      </c>
      <c r="H66" s="106">
        <f>H62-H65</f>
        <v>-8064356</v>
      </c>
      <c r="I66" s="106">
        <f t="shared" ref="I66:K66" si="5">I62-I65</f>
        <v>-5045616</v>
      </c>
      <c r="J66" s="106">
        <f t="shared" si="5"/>
        <v>-10156692</v>
      </c>
      <c r="K66" s="106">
        <f t="shared" si="5"/>
        <v>-4244309</v>
      </c>
    </row>
    <row r="67" spans="1:11" ht="12.75" customHeight="1" x14ac:dyDescent="0.25">
      <c r="A67" s="277" t="s">
        <v>368</v>
      </c>
      <c r="B67" s="277"/>
      <c r="C67" s="277"/>
      <c r="D67" s="277"/>
      <c r="E67" s="277"/>
      <c r="F67" s="277"/>
      <c r="G67" s="15">
        <v>60</v>
      </c>
      <c r="H67" s="106">
        <f>+IF((H62-H65)&gt;0,(H62-H65),0)</f>
        <v>0</v>
      </c>
      <c r="I67" s="106">
        <f t="shared" ref="I67:K67" si="6">+IF((I62-I65)&gt;0,(I62-I65),0)</f>
        <v>0</v>
      </c>
      <c r="J67" s="106">
        <f t="shared" si="6"/>
        <v>0</v>
      </c>
      <c r="K67" s="106">
        <f t="shared" si="6"/>
        <v>0</v>
      </c>
    </row>
    <row r="68" spans="1:11" ht="12.75" customHeight="1" x14ac:dyDescent="0.25">
      <c r="A68" s="277" t="s">
        <v>369</v>
      </c>
      <c r="B68" s="277"/>
      <c r="C68" s="277"/>
      <c r="D68" s="277"/>
      <c r="E68" s="277"/>
      <c r="F68" s="277"/>
      <c r="G68" s="15">
        <v>61</v>
      </c>
      <c r="H68" s="106">
        <f>+IF((H62-H65)&lt;0,(H62-H65),0)</f>
        <v>-8064356</v>
      </c>
      <c r="I68" s="106">
        <f t="shared" ref="I68:K68" si="7">+IF((I62-I65)&lt;0,(I62-I65),0)</f>
        <v>-5045616</v>
      </c>
      <c r="J68" s="106">
        <f t="shared" si="7"/>
        <v>-10156692</v>
      </c>
      <c r="K68" s="106">
        <f t="shared" si="7"/>
        <v>-4244309</v>
      </c>
    </row>
    <row r="69" spans="1:11" x14ac:dyDescent="0.25">
      <c r="A69" s="279" t="s">
        <v>152</v>
      </c>
      <c r="B69" s="279"/>
      <c r="C69" s="279"/>
      <c r="D69" s="279"/>
      <c r="E69" s="279"/>
      <c r="F69" s="279"/>
      <c r="G69" s="280"/>
      <c r="H69" s="280"/>
      <c r="I69" s="280"/>
      <c r="J69" s="281"/>
      <c r="K69" s="281"/>
    </row>
    <row r="70" spans="1:11" ht="22.2" customHeight="1" x14ac:dyDescent="0.25">
      <c r="A70" s="272" t="s">
        <v>370</v>
      </c>
      <c r="B70" s="272"/>
      <c r="C70" s="272"/>
      <c r="D70" s="272"/>
      <c r="E70" s="272"/>
      <c r="F70" s="272"/>
      <c r="G70" s="15">
        <v>62</v>
      </c>
      <c r="H70" s="106">
        <f>H71-H72</f>
        <v>0</v>
      </c>
      <c r="I70" s="106">
        <f>I71-I72</f>
        <v>0</v>
      </c>
      <c r="J70" s="106">
        <f>J71-J72</f>
        <v>0</v>
      </c>
      <c r="K70" s="106">
        <f>K71-K72</f>
        <v>0</v>
      </c>
    </row>
    <row r="71" spans="1:11" ht="12.75" customHeight="1" x14ac:dyDescent="0.25">
      <c r="A71" s="276" t="s">
        <v>153</v>
      </c>
      <c r="B71" s="276"/>
      <c r="C71" s="276"/>
      <c r="D71" s="276"/>
      <c r="E71" s="276"/>
      <c r="F71" s="276"/>
      <c r="G71" s="14">
        <v>63</v>
      </c>
      <c r="H71" s="107">
        <v>0</v>
      </c>
      <c r="I71" s="107">
        <v>0</v>
      </c>
      <c r="J71" s="107">
        <v>0</v>
      </c>
      <c r="K71" s="107">
        <v>0</v>
      </c>
    </row>
    <row r="72" spans="1:11" ht="12.75" customHeight="1" x14ac:dyDescent="0.25">
      <c r="A72" s="276" t="s">
        <v>154</v>
      </c>
      <c r="B72" s="276"/>
      <c r="C72" s="276"/>
      <c r="D72" s="276"/>
      <c r="E72" s="276"/>
      <c r="F72" s="276"/>
      <c r="G72" s="14">
        <v>64</v>
      </c>
      <c r="H72" s="107">
        <v>0</v>
      </c>
      <c r="I72" s="107">
        <v>0</v>
      </c>
      <c r="J72" s="107">
        <v>0</v>
      </c>
      <c r="K72" s="107">
        <v>0</v>
      </c>
    </row>
    <row r="73" spans="1:11" ht="12.75" customHeight="1" x14ac:dyDescent="0.25">
      <c r="A73" s="278" t="s">
        <v>155</v>
      </c>
      <c r="B73" s="278"/>
      <c r="C73" s="278"/>
      <c r="D73" s="278"/>
      <c r="E73" s="278"/>
      <c r="F73" s="278"/>
      <c r="G73" s="14">
        <v>65</v>
      </c>
      <c r="H73" s="107">
        <v>0</v>
      </c>
      <c r="I73" s="107">
        <v>0</v>
      </c>
      <c r="J73" s="107">
        <v>0</v>
      </c>
      <c r="K73" s="107">
        <v>0</v>
      </c>
    </row>
    <row r="74" spans="1:11" ht="12.75" customHeight="1" x14ac:dyDescent="0.25">
      <c r="A74" s="277" t="s">
        <v>371</v>
      </c>
      <c r="B74" s="277"/>
      <c r="C74" s="277"/>
      <c r="D74" s="277"/>
      <c r="E74" s="277"/>
      <c r="F74" s="277"/>
      <c r="G74" s="15">
        <v>66</v>
      </c>
      <c r="H74" s="129">
        <v>0</v>
      </c>
      <c r="I74" s="129">
        <v>0</v>
      </c>
      <c r="J74" s="129">
        <v>0</v>
      </c>
      <c r="K74" s="129">
        <v>0</v>
      </c>
    </row>
    <row r="75" spans="1:11" ht="12.75" customHeight="1" x14ac:dyDescent="0.25">
      <c r="A75" s="277" t="s">
        <v>372</v>
      </c>
      <c r="B75" s="277"/>
      <c r="C75" s="277"/>
      <c r="D75" s="277"/>
      <c r="E75" s="277"/>
      <c r="F75" s="277"/>
      <c r="G75" s="15">
        <v>67</v>
      </c>
      <c r="H75" s="129">
        <v>0</v>
      </c>
      <c r="I75" s="129">
        <v>0</v>
      </c>
      <c r="J75" s="129">
        <v>0</v>
      </c>
      <c r="K75" s="129">
        <v>0</v>
      </c>
    </row>
    <row r="76" spans="1:11" x14ac:dyDescent="0.25">
      <c r="A76" s="279" t="s">
        <v>156</v>
      </c>
      <c r="B76" s="279"/>
      <c r="C76" s="279"/>
      <c r="D76" s="279"/>
      <c r="E76" s="279"/>
      <c r="F76" s="279"/>
      <c r="G76" s="280"/>
      <c r="H76" s="280"/>
      <c r="I76" s="280"/>
      <c r="J76" s="281"/>
      <c r="K76" s="281"/>
    </row>
    <row r="77" spans="1:11" ht="12.75" customHeight="1" x14ac:dyDescent="0.25">
      <c r="A77" s="272" t="s">
        <v>373</v>
      </c>
      <c r="B77" s="272"/>
      <c r="C77" s="272"/>
      <c r="D77" s="272"/>
      <c r="E77" s="272"/>
      <c r="F77" s="272"/>
      <c r="G77" s="15">
        <v>68</v>
      </c>
      <c r="H77" s="129">
        <v>0</v>
      </c>
      <c r="I77" s="129">
        <v>0</v>
      </c>
      <c r="J77" s="129">
        <v>0</v>
      </c>
      <c r="K77" s="129">
        <v>0</v>
      </c>
    </row>
    <row r="78" spans="1:11" ht="12.75" customHeight="1" x14ac:dyDescent="0.25">
      <c r="A78" s="282" t="s">
        <v>374</v>
      </c>
      <c r="B78" s="282"/>
      <c r="C78" s="282"/>
      <c r="D78" s="282"/>
      <c r="E78" s="282"/>
      <c r="F78" s="282"/>
      <c r="G78" s="94">
        <v>69</v>
      </c>
      <c r="H78" s="108">
        <v>0</v>
      </c>
      <c r="I78" s="108">
        <v>0</v>
      </c>
      <c r="J78" s="108">
        <v>0</v>
      </c>
      <c r="K78" s="108">
        <v>0</v>
      </c>
    </row>
    <row r="79" spans="1:11" ht="12.75" customHeight="1" x14ac:dyDescent="0.25">
      <c r="A79" s="282" t="s">
        <v>375</v>
      </c>
      <c r="B79" s="282"/>
      <c r="C79" s="282"/>
      <c r="D79" s="282"/>
      <c r="E79" s="282"/>
      <c r="F79" s="282"/>
      <c r="G79" s="94">
        <v>70</v>
      </c>
      <c r="H79" s="108">
        <v>0</v>
      </c>
      <c r="I79" s="108">
        <v>0</v>
      </c>
      <c r="J79" s="108">
        <v>0</v>
      </c>
      <c r="K79" s="108">
        <v>0</v>
      </c>
    </row>
    <row r="80" spans="1:11" ht="12.75" customHeight="1" x14ac:dyDescent="0.25">
      <c r="A80" s="272" t="s">
        <v>376</v>
      </c>
      <c r="B80" s="272"/>
      <c r="C80" s="272"/>
      <c r="D80" s="272"/>
      <c r="E80" s="272"/>
      <c r="F80" s="272"/>
      <c r="G80" s="15">
        <v>71</v>
      </c>
      <c r="H80" s="129">
        <v>0</v>
      </c>
      <c r="I80" s="129">
        <v>0</v>
      </c>
      <c r="J80" s="129">
        <v>0</v>
      </c>
      <c r="K80" s="129">
        <v>0</v>
      </c>
    </row>
    <row r="81" spans="1:11" ht="12.75" customHeight="1" x14ac:dyDescent="0.25">
      <c r="A81" s="272" t="s">
        <v>377</v>
      </c>
      <c r="B81" s="272"/>
      <c r="C81" s="272"/>
      <c r="D81" s="272"/>
      <c r="E81" s="272"/>
      <c r="F81" s="272"/>
      <c r="G81" s="15">
        <v>72</v>
      </c>
      <c r="H81" s="129">
        <v>0</v>
      </c>
      <c r="I81" s="129">
        <v>0</v>
      </c>
      <c r="J81" s="129">
        <v>0</v>
      </c>
      <c r="K81" s="129">
        <v>0</v>
      </c>
    </row>
    <row r="82" spans="1:11" ht="12.75" customHeight="1" x14ac:dyDescent="0.25">
      <c r="A82" s="277" t="s">
        <v>378</v>
      </c>
      <c r="B82" s="277"/>
      <c r="C82" s="277"/>
      <c r="D82" s="277"/>
      <c r="E82" s="277"/>
      <c r="F82" s="277"/>
      <c r="G82" s="15">
        <v>73</v>
      </c>
      <c r="H82" s="129">
        <v>0</v>
      </c>
      <c r="I82" s="129">
        <v>0</v>
      </c>
      <c r="J82" s="129">
        <v>0</v>
      </c>
      <c r="K82" s="129">
        <v>0</v>
      </c>
    </row>
    <row r="83" spans="1:11" ht="12.75" customHeight="1" x14ac:dyDescent="0.25">
      <c r="A83" s="277" t="s">
        <v>379</v>
      </c>
      <c r="B83" s="277"/>
      <c r="C83" s="277"/>
      <c r="D83" s="277"/>
      <c r="E83" s="277"/>
      <c r="F83" s="277"/>
      <c r="G83" s="15">
        <v>74</v>
      </c>
      <c r="H83" s="129">
        <v>0</v>
      </c>
      <c r="I83" s="129">
        <v>0</v>
      </c>
      <c r="J83" s="129">
        <v>0</v>
      </c>
      <c r="K83" s="129">
        <v>0</v>
      </c>
    </row>
    <row r="84" spans="1:11" x14ac:dyDescent="0.25">
      <c r="A84" s="279" t="s">
        <v>112</v>
      </c>
      <c r="B84" s="279"/>
      <c r="C84" s="279"/>
      <c r="D84" s="279"/>
      <c r="E84" s="279"/>
      <c r="F84" s="279"/>
      <c r="G84" s="280"/>
      <c r="H84" s="280"/>
      <c r="I84" s="280"/>
      <c r="J84" s="281"/>
      <c r="K84" s="281"/>
    </row>
    <row r="85" spans="1:11" ht="12.75" customHeight="1" x14ac:dyDescent="0.25">
      <c r="A85" s="283" t="s">
        <v>380</v>
      </c>
      <c r="B85" s="283"/>
      <c r="C85" s="283"/>
      <c r="D85" s="283"/>
      <c r="E85" s="283"/>
      <c r="F85" s="283"/>
      <c r="G85" s="15">
        <v>75</v>
      </c>
      <c r="H85" s="109">
        <f>H86+H87</f>
        <v>0</v>
      </c>
      <c r="I85" s="109">
        <f>I86+I87</f>
        <v>0</v>
      </c>
      <c r="J85" s="109">
        <f>J86+J87</f>
        <v>0</v>
      </c>
      <c r="K85" s="109">
        <f>K86+K87</f>
        <v>0</v>
      </c>
    </row>
    <row r="86" spans="1:11" ht="12.75" customHeight="1" x14ac:dyDescent="0.25">
      <c r="A86" s="284" t="s">
        <v>157</v>
      </c>
      <c r="B86" s="284"/>
      <c r="C86" s="284"/>
      <c r="D86" s="284"/>
      <c r="E86" s="284"/>
      <c r="F86" s="284"/>
      <c r="G86" s="14">
        <v>76</v>
      </c>
      <c r="H86" s="110">
        <v>0</v>
      </c>
      <c r="I86" s="110">
        <v>0</v>
      </c>
      <c r="J86" s="110">
        <v>0</v>
      </c>
      <c r="K86" s="110">
        <v>0</v>
      </c>
    </row>
    <row r="87" spans="1:11" ht="12.75" customHeight="1" x14ac:dyDescent="0.25">
      <c r="A87" s="284" t="s">
        <v>158</v>
      </c>
      <c r="B87" s="284"/>
      <c r="C87" s="284"/>
      <c r="D87" s="284"/>
      <c r="E87" s="284"/>
      <c r="F87" s="284"/>
      <c r="G87" s="14">
        <v>77</v>
      </c>
      <c r="H87" s="110">
        <v>0</v>
      </c>
      <c r="I87" s="110">
        <v>0</v>
      </c>
      <c r="J87" s="110">
        <v>0</v>
      </c>
      <c r="K87" s="110">
        <v>0</v>
      </c>
    </row>
    <row r="88" spans="1:11" x14ac:dyDescent="0.25">
      <c r="A88" s="285" t="s">
        <v>114</v>
      </c>
      <c r="B88" s="285"/>
      <c r="C88" s="285"/>
      <c r="D88" s="285"/>
      <c r="E88" s="285"/>
      <c r="F88" s="285"/>
      <c r="G88" s="286"/>
      <c r="H88" s="286"/>
      <c r="I88" s="286"/>
      <c r="J88" s="281"/>
      <c r="K88" s="281"/>
    </row>
    <row r="89" spans="1:11" ht="12.75" customHeight="1" x14ac:dyDescent="0.25">
      <c r="A89" s="254" t="s">
        <v>159</v>
      </c>
      <c r="B89" s="254"/>
      <c r="C89" s="254"/>
      <c r="D89" s="254"/>
      <c r="E89" s="254"/>
      <c r="F89" s="254"/>
      <c r="G89" s="14">
        <v>78</v>
      </c>
      <c r="H89" s="110">
        <f>+H66</f>
        <v>-8064356</v>
      </c>
      <c r="I89" s="110">
        <f t="shared" ref="I89:K89" si="8">+I66</f>
        <v>-5045616</v>
      </c>
      <c r="J89" s="110">
        <f t="shared" si="8"/>
        <v>-10156692</v>
      </c>
      <c r="K89" s="110">
        <f t="shared" si="8"/>
        <v>-4244309</v>
      </c>
    </row>
    <row r="90" spans="1:11" ht="24" customHeight="1" x14ac:dyDescent="0.25">
      <c r="A90" s="239" t="s">
        <v>436</v>
      </c>
      <c r="B90" s="239"/>
      <c r="C90" s="239"/>
      <c r="D90" s="239"/>
      <c r="E90" s="239"/>
      <c r="F90" s="239"/>
      <c r="G90" s="15">
        <v>79</v>
      </c>
      <c r="H90" s="127">
        <f>H91+H98</f>
        <v>0</v>
      </c>
      <c r="I90" s="127">
        <f>I91+I98</f>
        <v>0</v>
      </c>
      <c r="J90" s="127">
        <f t="shared" ref="J90:K90" si="9">J91+J98</f>
        <v>0</v>
      </c>
      <c r="K90" s="127">
        <f t="shared" si="9"/>
        <v>0</v>
      </c>
    </row>
    <row r="91" spans="1:11" ht="24" customHeight="1" x14ac:dyDescent="0.25">
      <c r="A91" s="287" t="s">
        <v>443</v>
      </c>
      <c r="B91" s="287"/>
      <c r="C91" s="287"/>
      <c r="D91" s="287"/>
      <c r="E91" s="287"/>
      <c r="F91" s="287"/>
      <c r="G91" s="15">
        <v>80</v>
      </c>
      <c r="H91" s="127">
        <f>SUM(H92:H96)</f>
        <v>0</v>
      </c>
      <c r="I91" s="127">
        <f>SUM(I92:I96)</f>
        <v>0</v>
      </c>
      <c r="J91" s="127">
        <f t="shared" ref="J91:K91" si="10">SUM(J92:J96)</f>
        <v>0</v>
      </c>
      <c r="K91" s="127">
        <f t="shared" si="10"/>
        <v>0</v>
      </c>
    </row>
    <row r="92" spans="1:11" ht="25.5" customHeight="1" x14ac:dyDescent="0.25">
      <c r="A92" s="276" t="s">
        <v>381</v>
      </c>
      <c r="B92" s="276"/>
      <c r="C92" s="276"/>
      <c r="D92" s="276"/>
      <c r="E92" s="276"/>
      <c r="F92" s="276"/>
      <c r="G92" s="15">
        <v>81</v>
      </c>
      <c r="H92" s="110">
        <v>0</v>
      </c>
      <c r="I92" s="110">
        <v>0</v>
      </c>
      <c r="J92" s="110">
        <v>0</v>
      </c>
      <c r="K92" s="110">
        <v>0</v>
      </c>
    </row>
    <row r="93" spans="1:11" ht="38.25" customHeight="1" x14ac:dyDescent="0.25">
      <c r="A93" s="276" t="s">
        <v>382</v>
      </c>
      <c r="B93" s="276"/>
      <c r="C93" s="276"/>
      <c r="D93" s="276"/>
      <c r="E93" s="276"/>
      <c r="F93" s="276"/>
      <c r="G93" s="15">
        <v>82</v>
      </c>
      <c r="H93" s="110">
        <v>0</v>
      </c>
      <c r="I93" s="110">
        <v>0</v>
      </c>
      <c r="J93" s="110">
        <v>0</v>
      </c>
      <c r="K93" s="110">
        <v>0</v>
      </c>
    </row>
    <row r="94" spans="1:11" ht="38.25" customHeight="1" x14ac:dyDescent="0.25">
      <c r="A94" s="276" t="s">
        <v>383</v>
      </c>
      <c r="B94" s="276"/>
      <c r="C94" s="276"/>
      <c r="D94" s="276"/>
      <c r="E94" s="276"/>
      <c r="F94" s="276"/>
      <c r="G94" s="15">
        <v>83</v>
      </c>
      <c r="H94" s="110">
        <v>0</v>
      </c>
      <c r="I94" s="110">
        <v>0</v>
      </c>
      <c r="J94" s="110">
        <v>0</v>
      </c>
      <c r="K94" s="110">
        <v>0</v>
      </c>
    </row>
    <row r="95" spans="1:11" x14ac:dyDescent="0.25">
      <c r="A95" s="276" t="s">
        <v>384</v>
      </c>
      <c r="B95" s="276"/>
      <c r="C95" s="276"/>
      <c r="D95" s="276"/>
      <c r="E95" s="276"/>
      <c r="F95" s="276"/>
      <c r="G95" s="15">
        <v>84</v>
      </c>
      <c r="H95" s="110">
        <v>0</v>
      </c>
      <c r="I95" s="110">
        <v>0</v>
      </c>
      <c r="J95" s="110">
        <v>0</v>
      </c>
      <c r="K95" s="110">
        <v>0</v>
      </c>
    </row>
    <row r="96" spans="1:11" x14ac:dyDescent="0.25">
      <c r="A96" s="276" t="s">
        <v>385</v>
      </c>
      <c r="B96" s="276"/>
      <c r="C96" s="276"/>
      <c r="D96" s="276"/>
      <c r="E96" s="276"/>
      <c r="F96" s="276"/>
      <c r="G96" s="15">
        <v>85</v>
      </c>
      <c r="H96" s="110">
        <v>0</v>
      </c>
      <c r="I96" s="110">
        <v>0</v>
      </c>
      <c r="J96" s="110">
        <v>0</v>
      </c>
      <c r="K96" s="110">
        <v>0</v>
      </c>
    </row>
    <row r="97" spans="1:11" ht="26.25" customHeight="1" x14ac:dyDescent="0.25">
      <c r="A97" s="276" t="s">
        <v>386</v>
      </c>
      <c r="B97" s="276"/>
      <c r="C97" s="276"/>
      <c r="D97" s="276"/>
      <c r="E97" s="276"/>
      <c r="F97" s="276"/>
      <c r="G97" s="15">
        <v>86</v>
      </c>
      <c r="H97" s="110">
        <v>0</v>
      </c>
      <c r="I97" s="110">
        <v>0</v>
      </c>
      <c r="J97" s="110">
        <v>0</v>
      </c>
      <c r="K97" s="110">
        <v>0</v>
      </c>
    </row>
    <row r="98" spans="1:11" ht="25.5" customHeight="1" x14ac:dyDescent="0.25">
      <c r="A98" s="287" t="s">
        <v>437</v>
      </c>
      <c r="B98" s="287"/>
      <c r="C98" s="287"/>
      <c r="D98" s="287"/>
      <c r="E98" s="287"/>
      <c r="F98" s="287"/>
      <c r="G98" s="15">
        <v>87</v>
      </c>
      <c r="H98" s="127">
        <f>SUM(H99:H106)</f>
        <v>0</v>
      </c>
      <c r="I98" s="127">
        <f>SUM(I99:I106)</f>
        <v>0</v>
      </c>
      <c r="J98" s="127">
        <f t="shared" ref="J98:K98" si="11">SUM(J99:J106)</f>
        <v>0</v>
      </c>
      <c r="K98" s="127">
        <f t="shared" si="11"/>
        <v>0</v>
      </c>
    </row>
    <row r="99" spans="1:11" x14ac:dyDescent="0.25">
      <c r="A99" s="288" t="s">
        <v>160</v>
      </c>
      <c r="B99" s="288"/>
      <c r="C99" s="288"/>
      <c r="D99" s="288"/>
      <c r="E99" s="288"/>
      <c r="F99" s="288"/>
      <c r="G99" s="14">
        <v>88</v>
      </c>
      <c r="H99" s="110">
        <v>0</v>
      </c>
      <c r="I99" s="110">
        <v>0</v>
      </c>
      <c r="J99" s="110">
        <v>0</v>
      </c>
      <c r="K99" s="110">
        <v>0</v>
      </c>
    </row>
    <row r="100" spans="1:11" ht="36" customHeight="1" x14ac:dyDescent="0.25">
      <c r="A100" s="276" t="s">
        <v>387</v>
      </c>
      <c r="B100" s="276"/>
      <c r="C100" s="276"/>
      <c r="D100" s="276"/>
      <c r="E100" s="276"/>
      <c r="F100" s="276"/>
      <c r="G100" s="14">
        <v>89</v>
      </c>
      <c r="H100" s="110">
        <v>0</v>
      </c>
      <c r="I100" s="110">
        <v>0</v>
      </c>
      <c r="J100" s="110">
        <v>0</v>
      </c>
      <c r="K100" s="110">
        <v>0</v>
      </c>
    </row>
    <row r="101" spans="1:11" ht="22.2" customHeight="1" x14ac:dyDescent="0.25">
      <c r="A101" s="288" t="s">
        <v>161</v>
      </c>
      <c r="B101" s="288"/>
      <c r="C101" s="288"/>
      <c r="D101" s="288"/>
      <c r="E101" s="288"/>
      <c r="F101" s="288"/>
      <c r="G101" s="14">
        <v>90</v>
      </c>
      <c r="H101" s="110">
        <v>0</v>
      </c>
      <c r="I101" s="110">
        <v>0</v>
      </c>
      <c r="J101" s="110">
        <v>0</v>
      </c>
      <c r="K101" s="110">
        <v>0</v>
      </c>
    </row>
    <row r="102" spans="1:11" ht="22.2" customHeight="1" x14ac:dyDescent="0.25">
      <c r="A102" s="288" t="s">
        <v>162</v>
      </c>
      <c r="B102" s="288"/>
      <c r="C102" s="288"/>
      <c r="D102" s="288"/>
      <c r="E102" s="288"/>
      <c r="F102" s="288"/>
      <c r="G102" s="14">
        <v>91</v>
      </c>
      <c r="H102" s="110">
        <v>0</v>
      </c>
      <c r="I102" s="110">
        <v>0</v>
      </c>
      <c r="J102" s="110">
        <v>0</v>
      </c>
      <c r="K102" s="110">
        <v>0</v>
      </c>
    </row>
    <row r="103" spans="1:11" ht="22.2" customHeight="1" x14ac:dyDescent="0.25">
      <c r="A103" s="288" t="s">
        <v>163</v>
      </c>
      <c r="B103" s="288"/>
      <c r="C103" s="288"/>
      <c r="D103" s="288"/>
      <c r="E103" s="288"/>
      <c r="F103" s="288"/>
      <c r="G103" s="14">
        <v>92</v>
      </c>
      <c r="H103" s="110">
        <v>0</v>
      </c>
      <c r="I103" s="110">
        <v>0</v>
      </c>
      <c r="J103" s="110">
        <v>0</v>
      </c>
      <c r="K103" s="110">
        <v>0</v>
      </c>
    </row>
    <row r="104" spans="1:11" ht="12.75" customHeight="1" x14ac:dyDescent="0.25">
      <c r="A104" s="276" t="s">
        <v>388</v>
      </c>
      <c r="B104" s="276"/>
      <c r="C104" s="276"/>
      <c r="D104" s="276"/>
      <c r="E104" s="276"/>
      <c r="F104" s="276"/>
      <c r="G104" s="14">
        <v>93</v>
      </c>
      <c r="H104" s="110">
        <v>0</v>
      </c>
      <c r="I104" s="110">
        <v>0</v>
      </c>
      <c r="J104" s="110">
        <v>0</v>
      </c>
      <c r="K104" s="110">
        <v>0</v>
      </c>
    </row>
    <row r="105" spans="1:11" ht="26.25" customHeight="1" x14ac:dyDescent="0.25">
      <c r="A105" s="276" t="s">
        <v>389</v>
      </c>
      <c r="B105" s="276"/>
      <c r="C105" s="276"/>
      <c r="D105" s="276"/>
      <c r="E105" s="276"/>
      <c r="F105" s="276"/>
      <c r="G105" s="14">
        <v>94</v>
      </c>
      <c r="H105" s="110">
        <v>0</v>
      </c>
      <c r="I105" s="110">
        <v>0</v>
      </c>
      <c r="J105" s="110">
        <v>0</v>
      </c>
      <c r="K105" s="110">
        <v>0</v>
      </c>
    </row>
    <row r="106" spans="1:11" x14ac:dyDescent="0.25">
      <c r="A106" s="276" t="s">
        <v>390</v>
      </c>
      <c r="B106" s="276"/>
      <c r="C106" s="276"/>
      <c r="D106" s="276"/>
      <c r="E106" s="276"/>
      <c r="F106" s="276"/>
      <c r="G106" s="14">
        <v>95</v>
      </c>
      <c r="H106" s="110">
        <v>0</v>
      </c>
      <c r="I106" s="110">
        <v>0</v>
      </c>
      <c r="J106" s="110">
        <v>0</v>
      </c>
      <c r="K106" s="110">
        <v>0</v>
      </c>
    </row>
    <row r="107" spans="1:11" ht="24.75" customHeight="1" x14ac:dyDescent="0.25">
      <c r="A107" s="276" t="s">
        <v>391</v>
      </c>
      <c r="B107" s="276"/>
      <c r="C107" s="276"/>
      <c r="D107" s="276"/>
      <c r="E107" s="276"/>
      <c r="F107" s="276"/>
      <c r="G107" s="14">
        <v>96</v>
      </c>
      <c r="H107" s="110">
        <v>0</v>
      </c>
      <c r="I107" s="110">
        <v>0</v>
      </c>
      <c r="J107" s="110">
        <v>0</v>
      </c>
      <c r="K107" s="110">
        <v>0</v>
      </c>
    </row>
    <row r="108" spans="1:11" ht="22.95" customHeight="1" x14ac:dyDescent="0.25">
      <c r="A108" s="239" t="s">
        <v>438</v>
      </c>
      <c r="B108" s="239"/>
      <c r="C108" s="239"/>
      <c r="D108" s="239"/>
      <c r="E108" s="239"/>
      <c r="F108" s="239"/>
      <c r="G108" s="15">
        <v>97</v>
      </c>
      <c r="H108" s="127">
        <f>H91+H98-H107-H97</f>
        <v>0</v>
      </c>
      <c r="I108" s="127">
        <f>I91+I98-I107-I97</f>
        <v>0</v>
      </c>
      <c r="J108" s="127">
        <f t="shared" ref="J108:K108" si="12">J91+J98-J107-J97</f>
        <v>0</v>
      </c>
      <c r="K108" s="127">
        <f t="shared" si="12"/>
        <v>0</v>
      </c>
    </row>
    <row r="109" spans="1:11" ht="12.75" customHeight="1" x14ac:dyDescent="0.25">
      <c r="A109" s="239" t="s">
        <v>392</v>
      </c>
      <c r="B109" s="239"/>
      <c r="C109" s="239"/>
      <c r="D109" s="239"/>
      <c r="E109" s="239"/>
      <c r="F109" s="239"/>
      <c r="G109" s="15">
        <v>98</v>
      </c>
      <c r="H109" s="109">
        <f>H89+H108</f>
        <v>-8064356</v>
      </c>
      <c r="I109" s="109">
        <f>I89+I108</f>
        <v>-5045616</v>
      </c>
      <c r="J109" s="109">
        <f t="shared" ref="J109:K109" si="13">J89+J108</f>
        <v>-10156692</v>
      </c>
      <c r="K109" s="109">
        <f t="shared" si="13"/>
        <v>-4244309</v>
      </c>
    </row>
    <row r="110" spans="1:11" x14ac:dyDescent="0.25">
      <c r="A110" s="279" t="s">
        <v>164</v>
      </c>
      <c r="B110" s="279"/>
      <c r="C110" s="279"/>
      <c r="D110" s="279"/>
      <c r="E110" s="279"/>
      <c r="F110" s="279"/>
      <c r="G110" s="280"/>
      <c r="H110" s="280"/>
      <c r="I110" s="280"/>
      <c r="J110" s="281"/>
      <c r="K110" s="281"/>
    </row>
    <row r="111" spans="1:11" ht="12.75" customHeight="1" x14ac:dyDescent="0.25">
      <c r="A111" s="283" t="s">
        <v>393</v>
      </c>
      <c r="B111" s="283"/>
      <c r="C111" s="283"/>
      <c r="D111" s="283"/>
      <c r="E111" s="283"/>
      <c r="F111" s="283"/>
      <c r="G111" s="15">
        <v>99</v>
      </c>
      <c r="H111" s="109">
        <f>H112+H113</f>
        <v>0</v>
      </c>
      <c r="I111" s="109">
        <f>I112+I113</f>
        <v>0</v>
      </c>
      <c r="J111" s="109">
        <f>J112+J113</f>
        <v>0</v>
      </c>
      <c r="K111" s="109">
        <f>K112+K113</f>
        <v>0</v>
      </c>
    </row>
    <row r="112" spans="1:11" ht="12.75" customHeight="1" x14ac:dyDescent="0.25">
      <c r="A112" s="284" t="s">
        <v>113</v>
      </c>
      <c r="B112" s="284"/>
      <c r="C112" s="284"/>
      <c r="D112" s="284"/>
      <c r="E112" s="284"/>
      <c r="F112" s="284"/>
      <c r="G112" s="14">
        <v>100</v>
      </c>
      <c r="H112" s="110">
        <v>0</v>
      </c>
      <c r="I112" s="110">
        <v>0</v>
      </c>
      <c r="J112" s="110">
        <v>0</v>
      </c>
      <c r="K112" s="110">
        <v>0</v>
      </c>
    </row>
    <row r="113" spans="1:11" ht="12.75" customHeight="1" x14ac:dyDescent="0.25">
      <c r="A113" s="284" t="s">
        <v>165</v>
      </c>
      <c r="B113" s="284"/>
      <c r="C113" s="284"/>
      <c r="D113" s="284"/>
      <c r="E113" s="284"/>
      <c r="F113" s="284"/>
      <c r="G113" s="14">
        <v>101</v>
      </c>
      <c r="H113" s="110">
        <v>0</v>
      </c>
      <c r="I113" s="110">
        <v>0</v>
      </c>
      <c r="J113" s="110">
        <v>0</v>
      </c>
      <c r="K113" s="110">
        <v>0</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55" sqref="H55:I59"/>
    </sheetView>
  </sheetViews>
  <sheetFormatPr defaultColWidth="9.109375" defaultRowHeight="13.2" x14ac:dyDescent="0.25"/>
  <cols>
    <col min="1" max="7" width="9.109375" style="17"/>
    <col min="8" max="9" width="30.33203125" style="28" customWidth="1"/>
    <col min="10" max="16384" width="9.109375" style="17"/>
  </cols>
  <sheetData>
    <row r="1" spans="1:9" x14ac:dyDescent="0.25">
      <c r="A1" s="289" t="s">
        <v>166</v>
      </c>
      <c r="B1" s="290"/>
      <c r="C1" s="290"/>
      <c r="D1" s="290"/>
      <c r="E1" s="290"/>
      <c r="F1" s="290"/>
      <c r="G1" s="290"/>
      <c r="H1" s="290"/>
      <c r="I1" s="290"/>
    </row>
    <row r="2" spans="1:9" x14ac:dyDescent="0.25">
      <c r="A2" s="291" t="s">
        <v>695</v>
      </c>
      <c r="B2" s="243"/>
      <c r="C2" s="243"/>
      <c r="D2" s="243"/>
      <c r="E2" s="243"/>
      <c r="F2" s="243"/>
      <c r="G2" s="243"/>
      <c r="H2" s="243"/>
      <c r="I2" s="243"/>
    </row>
    <row r="3" spans="1:9" x14ac:dyDescent="0.25">
      <c r="A3" s="293" t="s">
        <v>282</v>
      </c>
      <c r="B3" s="294"/>
      <c r="C3" s="294"/>
      <c r="D3" s="294"/>
      <c r="E3" s="294"/>
      <c r="F3" s="294"/>
      <c r="G3" s="294"/>
      <c r="H3" s="294"/>
      <c r="I3" s="294"/>
    </row>
    <row r="4" spans="1:9" x14ac:dyDescent="0.25">
      <c r="A4" s="292" t="s">
        <v>524</v>
      </c>
      <c r="B4" s="247"/>
      <c r="C4" s="247"/>
      <c r="D4" s="247"/>
      <c r="E4" s="247"/>
      <c r="F4" s="247"/>
      <c r="G4" s="247"/>
      <c r="H4" s="247"/>
      <c r="I4" s="248"/>
    </row>
    <row r="5" spans="1:9" ht="22.2" x14ac:dyDescent="0.25">
      <c r="A5" s="297" t="s">
        <v>2</v>
      </c>
      <c r="B5" s="252"/>
      <c r="C5" s="252"/>
      <c r="D5" s="252"/>
      <c r="E5" s="252"/>
      <c r="F5" s="252"/>
      <c r="G5" s="118" t="s">
        <v>103</v>
      </c>
      <c r="H5" s="119" t="s">
        <v>302</v>
      </c>
      <c r="I5" s="119" t="s">
        <v>279</v>
      </c>
    </row>
    <row r="6" spans="1:9" x14ac:dyDescent="0.25">
      <c r="A6" s="298">
        <v>1</v>
      </c>
      <c r="B6" s="252"/>
      <c r="C6" s="252"/>
      <c r="D6" s="252"/>
      <c r="E6" s="252"/>
      <c r="F6" s="252"/>
      <c r="G6" s="120">
        <v>2</v>
      </c>
      <c r="H6" s="119" t="s">
        <v>167</v>
      </c>
      <c r="I6" s="119" t="s">
        <v>168</v>
      </c>
    </row>
    <row r="7" spans="1:9" x14ac:dyDescent="0.25">
      <c r="A7" s="299" t="s">
        <v>169</v>
      </c>
      <c r="B7" s="299"/>
      <c r="C7" s="299"/>
      <c r="D7" s="299"/>
      <c r="E7" s="299"/>
      <c r="F7" s="299"/>
      <c r="G7" s="299"/>
      <c r="H7" s="299"/>
      <c r="I7" s="299"/>
    </row>
    <row r="8" spans="1:9" ht="12.75" customHeight="1" x14ac:dyDescent="0.25">
      <c r="A8" s="237" t="s">
        <v>170</v>
      </c>
      <c r="B8" s="237"/>
      <c r="C8" s="237"/>
      <c r="D8" s="237"/>
      <c r="E8" s="237"/>
      <c r="F8" s="237"/>
      <c r="G8" s="121">
        <v>1</v>
      </c>
      <c r="H8" s="122">
        <v>-8064356</v>
      </c>
      <c r="I8" s="122">
        <v>-10156692</v>
      </c>
    </row>
    <row r="9" spans="1:9" ht="12.75" customHeight="1" x14ac:dyDescent="0.25">
      <c r="A9" s="296" t="s">
        <v>171</v>
      </c>
      <c r="B9" s="296"/>
      <c r="C9" s="296"/>
      <c r="D9" s="296"/>
      <c r="E9" s="296"/>
      <c r="F9" s="296"/>
      <c r="G9" s="123">
        <v>2</v>
      </c>
      <c r="H9" s="124">
        <f>H10+H11+H12+H13+H14+H15+H16+H17</f>
        <v>2522709</v>
      </c>
      <c r="I9" s="124">
        <f>I10+I11+I12+I13+I14+I15+I16+I17</f>
        <v>4220429</v>
      </c>
    </row>
    <row r="10" spans="1:9" ht="12.75" customHeight="1" x14ac:dyDescent="0.25">
      <c r="A10" s="273" t="s">
        <v>172</v>
      </c>
      <c r="B10" s="273"/>
      <c r="C10" s="273"/>
      <c r="D10" s="273"/>
      <c r="E10" s="273"/>
      <c r="F10" s="273"/>
      <c r="G10" s="121">
        <v>3</v>
      </c>
      <c r="H10" s="122">
        <v>2521308</v>
      </c>
      <c r="I10" s="122">
        <v>3522147</v>
      </c>
    </row>
    <row r="11" spans="1:9" ht="22.2" customHeight="1" x14ac:dyDescent="0.25">
      <c r="A11" s="273" t="s">
        <v>173</v>
      </c>
      <c r="B11" s="273"/>
      <c r="C11" s="273"/>
      <c r="D11" s="273"/>
      <c r="E11" s="273"/>
      <c r="F11" s="273"/>
      <c r="G11" s="121">
        <v>4</v>
      </c>
      <c r="H11" s="122">
        <v>0</v>
      </c>
      <c r="I11" s="122">
        <v>696628</v>
      </c>
    </row>
    <row r="12" spans="1:9" ht="23.4" customHeight="1" x14ac:dyDescent="0.25">
      <c r="A12" s="273" t="s">
        <v>174</v>
      </c>
      <c r="B12" s="273"/>
      <c r="C12" s="273"/>
      <c r="D12" s="273"/>
      <c r="E12" s="273"/>
      <c r="F12" s="273"/>
      <c r="G12" s="121">
        <v>5</v>
      </c>
      <c r="H12" s="122">
        <v>0</v>
      </c>
      <c r="I12" s="122">
        <v>0</v>
      </c>
    </row>
    <row r="13" spans="1:9" ht="12.75" customHeight="1" x14ac:dyDescent="0.25">
      <c r="A13" s="273" t="s">
        <v>175</v>
      </c>
      <c r="B13" s="273"/>
      <c r="C13" s="273"/>
      <c r="D13" s="273"/>
      <c r="E13" s="273"/>
      <c r="F13" s="273"/>
      <c r="G13" s="121">
        <v>6</v>
      </c>
      <c r="H13" s="122">
        <v>-313</v>
      </c>
      <c r="I13" s="122">
        <v>0</v>
      </c>
    </row>
    <row r="14" spans="1:9" ht="12.75" customHeight="1" x14ac:dyDescent="0.25">
      <c r="A14" s="273" t="s">
        <v>176</v>
      </c>
      <c r="B14" s="273"/>
      <c r="C14" s="273"/>
      <c r="D14" s="273"/>
      <c r="E14" s="273"/>
      <c r="F14" s="273"/>
      <c r="G14" s="121">
        <v>7</v>
      </c>
      <c r="H14" s="122">
        <v>2147</v>
      </c>
      <c r="I14" s="122">
        <v>2150</v>
      </c>
    </row>
    <row r="15" spans="1:9" ht="12.75" customHeight="1" x14ac:dyDescent="0.25">
      <c r="A15" s="273" t="s">
        <v>177</v>
      </c>
      <c r="B15" s="273"/>
      <c r="C15" s="273"/>
      <c r="D15" s="273"/>
      <c r="E15" s="273"/>
      <c r="F15" s="273"/>
      <c r="G15" s="121">
        <v>8</v>
      </c>
      <c r="H15" s="122">
        <v>0</v>
      </c>
      <c r="I15" s="122">
        <v>0</v>
      </c>
    </row>
    <row r="16" spans="1:9" ht="12.75" customHeight="1" x14ac:dyDescent="0.25">
      <c r="A16" s="273" t="s">
        <v>178</v>
      </c>
      <c r="B16" s="273"/>
      <c r="C16" s="273"/>
      <c r="D16" s="273"/>
      <c r="E16" s="273"/>
      <c r="F16" s="273"/>
      <c r="G16" s="121">
        <v>9</v>
      </c>
      <c r="H16" s="122">
        <v>-433</v>
      </c>
      <c r="I16" s="122">
        <v>-496</v>
      </c>
    </row>
    <row r="17" spans="1:9" ht="25.2" customHeight="1" x14ac:dyDescent="0.25">
      <c r="A17" s="273" t="s">
        <v>179</v>
      </c>
      <c r="B17" s="273"/>
      <c r="C17" s="273"/>
      <c r="D17" s="273"/>
      <c r="E17" s="273"/>
      <c r="F17" s="273"/>
      <c r="G17" s="121">
        <v>10</v>
      </c>
      <c r="H17" s="122">
        <v>0</v>
      </c>
      <c r="I17" s="122">
        <v>0</v>
      </c>
    </row>
    <row r="18" spans="1:9" ht="28.2" customHeight="1" x14ac:dyDescent="0.25">
      <c r="A18" s="295" t="s">
        <v>307</v>
      </c>
      <c r="B18" s="295"/>
      <c r="C18" s="295"/>
      <c r="D18" s="295"/>
      <c r="E18" s="295"/>
      <c r="F18" s="295"/>
      <c r="G18" s="123">
        <v>11</v>
      </c>
      <c r="H18" s="124">
        <f>H8+H9</f>
        <v>-5541647</v>
      </c>
      <c r="I18" s="124">
        <f>I8+I9</f>
        <v>-5936263</v>
      </c>
    </row>
    <row r="19" spans="1:9" ht="12.75" customHeight="1" x14ac:dyDescent="0.25">
      <c r="A19" s="296" t="s">
        <v>180</v>
      </c>
      <c r="B19" s="296"/>
      <c r="C19" s="296"/>
      <c r="D19" s="296"/>
      <c r="E19" s="296"/>
      <c r="F19" s="296"/>
      <c r="G19" s="123">
        <v>12</v>
      </c>
      <c r="H19" s="124">
        <f>H20+H21+H22+H23</f>
        <v>3424376</v>
      </c>
      <c r="I19" s="124">
        <f>I20+I21+I22+I23</f>
        <v>4103441</v>
      </c>
    </row>
    <row r="20" spans="1:9" ht="12.75" customHeight="1" x14ac:dyDescent="0.25">
      <c r="A20" s="273" t="s">
        <v>181</v>
      </c>
      <c r="B20" s="273"/>
      <c r="C20" s="273"/>
      <c r="D20" s="273"/>
      <c r="E20" s="273"/>
      <c r="F20" s="273"/>
      <c r="G20" s="121">
        <v>13</v>
      </c>
      <c r="H20" s="122">
        <v>5726606</v>
      </c>
      <c r="I20" s="122">
        <v>10646482</v>
      </c>
    </row>
    <row r="21" spans="1:9" ht="12.75" customHeight="1" x14ac:dyDescent="0.25">
      <c r="A21" s="273" t="s">
        <v>182</v>
      </c>
      <c r="B21" s="273"/>
      <c r="C21" s="273"/>
      <c r="D21" s="273"/>
      <c r="E21" s="273"/>
      <c r="F21" s="273"/>
      <c r="G21" s="121">
        <v>14</v>
      </c>
      <c r="H21" s="122">
        <v>-1737557</v>
      </c>
      <c r="I21" s="122">
        <v>-3495155</v>
      </c>
    </row>
    <row r="22" spans="1:9" ht="12.75" customHeight="1" x14ac:dyDescent="0.25">
      <c r="A22" s="273" t="s">
        <v>183</v>
      </c>
      <c r="B22" s="273"/>
      <c r="C22" s="273"/>
      <c r="D22" s="273"/>
      <c r="E22" s="273"/>
      <c r="F22" s="273"/>
      <c r="G22" s="121">
        <v>15</v>
      </c>
      <c r="H22" s="122">
        <v>-565860</v>
      </c>
      <c r="I22" s="122">
        <v>-3047886</v>
      </c>
    </row>
    <row r="23" spans="1:9" ht="12.75" customHeight="1" x14ac:dyDescent="0.25">
      <c r="A23" s="273" t="s">
        <v>184</v>
      </c>
      <c r="B23" s="273"/>
      <c r="C23" s="273"/>
      <c r="D23" s="273"/>
      <c r="E23" s="273"/>
      <c r="F23" s="273"/>
      <c r="G23" s="121">
        <v>16</v>
      </c>
      <c r="H23" s="122">
        <v>1187</v>
      </c>
      <c r="I23" s="122">
        <v>0</v>
      </c>
    </row>
    <row r="24" spans="1:9" ht="12.75" customHeight="1" x14ac:dyDescent="0.25">
      <c r="A24" s="295" t="s">
        <v>185</v>
      </c>
      <c r="B24" s="295"/>
      <c r="C24" s="295"/>
      <c r="D24" s="295"/>
      <c r="E24" s="295"/>
      <c r="F24" s="295"/>
      <c r="G24" s="123">
        <v>17</v>
      </c>
      <c r="H24" s="124">
        <f>H18+H19</f>
        <v>-2117271</v>
      </c>
      <c r="I24" s="124">
        <f>I18+I19</f>
        <v>-1832822</v>
      </c>
    </row>
    <row r="25" spans="1:9" ht="12.75" customHeight="1" x14ac:dyDescent="0.25">
      <c r="A25" s="237" t="s">
        <v>186</v>
      </c>
      <c r="B25" s="237"/>
      <c r="C25" s="237"/>
      <c r="D25" s="237"/>
      <c r="E25" s="237"/>
      <c r="F25" s="237"/>
      <c r="G25" s="121">
        <v>18</v>
      </c>
      <c r="H25" s="122">
        <v>0</v>
      </c>
      <c r="I25" s="122">
        <v>-2150</v>
      </c>
    </row>
    <row r="26" spans="1:9" ht="12.75" customHeight="1" x14ac:dyDescent="0.25">
      <c r="A26" s="237" t="s">
        <v>187</v>
      </c>
      <c r="B26" s="237"/>
      <c r="C26" s="237"/>
      <c r="D26" s="237"/>
      <c r="E26" s="237"/>
      <c r="F26" s="237"/>
      <c r="G26" s="121">
        <v>19</v>
      </c>
      <c r="H26" s="122">
        <v>0</v>
      </c>
      <c r="I26" s="122">
        <v>0</v>
      </c>
    </row>
    <row r="27" spans="1:9" ht="25.95" customHeight="1" x14ac:dyDescent="0.25">
      <c r="A27" s="300" t="s">
        <v>188</v>
      </c>
      <c r="B27" s="300"/>
      <c r="C27" s="300"/>
      <c r="D27" s="300"/>
      <c r="E27" s="300"/>
      <c r="F27" s="300"/>
      <c r="G27" s="123">
        <v>20</v>
      </c>
      <c r="H27" s="124">
        <f>H24+H25+H26</f>
        <v>-2117271</v>
      </c>
      <c r="I27" s="124">
        <f>I24+I25+I26</f>
        <v>-1834972</v>
      </c>
    </row>
    <row r="28" spans="1:9" x14ac:dyDescent="0.25">
      <c r="A28" s="299" t="s">
        <v>189</v>
      </c>
      <c r="B28" s="299"/>
      <c r="C28" s="299"/>
      <c r="D28" s="299"/>
      <c r="E28" s="299"/>
      <c r="F28" s="299"/>
      <c r="G28" s="299"/>
      <c r="H28" s="299"/>
      <c r="I28" s="299"/>
    </row>
    <row r="29" spans="1:9" ht="30.6" customHeight="1" x14ac:dyDescent="0.25">
      <c r="A29" s="237" t="s">
        <v>190</v>
      </c>
      <c r="B29" s="237"/>
      <c r="C29" s="237"/>
      <c r="D29" s="237"/>
      <c r="E29" s="237"/>
      <c r="F29" s="237"/>
      <c r="G29" s="121">
        <v>21</v>
      </c>
      <c r="H29" s="125">
        <v>6500</v>
      </c>
      <c r="I29" s="125">
        <v>0</v>
      </c>
    </row>
    <row r="30" spans="1:9" ht="12.75" customHeight="1" x14ac:dyDescent="0.25">
      <c r="A30" s="237" t="s">
        <v>191</v>
      </c>
      <c r="B30" s="237"/>
      <c r="C30" s="237"/>
      <c r="D30" s="237"/>
      <c r="E30" s="237"/>
      <c r="F30" s="237"/>
      <c r="G30" s="121">
        <v>22</v>
      </c>
      <c r="H30" s="125">
        <v>0</v>
      </c>
      <c r="I30" s="125">
        <v>0</v>
      </c>
    </row>
    <row r="31" spans="1:9" ht="12.75" customHeight="1" x14ac:dyDescent="0.25">
      <c r="A31" s="237" t="s">
        <v>192</v>
      </c>
      <c r="B31" s="237"/>
      <c r="C31" s="237"/>
      <c r="D31" s="237"/>
      <c r="E31" s="237"/>
      <c r="F31" s="237"/>
      <c r="G31" s="121">
        <v>23</v>
      </c>
      <c r="H31" s="125">
        <v>0</v>
      </c>
      <c r="I31" s="125">
        <v>0</v>
      </c>
    </row>
    <row r="32" spans="1:9" ht="12.75" customHeight="1" x14ac:dyDescent="0.25">
      <c r="A32" s="237" t="s">
        <v>193</v>
      </c>
      <c r="B32" s="237"/>
      <c r="C32" s="237"/>
      <c r="D32" s="237"/>
      <c r="E32" s="237"/>
      <c r="F32" s="237"/>
      <c r="G32" s="121">
        <v>24</v>
      </c>
      <c r="H32" s="125">
        <v>0</v>
      </c>
      <c r="I32" s="125">
        <v>0</v>
      </c>
    </row>
    <row r="33" spans="1:9" ht="12.75" customHeight="1" x14ac:dyDescent="0.25">
      <c r="A33" s="237" t="s">
        <v>194</v>
      </c>
      <c r="B33" s="237"/>
      <c r="C33" s="237"/>
      <c r="D33" s="237"/>
      <c r="E33" s="237"/>
      <c r="F33" s="237"/>
      <c r="G33" s="121">
        <v>25</v>
      </c>
      <c r="H33" s="125">
        <v>0</v>
      </c>
      <c r="I33" s="125">
        <v>0</v>
      </c>
    </row>
    <row r="34" spans="1:9" ht="12.75" customHeight="1" x14ac:dyDescent="0.25">
      <c r="A34" s="237" t="s">
        <v>195</v>
      </c>
      <c r="B34" s="237"/>
      <c r="C34" s="237"/>
      <c r="D34" s="237"/>
      <c r="E34" s="237"/>
      <c r="F34" s="237"/>
      <c r="G34" s="121">
        <v>26</v>
      </c>
      <c r="H34" s="125">
        <v>0</v>
      </c>
      <c r="I34" s="125">
        <v>0</v>
      </c>
    </row>
    <row r="35" spans="1:9" ht="26.4" customHeight="1" x14ac:dyDescent="0.25">
      <c r="A35" s="295" t="s">
        <v>196</v>
      </c>
      <c r="B35" s="295"/>
      <c r="C35" s="295"/>
      <c r="D35" s="295"/>
      <c r="E35" s="295"/>
      <c r="F35" s="295"/>
      <c r="G35" s="123">
        <v>27</v>
      </c>
      <c r="H35" s="126">
        <f>H29+H30+H31+H32+H33+H34</f>
        <v>6500</v>
      </c>
      <c r="I35" s="126">
        <f>I29+I30+I31+I32+I33+I34</f>
        <v>0</v>
      </c>
    </row>
    <row r="36" spans="1:9" ht="22.95" customHeight="1" x14ac:dyDescent="0.25">
      <c r="A36" s="237" t="s">
        <v>197</v>
      </c>
      <c r="B36" s="237"/>
      <c r="C36" s="237"/>
      <c r="D36" s="237"/>
      <c r="E36" s="237"/>
      <c r="F36" s="237"/>
      <c r="G36" s="121">
        <v>28</v>
      </c>
      <c r="H36" s="125">
        <v>-28877612</v>
      </c>
      <c r="I36" s="125">
        <v>-91183863</v>
      </c>
    </row>
    <row r="37" spans="1:9" ht="12.75" customHeight="1" x14ac:dyDescent="0.25">
      <c r="A37" s="237" t="s">
        <v>198</v>
      </c>
      <c r="B37" s="237"/>
      <c r="C37" s="237"/>
      <c r="D37" s="237"/>
      <c r="E37" s="237"/>
      <c r="F37" s="237"/>
      <c r="G37" s="121">
        <v>29</v>
      </c>
      <c r="H37" s="125">
        <v>0</v>
      </c>
      <c r="I37" s="125">
        <v>0</v>
      </c>
    </row>
    <row r="38" spans="1:9" ht="12.75" customHeight="1" x14ac:dyDescent="0.25">
      <c r="A38" s="237" t="s">
        <v>199</v>
      </c>
      <c r="B38" s="237"/>
      <c r="C38" s="237"/>
      <c r="D38" s="237"/>
      <c r="E38" s="237"/>
      <c r="F38" s="237"/>
      <c r="G38" s="121">
        <v>30</v>
      </c>
      <c r="H38" s="125">
        <v>0</v>
      </c>
      <c r="I38" s="125">
        <v>0</v>
      </c>
    </row>
    <row r="39" spans="1:9" ht="12.75" customHeight="1" x14ac:dyDescent="0.25">
      <c r="A39" s="237" t="s">
        <v>200</v>
      </c>
      <c r="B39" s="237"/>
      <c r="C39" s="237"/>
      <c r="D39" s="237"/>
      <c r="E39" s="237"/>
      <c r="F39" s="237"/>
      <c r="G39" s="121">
        <v>31</v>
      </c>
      <c r="H39" s="125">
        <v>0</v>
      </c>
      <c r="I39" s="125">
        <v>0</v>
      </c>
    </row>
    <row r="40" spans="1:9" ht="12.75" customHeight="1" x14ac:dyDescent="0.25">
      <c r="A40" s="237" t="s">
        <v>201</v>
      </c>
      <c r="B40" s="237"/>
      <c r="C40" s="237"/>
      <c r="D40" s="237"/>
      <c r="E40" s="237"/>
      <c r="F40" s="237"/>
      <c r="G40" s="121">
        <v>32</v>
      </c>
      <c r="H40" s="125">
        <v>0</v>
      </c>
      <c r="I40" s="125">
        <v>0</v>
      </c>
    </row>
    <row r="41" spans="1:9" ht="24" customHeight="1" x14ac:dyDescent="0.25">
      <c r="A41" s="295" t="s">
        <v>202</v>
      </c>
      <c r="B41" s="295"/>
      <c r="C41" s="295"/>
      <c r="D41" s="295"/>
      <c r="E41" s="295"/>
      <c r="F41" s="295"/>
      <c r="G41" s="123">
        <v>33</v>
      </c>
      <c r="H41" s="126">
        <f>H36+H37+H38+H39+H40</f>
        <v>-28877612</v>
      </c>
      <c r="I41" s="126">
        <f>I36+I37+I38+I39+I40</f>
        <v>-91183863</v>
      </c>
    </row>
    <row r="42" spans="1:9" ht="29.4" customHeight="1" x14ac:dyDescent="0.25">
      <c r="A42" s="300" t="s">
        <v>203</v>
      </c>
      <c r="B42" s="300"/>
      <c r="C42" s="300"/>
      <c r="D42" s="300"/>
      <c r="E42" s="300"/>
      <c r="F42" s="300"/>
      <c r="G42" s="123">
        <v>34</v>
      </c>
      <c r="H42" s="126">
        <f>H35+H41</f>
        <v>-28871112</v>
      </c>
      <c r="I42" s="126">
        <f>I35+I41</f>
        <v>-91183863</v>
      </c>
    </row>
    <row r="43" spans="1:9" x14ac:dyDescent="0.25">
      <c r="A43" s="299" t="s">
        <v>204</v>
      </c>
      <c r="B43" s="299"/>
      <c r="C43" s="299"/>
      <c r="D43" s="299"/>
      <c r="E43" s="299"/>
      <c r="F43" s="299"/>
      <c r="G43" s="299"/>
      <c r="H43" s="299"/>
      <c r="I43" s="299"/>
    </row>
    <row r="44" spans="1:9" ht="12.75" customHeight="1" x14ac:dyDescent="0.25">
      <c r="A44" s="237" t="s">
        <v>205</v>
      </c>
      <c r="B44" s="237"/>
      <c r="C44" s="237"/>
      <c r="D44" s="237"/>
      <c r="E44" s="237"/>
      <c r="F44" s="237"/>
      <c r="G44" s="121">
        <v>35</v>
      </c>
      <c r="H44" s="125">
        <v>50000000</v>
      </c>
      <c r="I44" s="125">
        <v>85160000</v>
      </c>
    </row>
    <row r="45" spans="1:9" ht="25.2" customHeight="1" x14ac:dyDescent="0.25">
      <c r="A45" s="237" t="s">
        <v>206</v>
      </c>
      <c r="B45" s="237"/>
      <c r="C45" s="237"/>
      <c r="D45" s="237"/>
      <c r="E45" s="237"/>
      <c r="F45" s="237"/>
      <c r="G45" s="121">
        <v>36</v>
      </c>
      <c r="H45" s="125">
        <v>0</v>
      </c>
      <c r="I45" s="125">
        <v>0</v>
      </c>
    </row>
    <row r="46" spans="1:9" ht="12.75" customHeight="1" x14ac:dyDescent="0.25">
      <c r="A46" s="237" t="s">
        <v>207</v>
      </c>
      <c r="B46" s="237"/>
      <c r="C46" s="237"/>
      <c r="D46" s="237"/>
      <c r="E46" s="237"/>
      <c r="F46" s="237"/>
      <c r="G46" s="121">
        <v>37</v>
      </c>
      <c r="H46" s="125">
        <v>0</v>
      </c>
      <c r="I46" s="125">
        <v>0</v>
      </c>
    </row>
    <row r="47" spans="1:9" ht="12.75" customHeight="1" x14ac:dyDescent="0.25">
      <c r="A47" s="237" t="s">
        <v>208</v>
      </c>
      <c r="B47" s="237"/>
      <c r="C47" s="237"/>
      <c r="D47" s="237"/>
      <c r="E47" s="237"/>
      <c r="F47" s="237"/>
      <c r="G47" s="121">
        <v>38</v>
      </c>
      <c r="H47" s="125">
        <v>0</v>
      </c>
      <c r="I47" s="125">
        <v>0</v>
      </c>
    </row>
    <row r="48" spans="1:9" ht="22.2" customHeight="1" x14ac:dyDescent="0.25">
      <c r="A48" s="295" t="s">
        <v>209</v>
      </c>
      <c r="B48" s="295"/>
      <c r="C48" s="295"/>
      <c r="D48" s="295"/>
      <c r="E48" s="295"/>
      <c r="F48" s="295"/>
      <c r="G48" s="123">
        <v>39</v>
      </c>
      <c r="H48" s="126">
        <f>H44+H45+H46+H47</f>
        <v>50000000</v>
      </c>
      <c r="I48" s="126">
        <f>I44+I45+I46+I47</f>
        <v>85160000</v>
      </c>
    </row>
    <row r="49" spans="1:9" ht="24.6" customHeight="1" x14ac:dyDescent="0.25">
      <c r="A49" s="237" t="s">
        <v>306</v>
      </c>
      <c r="B49" s="237"/>
      <c r="C49" s="237"/>
      <c r="D49" s="237"/>
      <c r="E49" s="237"/>
      <c r="F49" s="237"/>
      <c r="G49" s="121">
        <v>40</v>
      </c>
      <c r="H49" s="125">
        <v>0</v>
      </c>
      <c r="I49" s="125">
        <v>0</v>
      </c>
    </row>
    <row r="50" spans="1:9" ht="12.75" customHeight="1" x14ac:dyDescent="0.25">
      <c r="A50" s="237" t="s">
        <v>210</v>
      </c>
      <c r="B50" s="237"/>
      <c r="C50" s="237"/>
      <c r="D50" s="237"/>
      <c r="E50" s="237"/>
      <c r="F50" s="237"/>
      <c r="G50" s="121">
        <v>41</v>
      </c>
      <c r="H50" s="125">
        <v>0</v>
      </c>
      <c r="I50" s="125">
        <v>0</v>
      </c>
    </row>
    <row r="51" spans="1:9" ht="12.75" customHeight="1" x14ac:dyDescent="0.25">
      <c r="A51" s="237" t="s">
        <v>211</v>
      </c>
      <c r="B51" s="237"/>
      <c r="C51" s="237"/>
      <c r="D51" s="237"/>
      <c r="E51" s="237"/>
      <c r="F51" s="237"/>
      <c r="G51" s="121">
        <v>42</v>
      </c>
      <c r="H51" s="125">
        <v>0</v>
      </c>
      <c r="I51" s="125">
        <v>0</v>
      </c>
    </row>
    <row r="52" spans="1:9" ht="22.95" customHeight="1" x14ac:dyDescent="0.25">
      <c r="A52" s="237" t="s">
        <v>212</v>
      </c>
      <c r="B52" s="237"/>
      <c r="C52" s="237"/>
      <c r="D52" s="237"/>
      <c r="E52" s="237"/>
      <c r="F52" s="237"/>
      <c r="G52" s="121">
        <v>43</v>
      </c>
      <c r="H52" s="125">
        <v>0</v>
      </c>
      <c r="I52" s="125">
        <v>0</v>
      </c>
    </row>
    <row r="53" spans="1:9" ht="12.75" customHeight="1" x14ac:dyDescent="0.25">
      <c r="A53" s="237" t="s">
        <v>213</v>
      </c>
      <c r="B53" s="237"/>
      <c r="C53" s="237"/>
      <c r="D53" s="237"/>
      <c r="E53" s="237"/>
      <c r="F53" s="237"/>
      <c r="G53" s="121">
        <v>44</v>
      </c>
      <c r="H53" s="125">
        <v>0</v>
      </c>
      <c r="I53" s="125">
        <v>0</v>
      </c>
    </row>
    <row r="54" spans="1:9" ht="30.6" customHeight="1" x14ac:dyDescent="0.25">
      <c r="A54" s="295" t="s">
        <v>214</v>
      </c>
      <c r="B54" s="295"/>
      <c r="C54" s="295"/>
      <c r="D54" s="295"/>
      <c r="E54" s="295"/>
      <c r="F54" s="295"/>
      <c r="G54" s="123">
        <v>45</v>
      </c>
      <c r="H54" s="126">
        <f>H49+H50+H51+H52+H53</f>
        <v>0</v>
      </c>
      <c r="I54" s="126">
        <f>I49+I50+I51+I52+I53</f>
        <v>0</v>
      </c>
    </row>
    <row r="55" spans="1:9" ht="29.4" customHeight="1" x14ac:dyDescent="0.25">
      <c r="A55" s="300" t="s">
        <v>215</v>
      </c>
      <c r="B55" s="300"/>
      <c r="C55" s="300"/>
      <c r="D55" s="300"/>
      <c r="E55" s="300"/>
      <c r="F55" s="300"/>
      <c r="G55" s="123">
        <v>46</v>
      </c>
      <c r="H55" s="126">
        <f>H48+H54</f>
        <v>50000000</v>
      </c>
      <c r="I55" s="126">
        <f>I48+I54</f>
        <v>85160000</v>
      </c>
    </row>
    <row r="56" spans="1:9" x14ac:dyDescent="0.25">
      <c r="A56" s="237" t="s">
        <v>216</v>
      </c>
      <c r="B56" s="237"/>
      <c r="C56" s="237"/>
      <c r="D56" s="237"/>
      <c r="E56" s="237"/>
      <c r="F56" s="237"/>
      <c r="G56" s="121">
        <v>47</v>
      </c>
      <c r="H56" s="125">
        <v>0</v>
      </c>
      <c r="I56" s="125">
        <v>0</v>
      </c>
    </row>
    <row r="57" spans="1:9" ht="26.4" customHeight="1" x14ac:dyDescent="0.25">
      <c r="A57" s="300" t="s">
        <v>217</v>
      </c>
      <c r="B57" s="300"/>
      <c r="C57" s="300"/>
      <c r="D57" s="300"/>
      <c r="E57" s="300"/>
      <c r="F57" s="300"/>
      <c r="G57" s="123">
        <v>48</v>
      </c>
      <c r="H57" s="126">
        <f>H27+H42+H55+H56</f>
        <v>19011617</v>
      </c>
      <c r="I57" s="126">
        <f>I27+I42+I55+I56</f>
        <v>-7858835</v>
      </c>
    </row>
    <row r="58" spans="1:9" x14ac:dyDescent="0.25">
      <c r="A58" s="301" t="s">
        <v>218</v>
      </c>
      <c r="B58" s="301"/>
      <c r="C58" s="301"/>
      <c r="D58" s="301"/>
      <c r="E58" s="301"/>
      <c r="F58" s="301"/>
      <c r="G58" s="121">
        <v>49</v>
      </c>
      <c r="H58" s="125">
        <v>2758226</v>
      </c>
      <c r="I58" s="125">
        <v>31502699</v>
      </c>
    </row>
    <row r="59" spans="1:9" ht="31.2" customHeight="1" x14ac:dyDescent="0.25">
      <c r="A59" s="300" t="s">
        <v>219</v>
      </c>
      <c r="B59" s="300"/>
      <c r="C59" s="300"/>
      <c r="D59" s="300"/>
      <c r="E59" s="300"/>
      <c r="F59" s="300"/>
      <c r="G59" s="123">
        <v>50</v>
      </c>
      <c r="H59" s="126">
        <f>H57+H58</f>
        <v>21769843</v>
      </c>
      <c r="I59" s="126">
        <f>I57+I58</f>
        <v>23643864</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3" sqref="A3:I3"/>
    </sheetView>
  </sheetViews>
  <sheetFormatPr defaultRowHeight="13.2" x14ac:dyDescent="0.25"/>
  <cols>
    <col min="1" max="7" width="9.109375" style="16"/>
    <col min="8" max="9" width="22.109375" style="25"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89" t="s">
        <v>220</v>
      </c>
      <c r="B1" s="290"/>
      <c r="C1" s="290"/>
      <c r="D1" s="290"/>
      <c r="E1" s="290"/>
      <c r="F1" s="290"/>
      <c r="G1" s="290"/>
      <c r="H1" s="290"/>
      <c r="I1" s="290"/>
    </row>
    <row r="2" spans="1:9" ht="12.75" customHeight="1" x14ac:dyDescent="0.25">
      <c r="A2" s="291" t="s">
        <v>695</v>
      </c>
      <c r="B2" s="243"/>
      <c r="C2" s="243"/>
      <c r="D2" s="243"/>
      <c r="E2" s="243"/>
      <c r="F2" s="243"/>
      <c r="G2" s="243"/>
      <c r="H2" s="243"/>
      <c r="I2" s="243"/>
    </row>
    <row r="3" spans="1:9" x14ac:dyDescent="0.25">
      <c r="A3" s="315" t="s">
        <v>282</v>
      </c>
      <c r="B3" s="316"/>
      <c r="C3" s="316"/>
      <c r="D3" s="316"/>
      <c r="E3" s="316"/>
      <c r="F3" s="316"/>
      <c r="G3" s="316"/>
      <c r="H3" s="316"/>
      <c r="I3" s="316"/>
    </row>
    <row r="4" spans="1:9" x14ac:dyDescent="0.25">
      <c r="A4" s="292" t="s">
        <v>524</v>
      </c>
      <c r="B4" s="247"/>
      <c r="C4" s="247"/>
      <c r="D4" s="247"/>
      <c r="E4" s="247"/>
      <c r="F4" s="247"/>
      <c r="G4" s="247"/>
      <c r="H4" s="247"/>
      <c r="I4" s="248"/>
    </row>
    <row r="5" spans="1:9" ht="22.8" thickBot="1" x14ac:dyDescent="0.3">
      <c r="A5" s="302" t="s">
        <v>2</v>
      </c>
      <c r="B5" s="303"/>
      <c r="C5" s="303"/>
      <c r="D5" s="303"/>
      <c r="E5" s="303"/>
      <c r="F5" s="304"/>
      <c r="G5" s="18" t="s">
        <v>103</v>
      </c>
      <c r="H5" s="26" t="s">
        <v>302</v>
      </c>
      <c r="I5" s="26" t="s">
        <v>279</v>
      </c>
    </row>
    <row r="6" spans="1:9" x14ac:dyDescent="0.25">
      <c r="A6" s="319">
        <v>1</v>
      </c>
      <c r="B6" s="320"/>
      <c r="C6" s="320"/>
      <c r="D6" s="320"/>
      <c r="E6" s="320"/>
      <c r="F6" s="321"/>
      <c r="G6" s="19">
        <v>2</v>
      </c>
      <c r="H6" s="27" t="s">
        <v>167</v>
      </c>
      <c r="I6" s="27" t="s">
        <v>168</v>
      </c>
    </row>
    <row r="7" spans="1:9" x14ac:dyDescent="0.25">
      <c r="A7" s="309" t="s">
        <v>169</v>
      </c>
      <c r="B7" s="310"/>
      <c r="C7" s="310"/>
      <c r="D7" s="310"/>
      <c r="E7" s="310"/>
      <c r="F7" s="310"/>
      <c r="G7" s="310"/>
      <c r="H7" s="310"/>
      <c r="I7" s="311"/>
    </row>
    <row r="8" spans="1:9" x14ac:dyDescent="0.25">
      <c r="A8" s="313" t="s">
        <v>221</v>
      </c>
      <c r="B8" s="313"/>
      <c r="C8" s="313"/>
      <c r="D8" s="313"/>
      <c r="E8" s="313"/>
      <c r="F8" s="313"/>
      <c r="G8" s="20">
        <v>1</v>
      </c>
      <c r="H8" s="29">
        <v>0</v>
      </c>
      <c r="I8" s="29">
        <v>0</v>
      </c>
    </row>
    <row r="9" spans="1:9" x14ac:dyDescent="0.25">
      <c r="A9" s="306" t="s">
        <v>222</v>
      </c>
      <c r="B9" s="306"/>
      <c r="C9" s="306"/>
      <c r="D9" s="306"/>
      <c r="E9" s="306"/>
      <c r="F9" s="306"/>
      <c r="G9" s="21">
        <v>2</v>
      </c>
      <c r="H9" s="29">
        <v>0</v>
      </c>
      <c r="I9" s="29">
        <v>0</v>
      </c>
    </row>
    <row r="10" spans="1:9" x14ac:dyDescent="0.25">
      <c r="A10" s="306" t="s">
        <v>223</v>
      </c>
      <c r="B10" s="306"/>
      <c r="C10" s="306"/>
      <c r="D10" s="306"/>
      <c r="E10" s="306"/>
      <c r="F10" s="306"/>
      <c r="G10" s="21">
        <v>3</v>
      </c>
      <c r="H10" s="29">
        <v>0</v>
      </c>
      <c r="I10" s="29">
        <v>0</v>
      </c>
    </row>
    <row r="11" spans="1:9" x14ac:dyDescent="0.25">
      <c r="A11" s="306" t="s">
        <v>224</v>
      </c>
      <c r="B11" s="306"/>
      <c r="C11" s="306"/>
      <c r="D11" s="306"/>
      <c r="E11" s="306"/>
      <c r="F11" s="306"/>
      <c r="G11" s="21">
        <v>4</v>
      </c>
      <c r="H11" s="29">
        <v>0</v>
      </c>
      <c r="I11" s="29">
        <v>0</v>
      </c>
    </row>
    <row r="12" spans="1:9" x14ac:dyDescent="0.25">
      <c r="A12" s="306" t="s">
        <v>394</v>
      </c>
      <c r="B12" s="306"/>
      <c r="C12" s="306"/>
      <c r="D12" s="306"/>
      <c r="E12" s="306"/>
      <c r="F12" s="306"/>
      <c r="G12" s="21">
        <v>5</v>
      </c>
      <c r="H12" s="29">
        <v>0</v>
      </c>
      <c r="I12" s="29">
        <v>0</v>
      </c>
    </row>
    <row r="13" spans="1:9" x14ac:dyDescent="0.25">
      <c r="A13" s="314" t="s">
        <v>395</v>
      </c>
      <c r="B13" s="314"/>
      <c r="C13" s="314"/>
      <c r="D13" s="314"/>
      <c r="E13" s="314"/>
      <c r="F13" s="314"/>
      <c r="G13" s="111">
        <v>6</v>
      </c>
      <c r="H13" s="114">
        <f>SUM(H8:H12)</f>
        <v>0</v>
      </c>
      <c r="I13" s="114">
        <f>SUM(I8:I12)</f>
        <v>0</v>
      </c>
    </row>
    <row r="14" spans="1:9" ht="12.75" customHeight="1" x14ac:dyDescent="0.25">
      <c r="A14" s="306" t="s">
        <v>396</v>
      </c>
      <c r="B14" s="306"/>
      <c r="C14" s="306"/>
      <c r="D14" s="306"/>
      <c r="E14" s="306"/>
      <c r="F14" s="306"/>
      <c r="G14" s="21">
        <v>7</v>
      </c>
      <c r="H14" s="29">
        <v>0</v>
      </c>
      <c r="I14" s="29">
        <v>0</v>
      </c>
    </row>
    <row r="15" spans="1:9" ht="12.75" customHeight="1" x14ac:dyDescent="0.25">
      <c r="A15" s="306" t="s">
        <v>397</v>
      </c>
      <c r="B15" s="306"/>
      <c r="C15" s="306"/>
      <c r="D15" s="306"/>
      <c r="E15" s="306"/>
      <c r="F15" s="306"/>
      <c r="G15" s="21">
        <v>8</v>
      </c>
      <c r="H15" s="29">
        <v>0</v>
      </c>
      <c r="I15" s="29">
        <v>0</v>
      </c>
    </row>
    <row r="16" spans="1:9" ht="12.75" customHeight="1" x14ac:dyDescent="0.25">
      <c r="A16" s="306" t="s">
        <v>398</v>
      </c>
      <c r="B16" s="306"/>
      <c r="C16" s="306"/>
      <c r="D16" s="306"/>
      <c r="E16" s="306"/>
      <c r="F16" s="306"/>
      <c r="G16" s="21">
        <v>9</v>
      </c>
      <c r="H16" s="29">
        <v>0</v>
      </c>
      <c r="I16" s="29">
        <v>0</v>
      </c>
    </row>
    <row r="17" spans="1:9" ht="12.75" customHeight="1" x14ac:dyDescent="0.25">
      <c r="A17" s="306" t="s">
        <v>399</v>
      </c>
      <c r="B17" s="306"/>
      <c r="C17" s="306"/>
      <c r="D17" s="306"/>
      <c r="E17" s="306"/>
      <c r="F17" s="306"/>
      <c r="G17" s="21">
        <v>10</v>
      </c>
      <c r="H17" s="29">
        <v>0</v>
      </c>
      <c r="I17" s="29">
        <v>0</v>
      </c>
    </row>
    <row r="18" spans="1:9" ht="12.75" customHeight="1" x14ac:dyDescent="0.25">
      <c r="A18" s="306" t="s">
        <v>400</v>
      </c>
      <c r="B18" s="306"/>
      <c r="C18" s="306"/>
      <c r="D18" s="306"/>
      <c r="E18" s="306"/>
      <c r="F18" s="306"/>
      <c r="G18" s="21">
        <v>11</v>
      </c>
      <c r="H18" s="29">
        <v>0</v>
      </c>
      <c r="I18" s="29">
        <v>0</v>
      </c>
    </row>
    <row r="19" spans="1:9" ht="12.75" customHeight="1" x14ac:dyDescent="0.25">
      <c r="A19" s="306" t="s">
        <v>401</v>
      </c>
      <c r="B19" s="306"/>
      <c r="C19" s="306"/>
      <c r="D19" s="306"/>
      <c r="E19" s="306"/>
      <c r="F19" s="306"/>
      <c r="G19" s="21">
        <v>12</v>
      </c>
      <c r="H19" s="29">
        <v>0</v>
      </c>
      <c r="I19" s="29">
        <v>0</v>
      </c>
    </row>
    <row r="20" spans="1:9" ht="26.25" customHeight="1" x14ac:dyDescent="0.25">
      <c r="A20" s="314" t="s">
        <v>402</v>
      </c>
      <c r="B20" s="314"/>
      <c r="C20" s="314"/>
      <c r="D20" s="314"/>
      <c r="E20" s="314"/>
      <c r="F20" s="314"/>
      <c r="G20" s="111">
        <v>13</v>
      </c>
      <c r="H20" s="114">
        <f>SUM(H14:H19)</f>
        <v>0</v>
      </c>
      <c r="I20" s="114">
        <f>SUM(I14:I19)</f>
        <v>0</v>
      </c>
    </row>
    <row r="21" spans="1:9" ht="27.6" customHeight="1" x14ac:dyDescent="0.25">
      <c r="A21" s="312" t="s">
        <v>403</v>
      </c>
      <c r="B21" s="312"/>
      <c r="C21" s="312"/>
      <c r="D21" s="312"/>
      <c r="E21" s="312"/>
      <c r="F21" s="312"/>
      <c r="G21" s="112">
        <v>14</v>
      </c>
      <c r="H21" s="30">
        <f>H13+H20</f>
        <v>0</v>
      </c>
      <c r="I21" s="30">
        <f>I13+I20</f>
        <v>0</v>
      </c>
    </row>
    <row r="22" spans="1:9" x14ac:dyDescent="0.25">
      <c r="A22" s="309" t="s">
        <v>189</v>
      </c>
      <c r="B22" s="310"/>
      <c r="C22" s="310"/>
      <c r="D22" s="310"/>
      <c r="E22" s="310"/>
      <c r="F22" s="310"/>
      <c r="G22" s="310"/>
      <c r="H22" s="310"/>
      <c r="I22" s="311"/>
    </row>
    <row r="23" spans="1:9" ht="26.4" customHeight="1" x14ac:dyDescent="0.25">
      <c r="A23" s="313" t="s">
        <v>225</v>
      </c>
      <c r="B23" s="313"/>
      <c r="C23" s="313"/>
      <c r="D23" s="313"/>
      <c r="E23" s="313"/>
      <c r="F23" s="313"/>
      <c r="G23" s="20">
        <v>15</v>
      </c>
      <c r="H23" s="29">
        <v>0</v>
      </c>
      <c r="I23" s="29">
        <v>0</v>
      </c>
    </row>
    <row r="24" spans="1:9" ht="12.75" customHeight="1" x14ac:dyDescent="0.25">
      <c r="A24" s="306" t="s">
        <v>226</v>
      </c>
      <c r="B24" s="306"/>
      <c r="C24" s="306"/>
      <c r="D24" s="306"/>
      <c r="E24" s="306"/>
      <c r="F24" s="306"/>
      <c r="G24" s="20">
        <v>16</v>
      </c>
      <c r="H24" s="29">
        <v>0</v>
      </c>
      <c r="I24" s="29">
        <v>0</v>
      </c>
    </row>
    <row r="25" spans="1:9" ht="12.75" customHeight="1" x14ac:dyDescent="0.25">
      <c r="A25" s="306" t="s">
        <v>227</v>
      </c>
      <c r="B25" s="306"/>
      <c r="C25" s="306"/>
      <c r="D25" s="306"/>
      <c r="E25" s="306"/>
      <c r="F25" s="306"/>
      <c r="G25" s="20">
        <v>17</v>
      </c>
      <c r="H25" s="29">
        <v>0</v>
      </c>
      <c r="I25" s="29">
        <v>0</v>
      </c>
    </row>
    <row r="26" spans="1:9" ht="12.75" customHeight="1" x14ac:dyDescent="0.25">
      <c r="A26" s="306" t="s">
        <v>228</v>
      </c>
      <c r="B26" s="306"/>
      <c r="C26" s="306"/>
      <c r="D26" s="306"/>
      <c r="E26" s="306"/>
      <c r="F26" s="306"/>
      <c r="G26" s="20">
        <v>18</v>
      </c>
      <c r="H26" s="29">
        <v>0</v>
      </c>
      <c r="I26" s="29">
        <v>0</v>
      </c>
    </row>
    <row r="27" spans="1:9" ht="12.75" customHeight="1" x14ac:dyDescent="0.25">
      <c r="A27" s="306" t="s">
        <v>229</v>
      </c>
      <c r="B27" s="306"/>
      <c r="C27" s="306"/>
      <c r="D27" s="306"/>
      <c r="E27" s="306"/>
      <c r="F27" s="306"/>
      <c r="G27" s="20">
        <v>19</v>
      </c>
      <c r="H27" s="29">
        <v>0</v>
      </c>
      <c r="I27" s="29">
        <v>0</v>
      </c>
    </row>
    <row r="28" spans="1:9" ht="12.75" customHeight="1" x14ac:dyDescent="0.25">
      <c r="A28" s="306" t="s">
        <v>230</v>
      </c>
      <c r="B28" s="306"/>
      <c r="C28" s="306"/>
      <c r="D28" s="306"/>
      <c r="E28" s="306"/>
      <c r="F28" s="306"/>
      <c r="G28" s="20">
        <v>20</v>
      </c>
      <c r="H28" s="29">
        <v>0</v>
      </c>
      <c r="I28" s="29">
        <v>0</v>
      </c>
    </row>
    <row r="29" spans="1:9" ht="24" customHeight="1" x14ac:dyDescent="0.25">
      <c r="A29" s="307" t="s">
        <v>404</v>
      </c>
      <c r="B29" s="307"/>
      <c r="C29" s="307"/>
      <c r="D29" s="307"/>
      <c r="E29" s="307"/>
      <c r="F29" s="307"/>
      <c r="G29" s="111">
        <v>21</v>
      </c>
      <c r="H29" s="115">
        <f>SUM(H23:H28)</f>
        <v>0</v>
      </c>
      <c r="I29" s="115">
        <f>SUM(I23:I28)</f>
        <v>0</v>
      </c>
    </row>
    <row r="30" spans="1:9" ht="27" customHeight="1" x14ac:dyDescent="0.25">
      <c r="A30" s="306" t="s">
        <v>231</v>
      </c>
      <c r="B30" s="306"/>
      <c r="C30" s="306"/>
      <c r="D30" s="306"/>
      <c r="E30" s="306"/>
      <c r="F30" s="306"/>
      <c r="G30" s="21">
        <v>22</v>
      </c>
      <c r="H30" s="29">
        <v>0</v>
      </c>
      <c r="I30" s="29">
        <v>0</v>
      </c>
    </row>
    <row r="31" spans="1:9" ht="12.75" customHeight="1" x14ac:dyDescent="0.25">
      <c r="A31" s="306" t="s">
        <v>232</v>
      </c>
      <c r="B31" s="306"/>
      <c r="C31" s="306"/>
      <c r="D31" s="306"/>
      <c r="E31" s="306"/>
      <c r="F31" s="306"/>
      <c r="G31" s="21">
        <v>23</v>
      </c>
      <c r="H31" s="29">
        <v>0</v>
      </c>
      <c r="I31" s="29">
        <v>0</v>
      </c>
    </row>
    <row r="32" spans="1:9" ht="12.75" customHeight="1" x14ac:dyDescent="0.25">
      <c r="A32" s="306" t="s">
        <v>405</v>
      </c>
      <c r="B32" s="306"/>
      <c r="C32" s="306"/>
      <c r="D32" s="306"/>
      <c r="E32" s="306"/>
      <c r="F32" s="306"/>
      <c r="G32" s="21">
        <v>24</v>
      </c>
      <c r="H32" s="29">
        <v>0</v>
      </c>
      <c r="I32" s="29">
        <v>0</v>
      </c>
    </row>
    <row r="33" spans="1:9" ht="12.75" customHeight="1" x14ac:dyDescent="0.25">
      <c r="A33" s="306" t="s">
        <v>233</v>
      </c>
      <c r="B33" s="306"/>
      <c r="C33" s="306"/>
      <c r="D33" s="306"/>
      <c r="E33" s="306"/>
      <c r="F33" s="306"/>
      <c r="G33" s="21">
        <v>25</v>
      </c>
      <c r="H33" s="29">
        <v>0</v>
      </c>
      <c r="I33" s="29">
        <v>0</v>
      </c>
    </row>
    <row r="34" spans="1:9" ht="12.75" customHeight="1" x14ac:dyDescent="0.25">
      <c r="A34" s="306" t="s">
        <v>234</v>
      </c>
      <c r="B34" s="306"/>
      <c r="C34" s="306"/>
      <c r="D34" s="306"/>
      <c r="E34" s="306"/>
      <c r="F34" s="306"/>
      <c r="G34" s="21">
        <v>26</v>
      </c>
      <c r="H34" s="29">
        <v>0</v>
      </c>
      <c r="I34" s="29">
        <v>0</v>
      </c>
    </row>
    <row r="35" spans="1:9" ht="25.95" customHeight="1" x14ac:dyDescent="0.25">
      <c r="A35" s="307" t="s">
        <v>406</v>
      </c>
      <c r="B35" s="307"/>
      <c r="C35" s="307"/>
      <c r="D35" s="307"/>
      <c r="E35" s="307"/>
      <c r="F35" s="307"/>
      <c r="G35" s="111">
        <v>27</v>
      </c>
      <c r="H35" s="115">
        <f>SUM(H30:H34)</f>
        <v>0</v>
      </c>
      <c r="I35" s="115">
        <f>SUM(I30:I34)</f>
        <v>0</v>
      </c>
    </row>
    <row r="36" spans="1:9" ht="28.2" customHeight="1" x14ac:dyDescent="0.25">
      <c r="A36" s="312" t="s">
        <v>407</v>
      </c>
      <c r="B36" s="312"/>
      <c r="C36" s="312"/>
      <c r="D36" s="312"/>
      <c r="E36" s="312"/>
      <c r="F36" s="312"/>
      <c r="G36" s="112">
        <v>28</v>
      </c>
      <c r="H36" s="116">
        <f>H29+H35</f>
        <v>0</v>
      </c>
      <c r="I36" s="116">
        <f>I29+I35</f>
        <v>0</v>
      </c>
    </row>
    <row r="37" spans="1:9" x14ac:dyDescent="0.25">
      <c r="A37" s="309" t="s">
        <v>204</v>
      </c>
      <c r="B37" s="310"/>
      <c r="C37" s="310"/>
      <c r="D37" s="310"/>
      <c r="E37" s="310"/>
      <c r="F37" s="310"/>
      <c r="G37" s="310">
        <v>0</v>
      </c>
      <c r="H37" s="310"/>
      <c r="I37" s="311"/>
    </row>
    <row r="38" spans="1:9" ht="12.75" customHeight="1" x14ac:dyDescent="0.25">
      <c r="A38" s="308" t="s">
        <v>235</v>
      </c>
      <c r="B38" s="308"/>
      <c r="C38" s="308"/>
      <c r="D38" s="308"/>
      <c r="E38" s="308"/>
      <c r="F38" s="308"/>
      <c r="G38" s="20">
        <v>29</v>
      </c>
      <c r="H38" s="29">
        <v>0</v>
      </c>
      <c r="I38" s="29">
        <v>0</v>
      </c>
    </row>
    <row r="39" spans="1:9" ht="25.2" customHeight="1" x14ac:dyDescent="0.25">
      <c r="A39" s="305" t="s">
        <v>236</v>
      </c>
      <c r="B39" s="305"/>
      <c r="C39" s="305"/>
      <c r="D39" s="305"/>
      <c r="E39" s="305"/>
      <c r="F39" s="305"/>
      <c r="G39" s="21">
        <v>30</v>
      </c>
      <c r="H39" s="29">
        <v>0</v>
      </c>
      <c r="I39" s="29">
        <v>0</v>
      </c>
    </row>
    <row r="40" spans="1:9" ht="12.75" customHeight="1" x14ac:dyDescent="0.25">
      <c r="A40" s="305" t="s">
        <v>237</v>
      </c>
      <c r="B40" s="305"/>
      <c r="C40" s="305"/>
      <c r="D40" s="305"/>
      <c r="E40" s="305"/>
      <c r="F40" s="305"/>
      <c r="G40" s="21">
        <v>31</v>
      </c>
      <c r="H40" s="29">
        <v>0</v>
      </c>
      <c r="I40" s="29">
        <v>0</v>
      </c>
    </row>
    <row r="41" spans="1:9" ht="12.75" customHeight="1" x14ac:dyDescent="0.25">
      <c r="A41" s="305" t="s">
        <v>238</v>
      </c>
      <c r="B41" s="305"/>
      <c r="C41" s="305"/>
      <c r="D41" s="305"/>
      <c r="E41" s="305"/>
      <c r="F41" s="305"/>
      <c r="G41" s="21">
        <v>32</v>
      </c>
      <c r="H41" s="29">
        <v>0</v>
      </c>
      <c r="I41" s="29">
        <v>0</v>
      </c>
    </row>
    <row r="42" spans="1:9" ht="25.95" customHeight="1" x14ac:dyDescent="0.25">
      <c r="A42" s="307" t="s">
        <v>408</v>
      </c>
      <c r="B42" s="307"/>
      <c r="C42" s="307"/>
      <c r="D42" s="307"/>
      <c r="E42" s="307"/>
      <c r="F42" s="307"/>
      <c r="G42" s="111">
        <v>33</v>
      </c>
      <c r="H42" s="115">
        <f>H41+H40+H39+H38</f>
        <v>0</v>
      </c>
      <c r="I42" s="115">
        <f>I41+I40+I39+I38</f>
        <v>0</v>
      </c>
    </row>
    <row r="43" spans="1:9" ht="24.6" customHeight="1" x14ac:dyDescent="0.25">
      <c r="A43" s="305" t="s">
        <v>239</v>
      </c>
      <c r="B43" s="305"/>
      <c r="C43" s="305"/>
      <c r="D43" s="305"/>
      <c r="E43" s="305"/>
      <c r="F43" s="305"/>
      <c r="G43" s="21">
        <v>34</v>
      </c>
      <c r="H43" s="29">
        <v>0</v>
      </c>
      <c r="I43" s="29">
        <v>0</v>
      </c>
    </row>
    <row r="44" spans="1:9" ht="12.75" customHeight="1" x14ac:dyDescent="0.25">
      <c r="A44" s="305" t="s">
        <v>240</v>
      </c>
      <c r="B44" s="305"/>
      <c r="C44" s="305"/>
      <c r="D44" s="305"/>
      <c r="E44" s="305"/>
      <c r="F44" s="305"/>
      <c r="G44" s="21">
        <v>35</v>
      </c>
      <c r="H44" s="29">
        <v>0</v>
      </c>
      <c r="I44" s="29">
        <v>0</v>
      </c>
    </row>
    <row r="45" spans="1:9" ht="12.75" customHeight="1" x14ac:dyDescent="0.25">
      <c r="A45" s="305" t="s">
        <v>241</v>
      </c>
      <c r="B45" s="305"/>
      <c r="C45" s="305"/>
      <c r="D45" s="305"/>
      <c r="E45" s="305"/>
      <c r="F45" s="305"/>
      <c r="G45" s="21">
        <v>36</v>
      </c>
      <c r="H45" s="29">
        <v>0</v>
      </c>
      <c r="I45" s="29">
        <v>0</v>
      </c>
    </row>
    <row r="46" spans="1:9" ht="21" customHeight="1" x14ac:dyDescent="0.25">
      <c r="A46" s="305" t="s">
        <v>242</v>
      </c>
      <c r="B46" s="305"/>
      <c r="C46" s="305"/>
      <c r="D46" s="305"/>
      <c r="E46" s="305"/>
      <c r="F46" s="305"/>
      <c r="G46" s="21">
        <v>37</v>
      </c>
      <c r="H46" s="29">
        <v>0</v>
      </c>
      <c r="I46" s="29">
        <v>0</v>
      </c>
    </row>
    <row r="47" spans="1:9" ht="12.75" customHeight="1" x14ac:dyDescent="0.25">
      <c r="A47" s="305" t="s">
        <v>243</v>
      </c>
      <c r="B47" s="305"/>
      <c r="C47" s="305"/>
      <c r="D47" s="305"/>
      <c r="E47" s="305"/>
      <c r="F47" s="305"/>
      <c r="G47" s="21">
        <v>38</v>
      </c>
      <c r="H47" s="29">
        <v>0</v>
      </c>
      <c r="I47" s="29">
        <v>0</v>
      </c>
    </row>
    <row r="48" spans="1:9" ht="22.95" customHeight="1" x14ac:dyDescent="0.25">
      <c r="A48" s="307" t="s">
        <v>409</v>
      </c>
      <c r="B48" s="307"/>
      <c r="C48" s="307"/>
      <c r="D48" s="307"/>
      <c r="E48" s="307"/>
      <c r="F48" s="307"/>
      <c r="G48" s="111">
        <v>39</v>
      </c>
      <c r="H48" s="115">
        <f>H47+H46+H45+H44+H43</f>
        <v>0</v>
      </c>
      <c r="I48" s="115">
        <f>I47+I46+I45+I44+I43</f>
        <v>0</v>
      </c>
    </row>
    <row r="49" spans="1:9" ht="25.95" customHeight="1" x14ac:dyDescent="0.25">
      <c r="A49" s="318" t="s">
        <v>444</v>
      </c>
      <c r="B49" s="318"/>
      <c r="C49" s="318"/>
      <c r="D49" s="318"/>
      <c r="E49" s="318"/>
      <c r="F49" s="318"/>
      <c r="G49" s="111">
        <v>40</v>
      </c>
      <c r="H49" s="115">
        <f>H48+H42</f>
        <v>0</v>
      </c>
      <c r="I49" s="115">
        <f>I48+I42</f>
        <v>0</v>
      </c>
    </row>
    <row r="50" spans="1:9" ht="12.75" customHeight="1" x14ac:dyDescent="0.25">
      <c r="A50" s="306" t="s">
        <v>244</v>
      </c>
      <c r="B50" s="306"/>
      <c r="C50" s="306"/>
      <c r="D50" s="306"/>
      <c r="E50" s="306"/>
      <c r="F50" s="306"/>
      <c r="G50" s="21">
        <v>41</v>
      </c>
      <c r="H50" s="29">
        <v>0</v>
      </c>
      <c r="I50" s="29">
        <v>0</v>
      </c>
    </row>
    <row r="51" spans="1:9" ht="25.95" customHeight="1" x14ac:dyDescent="0.25">
      <c r="A51" s="318" t="s">
        <v>410</v>
      </c>
      <c r="B51" s="318"/>
      <c r="C51" s="318"/>
      <c r="D51" s="318"/>
      <c r="E51" s="318"/>
      <c r="F51" s="318"/>
      <c r="G51" s="111">
        <v>42</v>
      </c>
      <c r="H51" s="115">
        <f>H21+H36+H49+H50</f>
        <v>0</v>
      </c>
      <c r="I51" s="115">
        <f>I21+I36+I49+I50</f>
        <v>0</v>
      </c>
    </row>
    <row r="52" spans="1:9" ht="12.75" customHeight="1" x14ac:dyDescent="0.25">
      <c r="A52" s="322" t="s">
        <v>218</v>
      </c>
      <c r="B52" s="322"/>
      <c r="C52" s="322"/>
      <c r="D52" s="322"/>
      <c r="E52" s="322"/>
      <c r="F52" s="322"/>
      <c r="G52" s="21">
        <v>43</v>
      </c>
      <c r="H52" s="29">
        <v>0</v>
      </c>
      <c r="I52" s="29">
        <v>0</v>
      </c>
    </row>
    <row r="53" spans="1:9" ht="31.95" customHeight="1" x14ac:dyDescent="0.25">
      <c r="A53" s="317" t="s">
        <v>411</v>
      </c>
      <c r="B53" s="317"/>
      <c r="C53" s="317"/>
      <c r="D53" s="317"/>
      <c r="E53" s="317"/>
      <c r="F53" s="317"/>
      <c r="G53" s="113">
        <v>44</v>
      </c>
      <c r="H53" s="117">
        <f>H52+H51</f>
        <v>0</v>
      </c>
      <c r="I53" s="117">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30" zoomScale="80" zoomScaleNormal="100" zoomScaleSheetLayoutView="80" workbookViewId="0">
      <selection activeCell="V41" sqref="V41"/>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32"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23" t="s">
        <v>245</v>
      </c>
      <c r="B1" s="324"/>
      <c r="C1" s="324"/>
      <c r="D1" s="324"/>
      <c r="E1" s="324"/>
      <c r="F1" s="324"/>
      <c r="G1" s="324"/>
      <c r="H1" s="324"/>
      <c r="I1" s="324"/>
      <c r="J1" s="324"/>
      <c r="K1" s="31"/>
    </row>
    <row r="2" spans="1:25" ht="15.6" x14ac:dyDescent="0.25">
      <c r="A2" s="2"/>
      <c r="B2" s="3"/>
      <c r="C2" s="325" t="s">
        <v>246</v>
      </c>
      <c r="D2" s="325"/>
      <c r="E2" s="9">
        <v>44562</v>
      </c>
      <c r="F2" s="4" t="s">
        <v>0</v>
      </c>
      <c r="G2" s="9">
        <v>44742</v>
      </c>
      <c r="H2" s="33"/>
      <c r="I2" s="33"/>
      <c r="J2" s="33"/>
      <c r="K2" s="34"/>
      <c r="X2" s="35" t="s">
        <v>282</v>
      </c>
    </row>
    <row r="3" spans="1:25" ht="13.5" customHeight="1" thickBot="1" x14ac:dyDescent="0.3">
      <c r="A3" s="328" t="s">
        <v>247</v>
      </c>
      <c r="B3" s="329"/>
      <c r="C3" s="329"/>
      <c r="D3" s="329"/>
      <c r="E3" s="329"/>
      <c r="F3" s="329"/>
      <c r="G3" s="332" t="s">
        <v>3</v>
      </c>
      <c r="H3" s="334" t="s">
        <v>248</v>
      </c>
      <c r="I3" s="334"/>
      <c r="J3" s="334"/>
      <c r="K3" s="334"/>
      <c r="L3" s="334"/>
      <c r="M3" s="334"/>
      <c r="N3" s="334"/>
      <c r="O3" s="334"/>
      <c r="P3" s="334"/>
      <c r="Q3" s="334"/>
      <c r="R3" s="334"/>
      <c r="S3" s="334"/>
      <c r="T3" s="334"/>
      <c r="U3" s="334"/>
      <c r="V3" s="334"/>
      <c r="W3" s="334"/>
      <c r="X3" s="334" t="s">
        <v>249</v>
      </c>
      <c r="Y3" s="336" t="s">
        <v>250</v>
      </c>
    </row>
    <row r="4" spans="1:25" ht="82.2" thickBot="1" x14ac:dyDescent="0.3">
      <c r="A4" s="330"/>
      <c r="B4" s="331"/>
      <c r="C4" s="331"/>
      <c r="D4" s="331"/>
      <c r="E4" s="331"/>
      <c r="F4" s="331"/>
      <c r="G4" s="333"/>
      <c r="H4" s="36" t="s">
        <v>251</v>
      </c>
      <c r="I4" s="36" t="s">
        <v>252</v>
      </c>
      <c r="J4" s="36" t="s">
        <v>253</v>
      </c>
      <c r="K4" s="36" t="s">
        <v>254</v>
      </c>
      <c r="L4" s="36" t="s">
        <v>255</v>
      </c>
      <c r="M4" s="36" t="s">
        <v>256</v>
      </c>
      <c r="N4" s="36" t="s">
        <v>257</v>
      </c>
      <c r="O4" s="36" t="s">
        <v>258</v>
      </c>
      <c r="P4" s="128" t="s">
        <v>412</v>
      </c>
      <c r="Q4" s="36" t="s">
        <v>259</v>
      </c>
      <c r="R4" s="36" t="s">
        <v>260</v>
      </c>
      <c r="S4" s="128" t="s">
        <v>413</v>
      </c>
      <c r="T4" s="128" t="s">
        <v>414</v>
      </c>
      <c r="U4" s="36" t="s">
        <v>261</v>
      </c>
      <c r="V4" s="36" t="s">
        <v>262</v>
      </c>
      <c r="W4" s="36" t="s">
        <v>263</v>
      </c>
      <c r="X4" s="335"/>
      <c r="Y4" s="337"/>
    </row>
    <row r="5" spans="1:25" ht="20.399999999999999" x14ac:dyDescent="0.25">
      <c r="A5" s="338">
        <v>1</v>
      </c>
      <c r="B5" s="339"/>
      <c r="C5" s="339"/>
      <c r="D5" s="339"/>
      <c r="E5" s="339"/>
      <c r="F5" s="339"/>
      <c r="G5" s="5">
        <v>2</v>
      </c>
      <c r="H5" s="37" t="s">
        <v>167</v>
      </c>
      <c r="I5" s="38" t="s">
        <v>168</v>
      </c>
      <c r="J5" s="37" t="s">
        <v>283</v>
      </c>
      <c r="K5" s="38" t="s">
        <v>284</v>
      </c>
      <c r="L5" s="37" t="s">
        <v>285</v>
      </c>
      <c r="M5" s="38" t="s">
        <v>286</v>
      </c>
      <c r="N5" s="37" t="s">
        <v>287</v>
      </c>
      <c r="O5" s="38" t="s">
        <v>288</v>
      </c>
      <c r="P5" s="37" t="s">
        <v>289</v>
      </c>
      <c r="Q5" s="38" t="s">
        <v>290</v>
      </c>
      <c r="R5" s="37" t="s">
        <v>291</v>
      </c>
      <c r="S5" s="37" t="s">
        <v>292</v>
      </c>
      <c r="T5" s="37" t="s">
        <v>293</v>
      </c>
      <c r="U5" s="37" t="s">
        <v>415</v>
      </c>
      <c r="V5" s="37" t="s">
        <v>294</v>
      </c>
      <c r="W5" s="37" t="s">
        <v>416</v>
      </c>
      <c r="X5" s="37">
        <v>19</v>
      </c>
      <c r="Y5" s="39" t="s">
        <v>417</v>
      </c>
    </row>
    <row r="6" spans="1:25" x14ac:dyDescent="0.25">
      <c r="A6" s="340" t="s">
        <v>264</v>
      </c>
      <c r="B6" s="340"/>
      <c r="C6" s="340"/>
      <c r="D6" s="340"/>
      <c r="E6" s="340"/>
      <c r="F6" s="340"/>
      <c r="G6" s="340"/>
      <c r="H6" s="340"/>
      <c r="I6" s="340"/>
      <c r="J6" s="340"/>
      <c r="K6" s="340"/>
      <c r="L6" s="340"/>
      <c r="M6" s="340"/>
      <c r="N6" s="341"/>
      <c r="O6" s="341"/>
      <c r="P6" s="341"/>
      <c r="Q6" s="341"/>
      <c r="R6" s="341"/>
      <c r="S6" s="341"/>
      <c r="T6" s="341"/>
      <c r="U6" s="341"/>
      <c r="V6" s="341"/>
      <c r="W6" s="341"/>
      <c r="X6" s="341"/>
      <c r="Y6" s="342"/>
    </row>
    <row r="7" spans="1:25" x14ac:dyDescent="0.25">
      <c r="A7" s="343" t="s">
        <v>299</v>
      </c>
      <c r="B7" s="343"/>
      <c r="C7" s="343"/>
      <c r="D7" s="343"/>
      <c r="E7" s="343"/>
      <c r="F7" s="343"/>
      <c r="G7" s="6">
        <v>1</v>
      </c>
      <c r="H7" s="40">
        <v>235957660</v>
      </c>
      <c r="I7" s="40">
        <v>1120</v>
      </c>
      <c r="J7" s="40">
        <v>0</v>
      </c>
      <c r="K7" s="40">
        <v>0</v>
      </c>
      <c r="L7" s="40">
        <v>0</v>
      </c>
      <c r="M7" s="40">
        <v>0</v>
      </c>
      <c r="N7" s="40">
        <v>0</v>
      </c>
      <c r="O7" s="40">
        <v>0</v>
      </c>
      <c r="P7" s="40">
        <v>0</v>
      </c>
      <c r="Q7" s="40">
        <v>0</v>
      </c>
      <c r="R7" s="40">
        <v>0</v>
      </c>
      <c r="S7" s="40">
        <v>0</v>
      </c>
      <c r="T7" s="40">
        <v>0</v>
      </c>
      <c r="U7" s="40">
        <v>-5070098</v>
      </c>
      <c r="V7" s="40">
        <v>-8330680</v>
      </c>
      <c r="W7" s="41">
        <f>H7+I7+J7+K7-L7+M7+N7+O7+P7+Q7+R7+U7+V7+S7+T7</f>
        <v>222558002</v>
      </c>
      <c r="X7" s="40">
        <v>0</v>
      </c>
      <c r="Y7" s="41">
        <f>W7+X7</f>
        <v>222558002</v>
      </c>
    </row>
    <row r="8" spans="1:25" x14ac:dyDescent="0.25">
      <c r="A8" s="326" t="s">
        <v>265</v>
      </c>
      <c r="B8" s="326"/>
      <c r="C8" s="326"/>
      <c r="D8" s="326"/>
      <c r="E8" s="326"/>
      <c r="F8" s="326"/>
      <c r="G8" s="6">
        <v>2</v>
      </c>
      <c r="H8" s="40">
        <v>0</v>
      </c>
      <c r="I8" s="40">
        <v>0</v>
      </c>
      <c r="J8" s="40">
        <v>0</v>
      </c>
      <c r="K8" s="40">
        <v>0</v>
      </c>
      <c r="L8" s="40">
        <v>0</v>
      </c>
      <c r="M8" s="40">
        <v>0</v>
      </c>
      <c r="N8" s="40">
        <v>0</v>
      </c>
      <c r="O8" s="40">
        <v>0</v>
      </c>
      <c r="P8" s="40">
        <v>0</v>
      </c>
      <c r="Q8" s="40">
        <v>0</v>
      </c>
      <c r="R8" s="40">
        <v>0</v>
      </c>
      <c r="S8" s="40">
        <v>0</v>
      </c>
      <c r="T8" s="40">
        <v>0</v>
      </c>
      <c r="U8" s="40">
        <v>0</v>
      </c>
      <c r="V8" s="40">
        <v>0</v>
      </c>
      <c r="W8" s="41">
        <f t="shared" ref="W8:W9" si="0">H8+I8+J8+K8-L8+M8+N8+O8+P8+Q8+R8+U8+V8+S8+T8</f>
        <v>0</v>
      </c>
      <c r="X8" s="40">
        <v>0</v>
      </c>
      <c r="Y8" s="41">
        <f t="shared" ref="Y8:Y9" si="1">W8+X8</f>
        <v>0</v>
      </c>
    </row>
    <row r="9" spans="1:25" x14ac:dyDescent="0.25">
      <c r="A9" s="326" t="s">
        <v>266</v>
      </c>
      <c r="B9" s="326"/>
      <c r="C9" s="326"/>
      <c r="D9" s="326"/>
      <c r="E9" s="326"/>
      <c r="F9" s="326"/>
      <c r="G9" s="6">
        <v>3</v>
      </c>
      <c r="H9" s="40">
        <v>0</v>
      </c>
      <c r="I9" s="40">
        <v>0</v>
      </c>
      <c r="J9" s="40">
        <v>0</v>
      </c>
      <c r="K9" s="40">
        <v>0</v>
      </c>
      <c r="L9" s="40">
        <v>0</v>
      </c>
      <c r="M9" s="40">
        <v>0</v>
      </c>
      <c r="N9" s="40">
        <v>0</v>
      </c>
      <c r="O9" s="40">
        <v>0</v>
      </c>
      <c r="P9" s="40">
        <v>0</v>
      </c>
      <c r="Q9" s="40">
        <v>0</v>
      </c>
      <c r="R9" s="40">
        <v>0</v>
      </c>
      <c r="S9" s="40">
        <v>0</v>
      </c>
      <c r="T9" s="40">
        <v>0</v>
      </c>
      <c r="U9" s="40">
        <v>0</v>
      </c>
      <c r="V9" s="40">
        <v>0</v>
      </c>
      <c r="W9" s="41">
        <f t="shared" si="0"/>
        <v>0</v>
      </c>
      <c r="X9" s="40">
        <v>0</v>
      </c>
      <c r="Y9" s="41">
        <f t="shared" si="1"/>
        <v>0</v>
      </c>
    </row>
    <row r="10" spans="1:25" ht="24" customHeight="1" x14ac:dyDescent="0.25">
      <c r="A10" s="327" t="s">
        <v>300</v>
      </c>
      <c r="B10" s="327"/>
      <c r="C10" s="327"/>
      <c r="D10" s="327"/>
      <c r="E10" s="327"/>
      <c r="F10" s="327"/>
      <c r="G10" s="7">
        <v>4</v>
      </c>
      <c r="H10" s="41">
        <f>H7+H8+H9</f>
        <v>235957660</v>
      </c>
      <c r="I10" s="41">
        <f t="shared" ref="I10:Y10" si="2">I7+I8+I9</f>
        <v>1120</v>
      </c>
      <c r="J10" s="41">
        <f t="shared" si="2"/>
        <v>0</v>
      </c>
      <c r="K10" s="41">
        <f>K7+K8+K9</f>
        <v>0</v>
      </c>
      <c r="L10" s="41">
        <f t="shared" si="2"/>
        <v>0</v>
      </c>
      <c r="M10" s="41">
        <f t="shared" si="2"/>
        <v>0</v>
      </c>
      <c r="N10" s="41">
        <f t="shared" si="2"/>
        <v>0</v>
      </c>
      <c r="O10" s="41">
        <f t="shared" si="2"/>
        <v>0</v>
      </c>
      <c r="P10" s="41">
        <f t="shared" si="2"/>
        <v>0</v>
      </c>
      <c r="Q10" s="41">
        <f t="shared" si="2"/>
        <v>0</v>
      </c>
      <c r="R10" s="41">
        <f t="shared" si="2"/>
        <v>0</v>
      </c>
      <c r="S10" s="41">
        <f t="shared" si="2"/>
        <v>0</v>
      </c>
      <c r="T10" s="41">
        <f t="shared" si="2"/>
        <v>0</v>
      </c>
      <c r="U10" s="41">
        <f t="shared" si="2"/>
        <v>-5070098</v>
      </c>
      <c r="V10" s="41">
        <f t="shared" si="2"/>
        <v>-8330680</v>
      </c>
      <c r="W10" s="41">
        <f t="shared" si="2"/>
        <v>222558002</v>
      </c>
      <c r="X10" s="41">
        <f t="shared" si="2"/>
        <v>0</v>
      </c>
      <c r="Y10" s="41">
        <f t="shared" si="2"/>
        <v>222558002</v>
      </c>
    </row>
    <row r="11" spans="1:25" x14ac:dyDescent="0.25">
      <c r="A11" s="326" t="s">
        <v>267</v>
      </c>
      <c r="B11" s="326"/>
      <c r="C11" s="326"/>
      <c r="D11" s="326"/>
      <c r="E11" s="326"/>
      <c r="F11" s="326"/>
      <c r="G11" s="6">
        <v>5</v>
      </c>
      <c r="H11" s="42">
        <v>0</v>
      </c>
      <c r="I11" s="42">
        <v>0</v>
      </c>
      <c r="J11" s="42">
        <v>0</v>
      </c>
      <c r="K11" s="42">
        <v>0</v>
      </c>
      <c r="L11" s="42">
        <v>0</v>
      </c>
      <c r="M11" s="42">
        <v>0</v>
      </c>
      <c r="N11" s="42">
        <v>0</v>
      </c>
      <c r="O11" s="42">
        <v>0</v>
      </c>
      <c r="P11" s="42">
        <v>0</v>
      </c>
      <c r="Q11" s="42">
        <v>0</v>
      </c>
      <c r="R11" s="42">
        <v>0</v>
      </c>
      <c r="S11" s="40">
        <v>0</v>
      </c>
      <c r="T11" s="40">
        <v>0</v>
      </c>
      <c r="U11" s="42">
        <v>0</v>
      </c>
      <c r="V11" s="40">
        <v>2739848</v>
      </c>
      <c r="W11" s="41">
        <f t="shared" ref="W11:W29" si="3">H11+I11+J11+K11-L11+M11+N11+O11+P11+Q11+R11+U11+V11+S11+T11</f>
        <v>2739848</v>
      </c>
      <c r="X11" s="40">
        <v>0</v>
      </c>
      <c r="Y11" s="41">
        <f t="shared" ref="Y11:Y29" si="4">W11+X11</f>
        <v>2739848</v>
      </c>
    </row>
    <row r="12" spans="1:25" x14ac:dyDescent="0.25">
      <c r="A12" s="326" t="s">
        <v>268</v>
      </c>
      <c r="B12" s="326"/>
      <c r="C12" s="326"/>
      <c r="D12" s="326"/>
      <c r="E12" s="326"/>
      <c r="F12" s="326"/>
      <c r="G12" s="6">
        <v>6</v>
      </c>
      <c r="H12" s="42">
        <v>0</v>
      </c>
      <c r="I12" s="42">
        <v>0</v>
      </c>
      <c r="J12" s="42">
        <v>0</v>
      </c>
      <c r="K12" s="42">
        <v>0</v>
      </c>
      <c r="L12" s="42">
        <v>0</v>
      </c>
      <c r="M12" s="42">
        <v>0</v>
      </c>
      <c r="N12" s="40">
        <v>0</v>
      </c>
      <c r="O12" s="42">
        <v>0</v>
      </c>
      <c r="P12" s="42">
        <v>0</v>
      </c>
      <c r="Q12" s="42">
        <v>0</v>
      </c>
      <c r="R12" s="42">
        <v>0</v>
      </c>
      <c r="S12" s="40">
        <v>0</v>
      </c>
      <c r="T12" s="40">
        <v>0</v>
      </c>
      <c r="U12" s="42">
        <v>0</v>
      </c>
      <c r="V12" s="42">
        <v>0</v>
      </c>
      <c r="W12" s="41">
        <f t="shared" si="3"/>
        <v>0</v>
      </c>
      <c r="X12" s="40">
        <v>0</v>
      </c>
      <c r="Y12" s="41">
        <f t="shared" si="4"/>
        <v>0</v>
      </c>
    </row>
    <row r="13" spans="1:25" ht="26.25" customHeight="1" x14ac:dyDescent="0.25">
      <c r="A13" s="326" t="s">
        <v>269</v>
      </c>
      <c r="B13" s="326"/>
      <c r="C13" s="326"/>
      <c r="D13" s="326"/>
      <c r="E13" s="326"/>
      <c r="F13" s="326"/>
      <c r="G13" s="6">
        <v>7</v>
      </c>
      <c r="H13" s="42">
        <v>0</v>
      </c>
      <c r="I13" s="42">
        <v>0</v>
      </c>
      <c r="J13" s="42">
        <v>0</v>
      </c>
      <c r="K13" s="42">
        <v>0</v>
      </c>
      <c r="L13" s="42">
        <v>0</v>
      </c>
      <c r="M13" s="42">
        <v>0</v>
      </c>
      <c r="N13" s="42">
        <v>0</v>
      </c>
      <c r="O13" s="40">
        <v>0</v>
      </c>
      <c r="P13" s="42">
        <v>0</v>
      </c>
      <c r="Q13" s="42">
        <v>0</v>
      </c>
      <c r="R13" s="42">
        <v>0</v>
      </c>
      <c r="S13" s="40">
        <v>0</v>
      </c>
      <c r="T13" s="40">
        <v>0</v>
      </c>
      <c r="U13" s="40">
        <v>0</v>
      </c>
      <c r="V13" s="40">
        <v>0</v>
      </c>
      <c r="W13" s="41">
        <f t="shared" si="3"/>
        <v>0</v>
      </c>
      <c r="X13" s="40">
        <v>0</v>
      </c>
      <c r="Y13" s="41">
        <f t="shared" si="4"/>
        <v>0</v>
      </c>
    </row>
    <row r="14" spans="1:25" ht="39" customHeight="1" x14ac:dyDescent="0.25">
      <c r="A14" s="326" t="s">
        <v>418</v>
      </c>
      <c r="B14" s="326"/>
      <c r="C14" s="326"/>
      <c r="D14" s="326"/>
      <c r="E14" s="326"/>
      <c r="F14" s="326"/>
      <c r="G14" s="6">
        <v>8</v>
      </c>
      <c r="H14" s="42">
        <v>0</v>
      </c>
      <c r="I14" s="42">
        <v>0</v>
      </c>
      <c r="J14" s="42">
        <v>0</v>
      </c>
      <c r="K14" s="42">
        <v>0</v>
      </c>
      <c r="L14" s="42">
        <v>0</v>
      </c>
      <c r="M14" s="42">
        <v>0</v>
      </c>
      <c r="N14" s="42">
        <v>0</v>
      </c>
      <c r="O14" s="42">
        <v>0</v>
      </c>
      <c r="P14" s="40">
        <v>0</v>
      </c>
      <c r="Q14" s="42">
        <v>0</v>
      </c>
      <c r="R14" s="42">
        <v>0</v>
      </c>
      <c r="S14" s="40">
        <v>0</v>
      </c>
      <c r="T14" s="40">
        <v>0</v>
      </c>
      <c r="U14" s="40">
        <v>0</v>
      </c>
      <c r="V14" s="40">
        <v>0</v>
      </c>
      <c r="W14" s="41">
        <f t="shared" si="3"/>
        <v>0</v>
      </c>
      <c r="X14" s="40">
        <v>0</v>
      </c>
      <c r="Y14" s="41">
        <f t="shared" si="4"/>
        <v>0</v>
      </c>
    </row>
    <row r="15" spans="1:25" x14ac:dyDescent="0.25">
      <c r="A15" s="326" t="s">
        <v>270</v>
      </c>
      <c r="B15" s="326"/>
      <c r="C15" s="326"/>
      <c r="D15" s="326"/>
      <c r="E15" s="326"/>
      <c r="F15" s="326"/>
      <c r="G15" s="6">
        <v>9</v>
      </c>
      <c r="H15" s="42">
        <v>0</v>
      </c>
      <c r="I15" s="42">
        <v>0</v>
      </c>
      <c r="J15" s="42">
        <v>0</v>
      </c>
      <c r="K15" s="42">
        <v>0</v>
      </c>
      <c r="L15" s="42">
        <v>0</v>
      </c>
      <c r="M15" s="42">
        <v>0</v>
      </c>
      <c r="N15" s="42">
        <v>0</v>
      </c>
      <c r="O15" s="42">
        <v>0</v>
      </c>
      <c r="P15" s="42">
        <v>0</v>
      </c>
      <c r="Q15" s="40">
        <v>0</v>
      </c>
      <c r="R15" s="42">
        <v>0</v>
      </c>
      <c r="S15" s="40">
        <v>0</v>
      </c>
      <c r="T15" s="40">
        <v>0</v>
      </c>
      <c r="U15" s="40">
        <v>0</v>
      </c>
      <c r="V15" s="40">
        <v>0</v>
      </c>
      <c r="W15" s="41">
        <f t="shared" si="3"/>
        <v>0</v>
      </c>
      <c r="X15" s="40">
        <v>0</v>
      </c>
      <c r="Y15" s="41">
        <f t="shared" si="4"/>
        <v>0</v>
      </c>
    </row>
    <row r="16" spans="1:25" ht="28.5" customHeight="1" x14ac:dyDescent="0.25">
      <c r="A16" s="326" t="s">
        <v>271</v>
      </c>
      <c r="B16" s="326"/>
      <c r="C16" s="326"/>
      <c r="D16" s="326"/>
      <c r="E16" s="326"/>
      <c r="F16" s="326"/>
      <c r="G16" s="6">
        <v>10</v>
      </c>
      <c r="H16" s="42">
        <v>0</v>
      </c>
      <c r="I16" s="42">
        <v>0</v>
      </c>
      <c r="J16" s="42">
        <v>0</v>
      </c>
      <c r="K16" s="42">
        <v>0</v>
      </c>
      <c r="L16" s="42">
        <v>0</v>
      </c>
      <c r="M16" s="42">
        <v>0</v>
      </c>
      <c r="N16" s="42">
        <v>0</v>
      </c>
      <c r="O16" s="42">
        <v>0</v>
      </c>
      <c r="P16" s="42">
        <v>0</v>
      </c>
      <c r="Q16" s="42">
        <v>0</v>
      </c>
      <c r="R16" s="40">
        <v>0</v>
      </c>
      <c r="S16" s="40">
        <v>0</v>
      </c>
      <c r="T16" s="40">
        <v>0</v>
      </c>
      <c r="U16" s="40">
        <v>0</v>
      </c>
      <c r="V16" s="40">
        <v>0</v>
      </c>
      <c r="W16" s="41">
        <f t="shared" si="3"/>
        <v>0</v>
      </c>
      <c r="X16" s="40">
        <v>0</v>
      </c>
      <c r="Y16" s="41">
        <f t="shared" si="4"/>
        <v>0</v>
      </c>
    </row>
    <row r="17" spans="1:25" ht="23.25" customHeight="1" x14ac:dyDescent="0.25">
      <c r="A17" s="326" t="s">
        <v>272</v>
      </c>
      <c r="B17" s="326"/>
      <c r="C17" s="326"/>
      <c r="D17" s="326"/>
      <c r="E17" s="326"/>
      <c r="F17" s="326"/>
      <c r="G17" s="6">
        <v>11</v>
      </c>
      <c r="H17" s="42">
        <v>0</v>
      </c>
      <c r="I17" s="42">
        <v>0</v>
      </c>
      <c r="J17" s="42">
        <v>0</v>
      </c>
      <c r="K17" s="42">
        <v>0</v>
      </c>
      <c r="L17" s="42">
        <v>0</v>
      </c>
      <c r="M17" s="42">
        <v>0</v>
      </c>
      <c r="N17" s="40">
        <v>0</v>
      </c>
      <c r="O17" s="40">
        <v>0</v>
      </c>
      <c r="P17" s="40">
        <v>0</v>
      </c>
      <c r="Q17" s="40">
        <v>0</v>
      </c>
      <c r="R17" s="40">
        <v>0</v>
      </c>
      <c r="S17" s="40">
        <v>0</v>
      </c>
      <c r="T17" s="40">
        <v>0</v>
      </c>
      <c r="U17" s="40">
        <v>0</v>
      </c>
      <c r="V17" s="40">
        <v>0</v>
      </c>
      <c r="W17" s="41">
        <f t="shared" si="3"/>
        <v>0</v>
      </c>
      <c r="X17" s="40">
        <v>0</v>
      </c>
      <c r="Y17" s="41">
        <f t="shared" si="4"/>
        <v>0</v>
      </c>
    </row>
    <row r="18" spans="1:25" x14ac:dyDescent="0.25">
      <c r="A18" s="326" t="s">
        <v>273</v>
      </c>
      <c r="B18" s="326"/>
      <c r="C18" s="326"/>
      <c r="D18" s="326"/>
      <c r="E18" s="326"/>
      <c r="F18" s="326"/>
      <c r="G18" s="6">
        <v>12</v>
      </c>
      <c r="H18" s="42">
        <v>0</v>
      </c>
      <c r="I18" s="42">
        <v>0</v>
      </c>
      <c r="J18" s="42">
        <v>0</v>
      </c>
      <c r="K18" s="42">
        <v>0</v>
      </c>
      <c r="L18" s="42">
        <v>0</v>
      </c>
      <c r="M18" s="42">
        <v>0</v>
      </c>
      <c r="N18" s="40">
        <v>0</v>
      </c>
      <c r="O18" s="40">
        <v>0</v>
      </c>
      <c r="P18" s="40">
        <v>0</v>
      </c>
      <c r="Q18" s="40">
        <v>0</v>
      </c>
      <c r="R18" s="40">
        <v>0</v>
      </c>
      <c r="S18" s="40">
        <v>0</v>
      </c>
      <c r="T18" s="40">
        <v>0</v>
      </c>
      <c r="U18" s="40">
        <v>0</v>
      </c>
      <c r="V18" s="40">
        <v>0</v>
      </c>
      <c r="W18" s="41">
        <f t="shared" si="3"/>
        <v>0</v>
      </c>
      <c r="X18" s="40">
        <v>0</v>
      </c>
      <c r="Y18" s="41">
        <f t="shared" si="4"/>
        <v>0</v>
      </c>
    </row>
    <row r="19" spans="1:25" x14ac:dyDescent="0.25">
      <c r="A19" s="326" t="s">
        <v>274</v>
      </c>
      <c r="B19" s="326"/>
      <c r="C19" s="326"/>
      <c r="D19" s="326"/>
      <c r="E19" s="326"/>
      <c r="F19" s="326"/>
      <c r="G19" s="6">
        <v>13</v>
      </c>
      <c r="H19" s="40">
        <v>0</v>
      </c>
      <c r="I19" s="40">
        <v>0</v>
      </c>
      <c r="J19" s="40">
        <v>0</v>
      </c>
      <c r="K19" s="40">
        <v>0</v>
      </c>
      <c r="L19" s="40">
        <v>0</v>
      </c>
      <c r="M19" s="40">
        <v>0</v>
      </c>
      <c r="N19" s="40">
        <v>0</v>
      </c>
      <c r="O19" s="40">
        <v>0</v>
      </c>
      <c r="P19" s="40">
        <v>0</v>
      </c>
      <c r="Q19" s="40">
        <v>0</v>
      </c>
      <c r="R19" s="40">
        <v>0</v>
      </c>
      <c r="S19" s="40">
        <v>0</v>
      </c>
      <c r="T19" s="40">
        <v>0</v>
      </c>
      <c r="U19" s="40">
        <v>0</v>
      </c>
      <c r="V19" s="40">
        <v>0</v>
      </c>
      <c r="W19" s="41">
        <f t="shared" si="3"/>
        <v>0</v>
      </c>
      <c r="X19" s="40">
        <v>0</v>
      </c>
      <c r="Y19" s="41">
        <f t="shared" si="4"/>
        <v>0</v>
      </c>
    </row>
    <row r="20" spans="1:25" x14ac:dyDescent="0.25">
      <c r="A20" s="326" t="s">
        <v>275</v>
      </c>
      <c r="B20" s="326"/>
      <c r="C20" s="326"/>
      <c r="D20" s="326"/>
      <c r="E20" s="326"/>
      <c r="F20" s="326"/>
      <c r="G20" s="6">
        <v>14</v>
      </c>
      <c r="H20" s="42">
        <v>0</v>
      </c>
      <c r="I20" s="42">
        <v>0</v>
      </c>
      <c r="J20" s="42">
        <v>0</v>
      </c>
      <c r="K20" s="42">
        <v>0</v>
      </c>
      <c r="L20" s="42">
        <v>0</v>
      </c>
      <c r="M20" s="42">
        <v>0</v>
      </c>
      <c r="N20" s="40">
        <v>0</v>
      </c>
      <c r="O20" s="40">
        <v>0</v>
      </c>
      <c r="P20" s="40">
        <v>0</v>
      </c>
      <c r="Q20" s="40">
        <v>0</v>
      </c>
      <c r="R20" s="40">
        <v>0</v>
      </c>
      <c r="S20" s="40">
        <v>0</v>
      </c>
      <c r="T20" s="40">
        <v>0</v>
      </c>
      <c r="U20" s="40">
        <v>0</v>
      </c>
      <c r="V20" s="40">
        <v>0</v>
      </c>
      <c r="W20" s="41">
        <f t="shared" si="3"/>
        <v>0</v>
      </c>
      <c r="X20" s="40">
        <v>0</v>
      </c>
      <c r="Y20" s="41">
        <f t="shared" si="4"/>
        <v>0</v>
      </c>
    </row>
    <row r="21" spans="1:25" ht="30.75" customHeight="1" x14ac:dyDescent="0.25">
      <c r="A21" s="326" t="s">
        <v>419</v>
      </c>
      <c r="B21" s="326"/>
      <c r="C21" s="326"/>
      <c r="D21" s="326"/>
      <c r="E21" s="326"/>
      <c r="F21" s="326"/>
      <c r="G21" s="6">
        <v>15</v>
      </c>
      <c r="H21" s="40">
        <v>0</v>
      </c>
      <c r="I21" s="40">
        <v>0</v>
      </c>
      <c r="J21" s="40">
        <v>0</v>
      </c>
      <c r="K21" s="40">
        <v>0</v>
      </c>
      <c r="L21" s="40">
        <v>0</v>
      </c>
      <c r="M21" s="40">
        <v>0</v>
      </c>
      <c r="N21" s="40">
        <v>0</v>
      </c>
      <c r="O21" s="40">
        <v>0</v>
      </c>
      <c r="P21" s="40">
        <v>0</v>
      </c>
      <c r="Q21" s="40">
        <v>0</v>
      </c>
      <c r="R21" s="40">
        <v>0</v>
      </c>
      <c r="S21" s="40">
        <v>0</v>
      </c>
      <c r="T21" s="40">
        <v>0</v>
      </c>
      <c r="U21" s="40">
        <v>0</v>
      </c>
      <c r="V21" s="40">
        <v>0</v>
      </c>
      <c r="W21" s="41">
        <f t="shared" si="3"/>
        <v>0</v>
      </c>
      <c r="X21" s="40">
        <v>0</v>
      </c>
      <c r="Y21" s="41">
        <f t="shared" si="4"/>
        <v>0</v>
      </c>
    </row>
    <row r="22" spans="1:25" ht="28.5" customHeight="1" x14ac:dyDescent="0.25">
      <c r="A22" s="326" t="s">
        <v>420</v>
      </c>
      <c r="B22" s="326"/>
      <c r="C22" s="326"/>
      <c r="D22" s="326"/>
      <c r="E22" s="326"/>
      <c r="F22" s="326"/>
      <c r="G22" s="6">
        <v>16</v>
      </c>
      <c r="H22" s="40">
        <v>0</v>
      </c>
      <c r="I22" s="40">
        <v>0</v>
      </c>
      <c r="J22" s="40">
        <v>0</v>
      </c>
      <c r="K22" s="40">
        <v>0</v>
      </c>
      <c r="L22" s="40">
        <v>0</v>
      </c>
      <c r="M22" s="40">
        <v>0</v>
      </c>
      <c r="N22" s="40">
        <v>0</v>
      </c>
      <c r="O22" s="40">
        <v>0</v>
      </c>
      <c r="P22" s="40">
        <v>0</v>
      </c>
      <c r="Q22" s="40">
        <v>0</v>
      </c>
      <c r="R22" s="40">
        <v>0</v>
      </c>
      <c r="S22" s="40">
        <v>0</v>
      </c>
      <c r="T22" s="40">
        <v>0</v>
      </c>
      <c r="U22" s="40">
        <v>0</v>
      </c>
      <c r="V22" s="40">
        <v>0</v>
      </c>
      <c r="W22" s="41">
        <f t="shared" si="3"/>
        <v>0</v>
      </c>
      <c r="X22" s="40">
        <v>0</v>
      </c>
      <c r="Y22" s="41">
        <f t="shared" si="4"/>
        <v>0</v>
      </c>
    </row>
    <row r="23" spans="1:25" ht="26.25" customHeight="1" x14ac:dyDescent="0.25">
      <c r="A23" s="326" t="s">
        <v>421</v>
      </c>
      <c r="B23" s="326"/>
      <c r="C23" s="326"/>
      <c r="D23" s="326"/>
      <c r="E23" s="326"/>
      <c r="F23" s="326"/>
      <c r="G23" s="6">
        <v>17</v>
      </c>
      <c r="H23" s="40">
        <v>0</v>
      </c>
      <c r="I23" s="40">
        <v>0</v>
      </c>
      <c r="J23" s="40">
        <v>0</v>
      </c>
      <c r="K23" s="40">
        <v>0</v>
      </c>
      <c r="L23" s="40">
        <v>0</v>
      </c>
      <c r="M23" s="40">
        <v>0</v>
      </c>
      <c r="N23" s="40">
        <v>0</v>
      </c>
      <c r="O23" s="40">
        <v>0</v>
      </c>
      <c r="P23" s="40">
        <v>0</v>
      </c>
      <c r="Q23" s="40">
        <v>0</v>
      </c>
      <c r="R23" s="40">
        <v>0</v>
      </c>
      <c r="S23" s="40">
        <v>0</v>
      </c>
      <c r="T23" s="40">
        <v>0</v>
      </c>
      <c r="U23" s="40">
        <v>0</v>
      </c>
      <c r="V23" s="40">
        <v>0</v>
      </c>
      <c r="W23" s="41">
        <f t="shared" si="3"/>
        <v>0</v>
      </c>
      <c r="X23" s="40">
        <v>0</v>
      </c>
      <c r="Y23" s="41">
        <f t="shared" si="4"/>
        <v>0</v>
      </c>
    </row>
    <row r="24" spans="1:25" x14ac:dyDescent="0.25">
      <c r="A24" s="326" t="s">
        <v>276</v>
      </c>
      <c r="B24" s="326"/>
      <c r="C24" s="326"/>
      <c r="D24" s="326"/>
      <c r="E24" s="326"/>
      <c r="F24" s="326"/>
      <c r="G24" s="6">
        <v>18</v>
      </c>
      <c r="H24" s="40">
        <v>0</v>
      </c>
      <c r="I24" s="40">
        <v>0</v>
      </c>
      <c r="J24" s="40">
        <v>0</v>
      </c>
      <c r="K24" s="40">
        <v>0</v>
      </c>
      <c r="L24" s="40">
        <v>0</v>
      </c>
      <c r="M24" s="40">
        <v>0</v>
      </c>
      <c r="N24" s="40">
        <v>0</v>
      </c>
      <c r="O24" s="40">
        <v>0</v>
      </c>
      <c r="P24" s="40">
        <v>0</v>
      </c>
      <c r="Q24" s="40">
        <v>0</v>
      </c>
      <c r="R24" s="40">
        <v>0</v>
      </c>
      <c r="S24" s="40">
        <v>0</v>
      </c>
      <c r="T24" s="40">
        <v>0</v>
      </c>
      <c r="U24" s="40">
        <v>0</v>
      </c>
      <c r="V24" s="40">
        <v>0</v>
      </c>
      <c r="W24" s="41">
        <f t="shared" si="3"/>
        <v>0</v>
      </c>
      <c r="X24" s="40">
        <v>0</v>
      </c>
      <c r="Y24" s="41">
        <f t="shared" si="4"/>
        <v>0</v>
      </c>
    </row>
    <row r="25" spans="1:25" x14ac:dyDescent="0.25">
      <c r="A25" s="326" t="s">
        <v>422</v>
      </c>
      <c r="B25" s="326"/>
      <c r="C25" s="326"/>
      <c r="D25" s="326"/>
      <c r="E25" s="326"/>
      <c r="F25" s="326"/>
      <c r="G25" s="6">
        <v>19</v>
      </c>
      <c r="H25" s="40">
        <v>0</v>
      </c>
      <c r="I25" s="40">
        <v>0</v>
      </c>
      <c r="J25" s="40">
        <v>0</v>
      </c>
      <c r="K25" s="40">
        <v>0</v>
      </c>
      <c r="L25" s="40">
        <v>0</v>
      </c>
      <c r="M25" s="40">
        <v>0</v>
      </c>
      <c r="N25" s="40">
        <v>0</v>
      </c>
      <c r="O25" s="40">
        <v>0</v>
      </c>
      <c r="P25" s="40">
        <v>0</v>
      </c>
      <c r="Q25" s="40">
        <v>0</v>
      </c>
      <c r="R25" s="40">
        <v>0</v>
      </c>
      <c r="S25" s="40">
        <v>0</v>
      </c>
      <c r="T25" s="40">
        <v>0</v>
      </c>
      <c r="U25" s="40">
        <v>0</v>
      </c>
      <c r="V25" s="40">
        <v>0</v>
      </c>
      <c r="W25" s="41">
        <f t="shared" si="3"/>
        <v>0</v>
      </c>
      <c r="X25" s="40">
        <v>0</v>
      </c>
      <c r="Y25" s="41">
        <f t="shared" si="4"/>
        <v>0</v>
      </c>
    </row>
    <row r="26" spans="1:25" ht="12.75" customHeight="1" x14ac:dyDescent="0.25">
      <c r="A26" s="326" t="s">
        <v>430</v>
      </c>
      <c r="B26" s="326"/>
      <c r="C26" s="326"/>
      <c r="D26" s="326"/>
      <c r="E26" s="326"/>
      <c r="F26" s="326"/>
      <c r="G26" s="6">
        <v>20</v>
      </c>
      <c r="H26" s="40">
        <v>0</v>
      </c>
      <c r="I26" s="40">
        <v>0</v>
      </c>
      <c r="J26" s="40">
        <v>0</v>
      </c>
      <c r="K26" s="40">
        <v>0</v>
      </c>
      <c r="L26" s="40">
        <v>0</v>
      </c>
      <c r="M26" s="40">
        <v>0</v>
      </c>
      <c r="N26" s="40">
        <v>0</v>
      </c>
      <c r="O26" s="40">
        <v>0</v>
      </c>
      <c r="P26" s="40">
        <v>0</v>
      </c>
      <c r="Q26" s="40">
        <v>0</v>
      </c>
      <c r="R26" s="40">
        <v>0</v>
      </c>
      <c r="S26" s="40">
        <v>0</v>
      </c>
      <c r="T26" s="40">
        <v>0</v>
      </c>
      <c r="U26" s="40">
        <v>0</v>
      </c>
      <c r="V26" s="40">
        <v>0</v>
      </c>
      <c r="W26" s="41">
        <f t="shared" si="3"/>
        <v>0</v>
      </c>
      <c r="X26" s="40">
        <v>0</v>
      </c>
      <c r="Y26" s="41">
        <f t="shared" si="4"/>
        <v>0</v>
      </c>
    </row>
    <row r="27" spans="1:25" ht="12.75" customHeight="1" x14ac:dyDescent="0.25">
      <c r="A27" s="326" t="s">
        <v>423</v>
      </c>
      <c r="B27" s="326"/>
      <c r="C27" s="326"/>
      <c r="D27" s="326"/>
      <c r="E27" s="326"/>
      <c r="F27" s="326"/>
      <c r="G27" s="6">
        <v>21</v>
      </c>
      <c r="H27" s="40">
        <v>0</v>
      </c>
      <c r="I27" s="40">
        <v>0</v>
      </c>
      <c r="J27" s="40">
        <v>0</v>
      </c>
      <c r="K27" s="40">
        <v>0</v>
      </c>
      <c r="L27" s="40">
        <v>0</v>
      </c>
      <c r="M27" s="40">
        <v>0</v>
      </c>
      <c r="N27" s="40">
        <v>0</v>
      </c>
      <c r="O27" s="40">
        <v>0</v>
      </c>
      <c r="P27" s="40">
        <v>0</v>
      </c>
      <c r="Q27" s="40">
        <v>0</v>
      </c>
      <c r="R27" s="40">
        <v>0</v>
      </c>
      <c r="S27" s="40">
        <v>0</v>
      </c>
      <c r="T27" s="40">
        <v>0</v>
      </c>
      <c r="U27" s="40">
        <v>0</v>
      </c>
      <c r="V27" s="40">
        <v>0</v>
      </c>
      <c r="W27" s="41">
        <f t="shared" si="3"/>
        <v>0</v>
      </c>
      <c r="X27" s="40">
        <v>0</v>
      </c>
      <c r="Y27" s="41">
        <f t="shared" si="4"/>
        <v>0</v>
      </c>
    </row>
    <row r="28" spans="1:25" ht="12.75" customHeight="1" x14ac:dyDescent="0.25">
      <c r="A28" s="326" t="s">
        <v>424</v>
      </c>
      <c r="B28" s="326"/>
      <c r="C28" s="326"/>
      <c r="D28" s="326"/>
      <c r="E28" s="326"/>
      <c r="F28" s="326"/>
      <c r="G28" s="6">
        <v>22</v>
      </c>
      <c r="H28" s="40">
        <v>0</v>
      </c>
      <c r="I28" s="40">
        <v>0</v>
      </c>
      <c r="J28" s="40">
        <v>0</v>
      </c>
      <c r="K28" s="40">
        <v>0</v>
      </c>
      <c r="L28" s="40">
        <v>0</v>
      </c>
      <c r="M28" s="40">
        <v>0</v>
      </c>
      <c r="N28" s="40">
        <v>0</v>
      </c>
      <c r="O28" s="40">
        <v>0</v>
      </c>
      <c r="P28" s="40">
        <v>0</v>
      </c>
      <c r="Q28" s="40">
        <v>0</v>
      </c>
      <c r="R28" s="40">
        <v>0</v>
      </c>
      <c r="S28" s="40">
        <v>0</v>
      </c>
      <c r="T28" s="40">
        <v>0</v>
      </c>
      <c r="U28" s="40">
        <f>-V28</f>
        <v>-8330680</v>
      </c>
      <c r="V28" s="40">
        <f>-V7</f>
        <v>8330680</v>
      </c>
      <c r="W28" s="41">
        <f t="shared" si="3"/>
        <v>0</v>
      </c>
      <c r="X28" s="40">
        <v>0</v>
      </c>
      <c r="Y28" s="41">
        <f t="shared" si="4"/>
        <v>0</v>
      </c>
    </row>
    <row r="29" spans="1:25" ht="12.75" customHeight="1" x14ac:dyDescent="0.25">
      <c r="A29" s="326" t="s">
        <v>425</v>
      </c>
      <c r="B29" s="326"/>
      <c r="C29" s="326"/>
      <c r="D29" s="326"/>
      <c r="E29" s="326"/>
      <c r="F29" s="326"/>
      <c r="G29" s="6">
        <v>23</v>
      </c>
      <c r="H29" s="40">
        <v>0</v>
      </c>
      <c r="I29" s="40">
        <v>0</v>
      </c>
      <c r="J29" s="40">
        <v>0</v>
      </c>
      <c r="K29" s="40">
        <v>0</v>
      </c>
      <c r="L29" s="40">
        <v>0</v>
      </c>
      <c r="M29" s="40">
        <v>0</v>
      </c>
      <c r="N29" s="40">
        <v>0</v>
      </c>
      <c r="O29" s="40">
        <v>0</v>
      </c>
      <c r="P29" s="40">
        <v>0</v>
      </c>
      <c r="Q29" s="40">
        <v>0</v>
      </c>
      <c r="R29" s="40">
        <v>0</v>
      </c>
      <c r="S29" s="40">
        <v>0</v>
      </c>
      <c r="T29" s="40">
        <v>0</v>
      </c>
      <c r="U29" s="40">
        <v>0</v>
      </c>
      <c r="V29" s="40">
        <v>0</v>
      </c>
      <c r="W29" s="41">
        <f t="shared" si="3"/>
        <v>0</v>
      </c>
      <c r="X29" s="40">
        <v>0</v>
      </c>
      <c r="Y29" s="41">
        <f t="shared" si="4"/>
        <v>0</v>
      </c>
    </row>
    <row r="30" spans="1:25" ht="21.75" customHeight="1" x14ac:dyDescent="0.25">
      <c r="A30" s="344" t="s">
        <v>426</v>
      </c>
      <c r="B30" s="344"/>
      <c r="C30" s="344"/>
      <c r="D30" s="344"/>
      <c r="E30" s="344"/>
      <c r="F30" s="344"/>
      <c r="G30" s="8">
        <v>24</v>
      </c>
      <c r="H30" s="43">
        <f>SUM(H10:H29)</f>
        <v>235957660</v>
      </c>
      <c r="I30" s="43">
        <f t="shared" ref="I30:Y30" si="5">SUM(I10:I29)</f>
        <v>1120</v>
      </c>
      <c r="J30" s="43">
        <f t="shared" si="5"/>
        <v>0</v>
      </c>
      <c r="K30" s="43">
        <f t="shared" si="5"/>
        <v>0</v>
      </c>
      <c r="L30" s="43">
        <f t="shared" si="5"/>
        <v>0</v>
      </c>
      <c r="M30" s="43">
        <f t="shared" si="5"/>
        <v>0</v>
      </c>
      <c r="N30" s="43">
        <f t="shared" si="5"/>
        <v>0</v>
      </c>
      <c r="O30" s="43">
        <f t="shared" si="5"/>
        <v>0</v>
      </c>
      <c r="P30" s="43">
        <f t="shared" si="5"/>
        <v>0</v>
      </c>
      <c r="Q30" s="43">
        <f t="shared" si="5"/>
        <v>0</v>
      </c>
      <c r="R30" s="43">
        <f t="shared" si="5"/>
        <v>0</v>
      </c>
      <c r="S30" s="43">
        <f t="shared" si="5"/>
        <v>0</v>
      </c>
      <c r="T30" s="43">
        <f t="shared" si="5"/>
        <v>0</v>
      </c>
      <c r="U30" s="43">
        <f t="shared" si="5"/>
        <v>-13400778</v>
      </c>
      <c r="V30" s="43">
        <f t="shared" si="5"/>
        <v>2739848</v>
      </c>
      <c r="W30" s="43">
        <f t="shared" si="5"/>
        <v>225297850</v>
      </c>
      <c r="X30" s="43">
        <f t="shared" si="5"/>
        <v>0</v>
      </c>
      <c r="Y30" s="43">
        <f t="shared" si="5"/>
        <v>225297850</v>
      </c>
    </row>
    <row r="31" spans="1:25" x14ac:dyDescent="0.25">
      <c r="A31" s="345" t="s">
        <v>277</v>
      </c>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6"/>
    </row>
    <row r="32" spans="1:25" ht="36.75" customHeight="1" x14ac:dyDescent="0.25">
      <c r="A32" s="347" t="s">
        <v>278</v>
      </c>
      <c r="B32" s="347"/>
      <c r="C32" s="347"/>
      <c r="D32" s="347"/>
      <c r="E32" s="347"/>
      <c r="F32" s="347"/>
      <c r="G32" s="7">
        <v>25</v>
      </c>
      <c r="H32" s="41">
        <f>SUM(H12:H20)</f>
        <v>0</v>
      </c>
      <c r="I32" s="41">
        <f t="shared" ref="I32:Y32" si="6">SUM(I12:I20)</f>
        <v>0</v>
      </c>
      <c r="J32" s="41">
        <f t="shared" si="6"/>
        <v>0</v>
      </c>
      <c r="K32" s="41">
        <f t="shared" si="6"/>
        <v>0</v>
      </c>
      <c r="L32" s="41">
        <f t="shared" si="6"/>
        <v>0</v>
      </c>
      <c r="M32" s="41">
        <f t="shared" si="6"/>
        <v>0</v>
      </c>
      <c r="N32" s="41">
        <f t="shared" si="6"/>
        <v>0</v>
      </c>
      <c r="O32" s="41">
        <f t="shared" si="6"/>
        <v>0</v>
      </c>
      <c r="P32" s="41">
        <f t="shared" si="6"/>
        <v>0</v>
      </c>
      <c r="Q32" s="41">
        <f t="shared" si="6"/>
        <v>0</v>
      </c>
      <c r="R32" s="41">
        <f t="shared" si="6"/>
        <v>0</v>
      </c>
      <c r="S32" s="41">
        <f t="shared" ref="S32:T32" si="7">SUM(S12:S20)</f>
        <v>0</v>
      </c>
      <c r="T32" s="41">
        <f t="shared" si="7"/>
        <v>0</v>
      </c>
      <c r="U32" s="41">
        <f t="shared" si="6"/>
        <v>0</v>
      </c>
      <c r="V32" s="41">
        <f t="shared" si="6"/>
        <v>0</v>
      </c>
      <c r="W32" s="41">
        <f t="shared" si="6"/>
        <v>0</v>
      </c>
      <c r="X32" s="41">
        <f t="shared" si="6"/>
        <v>0</v>
      </c>
      <c r="Y32" s="41">
        <f t="shared" si="6"/>
        <v>0</v>
      </c>
    </row>
    <row r="33" spans="1:25" ht="31.5" customHeight="1" x14ac:dyDescent="0.25">
      <c r="A33" s="347" t="s">
        <v>427</v>
      </c>
      <c r="B33" s="347"/>
      <c r="C33" s="347"/>
      <c r="D33" s="347"/>
      <c r="E33" s="347"/>
      <c r="F33" s="347"/>
      <c r="G33" s="7">
        <v>26</v>
      </c>
      <c r="H33" s="41">
        <f>H11+H32</f>
        <v>0</v>
      </c>
      <c r="I33" s="41">
        <f t="shared" ref="I33:Y33" si="8">I11+I32</f>
        <v>0</v>
      </c>
      <c r="J33" s="41">
        <f t="shared" si="8"/>
        <v>0</v>
      </c>
      <c r="K33" s="41">
        <f t="shared" si="8"/>
        <v>0</v>
      </c>
      <c r="L33" s="41">
        <f t="shared" si="8"/>
        <v>0</v>
      </c>
      <c r="M33" s="41">
        <f t="shared" si="8"/>
        <v>0</v>
      </c>
      <c r="N33" s="41">
        <f t="shared" si="8"/>
        <v>0</v>
      </c>
      <c r="O33" s="41">
        <f t="shared" si="8"/>
        <v>0</v>
      </c>
      <c r="P33" s="41">
        <f t="shared" si="8"/>
        <v>0</v>
      </c>
      <c r="Q33" s="41">
        <f t="shared" si="8"/>
        <v>0</v>
      </c>
      <c r="R33" s="41">
        <f t="shared" si="8"/>
        <v>0</v>
      </c>
      <c r="S33" s="41">
        <f t="shared" ref="S33:T33" si="9">S11+S32</f>
        <v>0</v>
      </c>
      <c r="T33" s="41">
        <f t="shared" si="9"/>
        <v>0</v>
      </c>
      <c r="U33" s="41">
        <f t="shared" si="8"/>
        <v>0</v>
      </c>
      <c r="V33" s="41">
        <f t="shared" si="8"/>
        <v>2739848</v>
      </c>
      <c r="W33" s="41">
        <f t="shared" si="8"/>
        <v>2739848</v>
      </c>
      <c r="X33" s="41">
        <f t="shared" si="8"/>
        <v>0</v>
      </c>
      <c r="Y33" s="41">
        <f t="shared" si="8"/>
        <v>2739848</v>
      </c>
    </row>
    <row r="34" spans="1:25" ht="30.75" customHeight="1" x14ac:dyDescent="0.25">
      <c r="A34" s="348" t="s">
        <v>428</v>
      </c>
      <c r="B34" s="348"/>
      <c r="C34" s="348"/>
      <c r="D34" s="348"/>
      <c r="E34" s="348"/>
      <c r="F34" s="348"/>
      <c r="G34" s="8">
        <v>27</v>
      </c>
      <c r="H34" s="43">
        <f>SUM(H21:H29)</f>
        <v>0</v>
      </c>
      <c r="I34" s="43">
        <f t="shared" ref="I34:Y34" si="10">SUM(I21:I29)</f>
        <v>0</v>
      </c>
      <c r="J34" s="43">
        <f t="shared" si="10"/>
        <v>0</v>
      </c>
      <c r="K34" s="43">
        <f t="shared" si="10"/>
        <v>0</v>
      </c>
      <c r="L34" s="43">
        <f t="shared" si="10"/>
        <v>0</v>
      </c>
      <c r="M34" s="43">
        <f t="shared" si="10"/>
        <v>0</v>
      </c>
      <c r="N34" s="43">
        <f t="shared" si="10"/>
        <v>0</v>
      </c>
      <c r="O34" s="43">
        <f t="shared" si="10"/>
        <v>0</v>
      </c>
      <c r="P34" s="43">
        <f t="shared" si="10"/>
        <v>0</v>
      </c>
      <c r="Q34" s="43">
        <f t="shared" si="10"/>
        <v>0</v>
      </c>
      <c r="R34" s="43">
        <f t="shared" si="10"/>
        <v>0</v>
      </c>
      <c r="S34" s="43">
        <f t="shared" ref="S34:T34" si="11">SUM(S21:S29)</f>
        <v>0</v>
      </c>
      <c r="T34" s="43">
        <f t="shared" si="11"/>
        <v>0</v>
      </c>
      <c r="U34" s="43">
        <f t="shared" si="10"/>
        <v>-8330680</v>
      </c>
      <c r="V34" s="43">
        <f t="shared" si="10"/>
        <v>8330680</v>
      </c>
      <c r="W34" s="43">
        <f t="shared" si="10"/>
        <v>0</v>
      </c>
      <c r="X34" s="43">
        <f t="shared" si="10"/>
        <v>0</v>
      </c>
      <c r="Y34" s="43">
        <f t="shared" si="10"/>
        <v>0</v>
      </c>
    </row>
    <row r="35" spans="1:25" x14ac:dyDescent="0.25">
      <c r="A35" s="345" t="s">
        <v>279</v>
      </c>
      <c r="B35" s="349"/>
      <c r="C35" s="349"/>
      <c r="D35" s="349"/>
      <c r="E35" s="349"/>
      <c r="F35" s="349"/>
      <c r="G35" s="349"/>
      <c r="H35" s="349"/>
      <c r="I35" s="349"/>
      <c r="J35" s="349"/>
      <c r="K35" s="349"/>
      <c r="L35" s="349"/>
      <c r="M35" s="349"/>
      <c r="N35" s="349"/>
      <c r="O35" s="349"/>
      <c r="P35" s="349"/>
      <c r="Q35" s="349"/>
      <c r="R35" s="349"/>
      <c r="S35" s="349"/>
      <c r="T35" s="349"/>
      <c r="U35" s="349"/>
      <c r="V35" s="349"/>
      <c r="W35" s="349"/>
      <c r="X35" s="349"/>
      <c r="Y35" s="349"/>
    </row>
    <row r="36" spans="1:25" ht="12.75" customHeight="1" x14ac:dyDescent="0.25">
      <c r="A36" s="343" t="s">
        <v>301</v>
      </c>
      <c r="B36" s="343"/>
      <c r="C36" s="343"/>
      <c r="D36" s="343"/>
      <c r="E36" s="343"/>
      <c r="F36" s="343"/>
      <c r="G36" s="6">
        <v>28</v>
      </c>
      <c r="H36" s="40">
        <f>+H30</f>
        <v>235957660</v>
      </c>
      <c r="I36" s="40">
        <f t="shared" ref="I36:V36" si="12">+I30</f>
        <v>1120</v>
      </c>
      <c r="J36" s="40">
        <f t="shared" si="12"/>
        <v>0</v>
      </c>
      <c r="K36" s="40">
        <f t="shared" si="12"/>
        <v>0</v>
      </c>
      <c r="L36" s="40">
        <f t="shared" si="12"/>
        <v>0</v>
      </c>
      <c r="M36" s="40">
        <f t="shared" si="12"/>
        <v>0</v>
      </c>
      <c r="N36" s="40">
        <f t="shared" si="12"/>
        <v>0</v>
      </c>
      <c r="O36" s="40">
        <f t="shared" si="12"/>
        <v>0</v>
      </c>
      <c r="P36" s="40">
        <f t="shared" si="12"/>
        <v>0</v>
      </c>
      <c r="Q36" s="40">
        <f t="shared" si="12"/>
        <v>0</v>
      </c>
      <c r="R36" s="40">
        <f t="shared" si="12"/>
        <v>0</v>
      </c>
      <c r="S36" s="40">
        <f t="shared" si="12"/>
        <v>0</v>
      </c>
      <c r="T36" s="40">
        <f t="shared" si="12"/>
        <v>0</v>
      </c>
      <c r="U36" s="40">
        <f t="shared" si="12"/>
        <v>-13400778</v>
      </c>
      <c r="V36" s="40">
        <f t="shared" si="12"/>
        <v>2739848</v>
      </c>
      <c r="W36" s="44">
        <f>H36+I36+J36+K36-L36+M36+N36+O36+P36+Q36+R36+U36+V36+S36+T36</f>
        <v>225297850</v>
      </c>
      <c r="X36" s="40">
        <v>0</v>
      </c>
      <c r="Y36" s="44">
        <f t="shared" ref="Y36:Y38" si="13">W36+X36</f>
        <v>225297850</v>
      </c>
    </row>
    <row r="37" spans="1:25" ht="12.75" customHeight="1" x14ac:dyDescent="0.25">
      <c r="A37" s="326" t="s">
        <v>265</v>
      </c>
      <c r="B37" s="326"/>
      <c r="C37" s="326"/>
      <c r="D37" s="326"/>
      <c r="E37" s="326"/>
      <c r="F37" s="326"/>
      <c r="G37" s="6">
        <v>29</v>
      </c>
      <c r="H37" s="40">
        <v>0</v>
      </c>
      <c r="I37" s="40">
        <v>0</v>
      </c>
      <c r="J37" s="40">
        <v>0</v>
      </c>
      <c r="K37" s="40">
        <v>0</v>
      </c>
      <c r="L37" s="40">
        <v>0</v>
      </c>
      <c r="M37" s="40">
        <v>0</v>
      </c>
      <c r="N37" s="40">
        <v>0</v>
      </c>
      <c r="O37" s="40">
        <v>0</v>
      </c>
      <c r="P37" s="40">
        <v>0</v>
      </c>
      <c r="Q37" s="40">
        <v>0</v>
      </c>
      <c r="R37" s="40">
        <v>0</v>
      </c>
      <c r="S37" s="40">
        <v>0</v>
      </c>
      <c r="T37" s="40">
        <v>0</v>
      </c>
      <c r="U37" s="40">
        <v>0</v>
      </c>
      <c r="V37" s="40">
        <v>0</v>
      </c>
      <c r="W37" s="44">
        <f t="shared" ref="W37:W38" si="14">H37+I37+J37+K37-L37+M37+N37+O37+P37+Q37+R37+U37+V37+S37+T37</f>
        <v>0</v>
      </c>
      <c r="X37" s="40">
        <v>0</v>
      </c>
      <c r="Y37" s="44">
        <f t="shared" si="13"/>
        <v>0</v>
      </c>
    </row>
    <row r="38" spans="1:25" ht="12.75" customHeight="1" x14ac:dyDescent="0.25">
      <c r="A38" s="326" t="s">
        <v>266</v>
      </c>
      <c r="B38" s="326"/>
      <c r="C38" s="326"/>
      <c r="D38" s="326"/>
      <c r="E38" s="326"/>
      <c r="F38" s="326"/>
      <c r="G38" s="6">
        <v>30</v>
      </c>
      <c r="H38" s="40">
        <v>0</v>
      </c>
      <c r="I38" s="40">
        <v>0</v>
      </c>
      <c r="J38" s="40">
        <v>0</v>
      </c>
      <c r="K38" s="40">
        <v>0</v>
      </c>
      <c r="L38" s="40">
        <v>0</v>
      </c>
      <c r="M38" s="40">
        <v>0</v>
      </c>
      <c r="N38" s="40">
        <v>0</v>
      </c>
      <c r="O38" s="40">
        <v>0</v>
      </c>
      <c r="P38" s="40">
        <v>0</v>
      </c>
      <c r="Q38" s="40">
        <v>0</v>
      </c>
      <c r="R38" s="40">
        <v>0</v>
      </c>
      <c r="S38" s="40">
        <v>0</v>
      </c>
      <c r="T38" s="40">
        <v>0</v>
      </c>
      <c r="U38" s="40">
        <v>0</v>
      </c>
      <c r="V38" s="40">
        <v>0</v>
      </c>
      <c r="W38" s="44">
        <f t="shared" si="14"/>
        <v>0</v>
      </c>
      <c r="X38" s="40">
        <v>0</v>
      </c>
      <c r="Y38" s="44">
        <f t="shared" si="13"/>
        <v>0</v>
      </c>
    </row>
    <row r="39" spans="1:25" ht="25.5" customHeight="1" x14ac:dyDescent="0.25">
      <c r="A39" s="327" t="s">
        <v>429</v>
      </c>
      <c r="B39" s="327"/>
      <c r="C39" s="327"/>
      <c r="D39" s="327"/>
      <c r="E39" s="327"/>
      <c r="F39" s="327"/>
      <c r="G39" s="7">
        <v>31</v>
      </c>
      <c r="H39" s="41">
        <f>H36+H37+H38</f>
        <v>235957660</v>
      </c>
      <c r="I39" s="41">
        <f t="shared" ref="I39:Y39" si="15">I36+I37+I38</f>
        <v>1120</v>
      </c>
      <c r="J39" s="41">
        <f t="shared" si="15"/>
        <v>0</v>
      </c>
      <c r="K39" s="41">
        <f t="shared" si="15"/>
        <v>0</v>
      </c>
      <c r="L39" s="41">
        <f t="shared" si="15"/>
        <v>0</v>
      </c>
      <c r="M39" s="41">
        <f t="shared" si="15"/>
        <v>0</v>
      </c>
      <c r="N39" s="41">
        <f t="shared" si="15"/>
        <v>0</v>
      </c>
      <c r="O39" s="41">
        <f t="shared" si="15"/>
        <v>0</v>
      </c>
      <c r="P39" s="41">
        <f t="shared" si="15"/>
        <v>0</v>
      </c>
      <c r="Q39" s="41">
        <f t="shared" si="15"/>
        <v>0</v>
      </c>
      <c r="R39" s="41">
        <f t="shared" si="15"/>
        <v>0</v>
      </c>
      <c r="S39" s="41">
        <f t="shared" si="15"/>
        <v>0</v>
      </c>
      <c r="T39" s="41">
        <f t="shared" si="15"/>
        <v>0</v>
      </c>
      <c r="U39" s="41">
        <f t="shared" si="15"/>
        <v>-13400778</v>
      </c>
      <c r="V39" s="41">
        <f t="shared" si="15"/>
        <v>2739848</v>
      </c>
      <c r="W39" s="41">
        <f t="shared" si="15"/>
        <v>225297850</v>
      </c>
      <c r="X39" s="41">
        <f t="shared" si="15"/>
        <v>0</v>
      </c>
      <c r="Y39" s="41">
        <f t="shared" si="15"/>
        <v>225297850</v>
      </c>
    </row>
    <row r="40" spans="1:25" ht="12.75" customHeight="1" x14ac:dyDescent="0.25">
      <c r="A40" s="326" t="s">
        <v>267</v>
      </c>
      <c r="B40" s="326"/>
      <c r="C40" s="326"/>
      <c r="D40" s="326"/>
      <c r="E40" s="326"/>
      <c r="F40" s="326"/>
      <c r="G40" s="6">
        <v>32</v>
      </c>
      <c r="H40" s="42">
        <v>0</v>
      </c>
      <c r="I40" s="42">
        <v>0</v>
      </c>
      <c r="J40" s="42">
        <v>0</v>
      </c>
      <c r="K40" s="42">
        <v>0</v>
      </c>
      <c r="L40" s="42">
        <v>0</v>
      </c>
      <c r="M40" s="42">
        <v>0</v>
      </c>
      <c r="N40" s="42">
        <v>0</v>
      </c>
      <c r="O40" s="42">
        <v>0</v>
      </c>
      <c r="P40" s="42">
        <v>0</v>
      </c>
      <c r="Q40" s="42">
        <v>0</v>
      </c>
      <c r="R40" s="42">
        <v>0</v>
      </c>
      <c r="S40" s="40">
        <v>0</v>
      </c>
      <c r="T40" s="40">
        <v>0</v>
      </c>
      <c r="U40" s="42">
        <v>0</v>
      </c>
      <c r="V40" s="40">
        <f>+RDG!J68</f>
        <v>-10156692</v>
      </c>
      <c r="W40" s="44">
        <f t="shared" ref="W40:W58" si="16">H40+I40+J40+K40-L40+M40+N40+O40+P40+Q40+R40+U40+V40+S40+T40</f>
        <v>-10156692</v>
      </c>
      <c r="X40" s="40">
        <v>0</v>
      </c>
      <c r="Y40" s="44">
        <f t="shared" ref="Y40:Y58" si="17">W40+X40</f>
        <v>-10156692</v>
      </c>
    </row>
    <row r="41" spans="1:25" ht="12.75" customHeight="1" x14ac:dyDescent="0.25">
      <c r="A41" s="326" t="s">
        <v>268</v>
      </c>
      <c r="B41" s="326"/>
      <c r="C41" s="326"/>
      <c r="D41" s="326"/>
      <c r="E41" s="326"/>
      <c r="F41" s="326"/>
      <c r="G41" s="6">
        <v>33</v>
      </c>
      <c r="H41" s="42">
        <v>0</v>
      </c>
      <c r="I41" s="42">
        <v>0</v>
      </c>
      <c r="J41" s="42">
        <v>0</v>
      </c>
      <c r="K41" s="42">
        <v>0</v>
      </c>
      <c r="L41" s="42">
        <v>0</v>
      </c>
      <c r="M41" s="42">
        <v>0</v>
      </c>
      <c r="N41" s="40">
        <v>0</v>
      </c>
      <c r="O41" s="42">
        <v>0</v>
      </c>
      <c r="P41" s="42">
        <v>0</v>
      </c>
      <c r="Q41" s="42">
        <v>0</v>
      </c>
      <c r="R41" s="42">
        <v>0</v>
      </c>
      <c r="S41" s="40">
        <v>0</v>
      </c>
      <c r="T41" s="40">
        <v>0</v>
      </c>
      <c r="U41" s="42">
        <v>0</v>
      </c>
      <c r="V41" s="42">
        <v>0</v>
      </c>
      <c r="W41" s="44">
        <f t="shared" si="16"/>
        <v>0</v>
      </c>
      <c r="X41" s="40">
        <v>0</v>
      </c>
      <c r="Y41" s="44">
        <f t="shared" si="17"/>
        <v>0</v>
      </c>
    </row>
    <row r="42" spans="1:25" ht="27" customHeight="1" x14ac:dyDescent="0.25">
      <c r="A42" s="326" t="s">
        <v>280</v>
      </c>
      <c r="B42" s="326"/>
      <c r="C42" s="326"/>
      <c r="D42" s="326"/>
      <c r="E42" s="326"/>
      <c r="F42" s="326"/>
      <c r="G42" s="6">
        <v>34</v>
      </c>
      <c r="H42" s="42">
        <v>0</v>
      </c>
      <c r="I42" s="42">
        <v>0</v>
      </c>
      <c r="J42" s="42">
        <v>0</v>
      </c>
      <c r="K42" s="42">
        <v>0</v>
      </c>
      <c r="L42" s="42">
        <v>0</v>
      </c>
      <c r="M42" s="42">
        <v>0</v>
      </c>
      <c r="N42" s="42">
        <v>0</v>
      </c>
      <c r="O42" s="40">
        <v>0</v>
      </c>
      <c r="P42" s="42">
        <v>0</v>
      </c>
      <c r="Q42" s="42">
        <v>0</v>
      </c>
      <c r="R42" s="42">
        <v>0</v>
      </c>
      <c r="S42" s="40">
        <v>0</v>
      </c>
      <c r="T42" s="40">
        <v>0</v>
      </c>
      <c r="U42" s="40">
        <v>0</v>
      </c>
      <c r="V42" s="40">
        <v>0</v>
      </c>
      <c r="W42" s="44">
        <f t="shared" si="16"/>
        <v>0</v>
      </c>
      <c r="X42" s="40">
        <v>0</v>
      </c>
      <c r="Y42" s="44">
        <f t="shared" si="17"/>
        <v>0</v>
      </c>
    </row>
    <row r="43" spans="1:25" ht="20.25" customHeight="1" x14ac:dyDescent="0.25">
      <c r="A43" s="326" t="s">
        <v>418</v>
      </c>
      <c r="B43" s="326"/>
      <c r="C43" s="326"/>
      <c r="D43" s="326"/>
      <c r="E43" s="326"/>
      <c r="F43" s="326"/>
      <c r="G43" s="6">
        <v>35</v>
      </c>
      <c r="H43" s="42">
        <v>0</v>
      </c>
      <c r="I43" s="42">
        <v>0</v>
      </c>
      <c r="J43" s="42">
        <v>0</v>
      </c>
      <c r="K43" s="42">
        <v>0</v>
      </c>
      <c r="L43" s="42">
        <v>0</v>
      </c>
      <c r="M43" s="42">
        <v>0</v>
      </c>
      <c r="N43" s="42">
        <v>0</v>
      </c>
      <c r="O43" s="42">
        <v>0</v>
      </c>
      <c r="P43" s="40">
        <v>0</v>
      </c>
      <c r="Q43" s="42">
        <v>0</v>
      </c>
      <c r="R43" s="42">
        <v>0</v>
      </c>
      <c r="S43" s="40">
        <v>0</v>
      </c>
      <c r="T43" s="40">
        <v>0</v>
      </c>
      <c r="U43" s="40">
        <v>0</v>
      </c>
      <c r="V43" s="40">
        <v>0</v>
      </c>
      <c r="W43" s="44">
        <f t="shared" si="16"/>
        <v>0</v>
      </c>
      <c r="X43" s="40">
        <v>0</v>
      </c>
      <c r="Y43" s="44">
        <f t="shared" si="17"/>
        <v>0</v>
      </c>
    </row>
    <row r="44" spans="1:25" ht="21" customHeight="1" x14ac:dyDescent="0.25">
      <c r="A44" s="326" t="s">
        <v>270</v>
      </c>
      <c r="B44" s="326"/>
      <c r="C44" s="326"/>
      <c r="D44" s="326"/>
      <c r="E44" s="326"/>
      <c r="F44" s="326"/>
      <c r="G44" s="6">
        <v>36</v>
      </c>
      <c r="H44" s="42">
        <v>0</v>
      </c>
      <c r="I44" s="42">
        <v>0</v>
      </c>
      <c r="J44" s="42">
        <v>0</v>
      </c>
      <c r="K44" s="42">
        <v>0</v>
      </c>
      <c r="L44" s="42">
        <v>0</v>
      </c>
      <c r="M44" s="42">
        <v>0</v>
      </c>
      <c r="N44" s="42">
        <v>0</v>
      </c>
      <c r="O44" s="42">
        <v>0</v>
      </c>
      <c r="P44" s="42">
        <v>0</v>
      </c>
      <c r="Q44" s="40">
        <v>0</v>
      </c>
      <c r="R44" s="42">
        <v>0</v>
      </c>
      <c r="S44" s="40">
        <v>0</v>
      </c>
      <c r="T44" s="40">
        <v>0</v>
      </c>
      <c r="U44" s="40">
        <v>0</v>
      </c>
      <c r="V44" s="40">
        <v>0</v>
      </c>
      <c r="W44" s="44">
        <f t="shared" si="16"/>
        <v>0</v>
      </c>
      <c r="X44" s="40">
        <v>0</v>
      </c>
      <c r="Y44" s="44">
        <f t="shared" si="17"/>
        <v>0</v>
      </c>
    </row>
    <row r="45" spans="1:25" ht="29.25" customHeight="1" x14ac:dyDescent="0.25">
      <c r="A45" s="326" t="s">
        <v>271</v>
      </c>
      <c r="B45" s="326"/>
      <c r="C45" s="326"/>
      <c r="D45" s="326"/>
      <c r="E45" s="326"/>
      <c r="F45" s="326"/>
      <c r="G45" s="6">
        <v>37</v>
      </c>
      <c r="H45" s="42">
        <v>0</v>
      </c>
      <c r="I45" s="42">
        <v>0</v>
      </c>
      <c r="J45" s="42">
        <v>0</v>
      </c>
      <c r="K45" s="42">
        <v>0</v>
      </c>
      <c r="L45" s="42">
        <v>0</v>
      </c>
      <c r="M45" s="42">
        <v>0</v>
      </c>
      <c r="N45" s="42">
        <v>0</v>
      </c>
      <c r="O45" s="42">
        <v>0</v>
      </c>
      <c r="P45" s="42">
        <v>0</v>
      </c>
      <c r="Q45" s="42">
        <v>0</v>
      </c>
      <c r="R45" s="40">
        <v>0</v>
      </c>
      <c r="S45" s="40">
        <v>0</v>
      </c>
      <c r="T45" s="40">
        <v>0</v>
      </c>
      <c r="U45" s="40">
        <v>0</v>
      </c>
      <c r="V45" s="40">
        <v>0</v>
      </c>
      <c r="W45" s="44">
        <f t="shared" si="16"/>
        <v>0</v>
      </c>
      <c r="X45" s="40">
        <v>0</v>
      </c>
      <c r="Y45" s="44">
        <f t="shared" si="17"/>
        <v>0</v>
      </c>
    </row>
    <row r="46" spans="1:25" ht="21" customHeight="1" x14ac:dyDescent="0.25">
      <c r="A46" s="326" t="s">
        <v>281</v>
      </c>
      <c r="B46" s="326"/>
      <c r="C46" s="326"/>
      <c r="D46" s="326"/>
      <c r="E46" s="326"/>
      <c r="F46" s="326"/>
      <c r="G46" s="6">
        <v>38</v>
      </c>
      <c r="H46" s="42">
        <v>0</v>
      </c>
      <c r="I46" s="42">
        <v>0</v>
      </c>
      <c r="J46" s="42">
        <v>0</v>
      </c>
      <c r="K46" s="42">
        <v>0</v>
      </c>
      <c r="L46" s="42">
        <v>0</v>
      </c>
      <c r="M46" s="42">
        <v>0</v>
      </c>
      <c r="N46" s="40">
        <v>0</v>
      </c>
      <c r="O46" s="40">
        <v>0</v>
      </c>
      <c r="P46" s="40">
        <v>0</v>
      </c>
      <c r="Q46" s="40">
        <v>0</v>
      </c>
      <c r="R46" s="40">
        <v>0</v>
      </c>
      <c r="S46" s="40">
        <v>0</v>
      </c>
      <c r="T46" s="40">
        <v>0</v>
      </c>
      <c r="U46" s="40">
        <v>0</v>
      </c>
      <c r="V46" s="40">
        <v>0</v>
      </c>
      <c r="W46" s="44">
        <f t="shared" si="16"/>
        <v>0</v>
      </c>
      <c r="X46" s="40">
        <v>0</v>
      </c>
      <c r="Y46" s="44">
        <f t="shared" si="17"/>
        <v>0</v>
      </c>
    </row>
    <row r="47" spans="1:25" ht="12.75" customHeight="1" x14ac:dyDescent="0.25">
      <c r="A47" s="326" t="s">
        <v>273</v>
      </c>
      <c r="B47" s="326"/>
      <c r="C47" s="326"/>
      <c r="D47" s="326"/>
      <c r="E47" s="326"/>
      <c r="F47" s="326"/>
      <c r="G47" s="6">
        <v>39</v>
      </c>
      <c r="H47" s="42">
        <v>0</v>
      </c>
      <c r="I47" s="42">
        <v>0</v>
      </c>
      <c r="J47" s="42">
        <v>0</v>
      </c>
      <c r="K47" s="42">
        <v>0</v>
      </c>
      <c r="L47" s="42">
        <v>0</v>
      </c>
      <c r="M47" s="42">
        <v>0</v>
      </c>
      <c r="N47" s="40">
        <v>0</v>
      </c>
      <c r="O47" s="40">
        <v>0</v>
      </c>
      <c r="P47" s="40">
        <v>0</v>
      </c>
      <c r="Q47" s="40">
        <v>0</v>
      </c>
      <c r="R47" s="40">
        <v>0</v>
      </c>
      <c r="S47" s="40">
        <v>0</v>
      </c>
      <c r="T47" s="40">
        <v>0</v>
      </c>
      <c r="U47" s="40">
        <v>0</v>
      </c>
      <c r="V47" s="40">
        <v>0</v>
      </c>
      <c r="W47" s="44">
        <f t="shared" si="16"/>
        <v>0</v>
      </c>
      <c r="X47" s="40">
        <v>0</v>
      </c>
      <c r="Y47" s="44">
        <f t="shared" si="17"/>
        <v>0</v>
      </c>
    </row>
    <row r="48" spans="1:25" ht="12.75" customHeight="1" x14ac:dyDescent="0.25">
      <c r="A48" s="326" t="s">
        <v>274</v>
      </c>
      <c r="B48" s="326"/>
      <c r="C48" s="326"/>
      <c r="D48" s="326"/>
      <c r="E48" s="326"/>
      <c r="F48" s="326"/>
      <c r="G48" s="6">
        <v>40</v>
      </c>
      <c r="H48" s="40">
        <v>0</v>
      </c>
      <c r="I48" s="40">
        <v>0</v>
      </c>
      <c r="J48" s="40">
        <v>0</v>
      </c>
      <c r="K48" s="40">
        <v>0</v>
      </c>
      <c r="L48" s="40">
        <v>0</v>
      </c>
      <c r="M48" s="40">
        <v>0</v>
      </c>
      <c r="N48" s="40">
        <v>0</v>
      </c>
      <c r="O48" s="40">
        <v>0</v>
      </c>
      <c r="P48" s="40">
        <v>0</v>
      </c>
      <c r="Q48" s="40">
        <v>0</v>
      </c>
      <c r="R48" s="40">
        <v>0</v>
      </c>
      <c r="S48" s="40">
        <v>0</v>
      </c>
      <c r="T48" s="40">
        <v>0</v>
      </c>
      <c r="U48" s="40">
        <v>0</v>
      </c>
      <c r="V48" s="40">
        <v>0</v>
      </c>
      <c r="W48" s="44">
        <f t="shared" si="16"/>
        <v>0</v>
      </c>
      <c r="X48" s="40">
        <v>0</v>
      </c>
      <c r="Y48" s="44">
        <f t="shared" si="17"/>
        <v>0</v>
      </c>
    </row>
    <row r="49" spans="1:25" ht="12.75" customHeight="1" x14ac:dyDescent="0.25">
      <c r="A49" s="326" t="s">
        <v>275</v>
      </c>
      <c r="B49" s="326"/>
      <c r="C49" s="326"/>
      <c r="D49" s="326"/>
      <c r="E49" s="326"/>
      <c r="F49" s="326"/>
      <c r="G49" s="6">
        <v>41</v>
      </c>
      <c r="H49" s="42">
        <v>0</v>
      </c>
      <c r="I49" s="42">
        <v>0</v>
      </c>
      <c r="J49" s="42">
        <v>0</v>
      </c>
      <c r="K49" s="42">
        <v>0</v>
      </c>
      <c r="L49" s="42">
        <v>0</v>
      </c>
      <c r="M49" s="42">
        <v>0</v>
      </c>
      <c r="N49" s="40">
        <v>0</v>
      </c>
      <c r="O49" s="40">
        <v>0</v>
      </c>
      <c r="P49" s="40">
        <v>0</v>
      </c>
      <c r="Q49" s="40">
        <v>0</v>
      </c>
      <c r="R49" s="40">
        <v>0</v>
      </c>
      <c r="S49" s="40">
        <v>0</v>
      </c>
      <c r="T49" s="40">
        <v>0</v>
      </c>
      <c r="U49" s="40">
        <v>0</v>
      </c>
      <c r="V49" s="40">
        <v>0</v>
      </c>
      <c r="W49" s="44">
        <f t="shared" si="16"/>
        <v>0</v>
      </c>
      <c r="X49" s="40">
        <v>0</v>
      </c>
      <c r="Y49" s="44">
        <f t="shared" si="17"/>
        <v>0</v>
      </c>
    </row>
    <row r="50" spans="1:25" ht="24" customHeight="1" x14ac:dyDescent="0.25">
      <c r="A50" s="326" t="s">
        <v>419</v>
      </c>
      <c r="B50" s="326"/>
      <c r="C50" s="326"/>
      <c r="D50" s="326"/>
      <c r="E50" s="326"/>
      <c r="F50" s="326"/>
      <c r="G50" s="6">
        <v>42</v>
      </c>
      <c r="H50" s="40">
        <v>0</v>
      </c>
      <c r="I50" s="40">
        <v>0</v>
      </c>
      <c r="J50" s="40">
        <v>0</v>
      </c>
      <c r="K50" s="40">
        <v>0</v>
      </c>
      <c r="L50" s="40">
        <v>0</v>
      </c>
      <c r="M50" s="40">
        <v>0</v>
      </c>
      <c r="N50" s="40">
        <v>0</v>
      </c>
      <c r="O50" s="40">
        <v>0</v>
      </c>
      <c r="P50" s="40">
        <v>0</v>
      </c>
      <c r="Q50" s="40">
        <v>0</v>
      </c>
      <c r="R50" s="40">
        <v>0</v>
      </c>
      <c r="S50" s="40">
        <v>0</v>
      </c>
      <c r="T50" s="40">
        <v>0</v>
      </c>
      <c r="U50" s="40">
        <v>0</v>
      </c>
      <c r="V50" s="40">
        <v>0</v>
      </c>
      <c r="W50" s="44">
        <f t="shared" si="16"/>
        <v>0</v>
      </c>
      <c r="X50" s="40">
        <v>0</v>
      </c>
      <c r="Y50" s="44">
        <f t="shared" si="17"/>
        <v>0</v>
      </c>
    </row>
    <row r="51" spans="1:25" ht="26.25" customHeight="1" x14ac:dyDescent="0.25">
      <c r="A51" s="326" t="s">
        <v>420</v>
      </c>
      <c r="B51" s="326"/>
      <c r="C51" s="326"/>
      <c r="D51" s="326"/>
      <c r="E51" s="326"/>
      <c r="F51" s="326"/>
      <c r="G51" s="6">
        <v>43</v>
      </c>
      <c r="H51" s="40">
        <v>0</v>
      </c>
      <c r="I51" s="40">
        <v>0</v>
      </c>
      <c r="J51" s="40">
        <v>0</v>
      </c>
      <c r="K51" s="40">
        <v>0</v>
      </c>
      <c r="L51" s="40">
        <v>0</v>
      </c>
      <c r="M51" s="40">
        <v>0</v>
      </c>
      <c r="N51" s="40">
        <v>0</v>
      </c>
      <c r="O51" s="40">
        <v>0</v>
      </c>
      <c r="P51" s="40">
        <v>0</v>
      </c>
      <c r="Q51" s="40">
        <v>0</v>
      </c>
      <c r="R51" s="40">
        <v>0</v>
      </c>
      <c r="S51" s="40">
        <v>0</v>
      </c>
      <c r="T51" s="40">
        <v>0</v>
      </c>
      <c r="U51" s="40">
        <v>0</v>
      </c>
      <c r="V51" s="40">
        <v>0</v>
      </c>
      <c r="W51" s="44">
        <f t="shared" si="16"/>
        <v>0</v>
      </c>
      <c r="X51" s="40">
        <v>0</v>
      </c>
      <c r="Y51" s="44">
        <f t="shared" si="17"/>
        <v>0</v>
      </c>
    </row>
    <row r="52" spans="1:25" ht="22.5" customHeight="1" x14ac:dyDescent="0.25">
      <c r="A52" s="326" t="s">
        <v>421</v>
      </c>
      <c r="B52" s="326"/>
      <c r="C52" s="326"/>
      <c r="D52" s="326"/>
      <c r="E52" s="326"/>
      <c r="F52" s="326"/>
      <c r="G52" s="6">
        <v>44</v>
      </c>
      <c r="H52" s="40">
        <v>0</v>
      </c>
      <c r="I52" s="40">
        <v>0</v>
      </c>
      <c r="J52" s="40">
        <v>0</v>
      </c>
      <c r="K52" s="40">
        <v>0</v>
      </c>
      <c r="L52" s="40">
        <v>0</v>
      </c>
      <c r="M52" s="40">
        <v>0</v>
      </c>
      <c r="N52" s="40">
        <v>0</v>
      </c>
      <c r="O52" s="40">
        <v>0</v>
      </c>
      <c r="P52" s="40">
        <v>0</v>
      </c>
      <c r="Q52" s="40">
        <v>0</v>
      </c>
      <c r="R52" s="40">
        <v>0</v>
      </c>
      <c r="S52" s="40">
        <v>0</v>
      </c>
      <c r="T52" s="40">
        <v>0</v>
      </c>
      <c r="U52" s="40">
        <v>0</v>
      </c>
      <c r="V52" s="40">
        <v>0</v>
      </c>
      <c r="W52" s="44">
        <f t="shared" si="16"/>
        <v>0</v>
      </c>
      <c r="X52" s="40">
        <v>0</v>
      </c>
      <c r="Y52" s="44">
        <f t="shared" si="17"/>
        <v>0</v>
      </c>
    </row>
    <row r="53" spans="1:25" ht="12.75" customHeight="1" x14ac:dyDescent="0.25">
      <c r="A53" s="326" t="s">
        <v>276</v>
      </c>
      <c r="B53" s="326"/>
      <c r="C53" s="326"/>
      <c r="D53" s="326"/>
      <c r="E53" s="326"/>
      <c r="F53" s="326"/>
      <c r="G53" s="6">
        <v>45</v>
      </c>
      <c r="H53" s="40">
        <v>0</v>
      </c>
      <c r="I53" s="40">
        <v>0</v>
      </c>
      <c r="J53" s="40">
        <v>0</v>
      </c>
      <c r="K53" s="40">
        <v>0</v>
      </c>
      <c r="L53" s="40">
        <v>0</v>
      </c>
      <c r="M53" s="40">
        <v>0</v>
      </c>
      <c r="N53" s="40">
        <v>0</v>
      </c>
      <c r="O53" s="40">
        <v>0</v>
      </c>
      <c r="P53" s="40">
        <v>0</v>
      </c>
      <c r="Q53" s="40">
        <v>0</v>
      </c>
      <c r="R53" s="40">
        <v>0</v>
      </c>
      <c r="S53" s="40">
        <v>0</v>
      </c>
      <c r="T53" s="40">
        <v>0</v>
      </c>
      <c r="U53" s="40">
        <v>0</v>
      </c>
      <c r="V53" s="40">
        <v>0</v>
      </c>
      <c r="W53" s="44">
        <f t="shared" si="16"/>
        <v>0</v>
      </c>
      <c r="X53" s="40">
        <v>0</v>
      </c>
      <c r="Y53" s="44">
        <f t="shared" si="17"/>
        <v>0</v>
      </c>
    </row>
    <row r="54" spans="1:25" ht="12.75" customHeight="1" x14ac:dyDescent="0.25">
      <c r="A54" s="326" t="s">
        <v>422</v>
      </c>
      <c r="B54" s="326"/>
      <c r="C54" s="326"/>
      <c r="D54" s="326"/>
      <c r="E54" s="326"/>
      <c r="F54" s="326"/>
      <c r="G54" s="6">
        <v>46</v>
      </c>
      <c r="H54" s="40">
        <v>85160000</v>
      </c>
      <c r="I54" s="40">
        <v>0</v>
      </c>
      <c r="J54" s="40">
        <v>0</v>
      </c>
      <c r="K54" s="40">
        <v>0</v>
      </c>
      <c r="L54" s="40">
        <v>0</v>
      </c>
      <c r="M54" s="40">
        <v>0</v>
      </c>
      <c r="N54" s="40">
        <v>0</v>
      </c>
      <c r="O54" s="40">
        <v>0</v>
      </c>
      <c r="P54" s="40">
        <v>0</v>
      </c>
      <c r="Q54" s="40">
        <v>0</v>
      </c>
      <c r="R54" s="40">
        <v>0</v>
      </c>
      <c r="S54" s="40">
        <v>0</v>
      </c>
      <c r="T54" s="40">
        <v>0</v>
      </c>
      <c r="U54" s="40">
        <v>0</v>
      </c>
      <c r="V54" s="40">
        <v>0</v>
      </c>
      <c r="W54" s="44">
        <f t="shared" si="16"/>
        <v>85160000</v>
      </c>
      <c r="X54" s="40">
        <v>0</v>
      </c>
      <c r="Y54" s="44">
        <f t="shared" si="17"/>
        <v>85160000</v>
      </c>
    </row>
    <row r="55" spans="1:25" ht="12.75" customHeight="1" x14ac:dyDescent="0.25">
      <c r="A55" s="326" t="s">
        <v>430</v>
      </c>
      <c r="B55" s="326"/>
      <c r="C55" s="326"/>
      <c r="D55" s="326"/>
      <c r="E55" s="326"/>
      <c r="F55" s="326"/>
      <c r="G55" s="6">
        <v>47</v>
      </c>
      <c r="H55" s="40">
        <v>0</v>
      </c>
      <c r="I55" s="40">
        <v>0</v>
      </c>
      <c r="J55" s="40">
        <v>0</v>
      </c>
      <c r="K55" s="40">
        <v>0</v>
      </c>
      <c r="L55" s="40">
        <v>0</v>
      </c>
      <c r="M55" s="40">
        <v>0</v>
      </c>
      <c r="N55" s="40">
        <v>0</v>
      </c>
      <c r="O55" s="40">
        <v>0</v>
      </c>
      <c r="P55" s="40">
        <v>0</v>
      </c>
      <c r="Q55" s="40">
        <v>0</v>
      </c>
      <c r="R55" s="40">
        <v>0</v>
      </c>
      <c r="S55" s="40">
        <v>0</v>
      </c>
      <c r="T55" s="40">
        <v>0</v>
      </c>
      <c r="U55" s="40">
        <v>0</v>
      </c>
      <c r="V55" s="40">
        <v>0</v>
      </c>
      <c r="W55" s="44">
        <f t="shared" si="16"/>
        <v>0</v>
      </c>
      <c r="X55" s="40">
        <v>0</v>
      </c>
      <c r="Y55" s="44">
        <f t="shared" si="17"/>
        <v>0</v>
      </c>
    </row>
    <row r="56" spans="1:25" ht="12.75" customHeight="1" x14ac:dyDescent="0.25">
      <c r="A56" s="326" t="s">
        <v>423</v>
      </c>
      <c r="B56" s="326"/>
      <c r="C56" s="326"/>
      <c r="D56" s="326"/>
      <c r="E56" s="326"/>
      <c r="F56" s="326"/>
      <c r="G56" s="6">
        <v>48</v>
      </c>
      <c r="H56" s="40">
        <v>0</v>
      </c>
      <c r="I56" s="40">
        <v>0</v>
      </c>
      <c r="J56" s="40">
        <v>0</v>
      </c>
      <c r="K56" s="40">
        <v>0</v>
      </c>
      <c r="L56" s="40">
        <v>0</v>
      </c>
      <c r="M56" s="40">
        <v>0</v>
      </c>
      <c r="N56" s="40">
        <v>0</v>
      </c>
      <c r="O56" s="40">
        <v>0</v>
      </c>
      <c r="P56" s="40">
        <v>0</v>
      </c>
      <c r="Q56" s="40">
        <v>0</v>
      </c>
      <c r="R56" s="40">
        <v>0</v>
      </c>
      <c r="S56" s="40">
        <v>0</v>
      </c>
      <c r="T56" s="40">
        <v>0</v>
      </c>
      <c r="U56" s="40">
        <v>0</v>
      </c>
      <c r="V56" s="40">
        <v>0</v>
      </c>
      <c r="W56" s="44">
        <f t="shared" si="16"/>
        <v>0</v>
      </c>
      <c r="X56" s="40">
        <v>0</v>
      </c>
      <c r="Y56" s="44">
        <f t="shared" si="17"/>
        <v>0</v>
      </c>
    </row>
    <row r="57" spans="1:25" ht="12.75" customHeight="1" x14ac:dyDescent="0.25">
      <c r="A57" s="326" t="s">
        <v>431</v>
      </c>
      <c r="B57" s="326"/>
      <c r="C57" s="326"/>
      <c r="D57" s="326"/>
      <c r="E57" s="326"/>
      <c r="F57" s="326"/>
      <c r="G57" s="6">
        <v>49</v>
      </c>
      <c r="H57" s="40">
        <v>0</v>
      </c>
      <c r="I57" s="40">
        <v>0</v>
      </c>
      <c r="J57" s="40">
        <v>0</v>
      </c>
      <c r="K57" s="40">
        <v>0</v>
      </c>
      <c r="L57" s="40">
        <v>0</v>
      </c>
      <c r="M57" s="40">
        <v>0</v>
      </c>
      <c r="N57" s="40">
        <v>0</v>
      </c>
      <c r="O57" s="40">
        <v>0</v>
      </c>
      <c r="P57" s="40">
        <v>0</v>
      </c>
      <c r="Q57" s="40">
        <v>0</v>
      </c>
      <c r="R57" s="40">
        <v>0</v>
      </c>
      <c r="S57" s="40">
        <v>0</v>
      </c>
      <c r="T57" s="40">
        <v>0</v>
      </c>
      <c r="U57" s="40">
        <f>-V57</f>
        <v>2739848</v>
      </c>
      <c r="V57" s="40">
        <f>-V39</f>
        <v>-2739848</v>
      </c>
      <c r="W57" s="44">
        <f t="shared" si="16"/>
        <v>0</v>
      </c>
      <c r="X57" s="40">
        <v>0</v>
      </c>
      <c r="Y57" s="44">
        <f t="shared" si="17"/>
        <v>0</v>
      </c>
    </row>
    <row r="58" spans="1:25" ht="12.75" customHeight="1" x14ac:dyDescent="0.25">
      <c r="A58" s="326" t="s">
        <v>425</v>
      </c>
      <c r="B58" s="326"/>
      <c r="C58" s="326"/>
      <c r="D58" s="326"/>
      <c r="E58" s="326"/>
      <c r="F58" s="326"/>
      <c r="G58" s="6">
        <v>50</v>
      </c>
      <c r="H58" s="40">
        <v>0</v>
      </c>
      <c r="I58" s="40">
        <v>0</v>
      </c>
      <c r="J58" s="40">
        <v>0</v>
      </c>
      <c r="K58" s="40">
        <v>0</v>
      </c>
      <c r="L58" s="40">
        <v>0</v>
      </c>
      <c r="M58" s="40">
        <v>0</v>
      </c>
      <c r="N58" s="40">
        <v>0</v>
      </c>
      <c r="O58" s="40">
        <v>0</v>
      </c>
      <c r="P58" s="40">
        <v>0</v>
      </c>
      <c r="Q58" s="40">
        <v>0</v>
      </c>
      <c r="R58" s="40">
        <v>0</v>
      </c>
      <c r="S58" s="40">
        <v>0</v>
      </c>
      <c r="T58" s="40">
        <v>0</v>
      </c>
      <c r="U58" s="40">
        <v>0</v>
      </c>
      <c r="V58" s="40">
        <v>0</v>
      </c>
      <c r="W58" s="44">
        <f t="shared" si="16"/>
        <v>0</v>
      </c>
      <c r="X58" s="40">
        <v>0</v>
      </c>
      <c r="Y58" s="44">
        <f t="shared" si="17"/>
        <v>0</v>
      </c>
    </row>
    <row r="59" spans="1:25" ht="25.5" customHeight="1" x14ac:dyDescent="0.25">
      <c r="A59" s="344" t="s">
        <v>432</v>
      </c>
      <c r="B59" s="344"/>
      <c r="C59" s="344"/>
      <c r="D59" s="344"/>
      <c r="E59" s="344"/>
      <c r="F59" s="344"/>
      <c r="G59" s="8">
        <v>51</v>
      </c>
      <c r="H59" s="43">
        <f>SUM(H39:H58)</f>
        <v>321117660</v>
      </c>
      <c r="I59" s="43">
        <f t="shared" ref="I59:Y59" si="18">SUM(I39:I58)</f>
        <v>1120</v>
      </c>
      <c r="J59" s="43">
        <f t="shared" si="18"/>
        <v>0</v>
      </c>
      <c r="K59" s="43">
        <f t="shared" si="18"/>
        <v>0</v>
      </c>
      <c r="L59" s="43">
        <f t="shared" si="18"/>
        <v>0</v>
      </c>
      <c r="M59" s="43">
        <f t="shared" si="18"/>
        <v>0</v>
      </c>
      <c r="N59" s="43">
        <f t="shared" si="18"/>
        <v>0</v>
      </c>
      <c r="O59" s="43">
        <f t="shared" si="18"/>
        <v>0</v>
      </c>
      <c r="P59" s="43">
        <f t="shared" si="18"/>
        <v>0</v>
      </c>
      <c r="Q59" s="43">
        <f t="shared" si="18"/>
        <v>0</v>
      </c>
      <c r="R59" s="43">
        <f t="shared" si="18"/>
        <v>0</v>
      </c>
      <c r="S59" s="43">
        <f t="shared" si="18"/>
        <v>0</v>
      </c>
      <c r="T59" s="43">
        <f t="shared" si="18"/>
        <v>0</v>
      </c>
      <c r="U59" s="43">
        <f t="shared" si="18"/>
        <v>-10660930</v>
      </c>
      <c r="V59" s="43">
        <f t="shared" si="18"/>
        <v>-10156692</v>
      </c>
      <c r="W59" s="43">
        <f t="shared" si="18"/>
        <v>300301158</v>
      </c>
      <c r="X59" s="43">
        <f t="shared" si="18"/>
        <v>0</v>
      </c>
      <c r="Y59" s="43">
        <f t="shared" si="18"/>
        <v>300301158</v>
      </c>
    </row>
    <row r="60" spans="1:25" x14ac:dyDescent="0.25">
      <c r="A60" s="345" t="s">
        <v>277</v>
      </c>
      <c r="B60" s="346"/>
      <c r="C60" s="346"/>
      <c r="D60" s="346"/>
      <c r="E60" s="346"/>
      <c r="F60" s="346"/>
      <c r="G60" s="346"/>
      <c r="H60" s="346"/>
      <c r="I60" s="346"/>
      <c r="J60" s="346"/>
      <c r="K60" s="346"/>
      <c r="L60" s="346"/>
      <c r="M60" s="346"/>
      <c r="N60" s="346"/>
      <c r="O60" s="346"/>
      <c r="P60" s="346"/>
      <c r="Q60" s="346"/>
      <c r="R60" s="346"/>
      <c r="S60" s="346"/>
      <c r="T60" s="346"/>
      <c r="U60" s="346"/>
      <c r="V60" s="346"/>
      <c r="W60" s="346"/>
      <c r="X60" s="346"/>
      <c r="Y60" s="346"/>
    </row>
    <row r="61" spans="1:25" ht="31.5" customHeight="1" x14ac:dyDescent="0.25">
      <c r="A61" s="347" t="s">
        <v>433</v>
      </c>
      <c r="B61" s="347"/>
      <c r="C61" s="347"/>
      <c r="D61" s="347"/>
      <c r="E61" s="347"/>
      <c r="F61" s="347"/>
      <c r="G61" s="7">
        <v>52</v>
      </c>
      <c r="H61" s="44">
        <f>SUM(H41:H49)</f>
        <v>0</v>
      </c>
      <c r="I61" s="44">
        <f t="shared" ref="I61:Y61" si="19">SUM(I41:I49)</f>
        <v>0</v>
      </c>
      <c r="J61" s="44">
        <f t="shared" si="19"/>
        <v>0</v>
      </c>
      <c r="K61" s="44">
        <f t="shared" si="19"/>
        <v>0</v>
      </c>
      <c r="L61" s="44">
        <f t="shared" si="19"/>
        <v>0</v>
      </c>
      <c r="M61" s="44">
        <f t="shared" si="19"/>
        <v>0</v>
      </c>
      <c r="N61" s="44">
        <f t="shared" si="19"/>
        <v>0</v>
      </c>
      <c r="O61" s="44">
        <f t="shared" si="19"/>
        <v>0</v>
      </c>
      <c r="P61" s="44">
        <f t="shared" si="19"/>
        <v>0</v>
      </c>
      <c r="Q61" s="44">
        <f t="shared" si="19"/>
        <v>0</v>
      </c>
      <c r="R61" s="44">
        <f t="shared" si="19"/>
        <v>0</v>
      </c>
      <c r="S61" s="44">
        <f t="shared" ref="S61:T61" si="20">SUM(S41:S49)</f>
        <v>0</v>
      </c>
      <c r="T61" s="44">
        <f t="shared" si="20"/>
        <v>0</v>
      </c>
      <c r="U61" s="44">
        <f t="shared" si="19"/>
        <v>0</v>
      </c>
      <c r="V61" s="44">
        <f t="shared" si="19"/>
        <v>0</v>
      </c>
      <c r="W61" s="44">
        <f t="shared" si="19"/>
        <v>0</v>
      </c>
      <c r="X61" s="44">
        <f t="shared" si="19"/>
        <v>0</v>
      </c>
      <c r="Y61" s="44">
        <f t="shared" si="19"/>
        <v>0</v>
      </c>
    </row>
    <row r="62" spans="1:25" ht="27.75" customHeight="1" x14ac:dyDescent="0.25">
      <c r="A62" s="347" t="s">
        <v>434</v>
      </c>
      <c r="B62" s="347"/>
      <c r="C62" s="347"/>
      <c r="D62" s="347"/>
      <c r="E62" s="347"/>
      <c r="F62" s="347"/>
      <c r="G62" s="7">
        <v>53</v>
      </c>
      <c r="H62" s="44">
        <f>H40+H61</f>
        <v>0</v>
      </c>
      <c r="I62" s="44">
        <f t="shared" ref="I62:Y62" si="21">I40+I61</f>
        <v>0</v>
      </c>
      <c r="J62" s="44">
        <f t="shared" si="21"/>
        <v>0</v>
      </c>
      <c r="K62" s="44">
        <f t="shared" si="21"/>
        <v>0</v>
      </c>
      <c r="L62" s="44">
        <f t="shared" si="21"/>
        <v>0</v>
      </c>
      <c r="M62" s="44">
        <f t="shared" si="21"/>
        <v>0</v>
      </c>
      <c r="N62" s="44">
        <f t="shared" si="21"/>
        <v>0</v>
      </c>
      <c r="O62" s="44">
        <f t="shared" si="21"/>
        <v>0</v>
      </c>
      <c r="P62" s="44">
        <f t="shared" si="21"/>
        <v>0</v>
      </c>
      <c r="Q62" s="44">
        <f t="shared" si="21"/>
        <v>0</v>
      </c>
      <c r="R62" s="44">
        <f t="shared" si="21"/>
        <v>0</v>
      </c>
      <c r="S62" s="44">
        <f t="shared" ref="S62:T62" si="22">S40+S61</f>
        <v>0</v>
      </c>
      <c r="T62" s="44">
        <f t="shared" si="22"/>
        <v>0</v>
      </c>
      <c r="U62" s="44">
        <f t="shared" si="21"/>
        <v>0</v>
      </c>
      <c r="V62" s="44">
        <f t="shared" si="21"/>
        <v>-10156692</v>
      </c>
      <c r="W62" s="44">
        <f t="shared" si="21"/>
        <v>-10156692</v>
      </c>
      <c r="X62" s="44">
        <f t="shared" si="21"/>
        <v>0</v>
      </c>
      <c r="Y62" s="44">
        <f t="shared" si="21"/>
        <v>-10156692</v>
      </c>
    </row>
    <row r="63" spans="1:25" ht="29.25" customHeight="1" x14ac:dyDescent="0.25">
      <c r="A63" s="348" t="s">
        <v>435</v>
      </c>
      <c r="B63" s="348"/>
      <c r="C63" s="348"/>
      <c r="D63" s="348"/>
      <c r="E63" s="348"/>
      <c r="F63" s="348"/>
      <c r="G63" s="8">
        <v>54</v>
      </c>
      <c r="H63" s="45">
        <f>SUM(H50:H58)</f>
        <v>85160000</v>
      </c>
      <c r="I63" s="45">
        <f t="shared" ref="I63:Y63" si="23">SUM(I50:I58)</f>
        <v>0</v>
      </c>
      <c r="J63" s="45">
        <f t="shared" si="23"/>
        <v>0</v>
      </c>
      <c r="K63" s="45">
        <f t="shared" si="23"/>
        <v>0</v>
      </c>
      <c r="L63" s="45">
        <f t="shared" si="23"/>
        <v>0</v>
      </c>
      <c r="M63" s="45">
        <f t="shared" si="23"/>
        <v>0</v>
      </c>
      <c r="N63" s="45">
        <f t="shared" si="23"/>
        <v>0</v>
      </c>
      <c r="O63" s="45">
        <f t="shared" si="23"/>
        <v>0</v>
      </c>
      <c r="P63" s="45">
        <f t="shared" si="23"/>
        <v>0</v>
      </c>
      <c r="Q63" s="45">
        <f t="shared" si="23"/>
        <v>0</v>
      </c>
      <c r="R63" s="45">
        <f t="shared" si="23"/>
        <v>0</v>
      </c>
      <c r="S63" s="45">
        <f t="shared" ref="S63:T63" si="24">SUM(S50:S58)</f>
        <v>0</v>
      </c>
      <c r="T63" s="45">
        <f t="shared" si="24"/>
        <v>0</v>
      </c>
      <c r="U63" s="45">
        <f t="shared" si="23"/>
        <v>2739848</v>
      </c>
      <c r="V63" s="45">
        <f t="shared" si="23"/>
        <v>-2739848</v>
      </c>
      <c r="W63" s="45">
        <f t="shared" si="23"/>
        <v>85160000</v>
      </c>
      <c r="X63" s="45">
        <f t="shared" si="23"/>
        <v>0</v>
      </c>
      <c r="Y63" s="45">
        <f t="shared" si="23"/>
        <v>85160000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87"/>
  <sheetViews>
    <sheetView showGridLines="0" zoomScale="66" zoomScaleNormal="66" workbookViewId="0">
      <selection activeCell="A51" sqref="A51"/>
    </sheetView>
  </sheetViews>
  <sheetFormatPr defaultRowHeight="13.2" x14ac:dyDescent="0.25"/>
  <cols>
    <col min="1" max="1" width="55" bestFit="1" customWidth="1"/>
    <col min="2" max="2" width="15.109375" bestFit="1" customWidth="1"/>
    <col min="3" max="3" width="13.5546875" customWidth="1"/>
    <col min="4" max="4" width="14" customWidth="1"/>
  </cols>
  <sheetData>
    <row r="1" spans="1:2" x14ac:dyDescent="0.25">
      <c r="A1" s="133" t="s">
        <v>529</v>
      </c>
    </row>
    <row r="2" spans="1:2" x14ac:dyDescent="0.25">
      <c r="A2" s="133" t="s">
        <v>696</v>
      </c>
    </row>
    <row r="3" spans="1:2" x14ac:dyDescent="0.25">
      <c r="A3" s="134"/>
    </row>
    <row r="4" spans="1:2" x14ac:dyDescent="0.25">
      <c r="A4" s="134"/>
    </row>
    <row r="5" spans="1:2" x14ac:dyDescent="0.25">
      <c r="A5" s="135" t="s">
        <v>530</v>
      </c>
    </row>
    <row r="6" spans="1:2" x14ac:dyDescent="0.25">
      <c r="A6" s="136"/>
    </row>
    <row r="7" spans="1:2" ht="22.8" x14ac:dyDescent="0.25">
      <c r="A7" s="137" t="s">
        <v>458</v>
      </c>
      <c r="B7" s="137" t="s">
        <v>453</v>
      </c>
    </row>
    <row r="8" spans="1:2" ht="22.8" x14ac:dyDescent="0.25">
      <c r="A8" s="137" t="s">
        <v>459</v>
      </c>
      <c r="B8" s="137" t="s">
        <v>460</v>
      </c>
    </row>
    <row r="9" spans="1:2" x14ac:dyDescent="0.25">
      <c r="A9" s="137" t="s">
        <v>461</v>
      </c>
      <c r="B9" s="137">
        <v>48594515409</v>
      </c>
    </row>
    <row r="10" spans="1:2" x14ac:dyDescent="0.25">
      <c r="A10" s="137"/>
    </row>
    <row r="11" spans="1:2" ht="45.6" x14ac:dyDescent="0.25">
      <c r="A11" s="137" t="s">
        <v>531</v>
      </c>
    </row>
    <row r="12" spans="1:2" x14ac:dyDescent="0.25">
      <c r="A12" s="137"/>
    </row>
    <row r="13" spans="1:2" ht="45.6" x14ac:dyDescent="0.25">
      <c r="A13" s="137" t="s">
        <v>462</v>
      </c>
    </row>
    <row r="14" spans="1:2" x14ac:dyDescent="0.25">
      <c r="A14" s="137"/>
    </row>
    <row r="15" spans="1:2" x14ac:dyDescent="0.25">
      <c r="A15" s="131" t="s">
        <v>463</v>
      </c>
    </row>
    <row r="16" spans="1:2" x14ac:dyDescent="0.25">
      <c r="A16" s="137"/>
    </row>
    <row r="17" spans="1:3" x14ac:dyDescent="0.25">
      <c r="A17" s="137" t="s">
        <v>464</v>
      </c>
    </row>
    <row r="18" spans="1:3" x14ac:dyDescent="0.25">
      <c r="A18" s="137" t="s">
        <v>465</v>
      </c>
    </row>
    <row r="19" spans="1:3" x14ac:dyDescent="0.25">
      <c r="A19" s="137"/>
    </row>
    <row r="20" spans="1:3" x14ac:dyDescent="0.25">
      <c r="A20" s="137" t="s">
        <v>466</v>
      </c>
    </row>
    <row r="21" spans="1:3" x14ac:dyDescent="0.25">
      <c r="A21" s="137" t="s">
        <v>467</v>
      </c>
    </row>
    <row r="22" spans="1:3" x14ac:dyDescent="0.25">
      <c r="A22" s="137" t="s">
        <v>468</v>
      </c>
    </row>
    <row r="23" spans="1:3" x14ac:dyDescent="0.25">
      <c r="A23" s="137" t="s">
        <v>469</v>
      </c>
    </row>
    <row r="24" spans="1:3" x14ac:dyDescent="0.25">
      <c r="A24" s="137" t="s">
        <v>470</v>
      </c>
    </row>
    <row r="25" spans="1:3" x14ac:dyDescent="0.25">
      <c r="A25" s="137"/>
    </row>
    <row r="26" spans="1:3" x14ac:dyDescent="0.25">
      <c r="A26" s="131" t="s">
        <v>471</v>
      </c>
    </row>
    <row r="27" spans="1:3" x14ac:dyDescent="0.25">
      <c r="A27" s="137"/>
    </row>
    <row r="28" spans="1:3" x14ac:dyDescent="0.25">
      <c r="A28" s="137" t="s">
        <v>697</v>
      </c>
    </row>
    <row r="29" spans="1:3" ht="13.8" thickBot="1" x14ac:dyDescent="0.3">
      <c r="A29" s="137"/>
    </row>
    <row r="30" spans="1:3" ht="13.8" thickBot="1" x14ac:dyDescent="0.3">
      <c r="A30" s="138"/>
      <c r="B30" s="139">
        <v>44561</v>
      </c>
      <c r="C30" s="139" t="s">
        <v>698</v>
      </c>
    </row>
    <row r="31" spans="1:3" ht="13.8" thickBot="1" x14ac:dyDescent="0.3">
      <c r="A31" s="140" t="s">
        <v>532</v>
      </c>
      <c r="B31" s="141">
        <v>0.77190000000000003</v>
      </c>
      <c r="C31" s="141">
        <v>0.77190000000000003</v>
      </c>
    </row>
    <row r="32" spans="1:3" ht="13.8" thickBot="1" x14ac:dyDescent="0.3">
      <c r="A32" s="140" t="s">
        <v>472</v>
      </c>
      <c r="B32" s="141">
        <v>0.2</v>
      </c>
      <c r="C32" s="141">
        <v>0.2</v>
      </c>
    </row>
    <row r="33" spans="1:3" x14ac:dyDescent="0.25">
      <c r="A33" s="142" t="s">
        <v>525</v>
      </c>
      <c r="B33" s="143">
        <v>5.4000000000000003E-3</v>
      </c>
      <c r="C33" s="143">
        <v>5.4000000000000003E-3</v>
      </c>
    </row>
    <row r="34" spans="1:3" ht="13.8" thickBot="1" x14ac:dyDescent="0.3">
      <c r="A34" s="140" t="s">
        <v>473</v>
      </c>
      <c r="B34" s="144"/>
      <c r="C34" s="144"/>
    </row>
    <row r="35" spans="1:3" ht="13.8" thickBot="1" x14ac:dyDescent="0.3">
      <c r="A35" s="140" t="s">
        <v>474</v>
      </c>
      <c r="B35" s="141">
        <v>4.3E-3</v>
      </c>
      <c r="C35" s="141">
        <v>4.3E-3</v>
      </c>
    </row>
    <row r="36" spans="1:3" ht="13.8" thickBot="1" x14ac:dyDescent="0.3">
      <c r="A36" s="140" t="s">
        <v>475</v>
      </c>
      <c r="B36" s="141">
        <v>1.6999999999999999E-3</v>
      </c>
      <c r="C36" s="141">
        <v>1.6999999999999999E-3</v>
      </c>
    </row>
    <row r="37" spans="1:3" ht="13.8" thickBot="1" x14ac:dyDescent="0.3">
      <c r="A37" s="140" t="s">
        <v>476</v>
      </c>
      <c r="B37" s="141">
        <v>1.1000000000000001E-3</v>
      </c>
      <c r="C37" s="141">
        <v>1.1000000000000001E-3</v>
      </c>
    </row>
    <row r="38" spans="1:3" ht="13.8" thickBot="1" x14ac:dyDescent="0.3">
      <c r="A38" s="140" t="s">
        <v>477</v>
      </c>
      <c r="B38" s="141">
        <v>1E-3</v>
      </c>
      <c r="C38" s="141">
        <v>1E-3</v>
      </c>
    </row>
    <row r="39" spans="1:3" ht="13.8" thickBot="1" x14ac:dyDescent="0.3">
      <c r="A39" s="140" t="s">
        <v>478</v>
      </c>
      <c r="B39" s="141">
        <v>1E-3</v>
      </c>
      <c r="C39" s="141">
        <v>1E-3</v>
      </c>
    </row>
    <row r="40" spans="1:3" ht="13.8" thickBot="1" x14ac:dyDescent="0.3">
      <c r="A40" s="140" t="s">
        <v>479</v>
      </c>
      <c r="B40" s="141">
        <v>8.0000000000000004E-4</v>
      </c>
      <c r="C40" s="141">
        <v>8.0000000000000004E-4</v>
      </c>
    </row>
    <row r="41" spans="1:3" ht="13.8" thickBot="1" x14ac:dyDescent="0.3">
      <c r="A41" s="140" t="s">
        <v>480</v>
      </c>
      <c r="B41" s="141">
        <v>8.0000000000000004E-4</v>
      </c>
      <c r="C41" s="141">
        <v>8.0000000000000004E-4</v>
      </c>
    </row>
    <row r="42" spans="1:3" ht="13.8" thickBot="1" x14ac:dyDescent="0.3">
      <c r="A42" s="140" t="s">
        <v>481</v>
      </c>
      <c r="B42" s="141">
        <v>1.2E-2</v>
      </c>
      <c r="C42" s="141">
        <v>1.2E-2</v>
      </c>
    </row>
    <row r="43" spans="1:3" ht="13.8" thickBot="1" x14ac:dyDescent="0.3">
      <c r="A43" s="145" t="s">
        <v>482</v>
      </c>
      <c r="B43" s="146">
        <v>1</v>
      </c>
      <c r="C43" s="146">
        <v>1</v>
      </c>
    </row>
    <row r="44" spans="1:3" x14ac:dyDescent="0.25">
      <c r="A44" s="137"/>
    </row>
    <row r="45" spans="1:3" x14ac:dyDescent="0.25">
      <c r="A45" s="137" t="s">
        <v>533</v>
      </c>
    </row>
    <row r="46" spans="1:3" x14ac:dyDescent="0.25">
      <c r="A46" s="137"/>
    </row>
    <row r="47" spans="1:3" x14ac:dyDescent="0.25">
      <c r="A47" s="137"/>
    </row>
    <row r="48" spans="1:3" x14ac:dyDescent="0.25">
      <c r="A48" s="131" t="s">
        <v>534</v>
      </c>
    </row>
    <row r="49" spans="1:1" x14ac:dyDescent="0.25">
      <c r="A49" s="137"/>
    </row>
    <row r="50" spans="1:1" ht="34.200000000000003" x14ac:dyDescent="0.25">
      <c r="A50" s="137" t="s">
        <v>483</v>
      </c>
    </row>
    <row r="51" spans="1:1" ht="45.6" x14ac:dyDescent="0.25">
      <c r="A51" s="137" t="s">
        <v>484</v>
      </c>
    </row>
    <row r="52" spans="1:1" ht="57" x14ac:dyDescent="0.25">
      <c r="A52" s="137" t="s">
        <v>485</v>
      </c>
    </row>
    <row r="53" spans="1:1" x14ac:dyDescent="0.25">
      <c r="A53" s="134"/>
    </row>
    <row r="54" spans="1:1" x14ac:dyDescent="0.25">
      <c r="A54" s="135" t="s">
        <v>535</v>
      </c>
    </row>
    <row r="55" spans="1:1" x14ac:dyDescent="0.25">
      <c r="A55" s="137"/>
    </row>
    <row r="56" spans="1:1" ht="22.8" x14ac:dyDescent="0.25">
      <c r="A56" s="137" t="s">
        <v>536</v>
      </c>
    </row>
    <row r="57" spans="1:1" x14ac:dyDescent="0.25">
      <c r="A57" s="137"/>
    </row>
    <row r="58" spans="1:1" x14ac:dyDescent="0.25">
      <c r="A58" s="147" t="s">
        <v>537</v>
      </c>
    </row>
    <row r="59" spans="1:1" ht="159.6" x14ac:dyDescent="0.25">
      <c r="A59" s="178" t="s">
        <v>699</v>
      </c>
    </row>
    <row r="60" spans="1:1" x14ac:dyDescent="0.25">
      <c r="A60" s="137" t="s">
        <v>538</v>
      </c>
    </row>
    <row r="61" spans="1:1" ht="125.4" x14ac:dyDescent="0.25">
      <c r="A61" s="137" t="s">
        <v>539</v>
      </c>
    </row>
    <row r="62" spans="1:1" x14ac:dyDescent="0.25">
      <c r="A62" s="137"/>
    </row>
    <row r="63" spans="1:1" ht="68.400000000000006" x14ac:dyDescent="0.25">
      <c r="A63" s="137" t="s">
        <v>540</v>
      </c>
    </row>
    <row r="64" spans="1:1" x14ac:dyDescent="0.25">
      <c r="A64" s="137"/>
    </row>
    <row r="65" spans="1:1" x14ac:dyDescent="0.25">
      <c r="A65" s="147" t="s">
        <v>541</v>
      </c>
    </row>
    <row r="66" spans="1:1" ht="136.80000000000001" x14ac:dyDescent="0.25">
      <c r="A66" s="148" t="s">
        <v>542</v>
      </c>
    </row>
    <row r="67" spans="1:1" ht="22.8" x14ac:dyDescent="0.25">
      <c r="A67" s="148" t="s">
        <v>543</v>
      </c>
    </row>
    <row r="68" spans="1:1" x14ac:dyDescent="0.25">
      <c r="A68" s="148" t="s">
        <v>544</v>
      </c>
    </row>
    <row r="69" spans="1:1" x14ac:dyDescent="0.25">
      <c r="A69" s="148" t="s">
        <v>545</v>
      </c>
    </row>
    <row r="70" spans="1:1" ht="68.400000000000006" x14ac:dyDescent="0.25">
      <c r="A70" s="148" t="s">
        <v>546</v>
      </c>
    </row>
    <row r="71" spans="1:1" x14ac:dyDescent="0.25">
      <c r="A71" s="148"/>
    </row>
    <row r="72" spans="1:1" x14ac:dyDescent="0.25">
      <c r="A72" s="148"/>
    </row>
    <row r="73" spans="1:1" x14ac:dyDescent="0.25">
      <c r="A73" s="147" t="s">
        <v>547</v>
      </c>
    </row>
    <row r="74" spans="1:1" ht="45.6" x14ac:dyDescent="0.25">
      <c r="A74" s="148" t="s">
        <v>548</v>
      </c>
    </row>
    <row r="75" spans="1:1" ht="68.400000000000006" x14ac:dyDescent="0.25">
      <c r="A75" s="148" t="s">
        <v>549</v>
      </c>
    </row>
    <row r="76" spans="1:1" ht="68.400000000000006" x14ac:dyDescent="0.25">
      <c r="A76" s="148" t="s">
        <v>550</v>
      </c>
    </row>
    <row r="77" spans="1:1" ht="68.400000000000006" x14ac:dyDescent="0.25">
      <c r="A77" s="148" t="s">
        <v>551</v>
      </c>
    </row>
    <row r="78" spans="1:1" x14ac:dyDescent="0.25">
      <c r="A78" s="147" t="s">
        <v>552</v>
      </c>
    </row>
    <row r="79" spans="1:1" x14ac:dyDescent="0.25">
      <c r="A79" s="147"/>
    </row>
    <row r="80" spans="1:1" x14ac:dyDescent="0.25">
      <c r="A80" s="131" t="s">
        <v>553</v>
      </c>
    </row>
    <row r="81" spans="1:1" x14ac:dyDescent="0.25">
      <c r="A81" s="131"/>
    </row>
    <row r="82" spans="1:1" ht="102.6" x14ac:dyDescent="0.25">
      <c r="A82" s="137" t="s">
        <v>554</v>
      </c>
    </row>
    <row r="83" spans="1:1" ht="22.8" x14ac:dyDescent="0.25">
      <c r="A83" s="137" t="s">
        <v>555</v>
      </c>
    </row>
    <row r="84" spans="1:1" x14ac:dyDescent="0.25">
      <c r="A84" s="149" t="s">
        <v>556</v>
      </c>
    </row>
    <row r="85" spans="1:1" ht="22.8" x14ac:dyDescent="0.25">
      <c r="A85" s="149" t="s">
        <v>557</v>
      </c>
    </row>
    <row r="86" spans="1:1" x14ac:dyDescent="0.25">
      <c r="A86" s="149" t="s">
        <v>558</v>
      </c>
    </row>
    <row r="87" spans="1:1" x14ac:dyDescent="0.25">
      <c r="A87" s="149" t="s">
        <v>559</v>
      </c>
    </row>
    <row r="88" spans="1:1" ht="57" x14ac:dyDescent="0.25">
      <c r="A88" s="137" t="s">
        <v>560</v>
      </c>
    </row>
    <row r="89" spans="1:1" ht="22.8" x14ac:dyDescent="0.25">
      <c r="A89" s="137" t="s">
        <v>561</v>
      </c>
    </row>
    <row r="90" spans="1:1" ht="22.8" x14ac:dyDescent="0.25">
      <c r="A90" s="149" t="s">
        <v>562</v>
      </c>
    </row>
    <row r="91" spans="1:1" ht="34.200000000000003" x14ac:dyDescent="0.25">
      <c r="A91" s="149" t="s">
        <v>563</v>
      </c>
    </row>
    <row r="92" spans="1:1" ht="102.6" x14ac:dyDescent="0.25">
      <c r="A92" s="137" t="s">
        <v>564</v>
      </c>
    </row>
    <row r="93" spans="1:1" ht="22.8" x14ac:dyDescent="0.25">
      <c r="A93" s="150" t="s">
        <v>565</v>
      </c>
    </row>
    <row r="94" spans="1:1" ht="79.8" x14ac:dyDescent="0.25">
      <c r="A94" s="148" t="s">
        <v>566</v>
      </c>
    </row>
    <row r="95" spans="1:1" ht="91.2" x14ac:dyDescent="0.25">
      <c r="A95" s="148" t="s">
        <v>567</v>
      </c>
    </row>
    <row r="96" spans="1:1" ht="102.6" x14ac:dyDescent="0.25">
      <c r="A96" s="148" t="s">
        <v>568</v>
      </c>
    </row>
    <row r="97" spans="1:1" x14ac:dyDescent="0.25">
      <c r="A97" s="131" t="s">
        <v>569</v>
      </c>
    </row>
    <row r="98" spans="1:1" ht="68.400000000000006" x14ac:dyDescent="0.25">
      <c r="A98" s="148" t="s">
        <v>570</v>
      </c>
    </row>
    <row r="99" spans="1:1" ht="57" x14ac:dyDescent="0.25">
      <c r="A99" s="148" t="s">
        <v>571</v>
      </c>
    </row>
    <row r="100" spans="1:1" ht="45.6" x14ac:dyDescent="0.25">
      <c r="A100" s="148" t="s">
        <v>572</v>
      </c>
    </row>
    <row r="101" spans="1:1" x14ac:dyDescent="0.25">
      <c r="A101" s="131" t="s">
        <v>573</v>
      </c>
    </row>
    <row r="102" spans="1:1" ht="57" x14ac:dyDescent="0.25">
      <c r="A102" s="148" t="s">
        <v>574</v>
      </c>
    </row>
    <row r="103" spans="1:1" ht="34.200000000000003" x14ac:dyDescent="0.25">
      <c r="A103" s="137" t="s">
        <v>575</v>
      </c>
    </row>
    <row r="104" spans="1:1" ht="34.200000000000003" x14ac:dyDescent="0.25">
      <c r="A104" s="137" t="s">
        <v>576</v>
      </c>
    </row>
    <row r="105" spans="1:1" ht="79.8" x14ac:dyDescent="0.25">
      <c r="A105" s="137" t="s">
        <v>577</v>
      </c>
    </row>
    <row r="106" spans="1:1" ht="79.8" x14ac:dyDescent="0.25">
      <c r="A106" s="137" t="s">
        <v>578</v>
      </c>
    </row>
    <row r="107" spans="1:1" ht="45.6" x14ac:dyDescent="0.25">
      <c r="A107" s="137" t="s">
        <v>579</v>
      </c>
    </row>
    <row r="108" spans="1:1" ht="45.6" x14ac:dyDescent="0.25">
      <c r="A108" s="137" t="s">
        <v>580</v>
      </c>
    </row>
    <row r="109" spans="1:1" ht="34.200000000000003" x14ac:dyDescent="0.25">
      <c r="A109" s="137" t="s">
        <v>581</v>
      </c>
    </row>
    <row r="110" spans="1:1" x14ac:dyDescent="0.25">
      <c r="A110" s="131" t="s">
        <v>582</v>
      </c>
    </row>
    <row r="111" spans="1:1" ht="57" x14ac:dyDescent="0.25">
      <c r="A111" s="137" t="s">
        <v>583</v>
      </c>
    </row>
    <row r="112" spans="1:1" ht="22.8" x14ac:dyDescent="0.25">
      <c r="A112" s="137" t="s">
        <v>584</v>
      </c>
    </row>
    <row r="113" spans="1:1" x14ac:dyDescent="0.25">
      <c r="A113" s="137"/>
    </row>
    <row r="114" spans="1:1" x14ac:dyDescent="0.25">
      <c r="A114" s="137"/>
    </row>
    <row r="115" spans="1:1" x14ac:dyDescent="0.25">
      <c r="A115" s="137"/>
    </row>
    <row r="116" spans="1:1" x14ac:dyDescent="0.25">
      <c r="A116" s="131" t="s">
        <v>585</v>
      </c>
    </row>
    <row r="117" spans="1:1" ht="45.6" x14ac:dyDescent="0.25">
      <c r="A117" s="137" t="s">
        <v>586</v>
      </c>
    </row>
    <row r="118" spans="1:1" ht="22.8" x14ac:dyDescent="0.25">
      <c r="A118" s="137" t="s">
        <v>587</v>
      </c>
    </row>
    <row r="119" spans="1:1" x14ac:dyDescent="0.25">
      <c r="A119" s="149" t="s">
        <v>588</v>
      </c>
    </row>
    <row r="120" spans="1:1" x14ac:dyDescent="0.25">
      <c r="A120" s="149" t="s">
        <v>589</v>
      </c>
    </row>
    <row r="121" spans="1:1" ht="22.8" x14ac:dyDescent="0.25">
      <c r="A121" s="149" t="s">
        <v>590</v>
      </c>
    </row>
    <row r="122" spans="1:1" ht="22.8" x14ac:dyDescent="0.25">
      <c r="A122" s="149" t="s">
        <v>591</v>
      </c>
    </row>
    <row r="123" spans="1:1" ht="24" x14ac:dyDescent="0.25">
      <c r="A123" s="131" t="s">
        <v>592</v>
      </c>
    </row>
    <row r="124" spans="1:1" ht="22.8" x14ac:dyDescent="0.25">
      <c r="A124" s="137" t="s">
        <v>593</v>
      </c>
    </row>
    <row r="125" spans="1:1" x14ac:dyDescent="0.25">
      <c r="A125" s="131" t="s">
        <v>594</v>
      </c>
    </row>
    <row r="126" spans="1:1" ht="45.6" x14ac:dyDescent="0.25">
      <c r="A126" s="137" t="s">
        <v>595</v>
      </c>
    </row>
    <row r="127" spans="1:1" x14ac:dyDescent="0.25">
      <c r="A127" s="147" t="s">
        <v>596</v>
      </c>
    </row>
    <row r="128" spans="1:1" ht="57" x14ac:dyDescent="0.25">
      <c r="A128" s="148" t="s">
        <v>597</v>
      </c>
    </row>
    <row r="129" spans="1:1" x14ac:dyDescent="0.25">
      <c r="A129" s="147" t="s">
        <v>598</v>
      </c>
    </row>
    <row r="130" spans="1:1" ht="79.8" x14ac:dyDescent="0.25">
      <c r="A130" s="148" t="s">
        <v>599</v>
      </c>
    </row>
    <row r="131" spans="1:1" x14ac:dyDescent="0.25">
      <c r="A131" s="151" t="s">
        <v>600</v>
      </c>
    </row>
    <row r="132" spans="1:1" ht="45.6" x14ac:dyDescent="0.25">
      <c r="A132" s="148" t="s">
        <v>601</v>
      </c>
    </row>
    <row r="133" spans="1:1" x14ac:dyDescent="0.25">
      <c r="A133" s="147" t="s">
        <v>602</v>
      </c>
    </row>
    <row r="134" spans="1:1" ht="68.400000000000006" x14ac:dyDescent="0.25">
      <c r="A134" s="148" t="s">
        <v>603</v>
      </c>
    </row>
    <row r="135" spans="1:1" x14ac:dyDescent="0.25">
      <c r="A135" s="148"/>
    </row>
    <row r="136" spans="1:1" x14ac:dyDescent="0.25">
      <c r="A136" s="131" t="s">
        <v>604</v>
      </c>
    </row>
    <row r="137" spans="1:1" ht="34.200000000000003" x14ac:dyDescent="0.25">
      <c r="A137" s="137" t="s">
        <v>605</v>
      </c>
    </row>
    <row r="139" spans="1:1" x14ac:dyDescent="0.25">
      <c r="A139" s="152"/>
    </row>
    <row r="140" spans="1:1" x14ac:dyDescent="0.25">
      <c r="A140" s="147" t="s">
        <v>606</v>
      </c>
    </row>
    <row r="141" spans="1:1" ht="57" x14ac:dyDescent="0.25">
      <c r="A141" s="137" t="s">
        <v>607</v>
      </c>
    </row>
    <row r="142" spans="1:1" ht="45.6" x14ac:dyDescent="0.25">
      <c r="A142" s="137" t="s">
        <v>608</v>
      </c>
    </row>
    <row r="143" spans="1:1" ht="22.8" x14ac:dyDescent="0.25">
      <c r="A143" s="137" t="s">
        <v>609</v>
      </c>
    </row>
    <row r="144" spans="1:1" x14ac:dyDescent="0.25">
      <c r="A144" s="137"/>
    </row>
    <row r="145" spans="1:1" x14ac:dyDescent="0.25">
      <c r="A145" s="135" t="s">
        <v>610</v>
      </c>
    </row>
    <row r="146" spans="1:1" ht="79.8" x14ac:dyDescent="0.25">
      <c r="A146" s="137" t="s">
        <v>611</v>
      </c>
    </row>
    <row r="147" spans="1:1" ht="79.8" x14ac:dyDescent="0.25">
      <c r="A147" s="137" t="s">
        <v>612</v>
      </c>
    </row>
    <row r="148" spans="1:1" x14ac:dyDescent="0.25">
      <c r="A148" s="131" t="s">
        <v>613</v>
      </c>
    </row>
    <row r="149" spans="1:1" ht="45.6" x14ac:dyDescent="0.25">
      <c r="A149" s="137" t="s">
        <v>614</v>
      </c>
    </row>
    <row r="150" spans="1:1" ht="45.6" x14ac:dyDescent="0.25">
      <c r="A150" s="137" t="s">
        <v>615</v>
      </c>
    </row>
    <row r="151" spans="1:1" x14ac:dyDescent="0.25">
      <c r="A151" s="131" t="s">
        <v>616</v>
      </c>
    </row>
    <row r="152" spans="1:1" ht="91.2" x14ac:dyDescent="0.25">
      <c r="A152" s="137" t="s">
        <v>617</v>
      </c>
    </row>
    <row r="153" spans="1:1" x14ac:dyDescent="0.25">
      <c r="A153" s="131" t="s">
        <v>618</v>
      </c>
    </row>
    <row r="154" spans="1:1" ht="68.400000000000006" x14ac:dyDescent="0.25">
      <c r="A154" s="137" t="s">
        <v>619</v>
      </c>
    </row>
    <row r="155" spans="1:1" x14ac:dyDescent="0.25">
      <c r="A155" s="131" t="s">
        <v>620</v>
      </c>
    </row>
    <row r="156" spans="1:1" ht="45.6" x14ac:dyDescent="0.25">
      <c r="A156" s="137" t="s">
        <v>621</v>
      </c>
    </row>
    <row r="157" spans="1:1" x14ac:dyDescent="0.25">
      <c r="A157" s="131" t="s">
        <v>622</v>
      </c>
    </row>
    <row r="158" spans="1:1" ht="91.2" x14ac:dyDescent="0.25">
      <c r="A158" s="137" t="s">
        <v>623</v>
      </c>
    </row>
    <row r="159" spans="1:1" x14ac:dyDescent="0.25">
      <c r="A159" s="131" t="s">
        <v>624</v>
      </c>
    </row>
    <row r="160" spans="1:1" ht="57" x14ac:dyDescent="0.25">
      <c r="A160" s="137" t="s">
        <v>625</v>
      </c>
    </row>
    <row r="161" spans="1:1" ht="102.6" x14ac:dyDescent="0.25">
      <c r="A161" s="137" t="s">
        <v>700</v>
      </c>
    </row>
    <row r="162" spans="1:1" x14ac:dyDescent="0.25">
      <c r="A162" s="131" t="s">
        <v>626</v>
      </c>
    </row>
    <row r="163" spans="1:1" ht="102.6" x14ac:dyDescent="0.25">
      <c r="A163" s="137" t="s">
        <v>627</v>
      </c>
    </row>
    <row r="164" spans="1:1" x14ac:dyDescent="0.25">
      <c r="A164" s="131" t="s">
        <v>628</v>
      </c>
    </row>
    <row r="165" spans="1:1" ht="57" x14ac:dyDescent="0.25">
      <c r="A165" s="137" t="s">
        <v>701</v>
      </c>
    </row>
    <row r="166" spans="1:1" x14ac:dyDescent="0.25">
      <c r="A166" s="131" t="s">
        <v>629</v>
      </c>
    </row>
    <row r="167" spans="1:1" ht="45.6" x14ac:dyDescent="0.25">
      <c r="A167" s="137" t="s">
        <v>630</v>
      </c>
    </row>
    <row r="168" spans="1:1" x14ac:dyDescent="0.25">
      <c r="A168" s="131" t="s">
        <v>631</v>
      </c>
    </row>
    <row r="169" spans="1:1" ht="34.200000000000003" x14ac:dyDescent="0.25">
      <c r="A169" s="137" t="s">
        <v>632</v>
      </c>
    </row>
    <row r="172" spans="1:1" ht="79.8" x14ac:dyDescent="0.25">
      <c r="A172" s="137" t="s">
        <v>633</v>
      </c>
    </row>
    <row r="173" spans="1:1" x14ac:dyDescent="0.25">
      <c r="A173" s="137"/>
    </row>
    <row r="174" spans="1:1" x14ac:dyDescent="0.25">
      <c r="A174" s="137"/>
    </row>
    <row r="175" spans="1:1" x14ac:dyDescent="0.25">
      <c r="A175" s="131" t="s">
        <v>634</v>
      </c>
    </row>
    <row r="176" spans="1:1" x14ac:dyDescent="0.25">
      <c r="A176" s="137"/>
    </row>
    <row r="177" spans="1:8" x14ac:dyDescent="0.25">
      <c r="A177" s="137" t="s">
        <v>635</v>
      </c>
    </row>
    <row r="178" spans="1:8" ht="13.8" thickBot="1" x14ac:dyDescent="0.3">
      <c r="A178" s="137"/>
    </row>
    <row r="179" spans="1:8" ht="14.4" customHeight="1" x14ac:dyDescent="0.25">
      <c r="A179" s="356"/>
      <c r="B179" s="354">
        <v>44561</v>
      </c>
      <c r="C179" s="350" t="s">
        <v>636</v>
      </c>
      <c r="D179" s="354">
        <v>44742</v>
      </c>
      <c r="E179" s="350" t="s">
        <v>636</v>
      </c>
      <c r="F179" s="350" t="s">
        <v>526</v>
      </c>
      <c r="G179" s="153"/>
      <c r="H179" s="153"/>
    </row>
    <row r="180" spans="1:8" ht="15" thickBot="1" x14ac:dyDescent="0.35">
      <c r="A180" s="357"/>
      <c r="B180" s="355"/>
      <c r="C180" s="351"/>
      <c r="D180" s="355"/>
      <c r="E180" s="351"/>
      <c r="F180" s="351"/>
      <c r="G180" s="154"/>
      <c r="H180" s="153"/>
    </row>
    <row r="181" spans="1:8" ht="15" thickBot="1" x14ac:dyDescent="0.3">
      <c r="A181" s="145" t="s">
        <v>637</v>
      </c>
      <c r="B181" s="155"/>
      <c r="C181" s="155"/>
      <c r="D181" s="155"/>
      <c r="E181" s="155"/>
      <c r="F181" s="155"/>
      <c r="G181" s="153"/>
      <c r="H181" s="153"/>
    </row>
    <row r="182" spans="1:8" ht="15" thickBot="1" x14ac:dyDescent="0.3">
      <c r="A182" s="140" t="s">
        <v>638</v>
      </c>
      <c r="B182" s="156">
        <v>1215585</v>
      </c>
      <c r="C182" s="157">
        <v>0.01</v>
      </c>
      <c r="D182" s="156">
        <v>999474</v>
      </c>
      <c r="E182" s="157">
        <v>0</v>
      </c>
      <c r="F182" s="157">
        <v>-0.18</v>
      </c>
      <c r="G182" s="153"/>
      <c r="H182" s="153"/>
    </row>
    <row r="183" spans="1:8" ht="15" thickBot="1" x14ac:dyDescent="0.3">
      <c r="A183" s="158" t="s">
        <v>639</v>
      </c>
      <c r="B183" s="156">
        <v>181169589</v>
      </c>
      <c r="C183" s="157">
        <v>0.9</v>
      </c>
      <c r="D183" s="156">
        <v>268350788</v>
      </c>
      <c r="E183" s="157">
        <v>0.93</v>
      </c>
      <c r="F183" s="157">
        <v>0.48</v>
      </c>
      <c r="G183" s="153"/>
      <c r="H183" s="153"/>
    </row>
    <row r="184" spans="1:8" ht="15" thickBot="1" x14ac:dyDescent="0.3">
      <c r="A184" s="140" t="s">
        <v>640</v>
      </c>
      <c r="B184" s="156">
        <v>19492500</v>
      </c>
      <c r="C184" s="157">
        <v>0.1</v>
      </c>
      <c r="D184" s="156">
        <v>19521108</v>
      </c>
      <c r="E184" s="157">
        <v>7.0000000000000007E-2</v>
      </c>
      <c r="F184" s="157">
        <v>0</v>
      </c>
      <c r="G184" s="153"/>
      <c r="H184" s="153"/>
    </row>
    <row r="185" spans="1:8" ht="15" thickBot="1" x14ac:dyDescent="0.3">
      <c r="A185" s="145" t="s">
        <v>641</v>
      </c>
      <c r="B185" s="159">
        <v>201906282</v>
      </c>
      <c r="C185" s="160">
        <v>0.84</v>
      </c>
      <c r="D185" s="159">
        <v>288871370</v>
      </c>
      <c r="E185" s="160">
        <v>0.89</v>
      </c>
      <c r="F185" s="160">
        <v>0.43</v>
      </c>
      <c r="G185" s="153"/>
      <c r="H185" s="153"/>
    </row>
    <row r="186" spans="1:8" ht="15" thickBot="1" x14ac:dyDescent="0.3">
      <c r="A186" s="145" t="s">
        <v>642</v>
      </c>
      <c r="B186" s="155"/>
      <c r="C186" s="161"/>
      <c r="D186" s="155"/>
      <c r="E186" s="161"/>
      <c r="F186" s="161"/>
      <c r="G186" s="153"/>
      <c r="H186" s="153"/>
    </row>
    <row r="187" spans="1:8" ht="15" thickBot="1" x14ac:dyDescent="0.3">
      <c r="A187" s="140" t="s">
        <v>643</v>
      </c>
      <c r="B187" s="156">
        <v>540191</v>
      </c>
      <c r="C187" s="157">
        <v>0.01</v>
      </c>
      <c r="D187" s="156">
        <v>3588077</v>
      </c>
      <c r="E187" s="157">
        <v>0.1</v>
      </c>
      <c r="F187" s="157">
        <v>5.64</v>
      </c>
      <c r="G187" s="153"/>
      <c r="H187" s="153"/>
    </row>
    <row r="188" spans="1:8" ht="15" thickBot="1" x14ac:dyDescent="0.3">
      <c r="A188" s="158" t="s">
        <v>644</v>
      </c>
      <c r="B188" s="156">
        <v>5252795</v>
      </c>
      <c r="C188" s="157">
        <v>0.14000000000000001</v>
      </c>
      <c r="D188" s="156">
        <v>8839029</v>
      </c>
      <c r="E188" s="157">
        <v>0.24</v>
      </c>
      <c r="F188" s="157">
        <v>0.68</v>
      </c>
      <c r="G188" s="153"/>
      <c r="H188" s="153"/>
    </row>
    <row r="189" spans="1:8" ht="15" thickBot="1" x14ac:dyDescent="0.3">
      <c r="A189" s="140" t="s">
        <v>645</v>
      </c>
      <c r="B189" s="156">
        <v>31502699</v>
      </c>
      <c r="C189" s="157">
        <v>0.84</v>
      </c>
      <c r="D189" s="156">
        <v>23643864</v>
      </c>
      <c r="E189" s="157">
        <v>0.65</v>
      </c>
      <c r="F189" s="157">
        <v>-0.25</v>
      </c>
      <c r="G189" s="153"/>
      <c r="H189" s="153"/>
    </row>
    <row r="190" spans="1:8" ht="15" thickBot="1" x14ac:dyDescent="0.3">
      <c r="A190" s="140" t="s">
        <v>646</v>
      </c>
      <c r="B190" s="156">
        <v>112686</v>
      </c>
      <c r="C190" s="157">
        <v>0</v>
      </c>
      <c r="D190" s="156">
        <v>29545</v>
      </c>
      <c r="E190" s="157">
        <v>0</v>
      </c>
      <c r="F190" s="157">
        <v>-0.74</v>
      </c>
      <c r="G190" s="153"/>
      <c r="H190" s="153"/>
    </row>
    <row r="191" spans="1:8" ht="15" thickBot="1" x14ac:dyDescent="0.3">
      <c r="A191" s="145" t="s">
        <v>647</v>
      </c>
      <c r="B191" s="159">
        <v>37416309</v>
      </c>
      <c r="C191" s="160">
        <v>0.16</v>
      </c>
      <c r="D191" s="159">
        <v>36100515</v>
      </c>
      <c r="E191" s="160">
        <v>0.11</v>
      </c>
      <c r="F191" s="160">
        <v>-0.04</v>
      </c>
      <c r="G191" s="153"/>
      <c r="H191" s="153"/>
    </row>
    <row r="192" spans="1:8" ht="15" thickBot="1" x14ac:dyDescent="0.3">
      <c r="A192" s="145" t="s">
        <v>648</v>
      </c>
      <c r="B192" s="159">
        <v>239322591</v>
      </c>
      <c r="C192" s="161"/>
      <c r="D192" s="159">
        <v>324971885</v>
      </c>
      <c r="E192" s="161"/>
      <c r="F192" s="160">
        <v>0.36</v>
      </c>
      <c r="G192" s="153"/>
      <c r="H192" s="153"/>
    </row>
    <row r="193" spans="1:4" x14ac:dyDescent="0.25">
      <c r="A193" s="137"/>
    </row>
    <row r="194" spans="1:4" x14ac:dyDescent="0.25">
      <c r="A194" s="137" t="s">
        <v>486</v>
      </c>
    </row>
    <row r="195" spans="1:4" ht="45.6" x14ac:dyDescent="0.25">
      <c r="A195" s="137" t="s">
        <v>703</v>
      </c>
    </row>
    <row r="197" spans="1:4" ht="57" x14ac:dyDescent="0.25">
      <c r="A197" s="137" t="s">
        <v>702</v>
      </c>
    </row>
    <row r="198" spans="1:4" ht="22.8" x14ac:dyDescent="0.25">
      <c r="A198" s="137" t="s">
        <v>704</v>
      </c>
    </row>
    <row r="199" spans="1:4" ht="68.400000000000006" x14ac:dyDescent="0.25">
      <c r="A199" s="137" t="s">
        <v>705</v>
      </c>
    </row>
    <row r="200" spans="1:4" ht="34.200000000000003" x14ac:dyDescent="0.25">
      <c r="A200" s="137" t="s">
        <v>706</v>
      </c>
    </row>
    <row r="202" spans="1:4" x14ac:dyDescent="0.25">
      <c r="A202" s="134"/>
    </row>
    <row r="203" spans="1:4" x14ac:dyDescent="0.25">
      <c r="A203" s="137"/>
    </row>
    <row r="204" spans="1:4" x14ac:dyDescent="0.25">
      <c r="A204" s="137" t="s">
        <v>649</v>
      </c>
    </row>
    <row r="205" spans="1:4" ht="13.8" thickBot="1" x14ac:dyDescent="0.3">
      <c r="A205" s="137"/>
    </row>
    <row r="206" spans="1:4" ht="13.8" thickBot="1" x14ac:dyDescent="0.3">
      <c r="A206" s="138"/>
      <c r="B206" s="162">
        <v>44561</v>
      </c>
      <c r="C206" s="162">
        <f>+D179</f>
        <v>44742</v>
      </c>
      <c r="D206" s="163" t="s">
        <v>526</v>
      </c>
    </row>
    <row r="207" spans="1:4" ht="13.8" thickBot="1" x14ac:dyDescent="0.3">
      <c r="A207" s="140" t="s">
        <v>650</v>
      </c>
      <c r="B207" s="156">
        <v>235957660</v>
      </c>
      <c r="C207" s="156">
        <v>321117660</v>
      </c>
      <c r="D207" s="164">
        <v>0.36</v>
      </c>
    </row>
    <row r="208" spans="1:4" ht="13.8" thickBot="1" x14ac:dyDescent="0.3">
      <c r="A208" s="158" t="s">
        <v>651</v>
      </c>
      <c r="B208" s="156">
        <v>1120</v>
      </c>
      <c r="C208" s="156">
        <v>1120</v>
      </c>
      <c r="D208" s="164">
        <v>0</v>
      </c>
    </row>
    <row r="209" spans="1:8" ht="13.8" thickBot="1" x14ac:dyDescent="0.3">
      <c r="A209" s="140" t="s">
        <v>652</v>
      </c>
      <c r="B209" s="156">
        <v>-10660930</v>
      </c>
      <c r="C209" s="156">
        <v>-20817622</v>
      </c>
      <c r="D209" s="164">
        <v>0.95</v>
      </c>
    </row>
    <row r="210" spans="1:8" ht="13.8" thickBot="1" x14ac:dyDescent="0.3">
      <c r="A210" s="145" t="s">
        <v>653</v>
      </c>
      <c r="B210" s="159">
        <v>225297850</v>
      </c>
      <c r="C210" s="159">
        <v>300301158</v>
      </c>
      <c r="D210" s="165">
        <v>0.33</v>
      </c>
    </row>
    <row r="211" spans="1:8" x14ac:dyDescent="0.25">
      <c r="A211" s="137"/>
    </row>
    <row r="212" spans="1:8" ht="79.8" x14ac:dyDescent="0.25">
      <c r="A212" s="178" t="s">
        <v>707</v>
      </c>
    </row>
    <row r="213" spans="1:8" x14ac:dyDescent="0.25">
      <c r="A213" s="137"/>
    </row>
    <row r="214" spans="1:8" x14ac:dyDescent="0.25">
      <c r="A214" s="137" t="s">
        <v>654</v>
      </c>
    </row>
    <row r="215" spans="1:8" ht="13.8" thickBot="1" x14ac:dyDescent="0.3">
      <c r="A215" s="137"/>
    </row>
    <row r="216" spans="1:8" ht="14.4" x14ac:dyDescent="0.25">
      <c r="A216" s="352"/>
      <c r="B216" s="354">
        <v>44561</v>
      </c>
      <c r="C216" s="350" t="s">
        <v>636</v>
      </c>
      <c r="D216" s="354">
        <f>+C206</f>
        <v>44742</v>
      </c>
      <c r="E216" s="350" t="s">
        <v>636</v>
      </c>
      <c r="F216" s="350" t="s">
        <v>526</v>
      </c>
      <c r="G216" s="153"/>
      <c r="H216" s="153"/>
    </row>
    <row r="217" spans="1:8" ht="15" thickBot="1" x14ac:dyDescent="0.35">
      <c r="A217" s="353"/>
      <c r="B217" s="355"/>
      <c r="C217" s="351"/>
      <c r="D217" s="355"/>
      <c r="E217" s="351"/>
      <c r="F217" s="351"/>
      <c r="G217" s="154"/>
      <c r="H217" s="153"/>
    </row>
    <row r="218" spans="1:8" ht="15" thickBot="1" x14ac:dyDescent="0.3">
      <c r="A218" s="140" t="s">
        <v>655</v>
      </c>
      <c r="B218" s="156">
        <v>930441</v>
      </c>
      <c r="C218" s="164">
        <v>0.91</v>
      </c>
      <c r="D218" s="156">
        <v>930441</v>
      </c>
      <c r="E218" s="164">
        <v>0.92</v>
      </c>
      <c r="F218" s="164">
        <v>0</v>
      </c>
      <c r="G218" s="153"/>
      <c r="H218" s="153"/>
    </row>
    <row r="219" spans="1:8" ht="15" thickBot="1" x14ac:dyDescent="0.3">
      <c r="A219" s="140" t="s">
        <v>656</v>
      </c>
      <c r="B219" s="156">
        <v>89354</v>
      </c>
      <c r="C219" s="164">
        <v>0.09</v>
      </c>
      <c r="D219" s="156">
        <v>79286</v>
      </c>
      <c r="E219" s="164">
        <v>0.08</v>
      </c>
      <c r="F219" s="164">
        <v>-0.11</v>
      </c>
      <c r="G219" s="153"/>
      <c r="H219" s="153"/>
    </row>
    <row r="220" spans="1:8" ht="15" thickBot="1" x14ac:dyDescent="0.3">
      <c r="A220" s="145" t="s">
        <v>657</v>
      </c>
      <c r="B220" s="159">
        <v>1019795</v>
      </c>
      <c r="C220" s="165">
        <v>7.0000000000000007E-2</v>
      </c>
      <c r="D220" s="159">
        <v>1009727</v>
      </c>
      <c r="E220" s="165">
        <v>0.04</v>
      </c>
      <c r="F220" s="165">
        <v>-0.01</v>
      </c>
      <c r="G220" s="153"/>
      <c r="H220" s="153"/>
    </row>
    <row r="221" spans="1:8" ht="15" thickBot="1" x14ac:dyDescent="0.3">
      <c r="A221" s="158" t="s">
        <v>658</v>
      </c>
      <c r="B221" s="156">
        <v>11551984</v>
      </c>
      <c r="C221" s="164">
        <v>0.89</v>
      </c>
      <c r="D221" s="156">
        <v>21262059</v>
      </c>
      <c r="E221" s="164">
        <v>0.9</v>
      </c>
      <c r="F221" s="164">
        <v>0.84</v>
      </c>
      <c r="G221" s="153"/>
      <c r="H221" s="153"/>
    </row>
    <row r="222" spans="1:8" ht="15" thickBot="1" x14ac:dyDescent="0.3">
      <c r="A222" s="158" t="s">
        <v>659</v>
      </c>
      <c r="B222" s="156">
        <v>1371866</v>
      </c>
      <c r="C222" s="164">
        <v>0.11</v>
      </c>
      <c r="D222" s="156">
        <v>2091504</v>
      </c>
      <c r="E222" s="164">
        <v>0.09</v>
      </c>
      <c r="F222" s="164">
        <v>0.52</v>
      </c>
      <c r="G222" s="153"/>
      <c r="H222" s="153"/>
    </row>
    <row r="223" spans="1:8" ht="15" thickBot="1" x14ac:dyDescent="0.3">
      <c r="A223" s="158" t="s">
        <v>660</v>
      </c>
      <c r="B223" s="156">
        <v>63357</v>
      </c>
      <c r="C223" s="164">
        <v>0</v>
      </c>
      <c r="D223" s="156">
        <v>300434</v>
      </c>
      <c r="E223" s="164">
        <v>0.01</v>
      </c>
      <c r="F223" s="164">
        <v>3.74</v>
      </c>
      <c r="G223" s="153"/>
      <c r="H223" s="153"/>
    </row>
    <row r="224" spans="1:8" ht="15" thickBot="1" x14ac:dyDescent="0.3">
      <c r="A224" s="158" t="s">
        <v>487</v>
      </c>
      <c r="B224" s="156">
        <v>17739</v>
      </c>
      <c r="C224" s="164">
        <v>0</v>
      </c>
      <c r="D224" s="156">
        <v>7003</v>
      </c>
      <c r="E224" s="164">
        <v>0</v>
      </c>
      <c r="F224" s="164">
        <v>-0.61</v>
      </c>
      <c r="G224" s="153"/>
      <c r="H224" s="153"/>
    </row>
    <row r="225" spans="1:8" ht="15" thickBot="1" x14ac:dyDescent="0.3">
      <c r="A225" s="145" t="s">
        <v>661</v>
      </c>
      <c r="B225" s="159">
        <v>13004946</v>
      </c>
      <c r="C225" s="165">
        <v>0.93</v>
      </c>
      <c r="D225" s="159">
        <v>23661000</v>
      </c>
      <c r="E225" s="165">
        <v>0.96</v>
      </c>
      <c r="F225" s="165">
        <v>0.82</v>
      </c>
      <c r="G225" s="153"/>
      <c r="H225" s="153"/>
    </row>
    <row r="226" spans="1:8" ht="15" thickBot="1" x14ac:dyDescent="0.3">
      <c r="A226" s="145" t="s">
        <v>662</v>
      </c>
      <c r="B226" s="159">
        <v>14024741</v>
      </c>
      <c r="C226" s="155"/>
      <c r="D226" s="159">
        <v>24670727</v>
      </c>
      <c r="E226" s="155"/>
      <c r="F226" s="165">
        <v>0.76</v>
      </c>
      <c r="G226" s="153"/>
      <c r="H226" s="153"/>
    </row>
    <row r="227" spans="1:8" x14ac:dyDescent="0.25">
      <c r="A227" s="137"/>
    </row>
    <row r="228" spans="1:8" x14ac:dyDescent="0.25">
      <c r="A228" s="137"/>
    </row>
    <row r="229" spans="1:8" x14ac:dyDescent="0.25">
      <c r="A229" s="137" t="s">
        <v>486</v>
      </c>
    </row>
    <row r="230" spans="1:8" x14ac:dyDescent="0.25">
      <c r="A230" s="137"/>
    </row>
    <row r="231" spans="1:8" x14ac:dyDescent="0.25">
      <c r="A231" s="137" t="s">
        <v>663</v>
      </c>
    </row>
    <row r="232" spans="1:8" ht="22.8" x14ac:dyDescent="0.25">
      <c r="A232" s="137" t="s">
        <v>708</v>
      </c>
    </row>
    <row r="233" spans="1:8" ht="57" x14ac:dyDescent="0.25">
      <c r="A233" s="137" t="s">
        <v>709</v>
      </c>
    </row>
    <row r="234" spans="1:8" ht="45.6" x14ac:dyDescent="0.25">
      <c r="A234" s="137" t="s">
        <v>710</v>
      </c>
    </row>
    <row r="235" spans="1:8" x14ac:dyDescent="0.25">
      <c r="A235" s="137"/>
    </row>
    <row r="237" spans="1:8" x14ac:dyDescent="0.25">
      <c r="A237" s="134"/>
    </row>
    <row r="238" spans="1:8" x14ac:dyDescent="0.25">
      <c r="A238" s="137"/>
    </row>
    <row r="239" spans="1:8" x14ac:dyDescent="0.25">
      <c r="A239" s="137" t="s">
        <v>664</v>
      </c>
    </row>
    <row r="240" spans="1:8" x14ac:dyDescent="0.25">
      <c r="A240" s="137"/>
    </row>
    <row r="241" spans="1:4" x14ac:dyDescent="0.25">
      <c r="A241" s="137" t="s">
        <v>488</v>
      </c>
    </row>
    <row r="242" spans="1:4" ht="13.8" thickBot="1" x14ac:dyDescent="0.3">
      <c r="A242" s="137"/>
    </row>
    <row r="243" spans="1:4" x14ac:dyDescent="0.25">
      <c r="A243" s="356" t="s">
        <v>489</v>
      </c>
      <c r="B243" s="358">
        <v>2021</v>
      </c>
      <c r="C243" s="358">
        <v>2022</v>
      </c>
      <c r="D243" s="166" t="s">
        <v>526</v>
      </c>
    </row>
    <row r="244" spans="1:4" ht="15" thickBot="1" x14ac:dyDescent="0.3">
      <c r="A244" s="357"/>
      <c r="B244" s="359"/>
      <c r="C244" s="359"/>
      <c r="D244" s="167"/>
    </row>
    <row r="245" spans="1:4" ht="13.8" thickBot="1" x14ac:dyDescent="0.3">
      <c r="A245" s="140" t="s">
        <v>490</v>
      </c>
      <c r="B245" s="156">
        <v>3181105</v>
      </c>
      <c r="C245" s="156">
        <v>8360928</v>
      </c>
      <c r="D245" s="164">
        <v>1.63</v>
      </c>
    </row>
    <row r="246" spans="1:4" ht="13.8" thickBot="1" x14ac:dyDescent="0.3">
      <c r="A246" s="140" t="s">
        <v>492</v>
      </c>
      <c r="B246" s="156">
        <v>2023</v>
      </c>
      <c r="C246" s="156">
        <v>25878</v>
      </c>
      <c r="D246" s="164">
        <v>11.79</v>
      </c>
    </row>
    <row r="247" spans="1:4" ht="13.8" thickBot="1" x14ac:dyDescent="0.3">
      <c r="A247" s="140" t="s">
        <v>491</v>
      </c>
      <c r="B247" s="156">
        <v>1637861</v>
      </c>
      <c r="C247" s="156">
        <v>189564</v>
      </c>
      <c r="D247" s="164">
        <v>-0.88</v>
      </c>
    </row>
    <row r="248" spans="1:4" ht="13.8" thickBot="1" x14ac:dyDescent="0.3">
      <c r="A248" s="145" t="s">
        <v>493</v>
      </c>
      <c r="B248" s="159">
        <v>4820989</v>
      </c>
      <c r="C248" s="159">
        <v>8576370</v>
      </c>
      <c r="D248" s="165">
        <v>3.24</v>
      </c>
    </row>
    <row r="249" spans="1:4" x14ac:dyDescent="0.25">
      <c r="A249" s="137"/>
    </row>
    <row r="250" spans="1:4" x14ac:dyDescent="0.25">
      <c r="A250" s="137" t="s">
        <v>486</v>
      </c>
    </row>
    <row r="251" spans="1:4" x14ac:dyDescent="0.25">
      <c r="A251" s="137"/>
    </row>
    <row r="252" spans="1:4" ht="91.2" x14ac:dyDescent="0.25">
      <c r="A252" s="137" t="s">
        <v>711</v>
      </c>
    </row>
    <row r="253" spans="1:4" ht="45.6" x14ac:dyDescent="0.25">
      <c r="A253" s="137" t="s">
        <v>712</v>
      </c>
    </row>
    <row r="254" spans="1:4" x14ac:dyDescent="0.25">
      <c r="A254" s="137"/>
    </row>
    <row r="255" spans="1:4" x14ac:dyDescent="0.25">
      <c r="A255" s="137" t="s">
        <v>494</v>
      </c>
    </row>
    <row r="256" spans="1:4" ht="13.8" thickBot="1" x14ac:dyDescent="0.3">
      <c r="A256" s="137"/>
    </row>
    <row r="257" spans="1:8" ht="14.4" x14ac:dyDescent="0.25">
      <c r="A257" s="358" t="s">
        <v>495</v>
      </c>
      <c r="B257" s="358">
        <v>2021</v>
      </c>
      <c r="C257" s="358" t="s">
        <v>636</v>
      </c>
      <c r="D257" s="358">
        <v>2022</v>
      </c>
      <c r="E257" s="358" t="s">
        <v>636</v>
      </c>
      <c r="F257" s="350" t="s">
        <v>526</v>
      </c>
      <c r="G257" s="153"/>
      <c r="H257" s="153"/>
    </row>
    <row r="258" spans="1:8" ht="15" thickBot="1" x14ac:dyDescent="0.35">
      <c r="A258" s="359"/>
      <c r="B258" s="359"/>
      <c r="C258" s="359"/>
      <c r="D258" s="359"/>
      <c r="E258" s="359"/>
      <c r="F258" s="351"/>
      <c r="G258" s="154"/>
      <c r="H258" s="153"/>
    </row>
    <row r="259" spans="1:8" ht="15" thickBot="1" x14ac:dyDescent="0.3">
      <c r="A259" s="140" t="s">
        <v>496</v>
      </c>
      <c r="B259" s="156">
        <v>3440350</v>
      </c>
      <c r="C259" s="164">
        <v>0.27</v>
      </c>
      <c r="D259" s="156">
        <v>6674227</v>
      </c>
      <c r="E259" s="164">
        <v>0.36</v>
      </c>
      <c r="F259" s="164">
        <v>0.94</v>
      </c>
      <c r="G259" s="153"/>
      <c r="H259" s="153"/>
    </row>
    <row r="260" spans="1:8" ht="15" thickBot="1" x14ac:dyDescent="0.3">
      <c r="A260" s="140" t="s">
        <v>497</v>
      </c>
      <c r="B260" s="156">
        <v>4670339</v>
      </c>
      <c r="C260" s="164">
        <v>0.36</v>
      </c>
      <c r="D260" s="156">
        <v>5902535</v>
      </c>
      <c r="E260" s="164">
        <v>0.32</v>
      </c>
      <c r="F260" s="164">
        <v>0.26</v>
      </c>
      <c r="G260" s="153"/>
      <c r="H260" s="153"/>
    </row>
    <row r="261" spans="1:8" ht="15" thickBot="1" x14ac:dyDescent="0.3">
      <c r="A261" s="140" t="s">
        <v>498</v>
      </c>
      <c r="B261" s="156">
        <v>2521308</v>
      </c>
      <c r="C261" s="164">
        <v>0.2</v>
      </c>
      <c r="D261" s="156">
        <v>3522147</v>
      </c>
      <c r="E261" s="164">
        <v>0.19</v>
      </c>
      <c r="F261" s="164">
        <v>0.4</v>
      </c>
      <c r="G261" s="153"/>
      <c r="H261" s="153"/>
    </row>
    <row r="262" spans="1:8" ht="15" thickBot="1" x14ac:dyDescent="0.3">
      <c r="A262" s="140" t="s">
        <v>499</v>
      </c>
      <c r="B262" s="156">
        <v>1811276</v>
      </c>
      <c r="C262" s="164">
        <v>0.14000000000000001</v>
      </c>
      <c r="D262" s="156">
        <v>1925021</v>
      </c>
      <c r="E262" s="164">
        <v>0.1</v>
      </c>
      <c r="F262" s="164">
        <v>0.06</v>
      </c>
      <c r="G262" s="153"/>
      <c r="H262" s="153"/>
    </row>
    <row r="263" spans="1:8" ht="15" thickBot="1" x14ac:dyDescent="0.3">
      <c r="A263" s="140" t="s">
        <v>500</v>
      </c>
      <c r="B263" s="156">
        <v>440671</v>
      </c>
      <c r="C263" s="164">
        <v>0.03</v>
      </c>
      <c r="D263" s="156">
        <v>685303</v>
      </c>
      <c r="E263" s="164">
        <v>0.04</v>
      </c>
      <c r="F263" s="164">
        <v>0.56000000000000005</v>
      </c>
      <c r="G263" s="153"/>
      <c r="H263" s="153"/>
    </row>
    <row r="264" spans="1:8" ht="15" thickBot="1" x14ac:dyDescent="0.3">
      <c r="A264" s="145" t="s">
        <v>501</v>
      </c>
      <c r="B264" s="159">
        <v>12883944</v>
      </c>
      <c r="C264" s="155"/>
      <c r="D264" s="159">
        <v>18709233</v>
      </c>
      <c r="E264" s="155"/>
      <c r="F264" s="155"/>
      <c r="G264" s="153"/>
      <c r="H264" s="153"/>
    </row>
    <row r="265" spans="1:8" x14ac:dyDescent="0.25">
      <c r="A265" s="137"/>
    </row>
    <row r="266" spans="1:8" x14ac:dyDescent="0.25">
      <c r="A266" s="137" t="s">
        <v>486</v>
      </c>
    </row>
    <row r="267" spans="1:8" x14ac:dyDescent="0.25">
      <c r="A267" s="137"/>
    </row>
    <row r="268" spans="1:8" ht="79.8" x14ac:dyDescent="0.25">
      <c r="A268" s="137" t="s">
        <v>713</v>
      </c>
    </row>
    <row r="269" spans="1:8" ht="22.8" x14ac:dyDescent="0.25">
      <c r="A269" s="137" t="s">
        <v>714</v>
      </c>
    </row>
    <row r="270" spans="1:8" ht="34.200000000000003" x14ac:dyDescent="0.25">
      <c r="A270" s="137" t="s">
        <v>715</v>
      </c>
    </row>
    <row r="271" spans="1:8" ht="34.200000000000003" x14ac:dyDescent="0.25">
      <c r="A271" s="137" t="s">
        <v>716</v>
      </c>
    </row>
    <row r="273" spans="1:1" x14ac:dyDescent="0.25">
      <c r="A273" s="134"/>
    </row>
    <row r="274" spans="1:1" x14ac:dyDescent="0.25">
      <c r="A274" s="137"/>
    </row>
    <row r="275" spans="1:1" ht="45.6" x14ac:dyDescent="0.25">
      <c r="A275" s="137" t="s">
        <v>665</v>
      </c>
    </row>
    <row r="276" spans="1:1" x14ac:dyDescent="0.25">
      <c r="A276" s="137"/>
    </row>
    <row r="277" spans="1:1" ht="26.4" x14ac:dyDescent="0.25">
      <c r="A277" s="130" t="s">
        <v>502</v>
      </c>
    </row>
    <row r="278" spans="1:1" x14ac:dyDescent="0.25">
      <c r="A278" s="137"/>
    </row>
    <row r="279" spans="1:1" ht="57" x14ac:dyDescent="0.25">
      <c r="A279" s="137" t="s">
        <v>666</v>
      </c>
    </row>
    <row r="280" spans="1:1" x14ac:dyDescent="0.25">
      <c r="A280" s="137"/>
    </row>
    <row r="281" spans="1:1" ht="22.8" x14ac:dyDescent="0.25">
      <c r="A281" s="150" t="s">
        <v>667</v>
      </c>
    </row>
    <row r="282" spans="1:1" x14ac:dyDescent="0.25">
      <c r="A282" s="137"/>
    </row>
    <row r="283" spans="1:1" x14ac:dyDescent="0.25">
      <c r="A283" s="137"/>
    </row>
    <row r="284" spans="1:1" ht="34.200000000000003" x14ac:dyDescent="0.25">
      <c r="A284" s="137" t="s">
        <v>668</v>
      </c>
    </row>
    <row r="285" spans="1:1" x14ac:dyDescent="0.25">
      <c r="A285" s="137"/>
    </row>
    <row r="286" spans="1:1" ht="22.8" x14ac:dyDescent="0.25">
      <c r="A286" s="150" t="s">
        <v>669</v>
      </c>
    </row>
    <row r="287" spans="1:1" x14ac:dyDescent="0.25">
      <c r="A287" s="137"/>
    </row>
    <row r="288" spans="1:1" ht="22.8" x14ac:dyDescent="0.25">
      <c r="A288" s="137" t="s">
        <v>503</v>
      </c>
    </row>
    <row r="289" spans="1:2" x14ac:dyDescent="0.25">
      <c r="A289" s="137"/>
    </row>
    <row r="290" spans="1:2" ht="22.8" x14ac:dyDescent="0.25">
      <c r="A290" s="137" t="s">
        <v>504</v>
      </c>
    </row>
    <row r="291" spans="1:2" x14ac:dyDescent="0.25">
      <c r="A291" s="137"/>
    </row>
    <row r="292" spans="1:2" ht="45.6" x14ac:dyDescent="0.25">
      <c r="A292" s="137" t="s">
        <v>670</v>
      </c>
    </row>
    <row r="293" spans="1:2" x14ac:dyDescent="0.25">
      <c r="A293" s="137"/>
    </row>
    <row r="294" spans="1:2" ht="22.8" x14ac:dyDescent="0.25">
      <c r="A294" s="150" t="s">
        <v>458</v>
      </c>
      <c r="B294" s="150" t="s">
        <v>453</v>
      </c>
    </row>
    <row r="295" spans="1:2" ht="22.8" x14ac:dyDescent="0.25">
      <c r="A295" s="150" t="s">
        <v>459</v>
      </c>
      <c r="B295" s="150" t="s">
        <v>460</v>
      </c>
    </row>
    <row r="296" spans="1:2" x14ac:dyDescent="0.25">
      <c r="A296" s="150" t="s">
        <v>461</v>
      </c>
      <c r="B296" s="150">
        <v>48594515409</v>
      </c>
    </row>
    <row r="297" spans="1:2" x14ac:dyDescent="0.25">
      <c r="A297" s="150"/>
    </row>
    <row r="298" spans="1:2" x14ac:dyDescent="0.25">
      <c r="A298" s="150" t="s">
        <v>505</v>
      </c>
    </row>
    <row r="299" spans="1:2" x14ac:dyDescent="0.25">
      <c r="A299" s="137"/>
    </row>
    <row r="300" spans="1:2" ht="22.8" x14ac:dyDescent="0.25">
      <c r="A300" s="137" t="s">
        <v>671</v>
      </c>
    </row>
    <row r="301" spans="1:2" x14ac:dyDescent="0.25">
      <c r="A301" s="137"/>
    </row>
    <row r="302" spans="1:2" x14ac:dyDescent="0.25">
      <c r="A302" s="150" t="s">
        <v>506</v>
      </c>
    </row>
    <row r="303" spans="1:2" x14ac:dyDescent="0.25">
      <c r="A303" s="137"/>
    </row>
    <row r="304" spans="1:2" ht="57" x14ac:dyDescent="0.25">
      <c r="A304" s="137" t="s">
        <v>672</v>
      </c>
    </row>
    <row r="305" spans="1:1" x14ac:dyDescent="0.25">
      <c r="A305" s="137"/>
    </row>
    <row r="306" spans="1:1" x14ac:dyDescent="0.25">
      <c r="A306" s="150" t="s">
        <v>507</v>
      </c>
    </row>
    <row r="307" spans="1:1" x14ac:dyDescent="0.25">
      <c r="A307" s="137"/>
    </row>
    <row r="308" spans="1:1" x14ac:dyDescent="0.25">
      <c r="A308" s="137"/>
    </row>
    <row r="309" spans="1:1" ht="22.8" x14ac:dyDescent="0.25">
      <c r="A309" s="137" t="s">
        <v>673</v>
      </c>
    </row>
    <row r="310" spans="1:1" x14ac:dyDescent="0.25">
      <c r="A310" s="137"/>
    </row>
    <row r="311" spans="1:1" ht="22.8" x14ac:dyDescent="0.25">
      <c r="A311" s="150" t="s">
        <v>674</v>
      </c>
    </row>
    <row r="312" spans="1:1" x14ac:dyDescent="0.25">
      <c r="A312" s="137"/>
    </row>
    <row r="313" spans="1:1" ht="34.200000000000003" x14ac:dyDescent="0.25">
      <c r="A313" s="137" t="s">
        <v>675</v>
      </c>
    </row>
    <row r="314" spans="1:1" x14ac:dyDescent="0.25">
      <c r="A314" s="137"/>
    </row>
    <row r="315" spans="1:1" x14ac:dyDescent="0.25">
      <c r="A315" s="150" t="s">
        <v>508</v>
      </c>
    </row>
    <row r="317" spans="1:1" x14ac:dyDescent="0.25">
      <c r="A317" s="134"/>
    </row>
    <row r="318" spans="1:1" x14ac:dyDescent="0.25">
      <c r="A318" s="137"/>
    </row>
    <row r="319" spans="1:1" x14ac:dyDescent="0.25">
      <c r="A319" s="137" t="s">
        <v>676</v>
      </c>
    </row>
    <row r="320" spans="1:1" x14ac:dyDescent="0.25">
      <c r="A320" s="137"/>
    </row>
    <row r="321" spans="1:1" x14ac:dyDescent="0.25">
      <c r="A321" s="150" t="s">
        <v>717</v>
      </c>
    </row>
    <row r="322" spans="1:1" x14ac:dyDescent="0.25">
      <c r="A322" s="150" t="s">
        <v>718</v>
      </c>
    </row>
    <row r="323" spans="1:1" x14ac:dyDescent="0.25">
      <c r="A323" s="150"/>
    </row>
    <row r="324" spans="1:1" x14ac:dyDescent="0.25">
      <c r="A324" s="137"/>
    </row>
    <row r="325" spans="1:1" ht="68.400000000000006" x14ac:dyDescent="0.25">
      <c r="A325" s="137" t="s">
        <v>677</v>
      </c>
    </row>
    <row r="326" spans="1:1" x14ac:dyDescent="0.25">
      <c r="A326" s="137"/>
    </row>
    <row r="327" spans="1:1" ht="57" x14ac:dyDescent="0.25">
      <c r="A327" s="150" t="s">
        <v>719</v>
      </c>
    </row>
    <row r="328" spans="1:1" x14ac:dyDescent="0.25">
      <c r="A328" s="137"/>
    </row>
    <row r="329" spans="1:1" x14ac:dyDescent="0.25">
      <c r="A329" s="137"/>
    </row>
    <row r="330" spans="1:1" ht="34.200000000000003" x14ac:dyDescent="0.25">
      <c r="A330" s="137" t="s">
        <v>678</v>
      </c>
    </row>
    <row r="331" spans="1:1" x14ac:dyDescent="0.25">
      <c r="A331" s="137"/>
    </row>
    <row r="332" spans="1:1" ht="22.8" x14ac:dyDescent="0.25">
      <c r="A332" s="150" t="s">
        <v>527</v>
      </c>
    </row>
    <row r="333" spans="1:1" x14ac:dyDescent="0.25">
      <c r="A333" s="168"/>
    </row>
    <row r="334" spans="1:1" ht="91.2" x14ac:dyDescent="0.25">
      <c r="A334" s="137" t="s">
        <v>679</v>
      </c>
    </row>
    <row r="335" spans="1:1" x14ac:dyDescent="0.25">
      <c r="A335" s="137"/>
    </row>
    <row r="336" spans="1:1" ht="34.200000000000003" x14ac:dyDescent="0.25">
      <c r="A336" s="150" t="s">
        <v>528</v>
      </c>
    </row>
    <row r="337" spans="1:2" ht="13.8" thickBot="1" x14ac:dyDescent="0.3">
      <c r="A337" s="150"/>
    </row>
    <row r="338" spans="1:2" ht="13.8" thickBot="1" x14ac:dyDescent="0.3">
      <c r="A338" s="169" t="s">
        <v>680</v>
      </c>
      <c r="B338" s="170">
        <v>2320108</v>
      </c>
    </row>
    <row r="339" spans="1:2" ht="13.8" thickBot="1" x14ac:dyDescent="0.3">
      <c r="A339" s="171" t="s">
        <v>681</v>
      </c>
      <c r="B339" s="172">
        <v>12278</v>
      </c>
    </row>
    <row r="340" spans="1:2" ht="13.8" thickBot="1" x14ac:dyDescent="0.3">
      <c r="A340" s="173" t="s">
        <v>509</v>
      </c>
      <c r="B340" s="174">
        <v>2332836</v>
      </c>
    </row>
    <row r="341" spans="1:2" ht="13.8" thickBot="1" x14ac:dyDescent="0.3">
      <c r="A341" s="171" t="s">
        <v>510</v>
      </c>
      <c r="B341" s="172">
        <v>100000</v>
      </c>
    </row>
    <row r="342" spans="1:2" ht="13.8" thickBot="1" x14ac:dyDescent="0.3">
      <c r="A342" s="171" t="s">
        <v>511</v>
      </c>
      <c r="B342" s="172">
        <v>1999817</v>
      </c>
    </row>
    <row r="343" spans="1:2" ht="13.8" thickBot="1" x14ac:dyDescent="0.3">
      <c r="A343" s="171" t="s">
        <v>682</v>
      </c>
      <c r="B343" s="172">
        <v>-4837</v>
      </c>
    </row>
    <row r="344" spans="1:2" ht="13.8" thickBot="1" x14ac:dyDescent="0.3">
      <c r="A344" s="171" t="s">
        <v>683</v>
      </c>
      <c r="B344" s="172">
        <v>222357</v>
      </c>
    </row>
    <row r="345" spans="1:2" ht="13.8" thickBot="1" x14ac:dyDescent="0.3">
      <c r="A345" s="171" t="s">
        <v>487</v>
      </c>
      <c r="B345" s="172">
        <v>15499</v>
      </c>
    </row>
    <row r="346" spans="1:2" ht="13.8" thickBot="1" x14ac:dyDescent="0.3">
      <c r="A346" s="173" t="s">
        <v>512</v>
      </c>
      <c r="B346" s="174">
        <v>2332836</v>
      </c>
    </row>
    <row r="347" spans="1:2" x14ac:dyDescent="0.25">
      <c r="A347" s="137"/>
    </row>
    <row r="348" spans="1:2" x14ac:dyDescent="0.25">
      <c r="A348" s="137"/>
    </row>
    <row r="349" spans="1:2" ht="34.200000000000003" x14ac:dyDescent="0.25">
      <c r="A349" s="137" t="s">
        <v>684</v>
      </c>
    </row>
    <row r="350" spans="1:2" x14ac:dyDescent="0.25">
      <c r="A350" s="137"/>
    </row>
    <row r="351" spans="1:2" ht="68.400000000000006" x14ac:dyDescent="0.25">
      <c r="A351" s="150" t="s">
        <v>720</v>
      </c>
    </row>
    <row r="352" spans="1:2" x14ac:dyDescent="0.25">
      <c r="A352" s="137"/>
    </row>
    <row r="353" spans="1:1" ht="34.200000000000003" x14ac:dyDescent="0.25">
      <c r="A353" s="137" t="s">
        <v>685</v>
      </c>
    </row>
    <row r="354" spans="1:1" x14ac:dyDescent="0.25">
      <c r="A354" s="137"/>
    </row>
    <row r="355" spans="1:1" x14ac:dyDescent="0.25">
      <c r="A355" s="150" t="s">
        <v>513</v>
      </c>
    </row>
    <row r="356" spans="1:1" x14ac:dyDescent="0.25">
      <c r="A356" s="137"/>
    </row>
    <row r="357" spans="1:1" ht="22.8" x14ac:dyDescent="0.25">
      <c r="A357" s="137" t="s">
        <v>686</v>
      </c>
    </row>
    <row r="358" spans="1:1" x14ac:dyDescent="0.25">
      <c r="A358" s="137"/>
    </row>
    <row r="359" spans="1:1" x14ac:dyDescent="0.25">
      <c r="A359" s="150" t="s">
        <v>514</v>
      </c>
    </row>
    <row r="361" spans="1:1" x14ac:dyDescent="0.25">
      <c r="A361" s="168"/>
    </row>
    <row r="362" spans="1:1" x14ac:dyDescent="0.25">
      <c r="A362" s="137"/>
    </row>
    <row r="363" spans="1:1" ht="34.200000000000003" x14ac:dyDescent="0.25">
      <c r="A363" s="137" t="s">
        <v>687</v>
      </c>
    </row>
    <row r="364" spans="1:1" x14ac:dyDescent="0.25">
      <c r="A364" s="137"/>
    </row>
    <row r="365" spans="1:1" x14ac:dyDescent="0.25">
      <c r="A365" s="150" t="s">
        <v>515</v>
      </c>
    </row>
    <row r="366" spans="1:1" x14ac:dyDescent="0.25">
      <c r="A366" s="137"/>
    </row>
    <row r="367" spans="1:1" ht="45.6" x14ac:dyDescent="0.25">
      <c r="A367" s="137" t="s">
        <v>688</v>
      </c>
    </row>
    <row r="368" spans="1:1" x14ac:dyDescent="0.25">
      <c r="A368" s="137"/>
    </row>
    <row r="369" spans="1:1" x14ac:dyDescent="0.25">
      <c r="A369" s="150" t="s">
        <v>514</v>
      </c>
    </row>
    <row r="370" spans="1:1" x14ac:dyDescent="0.25">
      <c r="A370" s="137"/>
    </row>
    <row r="371" spans="1:1" ht="34.200000000000003" x14ac:dyDescent="0.25">
      <c r="A371" s="137" t="s">
        <v>689</v>
      </c>
    </row>
    <row r="372" spans="1:1" x14ac:dyDescent="0.25">
      <c r="A372" s="137"/>
    </row>
    <row r="373" spans="1:1" x14ac:dyDescent="0.25">
      <c r="A373" s="150" t="s">
        <v>516</v>
      </c>
    </row>
    <row r="374" spans="1:1" x14ac:dyDescent="0.25">
      <c r="A374" s="137"/>
    </row>
    <row r="375" spans="1:1" ht="57" x14ac:dyDescent="0.25">
      <c r="A375" s="137" t="s">
        <v>690</v>
      </c>
    </row>
    <row r="376" spans="1:1" x14ac:dyDescent="0.25">
      <c r="A376" s="137"/>
    </row>
    <row r="377" spans="1:1" x14ac:dyDescent="0.25">
      <c r="A377" s="150" t="s">
        <v>514</v>
      </c>
    </row>
    <row r="378" spans="1:1" x14ac:dyDescent="0.25">
      <c r="A378" s="137"/>
    </row>
    <row r="379" spans="1:1" ht="22.8" x14ac:dyDescent="0.25">
      <c r="A379" s="137" t="s">
        <v>691</v>
      </c>
    </row>
    <row r="380" spans="1:1" x14ac:dyDescent="0.25">
      <c r="A380" s="137"/>
    </row>
    <row r="381" spans="1:1" x14ac:dyDescent="0.25">
      <c r="A381" s="150" t="s">
        <v>721</v>
      </c>
    </row>
    <row r="383" spans="1:1" x14ac:dyDescent="0.25">
      <c r="A383" s="132"/>
    </row>
    <row r="385" spans="1:2" x14ac:dyDescent="0.25">
      <c r="A385" s="132"/>
      <c r="B385" s="175"/>
    </row>
    <row r="386" spans="1:2" x14ac:dyDescent="0.25">
      <c r="A386" s="132"/>
      <c r="B386" s="175"/>
    </row>
    <row r="387" spans="1:2" x14ac:dyDescent="0.25">
      <c r="A387" s="176"/>
      <c r="B387" s="177"/>
    </row>
  </sheetData>
  <mergeCells count="21">
    <mergeCell ref="D257:D258"/>
    <mergeCell ref="E257:E258"/>
    <mergeCell ref="F257:F258"/>
    <mergeCell ref="A243:A244"/>
    <mergeCell ref="B243:B244"/>
    <mergeCell ref="C243:C244"/>
    <mergeCell ref="A257:A258"/>
    <mergeCell ref="B257:B258"/>
    <mergeCell ref="C257:C258"/>
    <mergeCell ref="F179:F180"/>
    <mergeCell ref="A216:A217"/>
    <mergeCell ref="B216:B217"/>
    <mergeCell ref="C216:C217"/>
    <mergeCell ref="D216:D217"/>
    <mergeCell ref="E216:E217"/>
    <mergeCell ref="F216:F217"/>
    <mergeCell ref="A179:A180"/>
    <mergeCell ref="B179:B180"/>
    <mergeCell ref="C179:C180"/>
    <mergeCell ref="D179:D180"/>
    <mergeCell ref="E179:E180"/>
  </mergeCells>
  <hyperlinks>
    <hyperlink ref="A277" r:id="rId1" display="http://www.heliosfaros.hr/" xr:uid="{88FDFA66-9920-40A7-89FC-2908A36DDC33}"/>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Bilješke!_Hlk29374144</vt:lpstr>
      <vt:lpstr>Bilanca!Podrucje_ispisa</vt:lpstr>
      <vt:lpstr>NT_D!Podrucje_ispisa</vt:lpstr>
      <vt:lpstr>NT_I!Podrucje_ispisa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Mario Jurić</cp:lastModifiedBy>
  <cp:lastPrinted>2018-04-25T06:49:36Z</cp:lastPrinted>
  <dcterms:created xsi:type="dcterms:W3CDTF">2008-10-17T11:51:54Z</dcterms:created>
  <dcterms:modified xsi:type="dcterms:W3CDTF">2022-07-18T11:12:37Z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