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Y:\RAZNO\H\Hoteli Haludovo\2021\HANFA\KVARTALNI IZVJEŠTAJI\2Q\"/>
    </mc:Choice>
  </mc:AlternateContent>
  <xr:revisionPtr revIDLastSave="0" documentId="13_ncr:1_{E55AEABD-888B-454C-9077-179363D5549B}"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14" i="26"/>
  <c r="I61" i="26" s="1"/>
  <c r="I60" i="26"/>
  <c r="J60" i="26"/>
  <c r="H60" i="26"/>
  <c r="H14" i="26"/>
  <c r="H61" i="26" s="1"/>
  <c r="I21" i="21"/>
  <c r="H36" i="21"/>
  <c r="I36" i="21"/>
  <c r="H49" i="21"/>
  <c r="I49" i="21"/>
  <c r="K62" i="26" l="1"/>
  <c r="K68" i="26" s="1"/>
  <c r="K64" i="26"/>
  <c r="K63" i="26"/>
  <c r="J63" i="26"/>
  <c r="J62" i="26"/>
  <c r="J68" i="26" s="1"/>
  <c r="J64" i="26"/>
  <c r="I63" i="26"/>
  <c r="I64" i="26"/>
  <c r="I62" i="26"/>
  <c r="I67" i="26" s="1"/>
  <c r="H63" i="26"/>
  <c r="H62" i="26"/>
  <c r="H67" i="26" s="1"/>
  <c r="H64" i="26"/>
  <c r="I51" i="21"/>
  <c r="I53" i="21" s="1"/>
  <c r="H51" i="21"/>
  <c r="H53" i="21" s="1"/>
  <c r="K66" i="26" l="1"/>
  <c r="K67" i="26"/>
  <c r="J67" i="26"/>
  <c r="J66" i="26"/>
  <c r="I68" i="26"/>
  <c r="I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<sst xmlns="http://schemas.openxmlformats.org/spreadsheetml/2006/main" count="537" uniqueCount="471">
  <si>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</si>
  <si>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</si>
  <si>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</si>
  <si>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</si>
  <si>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</si>
  <si>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</si>
  <si>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</si>
  <si>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</si>
  <si>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</si>
  <si>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</si>
  <si>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</si>
  <si>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</si>
  <si>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</si>
  <si>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</si>
  <si>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</si>
  <si>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</si>
  <si>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</si>
  <si>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</si>
  <si>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</si>
  <si>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</si>
  <si>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</si>
  <si>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</si>
  <si>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</si>
  <si>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</si>
  <si>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</si>
  <si>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</si>
  <si>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</si>
  <si>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</si>
  <si>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</si>
  <si>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</si>
  <si>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</si>
  <si>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</si>
  <si>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</si>
  <si>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</si>
  <si>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</si>
  <si>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</si>
  <si>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</si>
  <si>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</si>
  <si>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</si>
  <si>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</si>
  <si>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</si>
  <si>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</si>
  <si>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</si>
  <si>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</si>
  <si>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</si>
  <si>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</si>
  <si>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</si>
  <si>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</si>
  <si>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</si>
  <si>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</si>
  <si>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</si>
  <si>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</si>
  <si>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</si>
  <si>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</si>
  <si>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</si>
  <si>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</si>
  <si>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</si>
  <si>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</si>
  <si>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</si>
  <si>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</si>
  <si>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</si>
  <si>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</si>
  <si>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</si>
  <si>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</si>
  <si>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</si>
  <si>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</si>
  <si>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</si>
  <si>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</si>
  <si>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</si>
  <si>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</si>
  <si>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</si>
  <si>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</si>
  <si>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</si>
  <si>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</si>
  <si>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</si>
  <si>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</si>
  <si>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</si>
  <si>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</si>
  <si>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</si>
  <si>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</si>
  <si>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</si>
  <si>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</si>
  <si>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</si>
  <si>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</si>
  <si>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</si>
  <si>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</si>
  <si>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</si>
  <si>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</si>
  <si>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</si>
  <si>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</si>
  <si>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</si>
  <si>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</si>
  <si>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</si>
  <si>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</si>
  <si>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</si>
  <si>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</si>
  <si>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</si>
  <si>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</si>
  <si>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</si>
  <si>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</si>
  <si>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</si>
  <si>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</si>
  <si>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</si>
  <si>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</si>
  <si>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</si>
  <si>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</si>
  <si>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</si>
  <si>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</si>
  <si>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</si>
  <si>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</si>
  <si>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</si>
  <si>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</si>
  <si>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</si>
  <si>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</si>
  <si>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</si>
  <si>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</si>
  <si>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</si>
  <si>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</si>
  <si>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</si>
  <si>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</si>
  <si>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</si>
  <si>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</si>
  <si>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</si>
  <si>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</si>
  <si>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</si>
  <si>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</si>
  <si>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</si>
  <si>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</si>
  <si>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</si>
  <si>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</si>
  <si>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</si>
  <si>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</si>
  <si>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</si>
  <si>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</si>
  <si>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</si>
  <si>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</si>
  <si>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</si>
  <si>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</si>
  <si>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</si>
  <si>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</si>
  <si>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</si>
  <si>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</si>
  <si>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</si>
  <si>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</si>
  <si>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</si>
  <si>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</si>
  <si>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</si>
  <si>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</si>
  <si>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</si>
  <si>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</si>
  <si>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</si>
  <si>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</si>
  <si>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</si>
  <si>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</si>
  <si>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</si>
  <si>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</si>
  <si>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</si>
  <si>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</si>
  <si>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</si>
  <si>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</si>
  <si>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</si>
  <si>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</si>
  <si>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</si>
  <si>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</si>
  <si>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</si>
  <si>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</si>
  <si>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</si>
  <si>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</si>
  <si>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</si>
  <si>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</si>
  <si>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</si>
  <si>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</si>
  <si>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</si>
  <si>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</si>
  <si>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</si>
  <si>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</si>
  <si>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</si>
  <si>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</si>
  <si>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</si>
  <si>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</si>
  <si>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</si>
  <si>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</si>
  <si>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</si>
  <si>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</si>
  <si>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</si>
  <si>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</si>
  <si>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</si>
  <si>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</si>
  <si>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</si>
  <si>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</si>
  <si>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</si>
  <si>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</si>
  <si>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</si>
  <si>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</si>
  <si>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</si>
  <si>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</si>
  <si>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</si>
  <si>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</si>
  <si>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</si>
  <si>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</si>
  <si>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</si>
  <si>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</si>
  <si>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</si>
  <si>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</si>
  <si>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</si>
  <si>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</si>
  <si>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</si>
  <si>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</si>
  <si>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</si>
  <si>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</si>
  <si>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</si>
  <si>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</si>
  <si>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</si>
  <si>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</si>
  <si>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</si>
  <si>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</si>
  <si>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</si>
  <si>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</si>
  <si>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</si>
  <si>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</si>
  <si>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</si>
  <si>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</si>
  <si>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</si>
  <si>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</si>
  <si>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</si>
  <si>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</si>
  <si>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</si>
  <si>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</si>
  <si>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</si>
  <si>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</si>
  <si>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</si>
  <si>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</si>
  <si>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</si>
  <si>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</si>
  <si>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</si>
  <si>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</si>
  <si>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</si>
  <si>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</si>
  <si>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</si>
  <si>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</si>
  <si>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</si>
  <si>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</si>
  <si>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</si>
  <si>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</si>
  <si>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</si>
  <si>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</si>
  <si>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</si>
  <si>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</si>
  <si>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</si>
  <si>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</si>
  <si>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</si>
  <si>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</si>
  <si>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</si>
  <si>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</si>
  <si>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</si>
  <si>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</si>
  <si>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</si>
  <si>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</si>
  <si>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</si>
  <si>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</si>
  <si>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</si>
  <si>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</si>
  <si>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</si>
  <si>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</si>
  <si>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</si>
  <si>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</si>
  <si>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</si>
  <si>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</si>
  <si>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</si>
  <si>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</si>
  <si>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</si>
  <si>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</si>
  <si>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</si>
  <si>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</si>
  <si>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</si>
  <si>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</si>
  <si>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</si>
  <si>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</si>
  <si>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</si>
  <si>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</si>
  <si>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</si>
  <si>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</si>
  <si>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</si>
  <si>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</si>
  <si>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</si>
  <si>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</si>
  <si>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</si>
  <si>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</si>
  <si>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</si>
  <si>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</si>
  <si>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</si>
  <si>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</si>
  <si>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</si>
  <si>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</si>
  <si>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</si>
  <si>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</si>
  <si>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</si>
  <si>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</si>
  <si>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</si>
  <si>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</si>
  <si>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</si>
  <si>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</si>
  <si>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</si>
  <si>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</si>
  <si>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</si>
  <si>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</si>
  <si>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</si>
  <si>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</si>
  <si>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</si>
  <si>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</si>
  <si>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</si>
  <si>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</si>
  <si>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</si>
  <si>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</si>
  <si>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</si>
  <si>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</si>
  <si>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</si>
  <si>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</si>
  <si>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</si>
  <si>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</si>
  <si>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</si>
  <si>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</si>
  <si>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</si>
  <si>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</si>
  <si>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</si>
  <si>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</si>
  <si>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</si>
  <si>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</si>
  <si>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</si>
  <si>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</si>
  <si>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</si>
  <si>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</si>
  <si>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</si>
  <si>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</si>
  <si>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</si>
  <si>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</si>
  <si>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</si>
  <si>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</si>
  <si>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</si>
  <si>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</si>
  <si>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</si>
  <si>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</si>
  <si>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</si>
  <si>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</si>
  <si>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</si>
  <si>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</si>
  <si>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</si>
  <si>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</si>
  <si>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</si>
  <si>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</si>
  <si>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</si>
  <si>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</si>
  <si>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</si>
  <si>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</si>
  <si>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</si>
  <si>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</si>
  <si>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</si>
  <si>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</si>
  <si>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</si>
  <si>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</si>
  <si>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</si>
  <si>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</si>
  <si>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</si>
  <si>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</si>
  <si>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</si>
  <si>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</si>
  <si>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</si>
  <si>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</si>
  <si>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</si>
  <si>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</si>
  <si>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</si>
  <si>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</si>
  <si>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</si>
  <si>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</si>
  <si>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</si>
  <si>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</si>
  <si>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</si>
  <si>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</si>
  <si>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</si>
  <si>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</si>
  <si>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</si>
  <si>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</si>
  <si>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</si>
  <si>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</si>
  <si>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</si>
  <si>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</si>
  <si>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</si>
  <si>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</si>
  <si>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</si>
  <si>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</si>
  <si>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</si>
  <si>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</si>
  <si>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</si>
  <si>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</si>
  <si>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</si>
  <si>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</si>
  <si>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</si>
  <si>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</si>
  <si>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</si>
  <si>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</si>
  <si>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</si>
  <si>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</si>
  <si>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</si>
  <si>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</si>
  <si>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</si>
  <si>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</si>
  <si>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</si>
  <si>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</si>
  <si>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</si>
  <si>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</si>
  <si>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</si>
  <si>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</si>
  <si>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</si>
  <si>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</si>
  <si>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</si>
  <si>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</si>
  <si>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</si>
  <si>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</si>
  <si>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</si>
  <si>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</si>
  <si>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</si>
  <si>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</si>
  <si>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</si>
  <si>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</si>
  <si>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</si>
  <si>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</si>
  <si>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</si>
  <si>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</si>
  <si>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</si>
  <si>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</si>
  <si>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</si>
  <si>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</si>
  <si>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</si>
  <si>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</si>
  <si>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</si>
  <si>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</si>
  <si>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</si>
  <si>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</si>
  <si>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</si>
  <si>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</si>
  <si>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</si>
  <si>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</si>
  <si>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</si>
  <si>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</si>
  <si>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</si>
  <si>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</si>
  <si>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</si>
  <si>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</si>
  <si>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</si>
  <si>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03636356</t>
  </si>
  <si>
    <t>040000190</t>
  </si>
  <si>
    <t>20989435611</t>
  </si>
  <si>
    <t>393</t>
  </si>
  <si>
    <t>REPUBLIKA HRVATSKA</t>
  </si>
  <si>
    <t>74780000W0ZHQU7X5U69</t>
  </si>
  <si>
    <t>HOTELI HALUDOVO MALINSKA D.D.</t>
  </si>
  <si>
    <t>MALINSKA</t>
  </si>
  <si>
    <t>PUT HALUDOVA 1</t>
  </si>
  <si>
    <t>haludovo@ri.htnet.hr</t>
  </si>
  <si>
    <t>http://www.hoteli-haludovo.hr/</t>
  </si>
  <si>
    <t>IRS TOIĆ D.O.O.</t>
  </si>
  <si>
    <t>TOIĆ ENER</t>
  </si>
  <si>
    <t>051/221-052</t>
  </si>
  <si>
    <t>irs.toic@irstoic.hr</t>
  </si>
  <si>
    <t>TPA AUDIT D.O.O.</t>
  </si>
  <si>
    <t>Igor Arbutina</t>
  </si>
  <si>
    <t>Obveznik: Hoteli Haludovo Malinska d.d.</t>
  </si>
  <si>
    <t>Obveznik: Hoteli Haludovo Malinska d.d._________________________</t>
  </si>
  <si>
    <t xml:space="preserve">stanje na dan 30.06.2021 </t>
  </si>
  <si>
    <t>u razdoblju 01.01.2021. do 30.06.2021.</t>
  </si>
  <si>
    <t xml:space="preserve">BILJEŠKE UZ FINANCIJSKE IZVJEŠTAJE - TFI
Naziv izdavatelja:   HOTELI HALUDOVO MALINSKA d.d.
OIB:  20989435611
Izvještajno razdoblje: 01.01.2021. - 30.06.2021.
     Tijekom izvještajnog razdoblja društvo Hoteli Haludovo Malinska d.d. nije obvavljalo svoju osnovnu djelatnost, objekti su bili zatvoreni. Društvo je ostvarilo prihode od zakupnina. Uprava je donijela odluku o neaktiviranju postojećih turističkih i ugostiteljskih kapaciteta  za sezonu 2021. Zbog problema infrastrukturnih angažmana radi dotrajalosti te radi  financijskih poteštoća i negativnih posljedica uzrokovanih pandemijom bolesti COVID-19. 
     Rezultat poslovanja  u izvještajnom razdoblju je negativan. Računovodstvene politike tijekom razdoblja  nisu se mijenjale.
     Na dan 30.06.2021. društvo ima 2 zaposelna djelatnika.
     Do kraja izvještajnog razdoblja nema bitnih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</si>
</sst>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310</v>
      </c>
      <c r="B1" s="132"/>
      <c r="C1" s="132"/>
      <c r="D1" s="47"/>
      <c r="E1" s="47"/>
      <c r="F1" s="47"/>
      <c r="G1" s="47"/>
      <c r="H1" s="47"/>
      <c r="I1" s="47"/>
      <c r="J1" s="48"/>
    </row>
    <row r="2" spans="1:20" ht="14.45" customHeight="1" x14ac:dyDescent="0.25">
      <c r="A2" s="133" t="s">
        <v>326</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311</v>
      </c>
      <c r="B4" s="137"/>
      <c r="C4" s="137"/>
      <c r="D4" s="137"/>
      <c r="E4" s="138">
        <v>44197</v>
      </c>
      <c r="F4" s="139"/>
      <c r="G4" s="53" t="s">
        <v>0</v>
      </c>
      <c r="H4" s="138">
        <v>44377</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333</v>
      </c>
      <c r="B10" s="151"/>
      <c r="C10" s="151"/>
      <c r="D10" s="151"/>
      <c r="E10" s="151"/>
      <c r="F10" s="151"/>
      <c r="G10" s="151"/>
      <c r="H10" s="151"/>
      <c r="I10" s="151"/>
      <c r="J10" s="66"/>
    </row>
    <row r="11" spans="1:20" ht="24.6" customHeight="1" x14ac:dyDescent="0.25">
      <c r="A11" s="152" t="s">
        <v>312</v>
      </c>
      <c r="B11" s="153"/>
      <c r="C11" s="145" t="s">
        <v>449</v>
      </c>
      <c r="D11" s="146"/>
      <c r="E11" s="67"/>
      <c r="F11" s="154" t="s">
        <v>334</v>
      </c>
      <c r="G11" s="144"/>
      <c r="H11" s="155" t="s">
        <v>453</v>
      </c>
      <c r="I11" s="156"/>
      <c r="J11" s="68"/>
    </row>
    <row r="12" spans="1:20" ht="14.45" customHeight="1" x14ac:dyDescent="0.25">
      <c r="A12" s="69"/>
      <c r="B12" s="70"/>
      <c r="C12" s="70"/>
      <c r="D12" s="70"/>
      <c r="E12" s="148"/>
      <c r="F12" s="148"/>
      <c r="G12" s="148"/>
      <c r="H12" s="148"/>
      <c r="I12" s="71"/>
      <c r="J12" s="68"/>
    </row>
    <row r="13" spans="1:20" ht="21" customHeight="1" x14ac:dyDescent="0.25">
      <c r="A13" s="143" t="s">
        <v>327</v>
      </c>
      <c r="B13" s="144"/>
      <c r="C13" s="145" t="s">
        <v>450</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313</v>
      </c>
      <c r="B15" s="144"/>
      <c r="C15" s="145" t="s">
        <v>451</v>
      </c>
      <c r="D15" s="146"/>
      <c r="E15" s="163"/>
      <c r="F15" s="164"/>
      <c r="G15" s="73" t="s">
        <v>335</v>
      </c>
      <c r="H15" s="155" t="s">
        <v>454</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452</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314</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315</v>
      </c>
      <c r="B21" s="159"/>
      <c r="C21" s="155">
        <v>51511</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316</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317</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318</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328</v>
      </c>
      <c r="B29" s="159"/>
      <c r="C29" s="78">
        <v>2</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319</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329</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330</v>
      </c>
      <c r="B35" s="170"/>
      <c r="C35" s="170"/>
      <c r="D35" s="170"/>
      <c r="E35" s="170" t="s">
        <v>320</v>
      </c>
      <c r="F35" s="170"/>
      <c r="G35" s="170"/>
      <c r="H35" s="170"/>
      <c r="I35" s="170"/>
      <c r="J35" s="86" t="s">
        <v>321</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322</v>
      </c>
      <c r="B50" s="154"/>
      <c r="C50" s="155" t="s">
        <v>343</v>
      </c>
      <c r="D50" s="156"/>
      <c r="E50" s="181" t="s">
        <v>345</v>
      </c>
      <c r="F50" s="182"/>
      <c r="G50" s="160" t="s">
        <v>460</v>
      </c>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323</v>
      </c>
      <c r="B52" s="154"/>
      <c r="C52" s="160" t="s">
        <v>461</v>
      </c>
      <c r="D52" s="161"/>
      <c r="E52" s="161"/>
      <c r="F52" s="161"/>
      <c r="G52" s="161"/>
      <c r="H52" s="161"/>
      <c r="I52" s="161"/>
      <c r="J52" s="162"/>
    </row>
    <row r="53" spans="1:10" x14ac:dyDescent="0.25">
      <c r="A53" s="69"/>
      <c r="B53" s="70"/>
      <c r="C53" s="165" t="s">
        <v>324</v>
      </c>
      <c r="D53" s="165"/>
      <c r="E53" s="165"/>
      <c r="F53" s="165"/>
      <c r="G53" s="165"/>
      <c r="H53" s="165"/>
      <c r="I53" s="165"/>
      <c r="J53" s="72"/>
    </row>
    <row r="54" spans="1:10" x14ac:dyDescent="0.25">
      <c r="A54" s="143" t="s">
        <v>325</v>
      </c>
      <c r="B54" s="154"/>
      <c r="C54" s="177" t="s">
        <v>462</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317</v>
      </c>
      <c r="B56" s="154"/>
      <c r="C56" s="184" t="s">
        <v>463</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347</v>
      </c>
      <c r="B58" s="154"/>
      <c r="C58" s="184" t="s">
        <v>464</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465</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1.1023622047244095"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468</v>
      </c>
      <c r="B2" s="195"/>
      <c r="C2" s="195"/>
      <c r="D2" s="195"/>
      <c r="E2" s="195"/>
      <c r="F2" s="195"/>
      <c r="G2" s="195"/>
      <c r="H2" s="195"/>
      <c r="I2" s="195"/>
    </row>
    <row r="3" spans="1:9" x14ac:dyDescent="0.2">
      <c r="A3" s="196" t="s">
        <v>284</v>
      </c>
      <c r="B3" s="197"/>
      <c r="C3" s="197"/>
      <c r="D3" s="197"/>
      <c r="E3" s="197"/>
      <c r="F3" s="197"/>
      <c r="G3" s="197"/>
      <c r="H3" s="197"/>
      <c r="I3" s="197"/>
    </row>
    <row r="4" spans="1:9" x14ac:dyDescent="0.2">
      <c r="A4" s="198" t="s">
        <v>466</v>
      </c>
      <c r="B4" s="199"/>
      <c r="C4" s="199"/>
      <c r="D4" s="199"/>
      <c r="E4" s="199"/>
      <c r="F4" s="199"/>
      <c r="G4" s="199"/>
      <c r="H4" s="199"/>
      <c r="I4" s="200"/>
    </row>
    <row r="5" spans="1:9" ht="45" x14ac:dyDescent="0.2">
      <c r="A5" s="203" t="s">
        <v>2</v>
      </c>
      <c r="B5" s="204"/>
      <c r="C5" s="204"/>
      <c r="D5" s="204"/>
      <c r="E5" s="204"/>
      <c r="F5" s="204"/>
      <c r="G5" s="11" t="s">
        <v>101</v>
      </c>
      <c r="H5" s="13" t="s">
        <v>299</v>
      </c>
      <c r="I5" s="13" t="s">
        <v>300</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305</v>
      </c>
      <c r="B9" s="191"/>
      <c r="C9" s="191"/>
      <c r="D9" s="191"/>
      <c r="E9" s="191"/>
      <c r="F9" s="191"/>
      <c r="G9" s="15">
        <v>2</v>
      </c>
      <c r="H9" s="23">
        <f>H10+H17+H27+H38+H43</f>
        <v>200695415</v>
      </c>
      <c r="I9" s="23">
        <f>I10+I17+I27+I38+I43</f>
        <v>198311171</v>
      </c>
    </row>
    <row r="10" spans="1:9" ht="12.75" customHeight="1" x14ac:dyDescent="0.2">
      <c r="A10" s="190" t="s">
        <v>5</v>
      </c>
      <c r="B10" s="190"/>
      <c r="C10" s="190"/>
      <c r="D10" s="190"/>
      <c r="E10" s="190"/>
      <c r="F10" s="190"/>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200695415</v>
      </c>
      <c r="I17" s="23">
        <f>I18+I19+I20+I21+I22+I23+I24+I25+I26</f>
        <v>198311171</v>
      </c>
    </row>
    <row r="18" spans="1:9" ht="12.75" customHeight="1" x14ac:dyDescent="0.2">
      <c r="A18" s="189" t="s">
        <v>13</v>
      </c>
      <c r="B18" s="189"/>
      <c r="C18" s="189"/>
      <c r="D18" s="189"/>
      <c r="E18" s="189"/>
      <c r="F18" s="189"/>
      <c r="G18" s="14">
        <v>11</v>
      </c>
      <c r="H18" s="22">
        <v>148263047</v>
      </c>
      <c r="I18" s="22">
        <v>148263047</v>
      </c>
    </row>
    <row r="19" spans="1:9" ht="12.75" customHeight="1" x14ac:dyDescent="0.2">
      <c r="A19" s="189" t="s">
        <v>14</v>
      </c>
      <c r="B19" s="189"/>
      <c r="C19" s="189"/>
      <c r="D19" s="189"/>
      <c r="E19" s="189"/>
      <c r="F19" s="189"/>
      <c r="G19" s="14">
        <v>12</v>
      </c>
      <c r="H19" s="22">
        <v>50561771</v>
      </c>
      <c r="I19" s="22">
        <v>48186810</v>
      </c>
    </row>
    <row r="20" spans="1:9" ht="12.75" customHeight="1" x14ac:dyDescent="0.2">
      <c r="A20" s="189" t="s">
        <v>15</v>
      </c>
      <c r="B20" s="189"/>
      <c r="C20" s="189"/>
      <c r="D20" s="189"/>
      <c r="E20" s="189"/>
      <c r="F20" s="189"/>
      <c r="G20" s="14">
        <v>13</v>
      </c>
      <c r="H20" s="22">
        <v>10633</v>
      </c>
      <c r="I20" s="22">
        <v>5734</v>
      </c>
    </row>
    <row r="21" spans="1:9" ht="12.75" customHeight="1" x14ac:dyDescent="0.2">
      <c r="A21" s="189" t="s">
        <v>16</v>
      </c>
      <c r="B21" s="189"/>
      <c r="C21" s="189"/>
      <c r="D21" s="189"/>
      <c r="E21" s="189"/>
      <c r="F21" s="189"/>
      <c r="G21" s="14">
        <v>14</v>
      </c>
      <c r="H21" s="22">
        <v>8022</v>
      </c>
      <c r="I21" s="22">
        <v>3638</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1558753</v>
      </c>
      <c r="I24" s="22">
        <v>1558753</v>
      </c>
    </row>
    <row r="25" spans="1:9" ht="12.75" customHeight="1" x14ac:dyDescent="0.2">
      <c r="A25" s="189" t="s">
        <v>20</v>
      </c>
      <c r="B25" s="189"/>
      <c r="C25" s="189"/>
      <c r="D25" s="189"/>
      <c r="E25" s="189"/>
      <c r="F25" s="189"/>
      <c r="G25" s="14">
        <v>18</v>
      </c>
      <c r="H25" s="22">
        <v>293189</v>
      </c>
      <c r="I25" s="22">
        <v>293189</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0</v>
      </c>
      <c r="I27" s="23">
        <f>SUM(I28:I37)</f>
        <v>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306</v>
      </c>
      <c r="B44" s="191"/>
      <c r="C44" s="191"/>
      <c r="D44" s="191"/>
      <c r="E44" s="191"/>
      <c r="F44" s="191"/>
      <c r="G44" s="15">
        <v>37</v>
      </c>
      <c r="H44" s="23">
        <f>H45+H53+H60+H70</f>
        <v>344436</v>
      </c>
      <c r="I44" s="23">
        <f>I45+I53+I60+I70</f>
        <v>130866</v>
      </c>
    </row>
    <row r="45" spans="1:9" ht="12.75" customHeight="1" x14ac:dyDescent="0.2">
      <c r="A45" s="190" t="s">
        <v>39</v>
      </c>
      <c r="B45" s="190"/>
      <c r="C45" s="190"/>
      <c r="D45" s="190"/>
      <c r="E45" s="190"/>
      <c r="F45" s="190"/>
      <c r="G45" s="15">
        <v>38</v>
      </c>
      <c r="H45" s="23">
        <f>SUM(H46:H52)</f>
        <v>214</v>
      </c>
      <c r="I45" s="23">
        <f>SUM(I46:I52)</f>
        <v>0</v>
      </c>
    </row>
    <row r="46" spans="1:9" ht="12.75" customHeight="1" x14ac:dyDescent="0.2">
      <c r="A46" s="189" t="s">
        <v>40</v>
      </c>
      <c r="B46" s="189"/>
      <c r="C46" s="189"/>
      <c r="D46" s="189"/>
      <c r="E46" s="189"/>
      <c r="F46" s="189"/>
      <c r="G46" s="14">
        <v>39</v>
      </c>
      <c r="H46" s="22">
        <v>214</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339518</v>
      </c>
      <c r="I53" s="23">
        <f>SUM(I54:I59)</f>
        <v>117615</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169012</v>
      </c>
      <c r="I56" s="22">
        <v>42109</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106703</v>
      </c>
      <c r="I58" s="22">
        <v>45879</v>
      </c>
    </row>
    <row r="59" spans="1:9" ht="12.75" customHeight="1" x14ac:dyDescent="0.2">
      <c r="A59" s="189" t="s">
        <v>53</v>
      </c>
      <c r="B59" s="189"/>
      <c r="C59" s="189"/>
      <c r="D59" s="189"/>
      <c r="E59" s="189"/>
      <c r="F59" s="189"/>
      <c r="G59" s="14">
        <v>52</v>
      </c>
      <c r="H59" s="22">
        <v>63803</v>
      </c>
      <c r="I59" s="22">
        <v>29627</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4704</v>
      </c>
      <c r="I70" s="22">
        <v>13251</v>
      </c>
    </row>
    <row r="71" spans="1:9" ht="12.75" customHeight="1" x14ac:dyDescent="0.2">
      <c r="A71" s="206" t="s">
        <v>58</v>
      </c>
      <c r="B71" s="206"/>
      <c r="C71" s="206"/>
      <c r="D71" s="206"/>
      <c r="E71" s="206"/>
      <c r="F71" s="206"/>
      <c r="G71" s="14">
        <v>64</v>
      </c>
      <c r="H71" s="22">
        <v>0</v>
      </c>
      <c r="I71" s="22">
        <v>0</v>
      </c>
    </row>
    <row r="72" spans="1:9" ht="12.75" customHeight="1" x14ac:dyDescent="0.2">
      <c r="A72" s="191" t="s">
        <v>307</v>
      </c>
      <c r="B72" s="191"/>
      <c r="C72" s="191"/>
      <c r="D72" s="191"/>
      <c r="E72" s="191"/>
      <c r="F72" s="191"/>
      <c r="G72" s="15">
        <v>65</v>
      </c>
      <c r="H72" s="23">
        <f>H8+H9+H44+H71</f>
        <v>201039851</v>
      </c>
      <c r="I72" s="23">
        <f>I8+I9+I44+I71</f>
        <v>198442037</v>
      </c>
    </row>
    <row r="73" spans="1:9" ht="12.75" customHeight="1" x14ac:dyDescent="0.2">
      <c r="A73" s="206" t="s">
        <v>59</v>
      </c>
      <c r="B73" s="206"/>
      <c r="C73" s="206"/>
      <c r="D73" s="206"/>
      <c r="E73" s="206"/>
      <c r="F73" s="206"/>
      <c r="G73" s="14">
        <v>66</v>
      </c>
      <c r="H73" s="22">
        <v>686115623</v>
      </c>
      <c r="I73" s="22">
        <v>694810599</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2">
        <f>H76+H77+H78+H84+H85+H91+H94+H97</f>
        <v>124761276</v>
      </c>
      <c r="I75" s="102">
        <f>I76+I77+I78+I84+I85+I91+I94+I97</f>
        <v>121259999</v>
      </c>
    </row>
    <row r="76" spans="1:9" ht="12.75" customHeight="1" x14ac:dyDescent="0.2">
      <c r="A76" s="189" t="s">
        <v>61</v>
      </c>
      <c r="B76" s="189"/>
      <c r="C76" s="189"/>
      <c r="D76" s="189"/>
      <c r="E76" s="189"/>
      <c r="F76" s="189"/>
      <c r="G76" s="14">
        <v>68</v>
      </c>
      <c r="H76" s="22">
        <v>214658160</v>
      </c>
      <c r="I76" s="22">
        <v>214658160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49646</v>
      </c>
      <c r="I78" s="102">
        <f>SUM(I79:I83)</f>
        <v>49646</v>
      </c>
    </row>
    <row r="79" spans="1:9" ht="12.75" customHeight="1" x14ac:dyDescent="0.2">
      <c r="A79" s="189" t="s">
        <v>64</v>
      </c>
      <c r="B79" s="189"/>
      <c r="C79" s="189"/>
      <c r="D79" s="189"/>
      <c r="E79" s="189"/>
      <c r="F79" s="189"/>
      <c r="G79" s="14">
        <v>71</v>
      </c>
      <c r="H79" s="22">
        <v>49646</v>
      </c>
      <c r="I79" s="22">
        <v>49646</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-87833871</v>
      </c>
      <c r="I91" s="23">
        <f>I92-I93</f>
        <v>-93327170</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87833871</v>
      </c>
      <c r="I93" s="22">
        <v>93327170</v>
      </c>
    </row>
    <row r="94" spans="1:9" ht="12.75" customHeight="1" x14ac:dyDescent="0.2">
      <c r="A94" s="190" t="s">
        <v>354</v>
      </c>
      <c r="B94" s="190"/>
      <c r="C94" s="190"/>
      <c r="D94" s="190"/>
      <c r="E94" s="190"/>
      <c r="F94" s="190"/>
      <c r="G94" s="15">
        <v>86</v>
      </c>
      <c r="H94" s="23">
        <f>H95-H96</f>
        <v>-2112659</v>
      </c>
      <c r="I94" s="23">
        <f>I95-I96</f>
        <v>-120637</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2112659</v>
      </c>
      <c r="I96" s="22">
        <v>120637</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5000000</v>
      </c>
      <c r="I98" s="23">
        <f>SUM(I99:I104)</f>
        <v>3000000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5000000</v>
      </c>
      <c r="I101" s="22">
        <v>3000000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69050331</v>
      </c>
      <c r="I105" s="23">
        <f>SUM(I106:I116)</f>
        <v>71409260</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115524</v>
      </c>
      <c r="I109" s="22">
        <v>115524</v>
      </c>
    </row>
    <row r="110" spans="1:9" ht="12.75" customHeight="1" x14ac:dyDescent="0.2">
      <c r="A110" s="189" t="s">
        <v>87</v>
      </c>
      <c r="B110" s="189"/>
      <c r="C110" s="189"/>
      <c r="D110" s="189"/>
      <c r="E110" s="189"/>
      <c r="F110" s="189"/>
      <c r="G110" s="14">
        <v>102</v>
      </c>
      <c r="H110" s="22">
        <v>58142377</v>
      </c>
      <c r="I110" s="22">
        <v>58879201</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10792430</v>
      </c>
      <c r="I115" s="22">
        <v>12414535</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2228244</v>
      </c>
      <c r="I117" s="23">
        <f>SUM(I118:I131)</f>
        <v>2772778</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1851500</v>
      </c>
      <c r="I122" s="22">
        <v>2347458</v>
      </c>
    </row>
    <row r="123" spans="1:9" ht="12.75" customHeight="1" x14ac:dyDescent="0.2">
      <c r="A123" s="189" t="s">
        <v>88</v>
      </c>
      <c r="B123" s="189"/>
      <c r="C123" s="189"/>
      <c r="D123" s="189"/>
      <c r="E123" s="189"/>
      <c r="F123" s="189"/>
      <c r="G123" s="14">
        <v>115</v>
      </c>
      <c r="H123" s="22">
        <v>0</v>
      </c>
      <c r="I123" s="22">
        <v>0</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328953</v>
      </c>
      <c r="I125" s="22">
        <v>376751</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14166</v>
      </c>
      <c r="I127" s="22">
        <v>13400</v>
      </c>
    </row>
    <row r="128" spans="1:9" x14ac:dyDescent="0.2">
      <c r="A128" s="189" t="s">
        <v>95</v>
      </c>
      <c r="B128" s="189"/>
      <c r="C128" s="189"/>
      <c r="D128" s="189"/>
      <c r="E128" s="189"/>
      <c r="F128" s="189"/>
      <c r="G128" s="14">
        <v>120</v>
      </c>
      <c r="H128" s="22">
        <v>11410</v>
      </c>
      <c r="I128" s="22">
        <v>12695</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22215</v>
      </c>
      <c r="I131" s="22">
        <v>22474</v>
      </c>
    </row>
    <row r="132" spans="1:9" ht="22.15" customHeight="1" x14ac:dyDescent="0.2">
      <c r="A132" s="206" t="s">
        <v>99</v>
      </c>
      <c r="B132" s="206"/>
      <c r="C132" s="206"/>
      <c r="D132" s="206"/>
      <c r="E132" s="206"/>
      <c r="F132" s="206"/>
      <c r="G132" s="14">
        <v>124</v>
      </c>
      <c r="H132" s="22"/>
      <c r="I132" s="22">
        <v>0</v>
      </c>
    </row>
    <row r="133" spans="1:9" ht="12.75" customHeight="1" x14ac:dyDescent="0.2">
      <c r="A133" s="191" t="s">
        <v>359</v>
      </c>
      <c r="B133" s="191"/>
      <c r="C133" s="191"/>
      <c r="D133" s="191"/>
      <c r="E133" s="191"/>
      <c r="F133" s="191"/>
      <c r="G133" s="15">
        <v>125</v>
      </c>
      <c r="H133" s="23">
        <f>H75+H98+H105+H117+H132</f>
        <v>201039851</v>
      </c>
      <c r="I133" s="23">
        <f>I75+I98+I105+I117+I132</f>
        <v>198442037</v>
      </c>
    </row>
    <row r="134" spans="1:9" x14ac:dyDescent="0.2">
      <c r="A134" s="206" t="s">
        <v>100</v>
      </c>
      <c r="B134" s="206"/>
      <c r="C134" s="206"/>
      <c r="D134" s="206"/>
      <c r="E134" s="206"/>
      <c r="F134" s="206"/>
      <c r="G134" s="14">
        <v>126</v>
      </c>
      <c r="H134" s="22">
        <v>686115623</v>
      </c>
      <c r="I134" s="22">
        <v>694810599</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469</v>
      </c>
      <c r="B2" s="213"/>
      <c r="C2" s="213"/>
      <c r="D2" s="213"/>
      <c r="E2" s="213"/>
      <c r="F2" s="213"/>
      <c r="G2" s="213"/>
      <c r="H2" s="213"/>
      <c r="I2" s="213"/>
    </row>
    <row r="3" spans="1:11" x14ac:dyDescent="0.2">
      <c r="A3" s="214" t="s">
        <v>284</v>
      </c>
      <c r="B3" s="215"/>
      <c r="C3" s="215"/>
      <c r="D3" s="215"/>
      <c r="E3" s="215"/>
      <c r="F3" s="215"/>
      <c r="G3" s="215"/>
      <c r="H3" s="215"/>
      <c r="I3" s="215"/>
      <c r="J3" s="216"/>
      <c r="K3" s="216"/>
    </row>
    <row r="4" spans="1:11" x14ac:dyDescent="0.2">
      <c r="A4" s="217" t="s">
        <v>467</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304</v>
      </c>
      <c r="I5" s="223"/>
      <c r="J5" s="222" t="s">
        <v>281</v>
      </c>
      <c r="K5" s="223"/>
    </row>
    <row r="6" spans="1:11" x14ac:dyDescent="0.2">
      <c r="A6" s="221"/>
      <c r="B6" s="221"/>
      <c r="C6" s="221"/>
      <c r="D6" s="221"/>
      <c r="E6" s="221"/>
      <c r="F6" s="221"/>
      <c r="G6" s="221"/>
      <c r="H6" s="105" t="s">
        <v>297</v>
      </c>
      <c r="I6" s="105" t="s">
        <v>298</v>
      </c>
      <c r="J6" s="105" t="s">
        <v>297</v>
      </c>
      <c r="K6" s="105" t="s">
        <v>298</v>
      </c>
    </row>
    <row r="7" spans="1:11" x14ac:dyDescent="0.2">
      <c r="A7" s="226">
        <v>1</v>
      </c>
      <c r="B7" s="227"/>
      <c r="C7" s="227"/>
      <c r="D7" s="227"/>
      <c r="E7" s="227"/>
      <c r="F7" s="227"/>
      <c r="G7" s="106">
        <v>2</v>
      </c>
      <c r="H7" s="105">
        <v>3</v>
      </c>
      <c r="I7" s="105">
        <v>4</v>
      </c>
      <c r="J7" s="105">
        <v>5</v>
      </c>
      <c r="K7" s="105">
        <v>6</v>
      </c>
    </row>
    <row r="8" spans="1:11" ht="12.75" customHeight="1" x14ac:dyDescent="0.2">
      <c r="A8" s="224" t="s">
        <v>360</v>
      </c>
      <c r="B8" s="224"/>
      <c r="C8" s="224"/>
      <c r="D8" s="224"/>
      <c r="E8" s="224"/>
      <c r="F8" s="224"/>
      <c r="G8" s="15">
        <v>1</v>
      </c>
      <c r="H8" s="107">
        <f>SUM(H9:H13)</f>
        <v>136588</v>
      </c>
      <c r="I8" s="107">
        <f>SUM(I9:I13)</f>
        <v>29439</v>
      </c>
      <c r="J8" s="107">
        <f>SUM(J9:J13)</f>
        <v>2155477</v>
      </c>
      <c r="K8" s="107">
        <f>SUM(K9:K13)</f>
        <v>2127642</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41736</v>
      </c>
      <c r="I10" s="108">
        <v>20950</v>
      </c>
      <c r="J10" s="108">
        <v>141833</v>
      </c>
      <c r="K10" s="108">
        <v>120877</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94852</v>
      </c>
      <c r="I13" s="108">
        <v>8489</v>
      </c>
      <c r="J13" s="108">
        <v>2013644</v>
      </c>
      <c r="K13" s="108">
        <v>2006765</v>
      </c>
    </row>
    <row r="14" spans="1:11" ht="12.75" customHeight="1" x14ac:dyDescent="0.2">
      <c r="A14" s="224" t="s">
        <v>361</v>
      </c>
      <c r="B14" s="224"/>
      <c r="C14" s="224"/>
      <c r="D14" s="224"/>
      <c r="E14" s="224"/>
      <c r="F14" s="224"/>
      <c r="G14" s="15">
        <v>7</v>
      </c>
      <c r="H14" s="107">
        <f>H15+H16+H20+H24+H25+H26+H29+H36</f>
        <v>1517331</v>
      </c>
      <c r="I14" s="107">
        <f>I15+I16+I20+I24+I25+I26+I29+I36</f>
        <v>795699</v>
      </c>
      <c r="J14" s="107">
        <f>J15+J16+J20+J24+J25+J26+J29+J36</f>
        <v>1516504</v>
      </c>
      <c r="K14" s="107">
        <f>K15+K16+K20+K24+K25+K26+K29+K36</f>
        <v>749750</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441</v>
      </c>
      <c r="B16" s="190"/>
      <c r="C16" s="190"/>
      <c r="D16" s="190"/>
      <c r="E16" s="190"/>
      <c r="F16" s="190"/>
      <c r="G16" s="15">
        <v>9</v>
      </c>
      <c r="H16" s="107">
        <f>SUM(H17:H19)</f>
        <v>118939</v>
      </c>
      <c r="I16" s="107">
        <f>SUM(I17:I19)</f>
        <v>78733</v>
      </c>
      <c r="J16" s="107">
        <f>SUM(J17:J19)</f>
        <v>144555</v>
      </c>
      <c r="K16" s="107">
        <f>SUM(K17:K19)</f>
        <v>68834</v>
      </c>
    </row>
    <row r="17" spans="1:11" ht="12.75" customHeight="1" x14ac:dyDescent="0.2">
      <c r="A17" s="225" t="s">
        <v>120</v>
      </c>
      <c r="B17" s="225"/>
      <c r="C17" s="225"/>
      <c r="D17" s="225"/>
      <c r="E17" s="225"/>
      <c r="F17" s="225"/>
      <c r="G17" s="14">
        <v>10</v>
      </c>
      <c r="H17" s="108">
        <v>3307</v>
      </c>
      <c r="I17" s="108">
        <v>1710</v>
      </c>
      <c r="J17" s="108">
        <v>3099</v>
      </c>
      <c r="K17" s="108">
        <v>1897</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115632</v>
      </c>
      <c r="I19" s="108">
        <v>77023</v>
      </c>
      <c r="J19" s="108">
        <v>141456</v>
      </c>
      <c r="K19" s="108">
        <v>66937</v>
      </c>
    </row>
    <row r="20" spans="1:11" ht="12.75" customHeight="1" x14ac:dyDescent="0.2">
      <c r="A20" s="190" t="s">
        <v>442</v>
      </c>
      <c r="B20" s="190"/>
      <c r="C20" s="190"/>
      <c r="D20" s="190"/>
      <c r="E20" s="190"/>
      <c r="F20" s="190"/>
      <c r="G20" s="15">
        <v>13</v>
      </c>
      <c r="H20" s="107">
        <f>SUM(H21:H23)</f>
        <v>131433</v>
      </c>
      <c r="I20" s="107">
        <f>SUM(I21:I23)</f>
        <v>66776</v>
      </c>
      <c r="J20" s="107">
        <f>SUM(J21:J23)</f>
        <v>129315</v>
      </c>
      <c r="K20" s="107">
        <f>SUM(K21:K23)</f>
        <v>64658</v>
      </c>
    </row>
    <row r="21" spans="1:11" ht="12.75" customHeight="1" x14ac:dyDescent="0.2">
      <c r="A21" s="225" t="s">
        <v>105</v>
      </c>
      <c r="B21" s="225"/>
      <c r="C21" s="225"/>
      <c r="D21" s="225"/>
      <c r="E21" s="225"/>
      <c r="F21" s="225"/>
      <c r="G21" s="14">
        <v>14</v>
      </c>
      <c r="H21" s="108">
        <v>75322</v>
      </c>
      <c r="I21" s="108">
        <v>38388</v>
      </c>
      <c r="J21" s="108">
        <v>77706</v>
      </c>
      <c r="K21" s="108">
        <v>39000</v>
      </c>
    </row>
    <row r="22" spans="1:11" ht="12.75" customHeight="1" x14ac:dyDescent="0.2">
      <c r="A22" s="225" t="s">
        <v>106</v>
      </c>
      <c r="B22" s="225"/>
      <c r="C22" s="225"/>
      <c r="D22" s="225"/>
      <c r="E22" s="225"/>
      <c r="F22" s="225"/>
      <c r="G22" s="14">
        <v>15</v>
      </c>
      <c r="H22" s="108">
        <v>37496</v>
      </c>
      <c r="I22" s="108">
        <v>18930</v>
      </c>
      <c r="J22" s="108">
        <v>33294</v>
      </c>
      <c r="K22" s="108">
        <v>16500</v>
      </c>
    </row>
    <row r="23" spans="1:11" ht="12.75" customHeight="1" x14ac:dyDescent="0.2">
      <c r="A23" s="225" t="s">
        <v>107</v>
      </c>
      <c r="B23" s="225"/>
      <c r="C23" s="225"/>
      <c r="D23" s="225"/>
      <c r="E23" s="225"/>
      <c r="F23" s="225"/>
      <c r="G23" s="14">
        <v>16</v>
      </c>
      <c r="H23" s="108">
        <v>18615</v>
      </c>
      <c r="I23" s="108">
        <v>9458</v>
      </c>
      <c r="J23" s="108">
        <v>18315</v>
      </c>
      <c r="K23" s="108">
        <v>9158</v>
      </c>
    </row>
    <row r="24" spans="1:11" ht="12.75" customHeight="1" x14ac:dyDescent="0.2">
      <c r="A24" s="189" t="s">
        <v>108</v>
      </c>
      <c r="B24" s="189"/>
      <c r="C24" s="189"/>
      <c r="D24" s="189"/>
      <c r="E24" s="189"/>
      <c r="F24" s="189"/>
      <c r="G24" s="14">
        <v>17</v>
      </c>
      <c r="H24" s="108">
        <v>1192122</v>
      </c>
      <c r="I24" s="108">
        <v>596061</v>
      </c>
      <c r="J24" s="108">
        <v>1192122</v>
      </c>
      <c r="K24" s="108">
        <v>596061</v>
      </c>
    </row>
    <row r="25" spans="1:11" ht="12.75" customHeight="1" x14ac:dyDescent="0.2">
      <c r="A25" s="189" t="s">
        <v>109</v>
      </c>
      <c r="B25" s="189"/>
      <c r="C25" s="189"/>
      <c r="D25" s="189"/>
      <c r="E25" s="189"/>
      <c r="F25" s="189"/>
      <c r="G25" s="14">
        <v>18</v>
      </c>
      <c r="H25" s="108">
        <v>21577</v>
      </c>
      <c r="I25" s="108">
        <v>10301</v>
      </c>
      <c r="J25" s="108">
        <v>37596</v>
      </c>
      <c r="K25" s="108">
        <v>10197</v>
      </c>
    </row>
    <row r="26" spans="1:11" ht="12.75" customHeight="1" x14ac:dyDescent="0.2">
      <c r="A26" s="190" t="s">
        <v>443</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53260</v>
      </c>
      <c r="I36" s="108">
        <v>43828</v>
      </c>
      <c r="J36" s="108">
        <v>12916</v>
      </c>
      <c r="K36" s="108">
        <v>10000</v>
      </c>
    </row>
    <row r="37" spans="1:11" ht="12.75" customHeight="1" x14ac:dyDescent="0.2">
      <c r="A37" s="224" t="s">
        <v>362</v>
      </c>
      <c r="B37" s="224"/>
      <c r="C37" s="224"/>
      <c r="D37" s="224"/>
      <c r="E37" s="224"/>
      <c r="F37" s="224"/>
      <c r="G37" s="15">
        <v>30</v>
      </c>
      <c r="H37" s="107">
        <f>SUM(H38:H47)</f>
        <v>0</v>
      </c>
      <c r="I37" s="107">
        <f>SUM(I38:I47)</f>
        <v>0</v>
      </c>
      <c r="J37" s="107">
        <f>SUM(J38:J47)</f>
        <v>0</v>
      </c>
      <c r="K37" s="107">
        <f>SUM(K38:K47)</f>
        <v>0</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0</v>
      </c>
      <c r="I44" s="108">
        <v>0</v>
      </c>
      <c r="J44" s="108">
        <v>0</v>
      </c>
      <c r="K44" s="108">
        <v>0</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363</v>
      </c>
      <c r="B48" s="224"/>
      <c r="C48" s="224"/>
      <c r="D48" s="224"/>
      <c r="E48" s="224"/>
      <c r="F48" s="224"/>
      <c r="G48" s="15">
        <v>41</v>
      </c>
      <c r="H48" s="107">
        <f>SUM(H49:H55)</f>
        <v>731916</v>
      </c>
      <c r="I48" s="107">
        <f>SUM(I49:I55)</f>
        <v>367475</v>
      </c>
      <c r="J48" s="107">
        <f>SUM(J49:J55)</f>
        <v>759610</v>
      </c>
      <c r="K48" s="107">
        <f>SUM(K49:K55)</f>
        <v>380929</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731916</v>
      </c>
      <c r="I51" s="108">
        <v>367475</v>
      </c>
      <c r="J51" s="108">
        <v>759610</v>
      </c>
      <c r="K51" s="108">
        <v>380929</v>
      </c>
    </row>
    <row r="52" spans="1:11" ht="12.75" customHeight="1" x14ac:dyDescent="0.2">
      <c r="A52" s="228" t="s">
        <v>144</v>
      </c>
      <c r="B52" s="228"/>
      <c r="C52" s="228"/>
      <c r="D52" s="228"/>
      <c r="E52" s="228"/>
      <c r="F52" s="228"/>
      <c r="G52" s="14">
        <v>45</v>
      </c>
      <c r="H52" s="108">
        <v>0</v>
      </c>
      <c r="I52" s="108">
        <v>0</v>
      </c>
      <c r="J52" s="108">
        <v>0</v>
      </c>
      <c r="K52" s="108">
        <v>0</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364</v>
      </c>
      <c r="B60" s="224"/>
      <c r="C60" s="224"/>
      <c r="D60" s="224"/>
      <c r="E60" s="224"/>
      <c r="F60" s="224"/>
      <c r="G60" s="15">
        <v>53</v>
      </c>
      <c r="H60" s="107">
        <f>H8+H37+H56+H57</f>
        <v>136588</v>
      </c>
      <c r="I60" s="107">
        <f t="shared" ref="I60:K60" si="0">I8+I37+I56+I57</f>
        <v>29439</v>
      </c>
      <c r="J60" s="107">
        <f t="shared" si="0"/>
        <v>2155477</v>
      </c>
      <c r="K60" s="107">
        <f t="shared" si="0"/>
        <v>2127642</v>
      </c>
    </row>
    <row r="61" spans="1:11" ht="12.75" customHeight="1" x14ac:dyDescent="0.2">
      <c r="A61" s="224" t="s">
        <v>365</v>
      </c>
      <c r="B61" s="224"/>
      <c r="C61" s="224"/>
      <c r="D61" s="224"/>
      <c r="E61" s="224"/>
      <c r="F61" s="224"/>
      <c r="G61" s="15">
        <v>54</v>
      </c>
      <c r="H61" s="107">
        <f>H14+H48+H58+H59</f>
        <v>2249247</v>
      </c>
      <c r="I61" s="107">
        <f t="shared" ref="I61:K61" si="1">I14+I48+I58+I59</f>
        <v>1163174</v>
      </c>
      <c r="J61" s="107">
        <f t="shared" si="1"/>
        <v>2276114</v>
      </c>
      <c r="K61" s="107">
        <f t="shared" si="1"/>
        <v>1130679</v>
      </c>
    </row>
    <row r="62" spans="1:11" ht="12.75" customHeight="1" x14ac:dyDescent="0.2">
      <c r="A62" s="224" t="s">
        <v>366</v>
      </c>
      <c r="B62" s="224"/>
      <c r="C62" s="224"/>
      <c r="D62" s="224"/>
      <c r="E62" s="224"/>
      <c r="F62" s="224"/>
      <c r="G62" s="15">
        <v>55</v>
      </c>
      <c r="H62" s="107">
        <f>H60-H61</f>
        <v>-2112659</v>
      </c>
      <c r="I62" s="107">
        <f t="shared" ref="I62:K62" si="2">I60-I61</f>
        <v>-1133735</v>
      </c>
      <c r="J62" s="107">
        <f t="shared" si="2"/>
        <v>-120637</v>
      </c>
      <c r="K62" s="107">
        <f t="shared" si="2"/>
        <v>996963</v>
      </c>
    </row>
    <row r="63" spans="1:11" ht="12.75" customHeight="1" x14ac:dyDescent="0.2">
      <c r="A63" s="229" t="s">
        <v>367</v>
      </c>
      <c r="B63" s="229"/>
      <c r="C63" s="229"/>
      <c r="D63" s="229"/>
      <c r="E63" s="229"/>
      <c r="F63" s="229"/>
      <c r="G63" s="15">
        <v>56</v>
      </c>
      <c r="H63" s="107">
        <f>+IF((H60-H61)&gt;0,(H60-H61),0)</f>
        <v>0</v>
      </c>
      <c r="I63" s="107">
        <f t="shared" ref="I63:K63" si="3">+IF((I60-I61)&gt;0,(I60-I61),0)</f>
        <v>0</v>
      </c>
      <c r="J63" s="107">
        <f t="shared" si="3"/>
        <v>0</v>
      </c>
      <c r="K63" s="107">
        <f t="shared" si="3"/>
        <v>996963</v>
      </c>
    </row>
    <row r="64" spans="1:11" ht="12.75" customHeight="1" x14ac:dyDescent="0.2">
      <c r="A64" s="229" t="s">
        <v>368</v>
      </c>
      <c r="B64" s="229"/>
      <c r="C64" s="229"/>
      <c r="D64" s="229"/>
      <c r="E64" s="229"/>
      <c r="F64" s="229"/>
      <c r="G64" s="15">
        <v>57</v>
      </c>
      <c r="H64" s="107">
        <f>+IF((H60-H61)&lt;0,(H60-H61),0)</f>
        <v>-2112659</v>
      </c>
      <c r="I64" s="107">
        <f t="shared" ref="I64:K64" si="4">+IF((I60-I61)&lt;0,(I60-I61),0)</f>
        <v>-1133735</v>
      </c>
      <c r="J64" s="107">
        <f t="shared" si="4"/>
        <v>-120637</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369</v>
      </c>
      <c r="B66" s="224"/>
      <c r="C66" s="224"/>
      <c r="D66" s="224"/>
      <c r="E66" s="224"/>
      <c r="F66" s="224"/>
      <c r="G66" s="15">
        <v>59</v>
      </c>
      <c r="H66" s="107">
        <f>H62-H65</f>
        <v>-2112659</v>
      </c>
      <c r="I66" s="107">
        <f t="shared" ref="I66:K66" si="5">I62-I65</f>
        <v>-1133735</v>
      </c>
      <c r="J66" s="107">
        <f t="shared" si="5"/>
        <v>-120637</v>
      </c>
      <c r="K66" s="107">
        <f t="shared" si="5"/>
        <v>996963</v>
      </c>
    </row>
    <row r="67" spans="1:11" ht="12.75" customHeight="1" x14ac:dyDescent="0.2">
      <c r="A67" s="229" t="s">
        <v>370</v>
      </c>
      <c r="B67" s="229"/>
      <c r="C67" s="229"/>
      <c r="D67" s="229"/>
      <c r="E67" s="229"/>
      <c r="F67" s="229"/>
      <c r="G67" s="15">
        <v>60</v>
      </c>
      <c r="H67" s="107">
        <f>+IF((H62-H65)&gt;0,(H62-H65),0)</f>
        <v>0</v>
      </c>
      <c r="I67" s="107">
        <f t="shared" ref="I67:K67" si="6">+IF((I62-I65)&gt;0,(I62-I65),0)</f>
        <v>0</v>
      </c>
      <c r="J67" s="107">
        <f t="shared" si="6"/>
        <v>0</v>
      </c>
      <c r="K67" s="107">
        <f t="shared" si="6"/>
        <v>996963</v>
      </c>
    </row>
    <row r="68" spans="1:11" ht="12.75" customHeight="1" x14ac:dyDescent="0.2">
      <c r="A68" s="229" t="s">
        <v>371</v>
      </c>
      <c r="B68" s="229"/>
      <c r="C68" s="229"/>
      <c r="D68" s="229"/>
      <c r="E68" s="229"/>
      <c r="F68" s="229"/>
      <c r="G68" s="15">
        <v>61</v>
      </c>
      <c r="H68" s="107">
        <f>+IF((H62-H65)&lt;0,(H62-H65),0)</f>
        <v>-2112659</v>
      </c>
      <c r="I68" s="107">
        <f t="shared" ref="I68:K68" si="7">+IF((I62-I65)&lt;0,(I62-I65),0)</f>
        <v>-1133735</v>
      </c>
      <c r="J68" s="107">
        <f t="shared" si="7"/>
        <v>-120637</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373</v>
      </c>
      <c r="B74" s="229"/>
      <c r="C74" s="229"/>
      <c r="D74" s="229"/>
      <c r="E74" s="229"/>
      <c r="F74" s="229"/>
      <c r="G74" s="15">
        <v>66</v>
      </c>
      <c r="H74" s="130">
        <v>0</v>
      </c>
      <c r="I74" s="130">
        <v>0</v>
      </c>
      <c r="J74" s="130">
        <v>0</v>
      </c>
      <c r="K74" s="130">
        <v>0</v>
      </c>
    </row>
    <row r="75" spans="1:11" ht="12.75" customHeight="1" x14ac:dyDescent="0.2">
      <c r="A75" s="229" t="s">
        <v>374</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30">
        <v>0</v>
      </c>
      <c r="I77" s="130">
        <v>0</v>
      </c>
      <c r="J77" s="130">
        <v>0</v>
      </c>
      <c r="K77" s="130">
        <v>0</v>
      </c>
    </row>
    <row r="78" spans="1:11" ht="12.75" customHeight="1" x14ac:dyDescent="0.2">
      <c r="A78" s="234" t="s">
        <v>376</v>
      </c>
      <c r="B78" s="234"/>
      <c r="C78" s="234"/>
      <c r="D78" s="234"/>
      <c r="E78" s="234"/>
      <c r="F78" s="234"/>
      <c r="G78" s="95">
        <v>69</v>
      </c>
      <c r="H78" s="109">
        <v>0</v>
      </c>
      <c r="I78" s="109">
        <v>0</v>
      </c>
      <c r="J78" s="109">
        <v>0</v>
      </c>
      <c r="K78" s="109">
        <v>0</v>
      </c>
    </row>
    <row r="79" spans="1:11" ht="12.75" customHeight="1" x14ac:dyDescent="0.2">
      <c r="A79" s="234" t="s">
        <v>377</v>
      </c>
      <c r="B79" s="234"/>
      <c r="C79" s="234"/>
      <c r="D79" s="234"/>
      <c r="E79" s="234"/>
      <c r="F79" s="234"/>
      <c r="G79" s="95">
        <v>70</v>
      </c>
      <c r="H79" s="109">
        <v>0</v>
      </c>
      <c r="I79" s="109">
        <v>0</v>
      </c>
      <c r="J79" s="109">
        <v>0</v>
      </c>
      <c r="K79" s="109">
        <v>0</v>
      </c>
    </row>
    <row r="80" spans="1:11" ht="12.75" customHeight="1" x14ac:dyDescent="0.2">
      <c r="A80" s="224" t="s">
        <v>378</v>
      </c>
      <c r="B80" s="224"/>
      <c r="C80" s="224"/>
      <c r="D80" s="224"/>
      <c r="E80" s="224"/>
      <c r="F80" s="224"/>
      <c r="G80" s="15">
        <v>71</v>
      </c>
      <c r="H80" s="130">
        <v>0</v>
      </c>
      <c r="I80" s="130">
        <v>0</v>
      </c>
      <c r="J80" s="130">
        <v>0</v>
      </c>
      <c r="K80" s="130">
        <v>0</v>
      </c>
    </row>
    <row r="81" spans="1:11" ht="12.75" customHeight="1" x14ac:dyDescent="0.2">
      <c r="A81" s="224" t="s">
        <v>379</v>
      </c>
      <c r="B81" s="224"/>
      <c r="C81" s="224"/>
      <c r="D81" s="224"/>
      <c r="E81" s="224"/>
      <c r="F81" s="224"/>
      <c r="G81" s="15">
        <v>72</v>
      </c>
      <c r="H81" s="130">
        <v>0</v>
      </c>
      <c r="I81" s="130">
        <v>0</v>
      </c>
      <c r="J81" s="130">
        <v>0</v>
      </c>
      <c r="K81" s="130">
        <v>0</v>
      </c>
    </row>
    <row r="82" spans="1:11" ht="12.75" customHeight="1" x14ac:dyDescent="0.2">
      <c r="A82" s="229" t="s">
        <v>380</v>
      </c>
      <c r="B82" s="229"/>
      <c r="C82" s="229"/>
      <c r="D82" s="229"/>
      <c r="E82" s="229"/>
      <c r="F82" s="229"/>
      <c r="G82" s="15">
        <v>73</v>
      </c>
      <c r="H82" s="130">
        <v>0</v>
      </c>
      <c r="I82" s="130">
        <v>0</v>
      </c>
      <c r="J82" s="130">
        <v>0</v>
      </c>
      <c r="K82" s="130">
        <v>0</v>
      </c>
    </row>
    <row r="83" spans="1:11" ht="12.75" customHeight="1" x14ac:dyDescent="0.2">
      <c r="A83" s="229" t="s">
        <v>381</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-2112659</v>
      </c>
      <c r="I89" s="111">
        <v>-1133735</v>
      </c>
      <c r="J89" s="111">
        <v>-120637</v>
      </c>
      <c r="K89" s="111">
        <v>996963</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383</v>
      </c>
      <c r="B92" s="228"/>
      <c r="C92" s="228"/>
      <c r="D92" s="228"/>
      <c r="E92" s="228"/>
      <c r="F92" s="228"/>
      <c r="G92" s="15">
        <v>81</v>
      </c>
      <c r="H92" s="111">
        <v>0</v>
      </c>
      <c r="I92" s="111">
        <v>0</v>
      </c>
      <c r="J92" s="111">
        <v>0</v>
      </c>
      <c r="K92" s="111">
        <v>0</v>
      </c>
    </row>
    <row r="93" spans="1:11" ht="38.25" customHeight="1" x14ac:dyDescent="0.2">
      <c r="A93" s="228" t="s">
        <v>384</v>
      </c>
      <c r="B93" s="228"/>
      <c r="C93" s="228"/>
      <c r="D93" s="228"/>
      <c r="E93" s="228"/>
      <c r="F93" s="228"/>
      <c r="G93" s="15">
        <v>82</v>
      </c>
      <c r="H93" s="111">
        <v>0</v>
      </c>
      <c r="I93" s="111">
        <v>0</v>
      </c>
      <c r="J93" s="111">
        <v>0</v>
      </c>
      <c r="K93" s="111">
        <v>0</v>
      </c>
    </row>
    <row r="94" spans="1:11" ht="38.25" customHeight="1" x14ac:dyDescent="0.2">
      <c r="A94" s="228" t="s">
        <v>385</v>
      </c>
      <c r="B94" s="228"/>
      <c r="C94" s="228"/>
      <c r="D94" s="228"/>
      <c r="E94" s="228"/>
      <c r="F94" s="228"/>
      <c r="G94" s="15">
        <v>83</v>
      </c>
      <c r="H94" s="111">
        <v>0</v>
      </c>
      <c r="I94" s="111">
        <v>0</v>
      </c>
      <c r="J94" s="111">
        <v>0</v>
      </c>
      <c r="K94" s="111">
        <v>0</v>
      </c>
    </row>
    <row r="95" spans="1:11" x14ac:dyDescent="0.2">
      <c r="A95" s="228" t="s">
        <v>386</v>
      </c>
      <c r="B95" s="228"/>
      <c r="C95" s="228"/>
      <c r="D95" s="228"/>
      <c r="E95" s="228"/>
      <c r="F95" s="228"/>
      <c r="G95" s="15">
        <v>84</v>
      </c>
      <c r="H95" s="111">
        <v>0</v>
      </c>
      <c r="I95" s="111">
        <v>0</v>
      </c>
      <c r="J95" s="111">
        <v>0</v>
      </c>
      <c r="K95" s="111">
        <v>0</v>
      </c>
    </row>
    <row r="96" spans="1:11" x14ac:dyDescent="0.2">
      <c r="A96" s="228" t="s">
        <v>387</v>
      </c>
      <c r="B96" s="228"/>
      <c r="C96" s="228"/>
      <c r="D96" s="228"/>
      <c r="E96" s="228"/>
      <c r="F96" s="228"/>
      <c r="G96" s="15">
        <v>85</v>
      </c>
      <c r="H96" s="111">
        <v>0</v>
      </c>
      <c r="I96" s="111">
        <v>0</v>
      </c>
      <c r="J96" s="111">
        <v>0</v>
      </c>
      <c r="K96" s="111">
        <v>0</v>
      </c>
    </row>
    <row r="97" spans="1:11" ht="26.25" customHeight="1" x14ac:dyDescent="0.2">
      <c r="A97" s="228" t="s">
        <v>388</v>
      </c>
      <c r="B97" s="228"/>
      <c r="C97" s="228"/>
      <c r="D97" s="228"/>
      <c r="E97" s="228"/>
      <c r="F97" s="228"/>
      <c r="G97" s="15">
        <v>86</v>
      </c>
      <c r="H97" s="111">
        <v>0</v>
      </c>
      <c r="I97" s="111">
        <v>0</v>
      </c>
      <c r="J97" s="111">
        <v>0</v>
      </c>
      <c r="K97" s="111">
        <v>0</v>
      </c>
    </row>
    <row r="98" spans="1:11" ht="25.5" customHeight="1" x14ac:dyDescent="0.2">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389</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390</v>
      </c>
      <c r="B104" s="228"/>
      <c r="C104" s="228"/>
      <c r="D104" s="228"/>
      <c r="E104" s="228"/>
      <c r="F104" s="228"/>
      <c r="G104" s="14">
        <v>93</v>
      </c>
      <c r="H104" s="111">
        <v>0</v>
      </c>
      <c r="I104" s="111">
        <v>0</v>
      </c>
      <c r="J104" s="111">
        <v>0</v>
      </c>
      <c r="K104" s="111">
        <v>0</v>
      </c>
    </row>
    <row r="105" spans="1:11" ht="26.25" customHeight="1" x14ac:dyDescent="0.2">
      <c r="A105" s="228" t="s">
        <v>391</v>
      </c>
      <c r="B105" s="228"/>
      <c r="C105" s="228"/>
      <c r="D105" s="228"/>
      <c r="E105" s="228"/>
      <c r="F105" s="228"/>
      <c r="G105" s="14">
        <v>94</v>
      </c>
      <c r="H105" s="111">
        <v>0</v>
      </c>
      <c r="I105" s="111">
        <v>0</v>
      </c>
      <c r="J105" s="111">
        <v>0</v>
      </c>
      <c r="K105" s="111">
        <v>0</v>
      </c>
    </row>
    <row r="106" spans="1:11" x14ac:dyDescent="0.2">
      <c r="A106" s="228" t="s">
        <v>392</v>
      </c>
      <c r="B106" s="228"/>
      <c r="C106" s="228"/>
      <c r="D106" s="228"/>
      <c r="E106" s="228"/>
      <c r="F106" s="228"/>
      <c r="G106" s="14">
        <v>95</v>
      </c>
      <c r="H106" s="111">
        <v>0</v>
      </c>
      <c r="I106" s="111">
        <v>0</v>
      </c>
      <c r="J106" s="111">
        <v>0</v>
      </c>
      <c r="K106" s="111">
        <v>0</v>
      </c>
    </row>
    <row r="107" spans="1:11" ht="24.75" customHeight="1" x14ac:dyDescent="0.2">
      <c r="A107" s="228" t="s">
        <v>393</v>
      </c>
      <c r="B107" s="228"/>
      <c r="C107" s="228"/>
      <c r="D107" s="228"/>
      <c r="E107" s="228"/>
      <c r="F107" s="228"/>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-2112659</v>
      </c>
      <c r="I109" s="110">
        <f>I89+I108</f>
        <v>-1133735</v>
      </c>
      <c r="J109" s="110">
        <f t="shared" ref="J109:K109" si="12">J89+J108</f>
        <v>-120637</v>
      </c>
      <c r="K109" s="110">
        <f t="shared" si="12"/>
        <v>996963</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167</v>
      </c>
      <c r="B2" s="195"/>
      <c r="C2" s="195"/>
      <c r="D2" s="195"/>
      <c r="E2" s="195"/>
      <c r="F2" s="195"/>
      <c r="G2" s="195"/>
      <c r="H2" s="195"/>
      <c r="I2" s="195"/>
    </row>
    <row r="3" spans="1:9" x14ac:dyDescent="0.2">
      <c r="A3" s="245" t="s">
        <v>284</v>
      </c>
      <c r="B3" s="246"/>
      <c r="C3" s="246"/>
      <c r="D3" s="246"/>
      <c r="E3" s="246"/>
      <c r="F3" s="246"/>
      <c r="G3" s="246"/>
      <c r="H3" s="246"/>
      <c r="I3" s="246"/>
    </row>
    <row r="4" spans="1:9" x14ac:dyDescent="0.2">
      <c r="A4" s="244" t="s">
        <v>168</v>
      </c>
      <c r="B4" s="199"/>
      <c r="C4" s="199"/>
      <c r="D4" s="199"/>
      <c r="E4" s="199"/>
      <c r="F4" s="199"/>
      <c r="G4" s="199"/>
      <c r="H4" s="199"/>
      <c r="I4" s="200"/>
    </row>
    <row r="5" spans="1:9" ht="23.25" x14ac:dyDescent="0.2">
      <c r="A5" s="249" t="s">
        <v>2</v>
      </c>
      <c r="B5" s="204"/>
      <c r="C5" s="204"/>
      <c r="D5" s="204"/>
      <c r="E5" s="204"/>
      <c r="F5" s="204"/>
      <c r="G5" s="119" t="s">
        <v>103</v>
      </c>
      <c r="H5" s="120" t="s">
        <v>304</v>
      </c>
      <c r="I5" s="120" t="s">
        <v>281</v>
      </c>
    </row>
    <row r="6" spans="1:9" x14ac:dyDescent="0.2">
      <c r="A6" s="250">
        <v>1</v>
      </c>
      <c r="B6" s="204"/>
      <c r="C6" s="204"/>
      <c r="D6" s="204"/>
      <c r="E6" s="204"/>
      <c r="F6" s="204"/>
      <c r="G6" s="121">
        <v>2</v>
      </c>
      <c r="H6" s="120" t="s">
        <v>169</v>
      </c>
      <c r="I6" s="120" t="s">
        <v>170</v>
      </c>
    </row>
    <row r="7" spans="1:9" x14ac:dyDescent="0.2">
      <c r="A7" s="251" t="s">
        <v>171</v>
      </c>
      <c r="B7" s="251"/>
      <c r="C7" s="251"/>
      <c r="D7" s="251"/>
      <c r="E7" s="251"/>
      <c r="F7" s="251"/>
      <c r="G7" s="251"/>
      <c r="H7" s="251"/>
      <c r="I7" s="251"/>
    </row>
    <row r="8" spans="1:9" ht="12.75" customHeight="1" x14ac:dyDescent="0.2">
      <c r="A8" s="189" t="s">
        <v>172</v>
      </c>
      <c r="B8" s="189"/>
      <c r="C8" s="189"/>
      <c r="D8" s="189"/>
      <c r="E8" s="189"/>
      <c r="F8" s="189"/>
      <c r="G8" s="122">
        <v>1</v>
      </c>
      <c r="H8" s="123">
        <v>0</v>
      </c>
      <c r="I8" s="123">
        <v>0</v>
      </c>
    </row>
    <row r="9" spans="1:9" ht="12.75" customHeight="1" x14ac:dyDescent="0.2">
      <c r="A9" s="248" t="s">
        <v>173</v>
      </c>
      <c r="B9" s="248"/>
      <c r="C9" s="248"/>
      <c r="D9" s="248"/>
      <c r="E9" s="248"/>
      <c r="F9" s="248"/>
      <c r="G9" s="124">
        <v>2</v>
      </c>
      <c r="H9" s="125">
        <f>H10+H11+H12+H13+H14+H15+H16+H17</f>
        <v>0</v>
      </c>
      <c r="I9" s="125">
        <f>I10+I11+I12+I13+I14+I15+I16+I17</f>
        <v>0</v>
      </c>
    </row>
    <row r="10" spans="1:9" ht="12.75" customHeight="1" x14ac:dyDescent="0.2">
      <c r="A10" s="225" t="s">
        <v>174</v>
      </c>
      <c r="B10" s="225"/>
      <c r="C10" s="225"/>
      <c r="D10" s="225"/>
      <c r="E10" s="225"/>
      <c r="F10" s="225"/>
      <c r="G10" s="122">
        <v>3</v>
      </c>
      <c r="H10" s="123">
        <v>0</v>
      </c>
      <c r="I10" s="123">
        <v>0</v>
      </c>
    </row>
    <row r="11" spans="1:9" ht="22.15" customHeight="1" x14ac:dyDescent="0.2">
      <c r="A11" s="225" t="s">
        <v>175</v>
      </c>
      <c r="B11" s="225"/>
      <c r="C11" s="225"/>
      <c r="D11" s="225"/>
      <c r="E11" s="225"/>
      <c r="F11" s="225"/>
      <c r="G11" s="122">
        <v>4</v>
      </c>
      <c r="H11" s="123">
        <v>0</v>
      </c>
      <c r="I11" s="123">
        <v>0</v>
      </c>
    </row>
    <row r="12" spans="1:9" ht="23.45" customHeight="1" x14ac:dyDescent="0.2">
      <c r="A12" s="225" t="s">
        <v>176</v>
      </c>
      <c r="B12" s="225"/>
      <c r="C12" s="225"/>
      <c r="D12" s="225"/>
      <c r="E12" s="225"/>
      <c r="F12" s="225"/>
      <c r="G12" s="122">
        <v>5</v>
      </c>
      <c r="H12" s="123">
        <v>0</v>
      </c>
      <c r="I12" s="123">
        <v>0</v>
      </c>
    </row>
    <row r="13" spans="1:9" ht="12.75" customHeight="1" x14ac:dyDescent="0.2">
      <c r="A13" s="225" t="s">
        <v>177</v>
      </c>
      <c r="B13" s="225"/>
      <c r="C13" s="225"/>
      <c r="D13" s="225"/>
      <c r="E13" s="225"/>
      <c r="F13" s="225"/>
      <c r="G13" s="122">
        <v>6</v>
      </c>
      <c r="H13" s="123">
        <v>0</v>
      </c>
      <c r="I13" s="123">
        <v>0</v>
      </c>
    </row>
    <row r="14" spans="1:9" ht="12.75" customHeight="1" x14ac:dyDescent="0.2">
      <c r="A14" s="225" t="s">
        <v>178</v>
      </c>
      <c r="B14" s="225"/>
      <c r="C14" s="225"/>
      <c r="D14" s="225"/>
      <c r="E14" s="225"/>
      <c r="F14" s="225"/>
      <c r="G14" s="122">
        <v>7</v>
      </c>
      <c r="H14" s="123">
        <v>0</v>
      </c>
      <c r="I14" s="123">
        <v>0</v>
      </c>
    </row>
    <row r="15" spans="1:9" ht="12.75" customHeight="1" x14ac:dyDescent="0.2">
      <c r="A15" s="225" t="s">
        <v>179</v>
      </c>
      <c r="B15" s="225"/>
      <c r="C15" s="225"/>
      <c r="D15" s="225"/>
      <c r="E15" s="225"/>
      <c r="F15" s="225"/>
      <c r="G15" s="122">
        <v>8</v>
      </c>
      <c r="H15" s="123">
        <v>0</v>
      </c>
      <c r="I15" s="123">
        <v>0</v>
      </c>
    </row>
    <row r="16" spans="1:9" ht="12.75" customHeight="1" x14ac:dyDescent="0.2">
      <c r="A16" s="225" t="s">
        <v>180</v>
      </c>
      <c r="B16" s="225"/>
      <c r="C16" s="225"/>
      <c r="D16" s="225"/>
      <c r="E16" s="225"/>
      <c r="F16" s="225"/>
      <c r="G16" s="122">
        <v>9</v>
      </c>
      <c r="H16" s="123">
        <v>0</v>
      </c>
      <c r="I16" s="123">
        <v>0</v>
      </c>
    </row>
    <row r="17" spans="1:9" ht="25.15" customHeight="1" x14ac:dyDescent="0.2">
      <c r="A17" s="225" t="s">
        <v>181</v>
      </c>
      <c r="B17" s="225"/>
      <c r="C17" s="225"/>
      <c r="D17" s="225"/>
      <c r="E17" s="225"/>
      <c r="F17" s="225"/>
      <c r="G17" s="122">
        <v>10</v>
      </c>
      <c r="H17" s="123">
        <v>0</v>
      </c>
      <c r="I17" s="123">
        <v>0</v>
      </c>
    </row>
    <row r="18" spans="1:9" ht="28.15" customHeight="1" x14ac:dyDescent="0.2">
      <c r="A18" s="247" t="s">
        <v>309</v>
      </c>
      <c r="B18" s="247"/>
      <c r="C18" s="247"/>
      <c r="D18" s="247"/>
      <c r="E18" s="247"/>
      <c r="F18" s="247"/>
      <c r="G18" s="124">
        <v>11</v>
      </c>
      <c r="H18" s="125">
        <f>H8+H9</f>
        <v>0</v>
      </c>
      <c r="I18" s="125">
        <f>I8+I9</f>
        <v>0</v>
      </c>
    </row>
    <row r="19" spans="1:9" ht="12.75" customHeight="1" x14ac:dyDescent="0.2">
      <c r="A19" s="248" t="s">
        <v>182</v>
      </c>
      <c r="B19" s="248"/>
      <c r="C19" s="248"/>
      <c r="D19" s="248"/>
      <c r="E19" s="248"/>
      <c r="F19" s="248"/>
      <c r="G19" s="124">
        <v>12</v>
      </c>
      <c r="H19" s="125">
        <f>H20+H21+H22+H23</f>
        <v>0</v>
      </c>
      <c r="I19" s="125">
        <f>I20+I21+I22+I23</f>
        <v>0</v>
      </c>
    </row>
    <row r="20" spans="1:9" ht="12.75" customHeight="1" x14ac:dyDescent="0.2">
      <c r="A20" s="225" t="s">
        <v>183</v>
      </c>
      <c r="B20" s="225"/>
      <c r="C20" s="225"/>
      <c r="D20" s="225"/>
      <c r="E20" s="225"/>
      <c r="F20" s="225"/>
      <c r="G20" s="122">
        <v>13</v>
      </c>
      <c r="H20" s="123">
        <v>0</v>
      </c>
      <c r="I20" s="123">
        <v>0</v>
      </c>
    </row>
    <row r="21" spans="1:9" ht="12.75" customHeight="1" x14ac:dyDescent="0.2">
      <c r="A21" s="225" t="s">
        <v>184</v>
      </c>
      <c r="B21" s="225"/>
      <c r="C21" s="225"/>
      <c r="D21" s="225"/>
      <c r="E21" s="225"/>
      <c r="F21" s="225"/>
      <c r="G21" s="122">
        <v>14</v>
      </c>
      <c r="H21" s="123">
        <v>0</v>
      </c>
      <c r="I21" s="123">
        <v>0</v>
      </c>
    </row>
    <row r="22" spans="1:9" ht="12.75" customHeight="1" x14ac:dyDescent="0.2">
      <c r="A22" s="225" t="s">
        <v>185</v>
      </c>
      <c r="B22" s="225"/>
      <c r="C22" s="225"/>
      <c r="D22" s="225"/>
      <c r="E22" s="225"/>
      <c r="F22" s="225"/>
      <c r="G22" s="122">
        <v>15</v>
      </c>
      <c r="H22" s="123">
        <v>0</v>
      </c>
      <c r="I22" s="123">
        <v>0</v>
      </c>
    </row>
    <row r="23" spans="1:9" ht="12.75" customHeight="1" x14ac:dyDescent="0.2">
      <c r="A23" s="225" t="s">
        <v>186</v>
      </c>
      <c r="B23" s="225"/>
      <c r="C23" s="225"/>
      <c r="D23" s="225"/>
      <c r="E23" s="225"/>
      <c r="F23" s="225"/>
      <c r="G23" s="122">
        <v>16</v>
      </c>
      <c r="H23" s="123">
        <v>0</v>
      </c>
      <c r="I23" s="123">
        <v>0</v>
      </c>
    </row>
    <row r="24" spans="1:9" ht="12.75" customHeight="1" x14ac:dyDescent="0.2">
      <c r="A24" s="247" t="s">
        <v>187</v>
      </c>
      <c r="B24" s="247"/>
      <c r="C24" s="247"/>
      <c r="D24" s="247"/>
      <c r="E24" s="247"/>
      <c r="F24" s="247"/>
      <c r="G24" s="124">
        <v>17</v>
      </c>
      <c r="H24" s="125">
        <f>H18+H19</f>
        <v>0</v>
      </c>
      <c r="I24" s="125">
        <f>I18+I19</f>
        <v>0</v>
      </c>
    </row>
    <row r="25" spans="1:9" ht="12.75" customHeight="1" x14ac:dyDescent="0.2">
      <c r="A25" s="189" t="s">
        <v>188</v>
      </c>
      <c r="B25" s="189"/>
      <c r="C25" s="189"/>
      <c r="D25" s="189"/>
      <c r="E25" s="189"/>
      <c r="F25" s="189"/>
      <c r="G25" s="122">
        <v>18</v>
      </c>
      <c r="H25" s="123">
        <v>0</v>
      </c>
      <c r="I25" s="123">
        <v>0</v>
      </c>
    </row>
    <row r="26" spans="1:9" ht="12.75" customHeight="1" x14ac:dyDescent="0.2">
      <c r="A26" s="189" t="s">
        <v>189</v>
      </c>
      <c r="B26" s="189"/>
      <c r="C26" s="189"/>
      <c r="D26" s="189"/>
      <c r="E26" s="189"/>
      <c r="F26" s="189"/>
      <c r="G26" s="122">
        <v>19</v>
      </c>
      <c r="H26" s="123">
        <v>0</v>
      </c>
      <c r="I26" s="123">
        <v>0</v>
      </c>
    </row>
    <row r="27" spans="1:9" ht="25.9" customHeight="1" x14ac:dyDescent="0.2">
      <c r="A27" s="252" t="s">
        <v>190</v>
      </c>
      <c r="B27" s="252"/>
      <c r="C27" s="252"/>
      <c r="D27" s="252"/>
      <c r="E27" s="252"/>
      <c r="F27" s="252"/>
      <c r="G27" s="124">
        <v>20</v>
      </c>
      <c r="H27" s="125">
        <f>H24+H25+H26</f>
        <v>0</v>
      </c>
      <c r="I27" s="125">
        <f>I24+I25+I26</f>
        <v>0</v>
      </c>
    </row>
    <row r="28" spans="1:9" x14ac:dyDescent="0.2">
      <c r="A28" s="251" t="s">
        <v>191</v>
      </c>
      <c r="B28" s="251"/>
      <c r="C28" s="251"/>
      <c r="D28" s="251"/>
      <c r="E28" s="251"/>
      <c r="F28" s="251"/>
      <c r="G28" s="251"/>
      <c r="H28" s="251"/>
      <c r="I28" s="251"/>
    </row>
    <row r="29" spans="1:9" ht="30.6" customHeight="1" x14ac:dyDescent="0.2">
      <c r="A29" s="189" t="s">
        <v>192</v>
      </c>
      <c r="B29" s="189"/>
      <c r="C29" s="189"/>
      <c r="D29" s="189"/>
      <c r="E29" s="189"/>
      <c r="F29" s="189"/>
      <c r="G29" s="122">
        <v>21</v>
      </c>
      <c r="H29" s="126">
        <v>0</v>
      </c>
      <c r="I29" s="126">
        <v>0</v>
      </c>
    </row>
    <row r="30" spans="1:9" ht="12.75" customHeight="1" x14ac:dyDescent="0.2">
      <c r="A30" s="189" t="s">
        <v>193</v>
      </c>
      <c r="B30" s="189"/>
      <c r="C30" s="189"/>
      <c r="D30" s="189"/>
      <c r="E30" s="189"/>
      <c r="F30" s="189"/>
      <c r="G30" s="122">
        <v>22</v>
      </c>
      <c r="H30" s="126">
        <v>0</v>
      </c>
      <c r="I30" s="126">
        <v>0</v>
      </c>
    </row>
    <row r="31" spans="1:9" ht="12.75" customHeight="1" x14ac:dyDescent="0.2">
      <c r="A31" s="189" t="s">
        <v>194</v>
      </c>
      <c r="B31" s="189"/>
      <c r="C31" s="189"/>
      <c r="D31" s="189"/>
      <c r="E31" s="189"/>
      <c r="F31" s="189"/>
      <c r="G31" s="122">
        <v>23</v>
      </c>
      <c r="H31" s="126">
        <v>0</v>
      </c>
      <c r="I31" s="126">
        <v>0</v>
      </c>
    </row>
    <row r="32" spans="1:9" ht="12.75" customHeight="1" x14ac:dyDescent="0.2">
      <c r="A32" s="189" t="s">
        <v>195</v>
      </c>
      <c r="B32" s="189"/>
      <c r="C32" s="189"/>
      <c r="D32" s="189"/>
      <c r="E32" s="189"/>
      <c r="F32" s="189"/>
      <c r="G32" s="122">
        <v>24</v>
      </c>
      <c r="H32" s="126">
        <v>0</v>
      </c>
      <c r="I32" s="126">
        <v>0</v>
      </c>
    </row>
    <row r="33" spans="1:9" ht="12.75" customHeight="1" x14ac:dyDescent="0.2">
      <c r="A33" s="189" t="s">
        <v>196</v>
      </c>
      <c r="B33" s="189"/>
      <c r="C33" s="189"/>
      <c r="D33" s="189"/>
      <c r="E33" s="189"/>
      <c r="F33" s="189"/>
      <c r="G33" s="122">
        <v>25</v>
      </c>
      <c r="H33" s="126">
        <v>0</v>
      </c>
      <c r="I33" s="126">
        <v>0</v>
      </c>
    </row>
    <row r="34" spans="1:9" ht="12.75" customHeight="1" x14ac:dyDescent="0.2">
      <c r="A34" s="189" t="s">
        <v>197</v>
      </c>
      <c r="B34" s="189"/>
      <c r="C34" s="189"/>
      <c r="D34" s="189"/>
      <c r="E34" s="189"/>
      <c r="F34" s="189"/>
      <c r="G34" s="122">
        <v>26</v>
      </c>
      <c r="H34" s="126">
        <v>0</v>
      </c>
      <c r="I34" s="126">
        <v>0</v>
      </c>
    </row>
    <row r="35" spans="1:9" ht="26.45" customHeight="1" x14ac:dyDescent="0.2">
      <c r="A35" s="247" t="s">
        <v>198</v>
      </c>
      <c r="B35" s="247"/>
      <c r="C35" s="247"/>
      <c r="D35" s="247"/>
      <c r="E35" s="247"/>
      <c r="F35" s="247"/>
      <c r="G35" s="124">
        <v>27</v>
      </c>
      <c r="H35" s="127">
        <f>H29+H30+H31+H32+H33+H34</f>
        <v>0</v>
      </c>
      <c r="I35" s="127">
        <f>I29+I30+I31+I32+I33+I34</f>
        <v>0</v>
      </c>
    </row>
    <row r="36" spans="1:9" ht="22.9" customHeight="1" x14ac:dyDescent="0.2">
      <c r="A36" s="189" t="s">
        <v>199</v>
      </c>
      <c r="B36" s="189"/>
      <c r="C36" s="189"/>
      <c r="D36" s="189"/>
      <c r="E36" s="189"/>
      <c r="F36" s="189"/>
      <c r="G36" s="122">
        <v>28</v>
      </c>
      <c r="H36" s="126">
        <v>0</v>
      </c>
      <c r="I36" s="126">
        <v>0</v>
      </c>
    </row>
    <row r="37" spans="1:9" ht="12.75" customHeight="1" x14ac:dyDescent="0.2">
      <c r="A37" s="189" t="s">
        <v>200</v>
      </c>
      <c r="B37" s="189"/>
      <c r="C37" s="189"/>
      <c r="D37" s="189"/>
      <c r="E37" s="189"/>
      <c r="F37" s="189"/>
      <c r="G37" s="122">
        <v>29</v>
      </c>
      <c r="H37" s="126">
        <v>0</v>
      </c>
      <c r="I37" s="126">
        <v>0</v>
      </c>
    </row>
    <row r="38" spans="1:9" ht="12.75" customHeight="1" x14ac:dyDescent="0.2">
      <c r="A38" s="189" t="s">
        <v>201</v>
      </c>
      <c r="B38" s="189"/>
      <c r="C38" s="189"/>
      <c r="D38" s="189"/>
      <c r="E38" s="189"/>
      <c r="F38" s="189"/>
      <c r="G38" s="122">
        <v>30</v>
      </c>
      <c r="H38" s="126">
        <v>0</v>
      </c>
      <c r="I38" s="126">
        <v>0</v>
      </c>
    </row>
    <row r="39" spans="1:9" ht="12.75" customHeight="1" x14ac:dyDescent="0.2">
      <c r="A39" s="189" t="s">
        <v>202</v>
      </c>
      <c r="B39" s="189"/>
      <c r="C39" s="189"/>
      <c r="D39" s="189"/>
      <c r="E39" s="189"/>
      <c r="F39" s="189"/>
      <c r="G39" s="122">
        <v>31</v>
      </c>
      <c r="H39" s="126">
        <v>0</v>
      </c>
      <c r="I39" s="126">
        <v>0</v>
      </c>
    </row>
    <row r="40" spans="1:9" ht="12.75" customHeight="1" x14ac:dyDescent="0.2">
      <c r="A40" s="189" t="s">
        <v>203</v>
      </c>
      <c r="B40" s="189"/>
      <c r="C40" s="189"/>
      <c r="D40" s="189"/>
      <c r="E40" s="189"/>
      <c r="F40" s="189"/>
      <c r="G40" s="122">
        <v>32</v>
      </c>
      <c r="H40" s="126">
        <v>0</v>
      </c>
      <c r="I40" s="126">
        <v>0</v>
      </c>
    </row>
    <row r="41" spans="1:9" ht="24" customHeight="1" x14ac:dyDescent="0.2">
      <c r="A41" s="247" t="s">
        <v>204</v>
      </c>
      <c r="B41" s="247"/>
      <c r="C41" s="247"/>
      <c r="D41" s="247"/>
      <c r="E41" s="247"/>
      <c r="F41" s="247"/>
      <c r="G41" s="124">
        <v>33</v>
      </c>
      <c r="H41" s="127">
        <f>H36+H37+H38+H39+H40</f>
        <v>0</v>
      </c>
      <c r="I41" s="127">
        <f>I36+I37+I38+I39+I40</f>
        <v>0</v>
      </c>
    </row>
    <row r="42" spans="1:9" ht="29.45" customHeight="1" x14ac:dyDescent="0.2">
      <c r="A42" s="252" t="s">
        <v>205</v>
      </c>
      <c r="B42" s="252"/>
      <c r="C42" s="252"/>
      <c r="D42" s="252"/>
      <c r="E42" s="252"/>
      <c r="F42" s="252"/>
      <c r="G42" s="124">
        <v>34</v>
      </c>
      <c r="H42" s="127">
        <f>H35+H41</f>
        <v>0</v>
      </c>
      <c r="I42" s="127">
        <f>I35+I41</f>
        <v>0</v>
      </c>
    </row>
    <row r="43" spans="1:9" x14ac:dyDescent="0.2">
      <c r="A43" s="251" t="s">
        <v>206</v>
      </c>
      <c r="B43" s="251"/>
      <c r="C43" s="251"/>
      <c r="D43" s="251"/>
      <c r="E43" s="251"/>
      <c r="F43" s="251"/>
      <c r="G43" s="251"/>
      <c r="H43" s="251"/>
      <c r="I43" s="251"/>
    </row>
    <row r="44" spans="1:9" ht="12.75" customHeight="1" x14ac:dyDescent="0.2">
      <c r="A44" s="189" t="s">
        <v>207</v>
      </c>
      <c r="B44" s="189"/>
      <c r="C44" s="189"/>
      <c r="D44" s="189"/>
      <c r="E44" s="189"/>
      <c r="F44" s="189"/>
      <c r="G44" s="122">
        <v>35</v>
      </c>
      <c r="H44" s="126">
        <v>0</v>
      </c>
      <c r="I44" s="126">
        <v>0</v>
      </c>
    </row>
    <row r="45" spans="1:9" ht="25.15" customHeight="1" x14ac:dyDescent="0.2">
      <c r="A45" s="189" t="s">
        <v>208</v>
      </c>
      <c r="B45" s="189"/>
      <c r="C45" s="189"/>
      <c r="D45" s="189"/>
      <c r="E45" s="189"/>
      <c r="F45" s="189"/>
      <c r="G45" s="122">
        <v>36</v>
      </c>
      <c r="H45" s="126">
        <v>0</v>
      </c>
      <c r="I45" s="126">
        <v>0</v>
      </c>
    </row>
    <row r="46" spans="1:9" ht="12.75" customHeight="1" x14ac:dyDescent="0.2">
      <c r="A46" s="189" t="s">
        <v>209</v>
      </c>
      <c r="B46" s="189"/>
      <c r="C46" s="189"/>
      <c r="D46" s="189"/>
      <c r="E46" s="189"/>
      <c r="F46" s="189"/>
      <c r="G46" s="122">
        <v>37</v>
      </c>
      <c r="H46" s="126">
        <v>0</v>
      </c>
      <c r="I46" s="126">
        <v>0</v>
      </c>
    </row>
    <row r="47" spans="1:9" ht="12.75" customHeight="1" x14ac:dyDescent="0.2">
      <c r="A47" s="189" t="s">
        <v>210</v>
      </c>
      <c r="B47" s="189"/>
      <c r="C47" s="189"/>
      <c r="D47" s="189"/>
      <c r="E47" s="189"/>
      <c r="F47" s="189"/>
      <c r="G47" s="122">
        <v>38</v>
      </c>
      <c r="H47" s="126">
        <v>0</v>
      </c>
      <c r="I47" s="126">
        <v>0</v>
      </c>
    </row>
    <row r="48" spans="1:9" ht="22.15" customHeight="1" x14ac:dyDescent="0.2">
      <c r="A48" s="247" t="s">
        <v>211</v>
      </c>
      <c r="B48" s="247"/>
      <c r="C48" s="247"/>
      <c r="D48" s="247"/>
      <c r="E48" s="247"/>
      <c r="F48" s="247"/>
      <c r="G48" s="124">
        <v>39</v>
      </c>
      <c r="H48" s="127">
        <f>H44+H45+H46+H47</f>
        <v>0</v>
      </c>
      <c r="I48" s="127">
        <f>I44+I45+I46+I47</f>
        <v>0</v>
      </c>
    </row>
    <row r="49" spans="1:9" ht="24.6" customHeight="1" x14ac:dyDescent="0.2">
      <c r="A49" s="189" t="s">
        <v>308</v>
      </c>
      <c r="B49" s="189"/>
      <c r="C49" s="189"/>
      <c r="D49" s="189"/>
      <c r="E49" s="189"/>
      <c r="F49" s="189"/>
      <c r="G49" s="122">
        <v>40</v>
      </c>
      <c r="H49" s="126">
        <v>0</v>
      </c>
      <c r="I49" s="126">
        <v>0</v>
      </c>
    </row>
    <row r="50" spans="1:9" ht="12.75" customHeight="1" x14ac:dyDescent="0.2">
      <c r="A50" s="189" t="s">
        <v>212</v>
      </c>
      <c r="B50" s="189"/>
      <c r="C50" s="189"/>
      <c r="D50" s="189"/>
      <c r="E50" s="189"/>
      <c r="F50" s="189"/>
      <c r="G50" s="122">
        <v>41</v>
      </c>
      <c r="H50" s="126">
        <v>0</v>
      </c>
      <c r="I50" s="126">
        <v>0</v>
      </c>
    </row>
    <row r="51" spans="1:9" ht="12.75" customHeight="1" x14ac:dyDescent="0.2">
      <c r="A51" s="189" t="s">
        <v>213</v>
      </c>
      <c r="B51" s="189"/>
      <c r="C51" s="189"/>
      <c r="D51" s="189"/>
      <c r="E51" s="189"/>
      <c r="F51" s="189"/>
      <c r="G51" s="122">
        <v>42</v>
      </c>
      <c r="H51" s="126">
        <v>0</v>
      </c>
      <c r="I51" s="126">
        <v>0</v>
      </c>
    </row>
    <row r="52" spans="1:9" ht="22.9" customHeight="1" x14ac:dyDescent="0.2">
      <c r="A52" s="189" t="s">
        <v>214</v>
      </c>
      <c r="B52" s="189"/>
      <c r="C52" s="189"/>
      <c r="D52" s="189"/>
      <c r="E52" s="189"/>
      <c r="F52" s="189"/>
      <c r="G52" s="122">
        <v>43</v>
      </c>
      <c r="H52" s="126">
        <v>0</v>
      </c>
      <c r="I52" s="126">
        <v>0</v>
      </c>
    </row>
    <row r="53" spans="1:9" ht="12.75" customHeight="1" x14ac:dyDescent="0.2">
      <c r="A53" s="189" t="s">
        <v>215</v>
      </c>
      <c r="B53" s="189"/>
      <c r="C53" s="189"/>
      <c r="D53" s="189"/>
      <c r="E53" s="189"/>
      <c r="F53" s="189"/>
      <c r="G53" s="122">
        <v>44</v>
      </c>
      <c r="H53" s="126">
        <v>0</v>
      </c>
      <c r="I53" s="126">
        <v>0</v>
      </c>
    </row>
    <row r="54" spans="1:9" ht="30.6" customHeight="1" x14ac:dyDescent="0.2">
      <c r="A54" s="247" t="s">
        <v>216</v>
      </c>
      <c r="B54" s="247"/>
      <c r="C54" s="247"/>
      <c r="D54" s="247"/>
      <c r="E54" s="247"/>
      <c r="F54" s="247"/>
      <c r="G54" s="124">
        <v>45</v>
      </c>
      <c r="H54" s="127">
        <f>H49+H50+H51+H52+H53</f>
        <v>0</v>
      </c>
      <c r="I54" s="127">
        <f>I49+I50+I51+I52+I53</f>
        <v>0</v>
      </c>
    </row>
    <row r="55" spans="1:9" ht="29.45" customHeight="1" x14ac:dyDescent="0.2">
      <c r="A55" s="252" t="s">
        <v>217</v>
      </c>
      <c r="B55" s="252"/>
      <c r="C55" s="252"/>
      <c r="D55" s="252"/>
      <c r="E55" s="252"/>
      <c r="F55" s="252"/>
      <c r="G55" s="124">
        <v>46</v>
      </c>
      <c r="H55" s="127">
        <f>H48+H54</f>
        <v>0</v>
      </c>
      <c r="I55" s="127">
        <f>I48+I54</f>
        <v>0</v>
      </c>
    </row>
    <row r="56" spans="1:9" x14ac:dyDescent="0.2">
      <c r="A56" s="189" t="s">
        <v>218</v>
      </c>
      <c r="B56" s="189"/>
      <c r="C56" s="189"/>
      <c r="D56" s="189"/>
      <c r="E56" s="189"/>
      <c r="F56" s="189"/>
      <c r="G56" s="122">
        <v>47</v>
      </c>
      <c r="H56" s="126">
        <v>0</v>
      </c>
      <c r="I56" s="126">
        <v>0</v>
      </c>
    </row>
    <row r="57" spans="1:9" ht="26.45" customHeight="1" x14ac:dyDescent="0.2">
      <c r="A57" s="252" t="s">
        <v>219</v>
      </c>
      <c r="B57" s="252"/>
      <c r="C57" s="252"/>
      <c r="D57" s="252"/>
      <c r="E57" s="252"/>
      <c r="F57" s="252"/>
      <c r="G57" s="124">
        <v>48</v>
      </c>
      <c r="H57" s="127">
        <f>H27+H42+H55+H56</f>
        <v>0</v>
      </c>
      <c r="I57" s="127">
        <f>I27+I42+I55+I56</f>
        <v>0</v>
      </c>
    </row>
    <row r="58" spans="1:9" x14ac:dyDescent="0.2">
      <c r="A58" s="253" t="s">
        <v>220</v>
      </c>
      <c r="B58" s="253"/>
      <c r="C58" s="253"/>
      <c r="D58" s="253"/>
      <c r="E58" s="253"/>
      <c r="F58" s="253"/>
      <c r="G58" s="122">
        <v>49</v>
      </c>
      <c r="H58" s="126">
        <v>0</v>
      </c>
      <c r="I58" s="126">
        <v>0</v>
      </c>
    </row>
    <row r="59" spans="1:9" ht="31.15" customHeight="1" x14ac:dyDescent="0.2">
      <c r="A59" s="252" t="s">
        <v>221</v>
      </c>
      <c r="B59" s="252"/>
      <c r="C59" s="252"/>
      <c r="D59" s="252"/>
      <c r="E59" s="252"/>
      <c r="F59" s="252"/>
      <c r="G59" s="124">
        <v>50</v>
      </c>
      <c r="H59" s="127">
        <f>H57+H58</f>
        <v>0</v>
      </c>
      <c r="I59" s="127">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222</v>
      </c>
      <c r="B1" s="242"/>
      <c r="C1" s="242"/>
      <c r="D1" s="242"/>
      <c r="E1" s="242"/>
      <c r="F1" s="242"/>
      <c r="G1" s="242"/>
      <c r="H1" s="242"/>
      <c r="I1" s="242"/>
    </row>
    <row r="2" spans="1:9" ht="12.75" customHeight="1" x14ac:dyDescent="0.2">
      <c r="A2" s="243" t="s">
        <v>469</v>
      </c>
      <c r="B2" s="195"/>
      <c r="C2" s="195"/>
      <c r="D2" s="195"/>
      <c r="E2" s="195"/>
      <c r="F2" s="195"/>
      <c r="G2" s="195"/>
      <c r="H2" s="195"/>
      <c r="I2" s="195"/>
    </row>
    <row r="3" spans="1:9" x14ac:dyDescent="0.2">
      <c r="A3" s="267" t="s">
        <v>284</v>
      </c>
      <c r="B3" s="268"/>
      <c r="C3" s="268"/>
      <c r="D3" s="268"/>
      <c r="E3" s="268"/>
      <c r="F3" s="268"/>
      <c r="G3" s="268"/>
      <c r="H3" s="268"/>
      <c r="I3" s="268"/>
    </row>
    <row r="4" spans="1:9" x14ac:dyDescent="0.2">
      <c r="A4" s="244" t="s">
        <v>466</v>
      </c>
      <c r="B4" s="199"/>
      <c r="C4" s="199"/>
      <c r="D4" s="199"/>
      <c r="E4" s="199"/>
      <c r="F4" s="199"/>
      <c r="G4" s="199"/>
      <c r="H4" s="199"/>
      <c r="I4" s="200"/>
    </row>
    <row r="5" spans="1:9" ht="24" thickBot="1" x14ac:dyDescent="0.25">
      <c r="A5" s="254" t="s">
        <v>2</v>
      </c>
      <c r="B5" s="255"/>
      <c r="C5" s="255"/>
      <c r="D5" s="255"/>
      <c r="E5" s="255"/>
      <c r="F5" s="256"/>
      <c r="G5" s="18" t="s">
        <v>103</v>
      </c>
      <c r="H5" s="26" t="s">
        <v>304</v>
      </c>
      <c r="I5" s="26" t="s">
        <v>281</v>
      </c>
    </row>
    <row r="6" spans="1:9" x14ac:dyDescent="0.2">
      <c r="A6" s="271">
        <v>1</v>
      </c>
      <c r="B6" s="272"/>
      <c r="C6" s="272"/>
      <c r="D6" s="272"/>
      <c r="E6" s="272"/>
      <c r="F6" s="273"/>
      <c r="G6" s="19">
        <v>2</v>
      </c>
      <c r="H6" s="27" t="s">
        <v>169</v>
      </c>
      <c r="I6" s="27" t="s">
        <v>170</v>
      </c>
    </row>
    <row r="7" spans="1:9" x14ac:dyDescent="0.2">
      <c r="A7" s="261" t="s">
        <v>171</v>
      </c>
      <c r="B7" s="262"/>
      <c r="C7" s="262"/>
      <c r="D7" s="262"/>
      <c r="E7" s="262"/>
      <c r="F7" s="262"/>
      <c r="G7" s="262"/>
      <c r="H7" s="262"/>
      <c r="I7" s="263"/>
    </row>
    <row r="8" spans="1:9" x14ac:dyDescent="0.2">
      <c r="A8" s="265" t="s">
        <v>223</v>
      </c>
      <c r="B8" s="265"/>
      <c r="C8" s="265"/>
      <c r="D8" s="265"/>
      <c r="E8" s="265"/>
      <c r="F8" s="265"/>
      <c r="G8" s="20">
        <v>1</v>
      </c>
      <c r="H8" s="29">
        <v>14109</v>
      </c>
      <c r="I8" s="29">
        <v>134460</v>
      </c>
    </row>
    <row r="9" spans="1:9" x14ac:dyDescent="0.2">
      <c r="A9" s="258" t="s">
        <v>224</v>
      </c>
      <c r="B9" s="258"/>
      <c r="C9" s="258"/>
      <c r="D9" s="258"/>
      <c r="E9" s="258"/>
      <c r="F9" s="258"/>
      <c r="G9" s="21">
        <v>2</v>
      </c>
      <c r="H9" s="30">
        <v>0</v>
      </c>
      <c r="I9" s="30">
        <v>0</v>
      </c>
    </row>
    <row r="10" spans="1:9" x14ac:dyDescent="0.2">
      <c r="A10" s="258" t="s">
        <v>225</v>
      </c>
      <c r="B10" s="258"/>
      <c r="C10" s="258"/>
      <c r="D10" s="258"/>
      <c r="E10" s="258"/>
      <c r="F10" s="258"/>
      <c r="G10" s="21">
        <v>3</v>
      </c>
      <c r="H10" s="30">
        <v>0</v>
      </c>
      <c r="I10" s="30">
        <v>0</v>
      </c>
    </row>
    <row r="11" spans="1:9" x14ac:dyDescent="0.2">
      <c r="A11" s="258" t="s">
        <v>226</v>
      </c>
      <c r="B11" s="258"/>
      <c r="C11" s="258"/>
      <c r="D11" s="258"/>
      <c r="E11" s="258"/>
      <c r="F11" s="258"/>
      <c r="G11" s="21">
        <v>4</v>
      </c>
      <c r="H11" s="30">
        <v>19649</v>
      </c>
      <c r="I11" s="30">
        <v>11579</v>
      </c>
    </row>
    <row r="12" spans="1:9" x14ac:dyDescent="0.2">
      <c r="A12" s="258" t="s">
        <v>396</v>
      </c>
      <c r="B12" s="258"/>
      <c r="C12" s="258"/>
      <c r="D12" s="258"/>
      <c r="E12" s="258"/>
      <c r="F12" s="258"/>
      <c r="G12" s="21">
        <v>5</v>
      </c>
      <c r="H12" s="30">
        <v>36246</v>
      </c>
      <c r="I12" s="30">
        <v>12819</v>
      </c>
    </row>
    <row r="13" spans="1:9" x14ac:dyDescent="0.2">
      <c r="A13" s="266" t="s">
        <v>397</v>
      </c>
      <c r="B13" s="266"/>
      <c r="C13" s="266"/>
      <c r="D13" s="266"/>
      <c r="E13" s="266"/>
      <c r="F13" s="266"/>
      <c r="G13" s="112">
        <v>6</v>
      </c>
      <c r="H13" s="115">
        <f>SUM(H8:H12)</f>
        <v>70004</v>
      </c>
      <c r="I13" s="115">
        <f>SUM(I8:I12)</f>
        <v>158858</v>
      </c>
    </row>
    <row r="14" spans="1:9" ht="12.75" customHeight="1" x14ac:dyDescent="0.2">
      <c r="A14" s="258" t="s">
        <v>398</v>
      </c>
      <c r="B14" s="258"/>
      <c r="C14" s="258"/>
      <c r="D14" s="258"/>
      <c r="E14" s="258"/>
      <c r="F14" s="258"/>
      <c r="G14" s="21">
        <v>7</v>
      </c>
      <c r="H14" s="30">
        <v>-177657</v>
      </c>
      <c r="I14" s="30">
        <v>-164648</v>
      </c>
    </row>
    <row r="15" spans="1:9" ht="12.75" customHeight="1" x14ac:dyDescent="0.2">
      <c r="A15" s="258" t="s">
        <v>399</v>
      </c>
      <c r="B15" s="258"/>
      <c r="C15" s="258"/>
      <c r="D15" s="258"/>
      <c r="E15" s="258"/>
      <c r="F15" s="258"/>
      <c r="G15" s="21">
        <v>8</v>
      </c>
      <c r="H15" s="30">
        <v>-73867</v>
      </c>
      <c r="I15" s="30">
        <v>-77432</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-4463</v>
      </c>
      <c r="I17" s="30">
        <v>-745</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0</v>
      </c>
      <c r="I19" s="30">
        <v>-62144</v>
      </c>
    </row>
    <row r="20" spans="1:9" ht="26.25" customHeight="1" x14ac:dyDescent="0.2">
      <c r="A20" s="266" t="s">
        <v>404</v>
      </c>
      <c r="B20" s="266"/>
      <c r="C20" s="266"/>
      <c r="D20" s="266"/>
      <c r="E20" s="266"/>
      <c r="F20" s="266"/>
      <c r="G20" s="112">
        <v>13</v>
      </c>
      <c r="H20" s="115">
        <f>SUM(H14:H19)</f>
        <v>-255987</v>
      </c>
      <c r="I20" s="115">
        <f>SUM(I14:I19)</f>
        <v>-304969</v>
      </c>
    </row>
    <row r="21" spans="1:9" ht="27.6" customHeight="1" x14ac:dyDescent="0.2">
      <c r="A21" s="264" t="s">
        <v>405</v>
      </c>
      <c r="B21" s="264"/>
      <c r="C21" s="264"/>
      <c r="D21" s="264"/>
      <c r="E21" s="264"/>
      <c r="F21" s="264"/>
      <c r="G21" s="113">
        <v>14</v>
      </c>
      <c r="H21" s="31">
        <f>H13+H20</f>
        <v>-185983</v>
      </c>
      <c r="I21" s="31">
        <f>I13+I20</f>
        <v>-146111</v>
      </c>
    </row>
    <row r="22" spans="1:9" x14ac:dyDescent="0.2">
      <c r="A22" s="261" t="s">
        <v>191</v>
      </c>
      <c r="B22" s="262"/>
      <c r="C22" s="262"/>
      <c r="D22" s="262"/>
      <c r="E22" s="262"/>
      <c r="F22" s="262"/>
      <c r="G22" s="262"/>
      <c r="H22" s="262"/>
      <c r="I22" s="263"/>
    </row>
    <row r="23" spans="1:9" ht="26.45" customHeight="1" x14ac:dyDescent="0.2">
      <c r="A23" s="265" t="s">
        <v>227</v>
      </c>
      <c r="B23" s="265"/>
      <c r="C23" s="265"/>
      <c r="D23" s="265"/>
      <c r="E23" s="265"/>
      <c r="F23" s="265"/>
      <c r="G23" s="20">
        <v>15</v>
      </c>
      <c r="H23" s="29">
        <v>0</v>
      </c>
      <c r="I23" s="29">
        <v>0</v>
      </c>
    </row>
    <row r="24" spans="1:9" ht="12.75" customHeight="1" x14ac:dyDescent="0.2">
      <c r="A24" s="258" t="s">
        <v>228</v>
      </c>
      <c r="B24" s="258"/>
      <c r="C24" s="258"/>
      <c r="D24" s="258"/>
      <c r="E24" s="258"/>
      <c r="F24" s="258"/>
      <c r="G24" s="20">
        <v>16</v>
      </c>
      <c r="H24" s="30">
        <v>0</v>
      </c>
      <c r="I24" s="30">
        <v>0</v>
      </c>
    </row>
    <row r="25" spans="1:9" ht="12.75" customHeight="1" x14ac:dyDescent="0.2">
      <c r="A25" s="258" t="s">
        <v>229</v>
      </c>
      <c r="B25" s="258"/>
      <c r="C25" s="258"/>
      <c r="D25" s="258"/>
      <c r="E25" s="258"/>
      <c r="F25" s="258"/>
      <c r="G25" s="20">
        <v>17</v>
      </c>
      <c r="H25" s="30">
        <v>0</v>
      </c>
      <c r="I25" s="30">
        <v>0</v>
      </c>
    </row>
    <row r="26" spans="1:9" ht="12.75" customHeight="1" x14ac:dyDescent="0.2">
      <c r="A26" s="258" t="s">
        <v>230</v>
      </c>
      <c r="B26" s="258"/>
      <c r="C26" s="258"/>
      <c r="D26" s="258"/>
      <c r="E26" s="258"/>
      <c r="F26" s="258"/>
      <c r="G26" s="20">
        <v>18</v>
      </c>
      <c r="H26" s="30">
        <v>0</v>
      </c>
      <c r="I26" s="30">
        <v>0</v>
      </c>
    </row>
    <row r="27" spans="1:9" ht="12.75" customHeight="1" x14ac:dyDescent="0.2">
      <c r="A27" s="258" t="s">
        <v>231</v>
      </c>
      <c r="B27" s="258"/>
      <c r="C27" s="258"/>
      <c r="D27" s="258"/>
      <c r="E27" s="258"/>
      <c r="F27" s="258"/>
      <c r="G27" s="20">
        <v>19</v>
      </c>
      <c r="H27" s="30">
        <v>0</v>
      </c>
      <c r="I27" s="30">
        <v>0</v>
      </c>
    </row>
    <row r="28" spans="1:9" ht="12.75" customHeight="1" x14ac:dyDescent="0.2">
      <c r="A28" s="258" t="s">
        <v>232</v>
      </c>
      <c r="B28" s="258"/>
      <c r="C28" s="258"/>
      <c r="D28" s="258"/>
      <c r="E28" s="258"/>
      <c r="F28" s="258"/>
      <c r="G28" s="20">
        <v>20</v>
      </c>
      <c r="H28" s="30">
        <v>0</v>
      </c>
      <c r="I28" s="30">
        <v>0</v>
      </c>
    </row>
    <row r="29" spans="1:9" ht="24" customHeight="1" x14ac:dyDescent="0.2">
      <c r="A29" s="259" t="s">
        <v>406</v>
      </c>
      <c r="B29" s="259"/>
      <c r="C29" s="259"/>
      <c r="D29" s="259"/>
      <c r="E29" s="259"/>
      <c r="F29" s="259"/>
      <c r="G29" s="112">
        <v>21</v>
      </c>
      <c r="H29" s="116">
        <f>SUM(H23:H28)</f>
        <v>0</v>
      </c>
      <c r="I29" s="116">
        <f>SUM(I23:I28)</f>
        <v>0</v>
      </c>
    </row>
    <row r="30" spans="1:9" ht="27" customHeight="1" x14ac:dyDescent="0.2">
      <c r="A30" s="258" t="s">
        <v>233</v>
      </c>
      <c r="B30" s="258"/>
      <c r="C30" s="258"/>
      <c r="D30" s="258"/>
      <c r="E30" s="258"/>
      <c r="F30" s="258"/>
      <c r="G30" s="21">
        <v>22</v>
      </c>
      <c r="H30" s="30">
        <v>0</v>
      </c>
      <c r="I30" s="30">
        <v>0</v>
      </c>
    </row>
    <row r="31" spans="1:9" ht="12.75" customHeight="1" x14ac:dyDescent="0.2">
      <c r="A31" s="258" t="s">
        <v>234</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235</v>
      </c>
      <c r="B33" s="258"/>
      <c r="C33" s="258"/>
      <c r="D33" s="258"/>
      <c r="E33" s="258"/>
      <c r="F33" s="258"/>
      <c r="G33" s="21">
        <v>25</v>
      </c>
      <c r="H33" s="30">
        <v>0</v>
      </c>
      <c r="I33" s="30">
        <v>0</v>
      </c>
    </row>
    <row r="34" spans="1:9" ht="12.75" customHeight="1" x14ac:dyDescent="0.2">
      <c r="A34" s="258" t="s">
        <v>236</v>
      </c>
      <c r="B34" s="258"/>
      <c r="C34" s="258"/>
      <c r="D34" s="258"/>
      <c r="E34" s="258"/>
      <c r="F34" s="258"/>
      <c r="G34" s="21">
        <v>26</v>
      </c>
      <c r="H34" s="30">
        <v>0</v>
      </c>
      <c r="I34" s="30">
        <v>0</v>
      </c>
    </row>
    <row r="35" spans="1:9" ht="25.9" customHeight="1" x14ac:dyDescent="0.2">
      <c r="A35" s="259" t="s">
        <v>408</v>
      </c>
      <c r="B35" s="259"/>
      <c r="C35" s="259"/>
      <c r="D35" s="259"/>
      <c r="E35" s="259"/>
      <c r="F35" s="259"/>
      <c r="G35" s="112">
        <v>27</v>
      </c>
      <c r="H35" s="116">
        <f>SUM(H30:H34)</f>
        <v>0</v>
      </c>
      <c r="I35" s="116">
        <f>SUM(I30:I34)</f>
        <v>0</v>
      </c>
    </row>
    <row r="36" spans="1:9" ht="28.15" customHeight="1" x14ac:dyDescent="0.2">
      <c r="A36" s="264" t="s">
        <v>409</v>
      </c>
      <c r="B36" s="264"/>
      <c r="C36" s="264"/>
      <c r="D36" s="264"/>
      <c r="E36" s="264"/>
      <c r="F36" s="264"/>
      <c r="G36" s="113">
        <v>28</v>
      </c>
      <c r="H36" s="117">
        <f>H29+H35</f>
        <v>0</v>
      </c>
      <c r="I36" s="117">
        <f>I29+I35</f>
        <v>0</v>
      </c>
    </row>
    <row r="37" spans="1:9" x14ac:dyDescent="0.2">
      <c r="A37" s="261" t="s">
        <v>206</v>
      </c>
      <c r="B37" s="262"/>
      <c r="C37" s="262"/>
      <c r="D37" s="262"/>
      <c r="E37" s="262"/>
      <c r="F37" s="262"/>
      <c r="G37" s="262">
        <v>0</v>
      </c>
      <c r="H37" s="262"/>
      <c r="I37" s="263"/>
    </row>
    <row r="38" spans="1:9" ht="12.75" customHeight="1" x14ac:dyDescent="0.2">
      <c r="A38" s="260" t="s">
        <v>237</v>
      </c>
      <c r="B38" s="260"/>
      <c r="C38" s="260"/>
      <c r="D38" s="260"/>
      <c r="E38" s="260"/>
      <c r="F38" s="260"/>
      <c r="G38" s="20">
        <v>29</v>
      </c>
      <c r="H38" s="29">
        <v>0</v>
      </c>
      <c r="I38" s="29">
        <v>0</v>
      </c>
    </row>
    <row r="39" spans="1:9" ht="25.15" customHeight="1" x14ac:dyDescent="0.2">
      <c r="A39" s="257" t="s">
        <v>238</v>
      </c>
      <c r="B39" s="257"/>
      <c r="C39" s="257"/>
      <c r="D39" s="257"/>
      <c r="E39" s="257"/>
      <c r="F39" s="257"/>
      <c r="G39" s="21">
        <v>30</v>
      </c>
      <c r="H39" s="30">
        <v>0</v>
      </c>
      <c r="I39" s="30">
        <v>0</v>
      </c>
    </row>
    <row r="40" spans="1:9" ht="12.75" customHeight="1" x14ac:dyDescent="0.2">
      <c r="A40" s="257" t="s">
        <v>239</v>
      </c>
      <c r="B40" s="257"/>
      <c r="C40" s="257"/>
      <c r="D40" s="257"/>
      <c r="E40" s="257"/>
      <c r="F40" s="257"/>
      <c r="G40" s="21">
        <v>31</v>
      </c>
      <c r="H40" s="30">
        <v>193500</v>
      </c>
      <c r="I40" s="30">
        <v>147400</v>
      </c>
    </row>
    <row r="41" spans="1:9" ht="12.75" customHeight="1" x14ac:dyDescent="0.2">
      <c r="A41" s="257" t="s">
        <v>240</v>
      </c>
      <c r="B41" s="257"/>
      <c r="C41" s="257"/>
      <c r="D41" s="257"/>
      <c r="E41" s="257"/>
      <c r="F41" s="257"/>
      <c r="G41" s="21">
        <v>32</v>
      </c>
      <c r="H41" s="30">
        <v>0</v>
      </c>
      <c r="I41" s="30">
        <v>0</v>
      </c>
    </row>
    <row r="42" spans="1:9" ht="25.9" customHeight="1" x14ac:dyDescent="0.2">
      <c r="A42" s="259" t="s">
        <v>410</v>
      </c>
      <c r="B42" s="259"/>
      <c r="C42" s="259"/>
      <c r="D42" s="259"/>
      <c r="E42" s="259"/>
      <c r="F42" s="259"/>
      <c r="G42" s="112">
        <v>33</v>
      </c>
      <c r="H42" s="116">
        <f>H41+H40+H39+H38</f>
        <v>193500</v>
      </c>
      <c r="I42" s="116">
        <f>I41+I40+I39+I38</f>
        <v>147400</v>
      </c>
    </row>
    <row r="43" spans="1:9" ht="24.6" customHeight="1" x14ac:dyDescent="0.2">
      <c r="A43" s="257" t="s">
        <v>241</v>
      </c>
      <c r="B43" s="257"/>
      <c r="C43" s="257"/>
      <c r="D43" s="257"/>
      <c r="E43" s="257"/>
      <c r="F43" s="257"/>
      <c r="G43" s="21">
        <v>34</v>
      </c>
      <c r="H43" s="30">
        <v>-11500</v>
      </c>
      <c r="I43" s="30">
        <v>-8750</v>
      </c>
    </row>
    <row r="44" spans="1:9" ht="12.75" customHeight="1" x14ac:dyDescent="0.2">
      <c r="A44" s="257" t="s">
        <v>242</v>
      </c>
      <c r="B44" s="257"/>
      <c r="C44" s="257"/>
      <c r="D44" s="257"/>
      <c r="E44" s="257"/>
      <c r="F44" s="257"/>
      <c r="G44" s="21">
        <v>35</v>
      </c>
      <c r="H44" s="30">
        <v>0</v>
      </c>
      <c r="I44" s="30">
        <v>0</v>
      </c>
    </row>
    <row r="45" spans="1:9" ht="12.75" customHeight="1" x14ac:dyDescent="0.2">
      <c r="A45" s="257" t="s">
        <v>243</v>
      </c>
      <c r="B45" s="257"/>
      <c r="C45" s="257"/>
      <c r="D45" s="257"/>
      <c r="E45" s="257"/>
      <c r="F45" s="257"/>
      <c r="G45" s="21">
        <v>36</v>
      </c>
      <c r="H45" s="30">
        <v>0</v>
      </c>
      <c r="I45" s="30">
        <v>0</v>
      </c>
    </row>
    <row r="46" spans="1:9" ht="21" customHeight="1" x14ac:dyDescent="0.2">
      <c r="A46" s="257" t="s">
        <v>244</v>
      </c>
      <c r="B46" s="257"/>
      <c r="C46" s="257"/>
      <c r="D46" s="257"/>
      <c r="E46" s="257"/>
      <c r="F46" s="257"/>
      <c r="G46" s="21">
        <v>37</v>
      </c>
      <c r="H46" s="30">
        <v>0</v>
      </c>
      <c r="I46" s="30">
        <v>0</v>
      </c>
    </row>
    <row r="47" spans="1:9" ht="12.75" customHeight="1" x14ac:dyDescent="0.2">
      <c r="A47" s="257" t="s">
        <v>245</v>
      </c>
      <c r="B47" s="257"/>
      <c r="C47" s="257"/>
      <c r="D47" s="257"/>
      <c r="E47" s="257"/>
      <c r="F47" s="257"/>
      <c r="G47" s="21">
        <v>38</v>
      </c>
      <c r="H47" s="30">
        <v>0</v>
      </c>
      <c r="I47" s="30">
        <v>0</v>
      </c>
    </row>
    <row r="48" spans="1:9" ht="22.9" customHeight="1" x14ac:dyDescent="0.2">
      <c r="A48" s="259" t="s">
        <v>411</v>
      </c>
      <c r="B48" s="259"/>
      <c r="C48" s="259"/>
      <c r="D48" s="259"/>
      <c r="E48" s="259"/>
      <c r="F48" s="259"/>
      <c r="G48" s="112">
        <v>39</v>
      </c>
      <c r="H48" s="116">
        <f>H47+H46+H45+H44+H43</f>
        <v>-11500</v>
      </c>
      <c r="I48" s="116">
        <f>I47+I46+I45+I44+I43</f>
        <v>-8750</v>
      </c>
    </row>
    <row r="49" spans="1:9" ht="25.9" customHeight="1" x14ac:dyDescent="0.2">
      <c r="A49" s="270" t="s">
        <v>446</v>
      </c>
      <c r="B49" s="270"/>
      <c r="C49" s="270"/>
      <c r="D49" s="270"/>
      <c r="E49" s="270"/>
      <c r="F49" s="270"/>
      <c r="G49" s="112">
        <v>40</v>
      </c>
      <c r="H49" s="116">
        <f>H48+H42</f>
        <v>182000</v>
      </c>
      <c r="I49" s="116">
        <f>I48+I42</f>
        <v>138650</v>
      </c>
    </row>
    <row r="50" spans="1:9" ht="12.75" customHeight="1" x14ac:dyDescent="0.2">
      <c r="A50" s="258" t="s">
        <v>246</v>
      </c>
      <c r="B50" s="258"/>
      <c r="C50" s="258"/>
      <c r="D50" s="258"/>
      <c r="E50" s="258"/>
      <c r="F50" s="258"/>
      <c r="G50" s="21">
        <v>41</v>
      </c>
      <c r="H50" s="30">
        <v>0</v>
      </c>
      <c r="I50" s="30">
        <v>0</v>
      </c>
    </row>
    <row r="51" spans="1:9" ht="25.9" customHeight="1" x14ac:dyDescent="0.2">
      <c r="A51" s="270" t="s">
        <v>412</v>
      </c>
      <c r="B51" s="270"/>
      <c r="C51" s="270"/>
      <c r="D51" s="270"/>
      <c r="E51" s="270"/>
      <c r="F51" s="270"/>
      <c r="G51" s="112">
        <v>42</v>
      </c>
      <c r="H51" s="116">
        <f>H21+H36+H49+H50</f>
        <v>-3983</v>
      </c>
      <c r="I51" s="116">
        <f>I21+I36+I49+I50</f>
        <v>-7461</v>
      </c>
    </row>
    <row r="52" spans="1:9" ht="12.75" customHeight="1" x14ac:dyDescent="0.2">
      <c r="A52" s="274" t="s">
        <v>220</v>
      </c>
      <c r="B52" s="274"/>
      <c r="C52" s="274"/>
      <c r="D52" s="274"/>
      <c r="E52" s="274"/>
      <c r="F52" s="274"/>
      <c r="G52" s="21">
        <v>43</v>
      </c>
      <c r="H52" s="30">
        <v>8688</v>
      </c>
      <c r="I52" s="30">
        <v>20713</v>
      </c>
    </row>
    <row r="53" spans="1:9" ht="31.9" customHeight="1" x14ac:dyDescent="0.2">
      <c r="A53" s="269" t="s">
        <v>413</v>
      </c>
      <c r="B53" s="269"/>
      <c r="C53" s="269"/>
      <c r="D53" s="269"/>
      <c r="E53" s="269"/>
      <c r="F53" s="269"/>
      <c r="G53" s="114">
        <v>44</v>
      </c>
      <c r="H53" s="118">
        <f>H52+H51</f>
        <v>4705</v>
      </c>
      <c r="I53" s="118">
        <f>I52+I51</f>
        <v>13252</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9055118110236227" right="0.35433070866141736" top="0.98425196850393704" bottom="0.98425196850393704" header="0.51181102362204722" footer="0.51181102362204722"/>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247</v>
      </c>
      <c r="B1" s="276"/>
      <c r="C1" s="276"/>
      <c r="D1" s="276"/>
      <c r="E1" s="276"/>
      <c r="F1" s="276"/>
      <c r="G1" s="276"/>
      <c r="H1" s="276"/>
      <c r="I1" s="276"/>
      <c r="J1" s="276"/>
      <c r="K1" s="32"/>
    </row>
    <row r="2" spans="1:25" ht="15.75" x14ac:dyDescent="0.2">
      <c r="A2" s="2"/>
      <c r="B2" s="3"/>
      <c r="C2" s="277" t="s">
        <v>248</v>
      </c>
      <c r="D2" s="277"/>
      <c r="E2" s="9">
        <v>44197</v>
      </c>
      <c r="F2" s="4" t="s">
        <v>0</v>
      </c>
      <c r="G2" s="9">
        <v>44377</v>
      </c>
      <c r="H2" s="34"/>
      <c r="I2" s="34"/>
      <c r="J2" s="34"/>
      <c r="K2" s="35"/>
      <c r="X2" s="36" t="s">
        <v>284</v>
      </c>
    </row>
    <row r="3" spans="1:25" ht="13.5" customHeight="1" thickBot="1" x14ac:dyDescent="0.25">
      <c r="A3" s="280" t="s">
        <v>249</v>
      </c>
      <c r="B3" s="281"/>
      <c r="C3" s="281"/>
      <c r="D3" s="281"/>
      <c r="E3" s="281"/>
      <c r="F3" s="281"/>
      <c r="G3" s="284" t="s">
        <v>3</v>
      </c>
      <c r="H3" s="286" t="s">
        <v>250</v>
      </c>
      <c r="I3" s="286"/>
      <c r="J3" s="286"/>
      <c r="K3" s="286"/>
      <c r="L3" s="286"/>
      <c r="M3" s="286"/>
      <c r="N3" s="286"/>
      <c r="O3" s="286"/>
      <c r="P3" s="286"/>
      <c r="Q3" s="286"/>
      <c r="R3" s="286"/>
      <c r="S3" s="286"/>
      <c r="T3" s="286"/>
      <c r="U3" s="286"/>
      <c r="V3" s="286"/>
      <c r="W3" s="286"/>
      <c r="X3" s="286" t="s">
        <v>251</v>
      </c>
      <c r="Y3" s="288" t="s">
        <v>252</v>
      </c>
    </row>
    <row r="4" spans="1:25" ht="90.75" thickBot="1" x14ac:dyDescent="0.25">
      <c r="A4" s="282"/>
      <c r="B4" s="283"/>
      <c r="C4" s="283"/>
      <c r="D4" s="283"/>
      <c r="E4" s="283"/>
      <c r="F4" s="283"/>
      <c r="G4" s="285"/>
      <c r="H4" s="37" t="s">
        <v>253</v>
      </c>
      <c r="I4" s="37" t="s">
        <v>254</v>
      </c>
      <c r="J4" s="37" t="s">
        <v>255</v>
      </c>
      <c r="K4" s="37" t="s">
        <v>256</v>
      </c>
      <c r="L4" s="37" t="s">
        <v>257</v>
      </c>
      <c r="M4" s="37" t="s">
        <v>258</v>
      </c>
      <c r="N4" s="37" t="s">
        <v>259</v>
      </c>
      <c r="O4" s="37" t="s">
        <v>260</v>
      </c>
      <c r="P4" s="129" t="s">
        <v>414</v>
      </c>
      <c r="Q4" s="37" t="s">
        <v>261</v>
      </c>
      <c r="R4" s="37" t="s">
        <v>262</v>
      </c>
      <c r="S4" s="129" t="s">
        <v>415</v>
      </c>
      <c r="T4" s="129" t="s">
        <v>416</v>
      </c>
      <c r="U4" s="37" t="s">
        <v>263</v>
      </c>
      <c r="V4" s="37" t="s">
        <v>264</v>
      </c>
      <c r="W4" s="37" t="s">
        <v>265</v>
      </c>
      <c r="X4" s="287"/>
      <c r="Y4" s="289"/>
    </row>
    <row r="5" spans="1:25" ht="22.5" x14ac:dyDescent="0.2">
      <c r="A5" s="290">
        <v>1</v>
      </c>
      <c r="B5" s="291"/>
      <c r="C5" s="291"/>
      <c r="D5" s="291"/>
      <c r="E5" s="291"/>
      <c r="F5" s="29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2" t="s">
        <v>266</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301</v>
      </c>
      <c r="B7" s="295"/>
      <c r="C7" s="295"/>
      <c r="D7" s="295"/>
      <c r="E7" s="295"/>
      <c r="F7" s="295"/>
      <c r="G7" s="6">
        <v>1</v>
      </c>
      <c r="H7" s="41">
        <v>214658160</v>
      </c>
      <c r="I7" s="41">
        <v>0</v>
      </c>
      <c r="J7" s="41">
        <v>49646</v>
      </c>
      <c r="K7" s="41">
        <v>0</v>
      </c>
      <c r="L7" s="41">
        <v>0</v>
      </c>
      <c r="M7" s="41">
        <v>0</v>
      </c>
      <c r="N7" s="41">
        <v>0</v>
      </c>
      <c r="O7" s="41">
        <v>0</v>
      </c>
      <c r="P7" s="41">
        <v>0</v>
      </c>
      <c r="Q7" s="41">
        <v>0</v>
      </c>
      <c r="R7" s="41">
        <v>0</v>
      </c>
      <c r="S7" s="41">
        <v>0</v>
      </c>
      <c r="T7" s="41">
        <v>0</v>
      </c>
      <c r="U7" s="41">
        <v>-79940806</v>
      </c>
      <c r="V7" s="41">
        <v>-7893065</v>
      </c>
      <c r="W7" s="42">
        <f>H7+I7+J7+K7-L7+M7+N7+O7+P7+Q7+R7+U7+V7+S7+T7</f>
        <v>126873935</v>
      </c>
      <c r="X7" s="41">
        <v>0</v>
      </c>
      <c r="Y7" s="42">
        <f>W7+X7</f>
        <v>126873935</v>
      </c>
    </row>
    <row r="8" spans="1:25" x14ac:dyDescent="0.2">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302</v>
      </c>
      <c r="B10" s="279"/>
      <c r="C10" s="279"/>
      <c r="D10" s="279"/>
      <c r="E10" s="279"/>
      <c r="F10" s="279"/>
      <c r="G10" s="7">
        <v>4</v>
      </c>
      <c r="H10" s="42">
        <f>H7+H8+H9</f>
        <v>214658160</v>
      </c>
      <c r="I10" s="42">
        <f t="shared" ref="I10:Y10" si="2">I7+I8+I9</f>
        <v>0</v>
      </c>
      <c r="J10" s="42">
        <f t="shared" si="2"/>
        <v>49646</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-79940806</v>
      </c>
      <c r="V10" s="42">
        <f t="shared" si="2"/>
        <v>-7893065</v>
      </c>
      <c r="W10" s="42">
        <f t="shared" si="2"/>
        <v>126873935</v>
      </c>
      <c r="X10" s="42">
        <f t="shared" si="2"/>
        <v>0</v>
      </c>
      <c r="Y10" s="42">
        <f t="shared" si="2"/>
        <v>126873935</v>
      </c>
    </row>
    <row r="11" spans="1:25" x14ac:dyDescent="0.2">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-2112659</v>
      </c>
      <c r="W11" s="42">
        <f t="shared" ref="W11:W29" si="3">H11+I11+J11+K11-L11+M11+N11+O11+P11+Q11+R11+U11+V11+S11+T11</f>
        <v>-2112659</v>
      </c>
      <c r="X11" s="41">
        <v>0</v>
      </c>
      <c r="Y11" s="42">
        <f t="shared" ref="Y11:Y29" si="4">W11+X11</f>
        <v>-2112659</v>
      </c>
    </row>
    <row r="12" spans="1:25" x14ac:dyDescent="0.2">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-7893065</v>
      </c>
      <c r="V19" s="41">
        <v>7893065</v>
      </c>
      <c r="W19" s="42">
        <f t="shared" si="3"/>
        <v>0</v>
      </c>
      <c r="X19" s="41">
        <v>0</v>
      </c>
      <c r="Y19" s="42">
        <f t="shared" si="4"/>
        <v>0</v>
      </c>
    </row>
    <row r="20" spans="1:25" x14ac:dyDescent="0.2">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214658160</v>
      </c>
      <c r="I30" s="44">
        <f t="shared" ref="I30:Y30" si="5">SUM(I10:I29)</f>
        <v>0</v>
      </c>
      <c r="J30" s="44">
        <f t="shared" si="5"/>
        <v>49646</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-87833871</v>
      </c>
      <c r="V30" s="44">
        <f t="shared" si="5"/>
        <v>-2112659</v>
      </c>
      <c r="W30" s="44">
        <f t="shared" si="5"/>
        <v>124761276</v>
      </c>
      <c r="X30" s="44">
        <f t="shared" si="5"/>
        <v>0</v>
      </c>
      <c r="Y30" s="44">
        <f t="shared" si="5"/>
        <v>124761276</v>
      </c>
    </row>
    <row r="31" spans="1:25" x14ac:dyDescent="0.2">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280</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-7893065</v>
      </c>
      <c r="V32" s="42">
        <f t="shared" si="6"/>
        <v>7893065</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-7893065</v>
      </c>
      <c r="V33" s="42">
        <f t="shared" si="8"/>
        <v>5780406</v>
      </c>
      <c r="W33" s="42">
        <f t="shared" si="8"/>
        <v>-2112659</v>
      </c>
      <c r="X33" s="42">
        <f t="shared" si="8"/>
        <v>0</v>
      </c>
      <c r="Y33" s="42">
        <f t="shared" si="8"/>
        <v>-2112659</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7" t="s">
        <v>281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303</v>
      </c>
      <c r="B36" s="295"/>
      <c r="C36" s="295"/>
      <c r="D36" s="295"/>
      <c r="E36" s="295"/>
      <c r="F36" s="295"/>
      <c r="G36" s="6">
        <v>28</v>
      </c>
      <c r="H36" s="41">
        <v>214658160</v>
      </c>
      <c r="I36" s="41">
        <v>0</v>
      </c>
      <c r="J36" s="41">
        <v>49646</v>
      </c>
      <c r="K36" s="41">
        <v>0</v>
      </c>
      <c r="L36" s="41">
        <v>0</v>
      </c>
      <c r="M36" s="41">
        <v>0</v>
      </c>
      <c r="N36" s="41">
        <v>0</v>
      </c>
      <c r="O36" s="41">
        <v>0</v>
      </c>
      <c r="P36" s="41">
        <v>0</v>
      </c>
      <c r="Q36" s="41">
        <v>0</v>
      </c>
      <c r="R36" s="41">
        <v>0</v>
      </c>
      <c r="S36" s="41">
        <v>0</v>
      </c>
      <c r="T36" s="41">
        <v>0</v>
      </c>
      <c r="U36" s="41">
        <v>-87833871</v>
      </c>
      <c r="V36" s="41">
        <v>-5493299</v>
      </c>
      <c r="W36" s="45">
        <f>H36+I36+J36+K36-L36+M36+N36+O36+P36+Q36+R36+U36+V36+S36+T36</f>
        <v>121380636</v>
      </c>
      <c r="X36" s="41">
        <v>0</v>
      </c>
      <c r="Y36" s="45">
        <f t="shared" ref="Y36:Y38" si="12">W36+X36</f>
        <v>121380636</v>
      </c>
    </row>
    <row r="37" spans="1:25" ht="12.75" customHeight="1" x14ac:dyDescent="0.2">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431</v>
      </c>
      <c r="B39" s="279"/>
      <c r="C39" s="279"/>
      <c r="D39" s="279"/>
      <c r="E39" s="279"/>
      <c r="F39" s="279"/>
      <c r="G39" s="7">
        <v>31</v>
      </c>
      <c r="H39" s="42">
        <f>H36+H37+H38</f>
        <v>214658160</v>
      </c>
      <c r="I39" s="42">
        <f t="shared" ref="I39:Y39" si="14">I36+I37+I38</f>
        <v>0</v>
      </c>
      <c r="J39" s="42">
        <f t="shared" si="14"/>
        <v>49646</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-87833871</v>
      </c>
      <c r="V39" s="42">
        <f t="shared" si="14"/>
        <v>-5493299</v>
      </c>
      <c r="W39" s="42">
        <f t="shared" si="14"/>
        <v>121380636</v>
      </c>
      <c r="X39" s="42">
        <f t="shared" si="14"/>
        <v>0</v>
      </c>
      <c r="Y39" s="42">
        <f t="shared" si="14"/>
        <v>121380636</v>
      </c>
    </row>
    <row r="40" spans="1:25" ht="12.75" customHeight="1" x14ac:dyDescent="0.2">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-120637</v>
      </c>
      <c r="W40" s="45">
        <f t="shared" ref="W40:W58" si="15">H40+I40+J40+K40-L40+M40+N40+O40+P40+Q40+R40+U40+V40+S40+T40</f>
        <v>-120637</v>
      </c>
      <c r="X40" s="41">
        <v>0</v>
      </c>
      <c r="Y40" s="45">
        <f t="shared" ref="Y40:Y58" si="16">W40+X40</f>
        <v>-120637</v>
      </c>
    </row>
    <row r="41" spans="1:25" ht="12.75" customHeight="1" x14ac:dyDescent="0.2">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-5493299</v>
      </c>
      <c r="V49" s="41">
        <v>5493299</v>
      </c>
      <c r="W49" s="45">
        <f t="shared" si="15"/>
        <v>0</v>
      </c>
      <c r="X49" s="41">
        <v>0</v>
      </c>
      <c r="Y49" s="45">
        <f t="shared" si="16"/>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434</v>
      </c>
      <c r="B59" s="296"/>
      <c r="C59" s="296"/>
      <c r="D59" s="296"/>
      <c r="E59" s="296"/>
      <c r="F59" s="296"/>
      <c r="G59" s="8">
        <v>51</v>
      </c>
      <c r="H59" s="44">
        <f>SUM(H39:H58)</f>
        <v>214658160</v>
      </c>
      <c r="I59" s="44">
        <f t="shared" ref="I59:Y59" si="17">SUM(I39:I58)</f>
        <v>0</v>
      </c>
      <c r="J59" s="44">
        <f t="shared" si="17"/>
        <v>49646</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-93327170</v>
      </c>
      <c r="V59" s="44">
        <f t="shared" si="17"/>
        <v>-120637</v>
      </c>
      <c r="W59" s="44">
        <f t="shared" si="17"/>
        <v>121259999</v>
      </c>
      <c r="X59" s="44">
        <f t="shared" si="17"/>
        <v>0</v>
      </c>
      <c r="Y59" s="44">
        <f t="shared" si="17"/>
        <v>121259999</v>
      </c>
    </row>
    <row r="60" spans="1:25" x14ac:dyDescent="0.2">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-5493299</v>
      </c>
      <c r="V61" s="45">
        <f t="shared" si="18"/>
        <v>5493299</v>
      </c>
      <c r="W61" s="45">
        <f t="shared" si="18"/>
        <v>0</v>
      </c>
      <c r="X61" s="45">
        <f t="shared" si="18"/>
        <v>0</v>
      </c>
      <c r="Y61" s="45">
        <f t="shared" si="18"/>
        <v>0</v>
      </c>
    </row>
    <row r="62" spans="1:25" ht="27.75" customHeight="1" x14ac:dyDescent="0.2">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-5493299</v>
      </c>
      <c r="V62" s="45">
        <f t="shared" si="20"/>
        <v>5372662</v>
      </c>
      <c r="W62" s="45">
        <f t="shared" si="20"/>
        <v>-120637</v>
      </c>
      <c r="X62" s="45">
        <f t="shared" si="20"/>
        <v>0</v>
      </c>
      <c r="Y62" s="45">
        <f t="shared" si="20"/>
        <v>-120637</v>
      </c>
    </row>
    <row r="63" spans="1:25" ht="29.25" customHeight="1" x14ac:dyDescent="0.2">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2" zoomScaleNormal="112" workbookViewId="0">
      <selection sqref="A1:I40"/>
    </sheetView>
  </sheetViews>
  <sheetFormatPr defaultRowHeight="12.75" x14ac:dyDescent="0.2"/>
  <cols>
    <col min="9" max="9" width="12" customWidth="1"/>
  </cols>
  <sheetData>
    <row r="1" spans="1:9" ht="12.75" customHeight="1" x14ac:dyDescent="0.2">
      <c r="A1" s="302" t="s">
        <v>470</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x14ac:dyDescent="0.2">
      <c r="A39" s="302"/>
      <c r="B39" s="302"/>
      <c r="C39" s="302"/>
      <c r="D39" s="302"/>
      <c r="E39" s="302"/>
      <c r="F39" s="302"/>
      <c r="G39" s="302"/>
      <c r="H39" s="302"/>
      <c r="I39" s="302"/>
    </row>
    <row r="40" spans="1:9" x14ac:dyDescent="0.2">
      <c r="A40" s="302"/>
      <c r="B40" s="302"/>
      <c r="C40" s="302"/>
      <c r="D40" s="302"/>
      <c r="E40" s="302"/>
      <c r="F40" s="302"/>
      <c r="G40" s="302"/>
      <c r="H40" s="302"/>
      <c r="I40" s="302"/>
    </row>
  </sheetData>
  <mergeCells count="1">
    <mergeCell ref="A1:I40"/>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Toić</cp:lastModifiedBy>
  <cp:lastPrinted>2021-07-27T07:10:42Z</cp:lastPrinted>
  <dcterms:created xsi:type="dcterms:W3CDTF">2008-10-17T11:51:54Z</dcterms:created>
  <dcterms:modified xsi:type="dcterms:W3CDTF">2021-07-27T07:18:39Z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