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19\31.12.2019\"/>
    </mc:Choice>
  </mc:AlternateContent>
  <bookViews>
    <workbookView xWindow="0" yWindow="0" windowWidth="28800" windowHeight="12435"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<sst xmlns="http://schemas.openxmlformats.org/spreadsheetml/2006/main" count="517" uniqueCount="452">
  <si>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</si>
  <si>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</si>
  <si>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</si>
  <si>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</si>
  <si>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</si>
  <si>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</si>
  <si>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</si>
  <si>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</si>
  <si>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</si>
  <si>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</si>
  <si>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</si>
  <si>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</si>
  <si>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</si>
  <si>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</si>
  <si>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</si>
  <si>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</si>
  <si>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</si>
  <si>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</si>
  <si>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</si>
  <si>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</si>
  <si>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</si>
  <si>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</si>
  <si>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</si>
  <si>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</si>
  <si>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</si>
  <si>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</si>
  <si>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</si>
  <si>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</si>
  <si>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</si>
  <si>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</si>
  <si>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</si>
  <si>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</si>
  <si>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</si>
  <si>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</si>
  <si>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</si>
  <si>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</si>
  <si>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</si>
  <si>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</si>
  <si>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</si>
  <si>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</si>
  <si>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</si>
  <si>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</si>
  <si>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</si>
  <si>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</si>
  <si>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</si>
  <si>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</si>
  <si>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</si>
  <si>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</si>
  <si>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</si>
  <si>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</si>
  <si>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</si>
  <si>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</si>
  <si>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</si>
  <si>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</si>
  <si>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</si>
  <si>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</si>
  <si>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</si>
  <si>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</si>
  <si>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</si>
  <si>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</si>
  <si>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</si>
  <si>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</si>
  <si>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</si>
  <si>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</si>
  <si>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</si>
  <si>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</si>
  <si>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</si>
  <si>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</si>
  <si>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</si>
  <si>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</si>
  <si>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</si>
  <si>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</si>
  <si>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</si>
  <si>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</si>
  <si>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</si>
  <si>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</si>
  <si>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</si>
  <si>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</si>
  <si>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</si>
  <si>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</si>
  <si>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</si>
  <si>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</si>
  <si>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</si>
  <si>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</si>
  <si>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</si>
  <si>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</si>
  <si>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</si>
  <si>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</si>
  <si>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</si>
  <si>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</si>
  <si>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</si>
  <si>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</si>
  <si>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</si>
  <si>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</si>
  <si>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</si>
  <si>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</si>
  <si>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</si>
  <si>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</si>
  <si>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</si>
  <si>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</si>
  <si>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</si>
  <si>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</si>
  <si>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</si>
  <si>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</si>
  <si>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</si>
  <si>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</si>
  <si>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</si>
  <si>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</si>
  <si>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</si>
  <si>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</si>
  <si>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</si>
  <si>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</si>
  <si>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</si>
  <si>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</si>
  <si>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</si>
  <si>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</si>
  <si>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</si>
  <si>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</si>
  <si>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</si>
  <si>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</si>
  <si>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</si>
  <si>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</si>
  <si>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</si>
  <si>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</si>
  <si>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</si>
  <si>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</si>
  <si>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</si>
  <si>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</si>
  <si>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</si>
  <si>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</si>
  <si>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</si>
  <si>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</si>
  <si>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</si>
  <si>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</si>
  <si>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</si>
  <si>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</si>
  <si>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</si>
  <si>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</si>
  <si>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</si>
  <si>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</si>
  <si>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</si>
  <si>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</si>
  <si>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</si>
  <si>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</si>
  <si>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</si>
  <si>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</si>
  <si>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</si>
  <si>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</si>
  <si>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</si>
  <si>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</si>
  <si>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</si>
  <si>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</si>
  <si>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</si>
  <si>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</si>
  <si>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</si>
  <si>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</si>
  <si>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</si>
  <si>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</si>
  <si>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</si>
  <si>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</si>
  <si>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</si>
  <si>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</si>
  <si>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</si>
  <si>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</si>
  <si>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</si>
  <si>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</si>
  <si>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</si>
  <si>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</si>
  <si>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</si>
  <si>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</si>
  <si>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</si>
  <si>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</si>
  <si>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</si>
  <si>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</si>
  <si>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</si>
  <si>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</si>
  <si>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</si>
  <si>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</si>
  <si>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</si>
  <si>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</si>
  <si>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</si>
  <si>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</si>
  <si>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</si>
  <si>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</si>
  <si>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</si>
  <si>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</si>
  <si>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</si>
  <si>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</si>
  <si>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</si>
  <si>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</si>
  <si>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</si>
  <si>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</si>
  <si>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</si>
  <si>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</si>
  <si>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</si>
  <si>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</si>
  <si>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</si>
  <si>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</si>
  <si>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</si>
  <si>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</si>
  <si>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</si>
  <si>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</si>
  <si>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</si>
  <si>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</si>
  <si>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</si>
  <si>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</si>
  <si>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</si>
  <si>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</si>
  <si>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</si>
  <si>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</si>
  <si>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</si>
  <si>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</si>
  <si>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</si>
  <si>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</si>
  <si>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</si>
  <si>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</si>
  <si>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</si>
  <si>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</si>
  <si>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</si>
  <si>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</si>
  <si>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</si>
  <si>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</si>
  <si>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</si>
  <si>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</si>
  <si>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</si>
  <si>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</si>
  <si>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</si>
  <si>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</si>
  <si>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</si>
  <si>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</si>
  <si>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</si>
  <si>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</si>
  <si>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</si>
  <si>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</si>
  <si>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</si>
  <si>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</si>
  <si>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</si>
  <si>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</si>
  <si>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</si>
  <si>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</si>
  <si>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</si>
  <si>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</si>
  <si>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</si>
  <si>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</si>
  <si>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</si>
  <si>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</si>
  <si>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</si>
  <si>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</si>
  <si>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</si>
  <si>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</si>
  <si>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</si>
  <si>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</si>
  <si>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</si>
  <si>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</si>
  <si>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</si>
  <si>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</si>
  <si>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</si>
  <si>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</si>
  <si>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</si>
  <si>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</si>
  <si>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</si>
  <si>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</si>
  <si>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</si>
  <si>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</si>
  <si>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</si>
  <si>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</si>
  <si>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</si>
  <si>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</si>
  <si>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</si>
  <si>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</si>
  <si>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</si>
  <si>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</si>
  <si>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</si>
  <si>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</si>
  <si>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</si>
  <si>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</si>
  <si>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</si>
  <si>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</si>
  <si>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</si>
  <si>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</si>
  <si>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</si>
  <si>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</si>
  <si>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</si>
  <si>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</si>
  <si>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</si>
  <si>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</si>
  <si>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</si>
  <si>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</si>
  <si>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</si>
  <si>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</si>
  <si>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</si>
  <si>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</si>
  <si>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</si>
  <si>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</si>
  <si>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</si>
  <si>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</si>
  <si>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</si>
  <si>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</si>
  <si>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</si>
  <si>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</si>
  <si>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</si>
  <si>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</si>
  <si>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</si>
  <si>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</si>
  <si>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</si>
  <si>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</si>
  <si>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</si>
  <si>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</si>
  <si>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</si>
  <si>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</si>
  <si>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</si>
  <si>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</si>
  <si>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</si>
  <si>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</si>
  <si>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</si>
  <si>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</si>
  <si>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</si>
  <si>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</si>
  <si>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</si>
  <si>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</si>
  <si>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</si>
  <si>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</si>
  <si>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</si>
  <si>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</si>
  <si>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</si>
  <si>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</si>
  <si>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</si>
  <si>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</si>
  <si>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</si>
  <si>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</si>
  <si>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</si>
  <si>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</si>
  <si>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</si>
  <si>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</si>
  <si>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</si>
  <si>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</si>
  <si>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</si>
  <si>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</si>
  <si>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</si>
  <si>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</si>
  <si>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</si>
  <si>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</si>
  <si>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</si>
  <si>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</si>
  <si>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</si>
  <si>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</si>
  <si>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</si>
  <si>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</si>
  <si>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</si>
  <si>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</si>
  <si>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</si>
  <si>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</si>
  <si>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</si>
  <si>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</si>
  <si>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</si>
  <si>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</si>
  <si>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</si>
  <si>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</si>
  <si>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</si>
  <si>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</si>
  <si>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</si>
  <si>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</si>
  <si>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</si>
  <si>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</si>
  <si>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</si>
  <si>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</si>
  <si>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</si>
  <si>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</si>
  <si>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</si>
  <si>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</si>
  <si>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</si>
  <si>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</si>
  <si>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</si>
  <si>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</si>
  <si>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</si>
  <si>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</si>
  <si>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</si>
  <si>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</si>
  <si>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</si>
  <si>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</si>
  <si>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</si>
  <si>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</si>
  <si>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</si>
  <si>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</si>
  <si>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</si>
  <si>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</si>
  <si>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</si>
  <si>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</si>
  <si>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</si>
  <si>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</si>
  <si>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</si>
  <si>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</si>
  <si>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</si>
  <si>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</si>
  <si>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</si>
  <si>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</si>
  <si>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</si>
  <si>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</si>
  <si>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</si>
  <si>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</si>
  <si>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</si>
  <si>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</si>
  <si>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</si>
  <si>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</si>
  <si>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</si>
  <si>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</si>
  <si>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</si>
  <si>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</si>
  <si>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</si>
  <si>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</si>
  <si>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</si>
  <si>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</si>
  <si>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</si>
  <si>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</si>
  <si>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</si>
  <si>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</si>
  <si>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</si>
  <si>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</si>
  <si>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</si>
  <si>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</si>
  <si>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</si>
  <si>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</si>
  <si>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</si>
  <si>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</si>
  <si>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</si>
  <si>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</si>
  <si>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</si>
  <si>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</si>
  <si>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</si>
  <si>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</si>
  <si>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</si>
  <si>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</si>
  <si>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</si>
  <si>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</si>
  <si>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</si>
  <si>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</si>
  <si>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</si>
  <si>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</si>
  <si>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</si>
  <si>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</si>
  <si>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</si>
  <si>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Šestanović Nikica</t>
  </si>
  <si>
    <t>racun@htp-korcula.hr</t>
  </si>
  <si>
    <t>Obveznik:HTP KORČULA DD</t>
  </si>
  <si>
    <t>Obveznik: HTP KORČULA DD</t>
  </si>
  <si>
    <t>www.korcula-hotels.com</t>
  </si>
  <si>
    <t>racunovodstvo@korcula-hotels.com</t>
  </si>
  <si>
    <t>020/726-492</t>
  </si>
  <si>
    <t>stanje na dan 31.12.2019</t>
  </si>
  <si>
    <t>u razdoblju 01.01.2019 do 31.12.2019</t>
  </si>
  <si>
    <t>u razdoblju 01.01.2019. do 31.12.2019</t>
  </si>
  <si>
    <t xml:space="preserve">BILJEŠKE UZ FINANCIJSKE IZVJEŠTAJE - TFI
(sastavljaju se za tromjesečna izvještajna razdoblja)
Naziv izdavatelja:   HTP KORČULA D.D.
OIB:  63259199217
Izvještajno razdoblje: 01.01.2019.-31.12.2019.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</si>
</sst>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C30" sqref="C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43830</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414</v>
      </c>
      <c r="B10" s="148"/>
      <c r="C10" s="148"/>
      <c r="D10" s="148"/>
      <c r="E10" s="148"/>
      <c r="F10" s="148"/>
      <c r="G10" s="148"/>
      <c r="H10" s="148"/>
      <c r="I10" s="148"/>
      <c r="J10" s="90"/>
    </row>
    <row r="11" spans="1:20" ht="24.6" customHeight="1">
      <c r="A11" s="149" t="s">
        <v>393</v>
      </c>
      <c r="B11" s="150"/>
      <c r="C11" s="142" t="s">
        <v>432</v>
      </c>
      <c r="D11" s="143"/>
      <c r="E11" s="91"/>
      <c r="F11" s="151" t="s">
        <v>415</v>
      </c>
      <c r="G11" s="141"/>
      <c r="H11" s="152" t="s">
        <v>433</v>
      </c>
      <c r="I11" s="153"/>
      <c r="J11" s="92"/>
    </row>
    <row r="12" spans="1:20" ht="14.45"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435</v>
      </c>
      <c r="D15" s="143"/>
      <c r="E15" s="160"/>
      <c r="F15" s="161"/>
      <c r="G15" s="97" t="s">
        <v>416</v>
      </c>
      <c r="H15" s="162" t="s">
        <v>437</v>
      </c>
      <c r="I15" s="163"/>
      <c r="J15" s="98"/>
    </row>
    <row r="16" spans="1:20" ht="10.9" customHeight="1">
      <c r="A16" s="91"/>
      <c r="B16" s="95"/>
      <c r="C16" s="94"/>
      <c r="D16" s="94"/>
      <c r="E16" s="146"/>
      <c r="F16" s="146"/>
      <c r="G16" s="146"/>
      <c r="H16" s="146"/>
      <c r="I16" s="94"/>
      <c r="J16" s="96"/>
    </row>
    <row r="17" spans="1:10" ht="22.9" customHeight="1">
      <c r="A17" s="99"/>
      <c r="B17" s="97" t="s">
        <v>417</v>
      </c>
      <c r="C17" s="142" t="s">
        <v>436</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438</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20260</v>
      </c>
      <c r="D21" s="153"/>
      <c r="E21" s="146"/>
      <c r="F21" s="146"/>
      <c r="G21" s="157" t="s">
        <v>439</v>
      </c>
      <c r="H21" s="158"/>
      <c r="I21" s="158"/>
      <c r="J21" s="159"/>
    </row>
    <row r="22" spans="1:10">
      <c r="A22" s="93"/>
      <c r="B22" s="94"/>
      <c r="C22" s="94"/>
      <c r="D22" s="94"/>
      <c r="E22" s="146"/>
      <c r="F22" s="146"/>
      <c r="G22" s="146"/>
      <c r="H22" s="146"/>
      <c r="I22" s="94"/>
      <c r="J22" s="96"/>
    </row>
    <row r="23" spans="1:10">
      <c r="A23" s="149" t="s">
        <v>397</v>
      </c>
      <c r="B23" s="156"/>
      <c r="C23" s="157" t="s">
        <v>440</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5" t="s">
        <v>446</v>
      </c>
      <c r="D25" s="166"/>
      <c r="E25" s="166"/>
      <c r="F25" s="166"/>
      <c r="G25" s="166"/>
      <c r="H25" s="166"/>
      <c r="I25" s="166"/>
      <c r="J25" s="167"/>
    </row>
    <row r="26" spans="1:10">
      <c r="A26" s="93"/>
      <c r="B26" s="94"/>
      <c r="C26" s="101"/>
      <c r="D26" s="94"/>
      <c r="E26" s="146"/>
      <c r="F26" s="146"/>
      <c r="G26" s="146"/>
      <c r="H26" s="146"/>
      <c r="I26" s="94"/>
      <c r="J26" s="96"/>
    </row>
    <row r="27" spans="1:10">
      <c r="A27" s="149" t="s">
        <v>399</v>
      </c>
      <c r="B27" s="156"/>
      <c r="C27" s="165" t="s">
        <v>445</v>
      </c>
      <c r="D27" s="166"/>
      <c r="E27" s="166"/>
      <c r="F27" s="166"/>
      <c r="G27" s="166"/>
      <c r="H27" s="166"/>
      <c r="I27" s="166"/>
      <c r="J27" s="167"/>
    </row>
    <row r="28" spans="1:10" ht="13.9" customHeight="1">
      <c r="A28" s="93"/>
      <c r="B28" s="94"/>
      <c r="C28" s="101"/>
      <c r="D28" s="94"/>
      <c r="E28" s="146"/>
      <c r="F28" s="146"/>
      <c r="G28" s="146"/>
      <c r="H28" s="146"/>
      <c r="I28" s="94"/>
      <c r="J28" s="96"/>
    </row>
    <row r="29" spans="1:10" ht="22.9" customHeight="1">
      <c r="A29" s="140" t="s">
        <v>409</v>
      </c>
      <c r="B29" s="156"/>
      <c r="C29" s="102">
        <v>162</v>
      </c>
      <c r="D29" s="103"/>
      <c r="E29" s="164"/>
      <c r="F29" s="164"/>
      <c r="G29" s="164"/>
      <c r="H29" s="164"/>
      <c r="I29" s="104"/>
      <c r="J29" s="105"/>
    </row>
    <row r="30" spans="1:10">
      <c r="A30" s="93"/>
      <c r="B30" s="94"/>
      <c r="C30" s="94"/>
      <c r="D30" s="94"/>
      <c r="E30" s="146"/>
      <c r="F30" s="146"/>
      <c r="G30" s="146"/>
      <c r="H30" s="146"/>
      <c r="I30" s="104"/>
      <c r="J30" s="105"/>
    </row>
    <row r="31" spans="1:10">
      <c r="A31" s="149" t="s">
        <v>400</v>
      </c>
      <c r="B31" s="156"/>
      <c r="C31" s="118" t="s">
        <v>419</v>
      </c>
      <c r="D31" s="168" t="s">
        <v>418</v>
      </c>
      <c r="E31" s="169"/>
      <c r="F31" s="169"/>
      <c r="G31" s="169"/>
      <c r="H31" s="106"/>
      <c r="I31" s="107" t="s">
        <v>419</v>
      </c>
      <c r="J31" s="108" t="s">
        <v>420</v>
      </c>
    </row>
    <row r="32" spans="1:10">
      <c r="A32" s="149"/>
      <c r="B32" s="156"/>
      <c r="C32" s="109"/>
      <c r="D32" s="77"/>
      <c r="E32" s="161"/>
      <c r="F32" s="161"/>
      <c r="G32" s="161"/>
      <c r="H32" s="161"/>
      <c r="I32" s="104"/>
      <c r="J32" s="105"/>
    </row>
    <row r="33" spans="1:10">
      <c r="A33" s="149" t="s">
        <v>410</v>
      </c>
      <c r="B33" s="156"/>
      <c r="C33" s="102" t="s">
        <v>422</v>
      </c>
      <c r="D33" s="168" t="s">
        <v>421</v>
      </c>
      <c r="E33" s="169"/>
      <c r="F33" s="169"/>
      <c r="G33" s="169"/>
      <c r="H33" s="100"/>
      <c r="I33" s="107" t="s">
        <v>422</v>
      </c>
      <c r="J33" s="108" t="s">
        <v>423</v>
      </c>
    </row>
    <row r="34" spans="1:10">
      <c r="A34" s="93"/>
      <c r="B34" s="94"/>
      <c r="C34" s="94"/>
      <c r="D34" s="94"/>
      <c r="E34" s="146"/>
      <c r="F34" s="146"/>
      <c r="G34" s="146"/>
      <c r="H34" s="146"/>
      <c r="I34" s="94"/>
      <c r="J34" s="96"/>
    </row>
    <row r="35" spans="1:10">
      <c r="A35" s="168" t="s">
        <v>411</v>
      </c>
      <c r="B35" s="169"/>
      <c r="C35" s="169"/>
      <c r="D35" s="169"/>
      <c r="E35" s="169" t="s">
        <v>401</v>
      </c>
      <c r="F35" s="169"/>
      <c r="G35" s="169"/>
      <c r="H35" s="169"/>
      <c r="I35" s="169"/>
      <c r="J35" s="110" t="s">
        <v>402</v>
      </c>
    </row>
    <row r="36" spans="1:10">
      <c r="A36" s="93"/>
      <c r="B36" s="94"/>
      <c r="C36" s="94"/>
      <c r="D36" s="94"/>
      <c r="E36" s="146"/>
      <c r="F36" s="146"/>
      <c r="G36" s="146"/>
      <c r="H36" s="146"/>
      <c r="I36" s="94"/>
      <c r="J36" s="105"/>
    </row>
    <row r="37" spans="1:10">
      <c r="A37" s="170">
        <v>0</v>
      </c>
      <c r="B37" s="171"/>
      <c r="C37" s="171"/>
      <c r="D37" s="171"/>
      <c r="E37" s="170">
        <v>0</v>
      </c>
      <c r="F37" s="171"/>
      <c r="G37" s="171"/>
      <c r="H37" s="171"/>
      <c r="I37" s="172"/>
      <c r="J37" s="111">
        <v>0</v>
      </c>
    </row>
    <row r="38" spans="1:10">
      <c r="A38" s="93"/>
      <c r="B38" s="94"/>
      <c r="C38" s="101"/>
      <c r="D38" s="173"/>
      <c r="E38" s="173"/>
      <c r="F38" s="173"/>
      <c r="G38" s="173"/>
      <c r="H38" s="173"/>
      <c r="I38" s="173"/>
      <c r="J38" s="96"/>
    </row>
    <row r="39" spans="1:10">
      <c r="A39" s="170">
        <v>0</v>
      </c>
      <c r="B39" s="171"/>
      <c r="C39" s="171"/>
      <c r="D39" s="172"/>
      <c r="E39" s="170">
        <v>0</v>
      </c>
      <c r="F39" s="171"/>
      <c r="G39" s="171"/>
      <c r="H39" s="171"/>
      <c r="I39" s="172"/>
      <c r="J39" s="102">
        <v>0</v>
      </c>
    </row>
    <row r="40" spans="1:10">
      <c r="A40" s="93"/>
      <c r="B40" s="94"/>
      <c r="C40" s="101"/>
      <c r="D40" s="112"/>
      <c r="E40" s="173"/>
      <c r="F40" s="173"/>
      <c r="G40" s="173"/>
      <c r="H40" s="173"/>
      <c r="I40" s="95"/>
      <c r="J40" s="96"/>
    </row>
    <row r="41" spans="1:10">
      <c r="A41" s="170">
        <v>0</v>
      </c>
      <c r="B41" s="171"/>
      <c r="C41" s="171"/>
      <c r="D41" s="172"/>
      <c r="E41" s="170">
        <v>0</v>
      </c>
      <c r="F41" s="171"/>
      <c r="G41" s="171"/>
      <c r="H41" s="171"/>
      <c r="I41" s="172"/>
      <c r="J41" s="102">
        <v>0</v>
      </c>
    </row>
    <row r="42" spans="1:10">
      <c r="A42" s="93"/>
      <c r="B42" s="94"/>
      <c r="C42" s="101"/>
      <c r="D42" s="112"/>
      <c r="E42" s="173"/>
      <c r="F42" s="173"/>
      <c r="G42" s="173"/>
      <c r="H42" s="173"/>
      <c r="I42" s="95"/>
      <c r="J42" s="96"/>
    </row>
    <row r="43" spans="1:10">
      <c r="A43" s="170">
        <v>0</v>
      </c>
      <c r="B43" s="171"/>
      <c r="C43" s="171"/>
      <c r="D43" s="172"/>
      <c r="E43" s="170">
        <v>0</v>
      </c>
      <c r="F43" s="171"/>
      <c r="G43" s="171"/>
      <c r="H43" s="171"/>
      <c r="I43" s="172"/>
      <c r="J43" s="102">
        <v>0</v>
      </c>
    </row>
    <row r="44" spans="1:10">
      <c r="A44" s="113"/>
      <c r="B44" s="101"/>
      <c r="C44" s="174"/>
      <c r="D44" s="174"/>
      <c r="E44" s="146"/>
      <c r="F44" s="146"/>
      <c r="G44" s="174"/>
      <c r="H44" s="174"/>
      <c r="I44" s="174"/>
      <c r="J44" s="96"/>
    </row>
    <row r="45" spans="1:10">
      <c r="A45" s="170">
        <v>0</v>
      </c>
      <c r="B45" s="171"/>
      <c r="C45" s="171"/>
      <c r="D45" s="172"/>
      <c r="E45" s="170">
        <v>0</v>
      </c>
      <c r="F45" s="171"/>
      <c r="G45" s="171"/>
      <c r="H45" s="171"/>
      <c r="I45" s="172"/>
      <c r="J45" s="102">
        <v>0</v>
      </c>
    </row>
    <row r="46" spans="1:10">
      <c r="A46" s="113"/>
      <c r="B46" s="101"/>
      <c r="C46" s="101"/>
      <c r="D46" s="94"/>
      <c r="E46" s="175"/>
      <c r="F46" s="175"/>
      <c r="G46" s="174"/>
      <c r="H46" s="174"/>
      <c r="I46" s="94"/>
      <c r="J46" s="96"/>
    </row>
    <row r="47" spans="1:10">
      <c r="A47" s="170">
        <v>0</v>
      </c>
      <c r="B47" s="171"/>
      <c r="C47" s="171"/>
      <c r="D47" s="172"/>
      <c r="E47" s="170">
        <v>0</v>
      </c>
      <c r="F47" s="171"/>
      <c r="G47" s="171"/>
      <c r="H47" s="171"/>
      <c r="I47" s="172"/>
      <c r="J47" s="102">
        <v>0</v>
      </c>
    </row>
    <row r="48" spans="1:10">
      <c r="A48" s="113"/>
      <c r="B48" s="101"/>
      <c r="C48" s="101"/>
      <c r="D48" s="94"/>
      <c r="E48" s="146"/>
      <c r="F48" s="146"/>
      <c r="G48" s="174"/>
      <c r="H48" s="174"/>
      <c r="I48" s="94"/>
      <c r="J48" s="114" t="s">
        <v>424</v>
      </c>
    </row>
    <row r="49" spans="1:10">
      <c r="A49" s="113"/>
      <c r="B49" s="101"/>
      <c r="C49" s="101"/>
      <c r="D49" s="94"/>
      <c r="E49" s="146"/>
      <c r="F49" s="146"/>
      <c r="G49" s="174"/>
      <c r="H49" s="174"/>
      <c r="I49" s="94"/>
      <c r="J49" s="114" t="s">
        <v>425</v>
      </c>
    </row>
    <row r="50" spans="1:10" ht="14.45" customHeight="1">
      <c r="A50" s="140" t="s">
        <v>403</v>
      </c>
      <c r="B50" s="151"/>
      <c r="C50" s="152" t="s">
        <v>425</v>
      </c>
      <c r="D50" s="153"/>
      <c r="E50" s="180" t="s">
        <v>426</v>
      </c>
      <c r="F50" s="181"/>
      <c r="G50" s="157">
        <v>0</v>
      </c>
      <c r="H50" s="158"/>
      <c r="I50" s="158"/>
      <c r="J50" s="159"/>
    </row>
    <row r="51" spans="1:10">
      <c r="A51" s="113"/>
      <c r="B51" s="101"/>
      <c r="C51" s="174"/>
      <c r="D51" s="174"/>
      <c r="E51" s="146"/>
      <c r="F51" s="146"/>
      <c r="G51" s="182" t="s">
        <v>427</v>
      </c>
      <c r="H51" s="182"/>
      <c r="I51" s="182"/>
      <c r="J51" s="85"/>
    </row>
    <row r="52" spans="1:10" ht="13.9" customHeight="1">
      <c r="A52" s="140" t="s">
        <v>404</v>
      </c>
      <c r="B52" s="151"/>
      <c r="C52" s="157" t="s">
        <v>441</v>
      </c>
      <c r="D52" s="158"/>
      <c r="E52" s="158"/>
      <c r="F52" s="158"/>
      <c r="G52" s="158"/>
      <c r="H52" s="158"/>
      <c r="I52" s="158"/>
      <c r="J52" s="159"/>
    </row>
    <row r="53" spans="1:10">
      <c r="A53" s="93"/>
      <c r="B53" s="94"/>
      <c r="C53" s="164" t="s">
        <v>405</v>
      </c>
      <c r="D53" s="164"/>
      <c r="E53" s="164"/>
      <c r="F53" s="164"/>
      <c r="G53" s="164"/>
      <c r="H53" s="164"/>
      <c r="I53" s="164"/>
      <c r="J53" s="96"/>
    </row>
    <row r="54" spans="1:10">
      <c r="A54" s="140" t="s">
        <v>406</v>
      </c>
      <c r="B54" s="151"/>
      <c r="C54" s="176" t="s">
        <v>447</v>
      </c>
      <c r="D54" s="177"/>
      <c r="E54" s="178"/>
      <c r="F54" s="146"/>
      <c r="G54" s="146"/>
      <c r="H54" s="169"/>
      <c r="I54" s="169"/>
      <c r="J54" s="179"/>
    </row>
    <row r="55" spans="1:10">
      <c r="A55" s="93"/>
      <c r="B55" s="94"/>
      <c r="C55" s="101"/>
      <c r="D55" s="94"/>
      <c r="E55" s="146"/>
      <c r="F55" s="146"/>
      <c r="G55" s="146"/>
      <c r="H55" s="146"/>
      <c r="I55" s="94"/>
      <c r="J55" s="96"/>
    </row>
    <row r="56" spans="1:10" ht="14.45" customHeight="1">
      <c r="A56" s="140" t="s">
        <v>398</v>
      </c>
      <c r="B56" s="151"/>
      <c r="C56" s="183" t="s">
        <v>442</v>
      </c>
      <c r="D56" s="184"/>
      <c r="E56" s="184"/>
      <c r="F56" s="184"/>
      <c r="G56" s="184"/>
      <c r="H56" s="184"/>
      <c r="I56" s="184"/>
      <c r="J56" s="185"/>
    </row>
    <row r="57" spans="1:10">
      <c r="A57" s="93"/>
      <c r="B57" s="94"/>
      <c r="C57" s="94"/>
      <c r="D57" s="94"/>
      <c r="E57" s="146"/>
      <c r="F57" s="146"/>
      <c r="G57" s="146"/>
      <c r="H57" s="146"/>
      <c r="I57" s="94"/>
      <c r="J57" s="96"/>
    </row>
    <row r="58" spans="1:10">
      <c r="A58" s="140" t="s">
        <v>428</v>
      </c>
      <c r="B58" s="151"/>
      <c r="C58" s="183">
        <v>0</v>
      </c>
      <c r="D58" s="184"/>
      <c r="E58" s="184"/>
      <c r="F58" s="184"/>
      <c r="G58" s="184"/>
      <c r="H58" s="184"/>
      <c r="I58" s="184"/>
      <c r="J58" s="185"/>
    </row>
    <row r="59" spans="1:10" ht="14.45" customHeight="1">
      <c r="A59" s="93"/>
      <c r="B59" s="94"/>
      <c r="C59" s="186" t="s">
        <v>429</v>
      </c>
      <c r="D59" s="186"/>
      <c r="E59" s="186"/>
      <c r="F59" s="186"/>
      <c r="G59" s="94"/>
      <c r="H59" s="94"/>
      <c r="I59" s="94"/>
      <c r="J59" s="96"/>
    </row>
    <row r="60" spans="1:10">
      <c r="A60" s="140" t="s">
        <v>430</v>
      </c>
      <c r="B60" s="151"/>
      <c r="C60" s="183">
        <v>0</v>
      </c>
      <c r="D60" s="184"/>
      <c r="E60" s="184"/>
      <c r="F60" s="184"/>
      <c r="G60" s="184"/>
      <c r="H60" s="184"/>
      <c r="I60" s="184"/>
      <c r="J60" s="185"/>
    </row>
    <row r="61" spans="1:10" ht="14.45" customHeight="1">
      <c r="A61" s="115"/>
      <c r="B61" s="116"/>
      <c r="C61" s="187" t="s">
        <v>431</v>
      </c>
      <c r="D61" s="187"/>
      <c r="E61" s="187"/>
      <c r="F61" s="187"/>
      <c r="G61" s="187"/>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zoomScaleNormal="100" zoomScaleSheetLayoutView="110" workbookViewId="0">
      <selection activeCell="I113" sqref="I11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1" t="s">
        <v>1</v>
      </c>
      <c r="B1" s="192"/>
      <c r="C1" s="192"/>
      <c r="D1" s="192"/>
      <c r="E1" s="192"/>
      <c r="F1" s="192"/>
      <c r="G1" s="192"/>
      <c r="H1" s="192"/>
      <c r="I1" s="192"/>
    </row>
    <row r="2" spans="1:9" ht="12.75" customHeight="1">
      <c r="A2" s="193" t="s">
        <v>448</v>
      </c>
      <c r="B2" s="194"/>
      <c r="C2" s="194"/>
      <c r="D2" s="194"/>
      <c r="E2" s="194"/>
      <c r="F2" s="194"/>
      <c r="G2" s="194"/>
      <c r="H2" s="194"/>
      <c r="I2" s="194"/>
    </row>
    <row r="3" spans="1:9">
      <c r="A3" s="195" t="s">
        <v>355</v>
      </c>
      <c r="B3" s="196"/>
      <c r="C3" s="196"/>
      <c r="D3" s="196"/>
      <c r="E3" s="196"/>
      <c r="F3" s="196"/>
      <c r="G3" s="196"/>
      <c r="H3" s="196"/>
      <c r="I3" s="196"/>
    </row>
    <row r="4" spans="1:9" ht="12.75" customHeight="1">
      <c r="A4" s="197" t="s">
        <v>443</v>
      </c>
      <c r="B4" s="198"/>
      <c r="C4" s="198"/>
      <c r="D4" s="198"/>
      <c r="E4" s="198"/>
      <c r="F4" s="198"/>
      <c r="G4" s="198"/>
      <c r="H4" s="198"/>
      <c r="I4" s="199"/>
    </row>
    <row r="5" spans="1:9" ht="45">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269256730</v>
      </c>
      <c r="I9" s="34">
        <f>I10+I17+I27+I38+I43</f>
        <v>259690188</v>
      </c>
    </row>
    <row r="10" spans="1:9" ht="12.75" customHeight="1">
      <c r="A10" s="189" t="s">
        <v>5</v>
      </c>
      <c r="B10" s="189"/>
      <c r="C10" s="189"/>
      <c r="D10" s="189"/>
      <c r="E10" s="189"/>
      <c r="F10" s="189"/>
      <c r="G10" s="16">
        <v>3</v>
      </c>
      <c r="H10" s="34">
        <f>H11+H12+H13+H14+H15+H16</f>
        <v>3524327</v>
      </c>
      <c r="I10" s="34">
        <f>I11+I12+I13+I14+I15+I16</f>
        <v>2685862</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3524327</v>
      </c>
      <c r="I16" s="33">
        <v>2685862</v>
      </c>
    </row>
    <row r="17" spans="1:9" ht="12.75" customHeight="1">
      <c r="A17" s="189" t="s">
        <v>12</v>
      </c>
      <c r="B17" s="189"/>
      <c r="C17" s="189"/>
      <c r="D17" s="189"/>
      <c r="E17" s="189"/>
      <c r="F17" s="189"/>
      <c r="G17" s="16">
        <v>10</v>
      </c>
      <c r="H17" s="34">
        <f>H18+H19+H20+H21+H22+H23+H24+H25+H26</f>
        <v>265732403</v>
      </c>
      <c r="I17" s="34">
        <f>I18+I19+I20+I21+I22+I23+I24+I25+I26</f>
        <v>257004326</v>
      </c>
    </row>
    <row r="18" spans="1:9" ht="12.75" customHeight="1">
      <c r="A18" s="188" t="s">
        <v>13</v>
      </c>
      <c r="B18" s="188"/>
      <c r="C18" s="188"/>
      <c r="D18" s="188"/>
      <c r="E18" s="188"/>
      <c r="F18" s="188"/>
      <c r="G18" s="15">
        <v>11</v>
      </c>
      <c r="H18" s="33">
        <v>63968040</v>
      </c>
      <c r="I18" s="33">
        <v>64001955</v>
      </c>
    </row>
    <row r="19" spans="1:9" ht="12.75" customHeight="1">
      <c r="A19" s="188" t="s">
        <v>14</v>
      </c>
      <c r="B19" s="188"/>
      <c r="C19" s="188"/>
      <c r="D19" s="188"/>
      <c r="E19" s="188"/>
      <c r="F19" s="188"/>
      <c r="G19" s="15">
        <v>12</v>
      </c>
      <c r="H19" s="33">
        <v>152978366</v>
      </c>
      <c r="I19" s="33">
        <v>149417864</v>
      </c>
    </row>
    <row r="20" spans="1:9" ht="12.75" customHeight="1">
      <c r="A20" s="188" t="s">
        <v>15</v>
      </c>
      <c r="B20" s="188"/>
      <c r="C20" s="188"/>
      <c r="D20" s="188"/>
      <c r="E20" s="188"/>
      <c r="F20" s="188"/>
      <c r="G20" s="15">
        <v>13</v>
      </c>
      <c r="H20" s="33">
        <v>31021791</v>
      </c>
      <c r="I20" s="33">
        <v>27367862</v>
      </c>
    </row>
    <row r="21" spans="1:9" ht="12.75" customHeight="1">
      <c r="A21" s="188" t="s">
        <v>16</v>
      </c>
      <c r="B21" s="188"/>
      <c r="C21" s="188"/>
      <c r="D21" s="188"/>
      <c r="E21" s="188"/>
      <c r="F21" s="188"/>
      <c r="G21" s="15">
        <v>14</v>
      </c>
      <c r="H21" s="33">
        <v>13147488</v>
      </c>
      <c r="I21" s="33">
        <v>11528236</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286644</v>
      </c>
      <c r="I24" s="33">
        <v>265484</v>
      </c>
    </row>
    <row r="25" spans="1:9" ht="12.75" customHeight="1">
      <c r="A25" s="188" t="s">
        <v>20</v>
      </c>
      <c r="B25" s="188"/>
      <c r="C25" s="188"/>
      <c r="D25" s="188"/>
      <c r="E25" s="188"/>
      <c r="F25" s="188"/>
      <c r="G25" s="15">
        <v>18</v>
      </c>
      <c r="H25" s="33">
        <v>297386</v>
      </c>
      <c r="I25" s="33">
        <v>246894</v>
      </c>
    </row>
    <row r="26" spans="1:9" ht="12.75" customHeight="1">
      <c r="A26" s="188" t="s">
        <v>21</v>
      </c>
      <c r="B26" s="188"/>
      <c r="C26" s="188"/>
      <c r="D26" s="188"/>
      <c r="E26" s="188"/>
      <c r="F26" s="188"/>
      <c r="G26" s="15">
        <v>19</v>
      </c>
      <c r="H26" s="33">
        <v>4032688</v>
      </c>
      <c r="I26" s="33">
        <v>4176031</v>
      </c>
    </row>
    <row r="27" spans="1:9" ht="12.75" customHeight="1">
      <c r="A27" s="189" t="s">
        <v>22</v>
      </c>
      <c r="B27" s="189"/>
      <c r="C27" s="189"/>
      <c r="D27" s="189"/>
      <c r="E27" s="189"/>
      <c r="F27" s="189"/>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89" t="s">
        <v>33</v>
      </c>
      <c r="B38" s="189"/>
      <c r="C38" s="189"/>
      <c r="D38" s="189"/>
      <c r="E38" s="189"/>
      <c r="F38" s="189"/>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21771903</v>
      </c>
      <c r="I44" s="34">
        <f>I45+I53+I60+I70</f>
        <v>26149033</v>
      </c>
    </row>
    <row r="45" spans="1:9" ht="12.75" customHeight="1">
      <c r="A45" s="189" t="s">
        <v>39</v>
      </c>
      <c r="B45" s="189"/>
      <c r="C45" s="189"/>
      <c r="D45" s="189"/>
      <c r="E45" s="189"/>
      <c r="F45" s="189"/>
      <c r="G45" s="16">
        <v>38</v>
      </c>
      <c r="H45" s="34">
        <f>SUM(H46:H52)</f>
        <v>1335532</v>
      </c>
      <c r="I45" s="34">
        <f>SUM(I46:I52)</f>
        <v>1410258</v>
      </c>
    </row>
    <row r="46" spans="1:9" ht="12.75" customHeight="1">
      <c r="A46" s="188" t="s">
        <v>40</v>
      </c>
      <c r="B46" s="188"/>
      <c r="C46" s="188"/>
      <c r="D46" s="188"/>
      <c r="E46" s="188"/>
      <c r="F46" s="188"/>
      <c r="G46" s="15">
        <v>39</v>
      </c>
      <c r="H46" s="33">
        <v>1168103</v>
      </c>
      <c r="I46" s="33">
        <v>1171997</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0</v>
      </c>
      <c r="I49" s="33">
        <v>77220</v>
      </c>
    </row>
    <row r="50" spans="1:9" ht="12.75" customHeight="1">
      <c r="A50" s="188" t="s">
        <v>44</v>
      </c>
      <c r="B50" s="188"/>
      <c r="C50" s="188"/>
      <c r="D50" s="188"/>
      <c r="E50" s="188"/>
      <c r="F50" s="188"/>
      <c r="G50" s="15">
        <v>43</v>
      </c>
      <c r="H50" s="33">
        <v>167429</v>
      </c>
      <c r="I50" s="33">
        <v>161041</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89" t="s">
        <v>47</v>
      </c>
      <c r="B53" s="189"/>
      <c r="C53" s="189"/>
      <c r="D53" s="189"/>
      <c r="E53" s="189"/>
      <c r="F53" s="189"/>
      <c r="G53" s="16">
        <v>46</v>
      </c>
      <c r="H53" s="34">
        <f>SUM(H54:H59)</f>
        <v>760066</v>
      </c>
      <c r="I53" s="34">
        <f>SUM(I54:I59)</f>
        <v>1488171</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748053</v>
      </c>
      <c r="I56" s="33">
        <v>862149</v>
      </c>
    </row>
    <row r="57" spans="1:9" ht="12.75" customHeight="1">
      <c r="A57" s="188" t="s">
        <v>51</v>
      </c>
      <c r="B57" s="188"/>
      <c r="C57" s="188"/>
      <c r="D57" s="188"/>
      <c r="E57" s="188"/>
      <c r="F57" s="188"/>
      <c r="G57" s="15">
        <v>50</v>
      </c>
      <c r="H57" s="33">
        <v>0</v>
      </c>
      <c r="I57" s="33">
        <v>0</v>
      </c>
    </row>
    <row r="58" spans="1:9" ht="12.75" customHeight="1">
      <c r="A58" s="188" t="s">
        <v>52</v>
      </c>
      <c r="B58" s="188"/>
      <c r="C58" s="188"/>
      <c r="D58" s="188"/>
      <c r="E58" s="188"/>
      <c r="F58" s="188"/>
      <c r="G58" s="15">
        <v>51</v>
      </c>
      <c r="H58" s="33">
        <v>12013</v>
      </c>
      <c r="I58" s="33">
        <v>601633</v>
      </c>
    </row>
    <row r="59" spans="1:9" ht="12.75" customHeight="1">
      <c r="A59" s="188" t="s">
        <v>53</v>
      </c>
      <c r="B59" s="188"/>
      <c r="C59" s="188"/>
      <c r="D59" s="188"/>
      <c r="E59" s="188"/>
      <c r="F59" s="188"/>
      <c r="G59" s="15">
        <v>52</v>
      </c>
      <c r="H59" s="33">
        <v>0</v>
      </c>
      <c r="I59" s="33">
        <v>24389</v>
      </c>
    </row>
    <row r="60" spans="1:9" ht="12.75" customHeight="1">
      <c r="A60" s="189" t="s">
        <v>54</v>
      </c>
      <c r="B60" s="189"/>
      <c r="C60" s="189"/>
      <c r="D60" s="189"/>
      <c r="E60" s="189"/>
      <c r="F60" s="189"/>
      <c r="G60" s="16">
        <v>53</v>
      </c>
      <c r="H60" s="34">
        <f>SUM(H61:H69)</f>
        <v>272000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272000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19404305</v>
      </c>
      <c r="I70" s="33">
        <v>23250604</v>
      </c>
    </row>
    <row r="71" spans="1:9" ht="12.75" customHeight="1">
      <c r="A71" s="205" t="s">
        <v>58</v>
      </c>
      <c r="B71" s="205"/>
      <c r="C71" s="205"/>
      <c r="D71" s="205"/>
      <c r="E71" s="205"/>
      <c r="F71" s="205"/>
      <c r="G71" s="15">
        <v>64</v>
      </c>
      <c r="H71" s="33">
        <v>174520</v>
      </c>
      <c r="I71" s="33">
        <v>575498</v>
      </c>
    </row>
    <row r="72" spans="1:9" ht="12.75" customHeight="1">
      <c r="A72" s="190" t="s">
        <v>383</v>
      </c>
      <c r="B72" s="190"/>
      <c r="C72" s="190"/>
      <c r="D72" s="190"/>
      <c r="E72" s="190"/>
      <c r="F72" s="190"/>
      <c r="G72" s="16">
        <v>65</v>
      </c>
      <c r="H72" s="34">
        <f>H8+H9+H44+H71</f>
        <v>291203153</v>
      </c>
      <c r="I72" s="34">
        <f>I8+I9+I44+I71</f>
        <v>286414719</v>
      </c>
    </row>
    <row r="73" spans="1:9" ht="12.75" customHeight="1">
      <c r="A73" s="205" t="s">
        <v>59</v>
      </c>
      <c r="B73" s="205"/>
      <c r="C73" s="205"/>
      <c r="D73" s="205"/>
      <c r="E73" s="205"/>
      <c r="F73" s="205"/>
      <c r="G73" s="15">
        <v>66</v>
      </c>
      <c r="H73" s="33">
        <v>0</v>
      </c>
      <c r="I73" s="33">
        <v>0</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207038918</v>
      </c>
      <c r="I75" s="34">
        <f>I76+I77+I78+I84+I85+I89+I92+I95</f>
        <v>210899614</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89" t="s">
        <v>63</v>
      </c>
      <c r="B78" s="189"/>
      <c r="C78" s="189"/>
      <c r="D78" s="189"/>
      <c r="E78" s="189"/>
      <c r="F78" s="189"/>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206" t="s">
        <v>69</v>
      </c>
      <c r="B84" s="206"/>
      <c r="C84" s="206"/>
      <c r="D84" s="206"/>
      <c r="E84" s="206"/>
      <c r="F84" s="206"/>
      <c r="G84" s="119">
        <v>76</v>
      </c>
      <c r="H84" s="120">
        <v>1718711</v>
      </c>
      <c r="I84" s="120">
        <v>1601047</v>
      </c>
    </row>
    <row r="85" spans="1:9" ht="12.75" customHeight="1">
      <c r="A85" s="189" t="s">
        <v>70</v>
      </c>
      <c r="B85" s="189"/>
      <c r="C85" s="189"/>
      <c r="D85" s="189"/>
      <c r="E85" s="189"/>
      <c r="F85" s="189"/>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89" t="s">
        <v>74</v>
      </c>
      <c r="B89" s="189"/>
      <c r="C89" s="189"/>
      <c r="D89" s="189"/>
      <c r="E89" s="189"/>
      <c r="F89" s="189"/>
      <c r="G89" s="16">
        <v>81</v>
      </c>
      <c r="H89" s="34">
        <f>H90-H91</f>
        <v>16622035</v>
      </c>
      <c r="I89" s="34">
        <f>I90-I91</f>
        <v>27350021</v>
      </c>
    </row>
    <row r="90" spans="1:9" ht="12.75" customHeight="1">
      <c r="A90" s="188" t="s">
        <v>75</v>
      </c>
      <c r="B90" s="188"/>
      <c r="C90" s="188"/>
      <c r="D90" s="188"/>
      <c r="E90" s="188"/>
      <c r="F90" s="188"/>
      <c r="G90" s="15">
        <v>82</v>
      </c>
      <c r="H90" s="33">
        <v>16622035</v>
      </c>
      <c r="I90" s="33">
        <v>27350021</v>
      </c>
    </row>
    <row r="91" spans="1:9" ht="12.75" customHeight="1">
      <c r="A91" s="188" t="s">
        <v>76</v>
      </c>
      <c r="B91" s="188"/>
      <c r="C91" s="188"/>
      <c r="D91" s="188"/>
      <c r="E91" s="188"/>
      <c r="F91" s="188"/>
      <c r="G91" s="15">
        <v>83</v>
      </c>
      <c r="H91" s="33">
        <v>0</v>
      </c>
      <c r="I91" s="33">
        <v>0</v>
      </c>
    </row>
    <row r="92" spans="1:9" ht="12.75" customHeight="1">
      <c r="A92" s="189" t="s">
        <v>77</v>
      </c>
      <c r="B92" s="189"/>
      <c r="C92" s="189"/>
      <c r="D92" s="189"/>
      <c r="E92" s="189"/>
      <c r="F92" s="189"/>
      <c r="G92" s="16">
        <v>84</v>
      </c>
      <c r="H92" s="34">
        <f>H93-H94</f>
        <v>10727986</v>
      </c>
      <c r="I92" s="34">
        <f>I93-I94</f>
        <v>3978360</v>
      </c>
    </row>
    <row r="93" spans="1:9" ht="12.75" customHeight="1">
      <c r="A93" s="188" t="s">
        <v>78</v>
      </c>
      <c r="B93" s="188"/>
      <c r="C93" s="188"/>
      <c r="D93" s="188"/>
      <c r="E93" s="188"/>
      <c r="F93" s="188"/>
      <c r="G93" s="15">
        <v>85</v>
      </c>
      <c r="H93" s="33">
        <v>10727986</v>
      </c>
      <c r="I93" s="33">
        <v>3978360</v>
      </c>
    </row>
    <row r="94" spans="1:9" ht="12.75" customHeight="1">
      <c r="A94" s="188" t="s">
        <v>79</v>
      </c>
      <c r="B94" s="188"/>
      <c r="C94" s="188"/>
      <c r="D94" s="188"/>
      <c r="E94" s="188"/>
      <c r="F94" s="188"/>
      <c r="G94" s="15">
        <v>86</v>
      </c>
      <c r="H94" s="33">
        <v>0</v>
      </c>
      <c r="I94" s="33">
        <v>0</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72619811</v>
      </c>
      <c r="I103" s="34">
        <f>SUM(I104:I114)</f>
        <v>61515942</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71702257</v>
      </c>
      <c r="I109" s="33">
        <v>60444998</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683768</v>
      </c>
      <c r="I113" s="33">
        <v>719495</v>
      </c>
    </row>
    <row r="114" spans="1:9" ht="12.75" customHeight="1">
      <c r="A114" s="188" t="s">
        <v>97</v>
      </c>
      <c r="B114" s="188"/>
      <c r="C114" s="188"/>
      <c r="D114" s="188"/>
      <c r="E114" s="188"/>
      <c r="F114" s="188"/>
      <c r="G114" s="15">
        <v>106</v>
      </c>
      <c r="H114" s="33">
        <v>233786</v>
      </c>
      <c r="I114" s="33">
        <v>351449</v>
      </c>
    </row>
    <row r="115" spans="1:9" ht="12.75" customHeight="1">
      <c r="A115" s="190" t="s">
        <v>387</v>
      </c>
      <c r="B115" s="190"/>
      <c r="C115" s="190"/>
      <c r="D115" s="190"/>
      <c r="E115" s="190"/>
      <c r="F115" s="190"/>
      <c r="G115" s="16">
        <v>107</v>
      </c>
      <c r="H115" s="34">
        <f>SUM(H116:H129)</f>
        <v>11441852</v>
      </c>
      <c r="I115" s="34">
        <f>SUM(I116:I129)</f>
        <v>13600384</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6492222</v>
      </c>
      <c r="I121" s="33">
        <v>10673166</v>
      </c>
    </row>
    <row r="122" spans="1:9" ht="12.75" customHeight="1">
      <c r="A122" s="188" t="s">
        <v>93</v>
      </c>
      <c r="B122" s="188"/>
      <c r="C122" s="188"/>
      <c r="D122" s="188"/>
      <c r="E122" s="188"/>
      <c r="F122" s="188"/>
      <c r="G122" s="15">
        <v>114</v>
      </c>
      <c r="H122" s="33">
        <v>85365</v>
      </c>
      <c r="I122" s="33">
        <v>374432</v>
      </c>
    </row>
    <row r="123" spans="1:9" ht="12.75" customHeight="1">
      <c r="A123" s="188" t="s">
        <v>94</v>
      </c>
      <c r="B123" s="188"/>
      <c r="C123" s="188"/>
      <c r="D123" s="188"/>
      <c r="E123" s="188"/>
      <c r="F123" s="188"/>
      <c r="G123" s="15">
        <v>115</v>
      </c>
      <c r="H123" s="33">
        <v>750943</v>
      </c>
      <c r="I123" s="33">
        <v>446965</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937529</v>
      </c>
      <c r="I125" s="33">
        <v>1217147</v>
      </c>
    </row>
    <row r="126" spans="1:9">
      <c r="A126" s="188" t="s">
        <v>99</v>
      </c>
      <c r="B126" s="188"/>
      <c r="C126" s="188"/>
      <c r="D126" s="188"/>
      <c r="E126" s="188"/>
      <c r="F126" s="188"/>
      <c r="G126" s="15">
        <v>118</v>
      </c>
      <c r="H126" s="33">
        <v>2884026</v>
      </c>
      <c r="I126" s="33">
        <v>575904</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291767</v>
      </c>
      <c r="I129" s="33">
        <v>312770</v>
      </c>
    </row>
    <row r="130" spans="1:9" ht="22.15" customHeight="1">
      <c r="A130" s="205" t="s">
        <v>103</v>
      </c>
      <c r="B130" s="205"/>
      <c r="C130" s="205"/>
      <c r="D130" s="205"/>
      <c r="E130" s="205"/>
      <c r="F130" s="205"/>
      <c r="G130" s="15">
        <v>122</v>
      </c>
      <c r="H130" s="33">
        <v>102572</v>
      </c>
      <c r="I130" s="33">
        <v>398779</v>
      </c>
    </row>
    <row r="131" spans="1:9">
      <c r="A131" s="190" t="s">
        <v>388</v>
      </c>
      <c r="B131" s="190"/>
      <c r="C131" s="190"/>
      <c r="D131" s="190"/>
      <c r="E131" s="190"/>
      <c r="F131" s="190"/>
      <c r="G131" s="16">
        <v>123</v>
      </c>
      <c r="H131" s="34">
        <f>H75+H96+H103+H115+H130</f>
        <v>291203153</v>
      </c>
      <c r="I131" s="34">
        <f>I75+I96+I103+I115+I130</f>
        <v>286414719</v>
      </c>
    </row>
    <row r="132" spans="1:9">
      <c r="A132" s="205" t="s">
        <v>104</v>
      </c>
      <c r="B132" s="205"/>
      <c r="C132" s="205"/>
      <c r="D132" s="205"/>
      <c r="E132" s="205"/>
      <c r="F132" s="20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 zoomScaleNormal="100" zoomScaleSheetLayoutView="110" workbookViewId="0">
      <selection activeCell="K36" sqref="K3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8" t="s">
        <v>106</v>
      </c>
      <c r="B1" s="229"/>
      <c r="C1" s="229"/>
      <c r="D1" s="229"/>
      <c r="E1" s="229"/>
      <c r="F1" s="229"/>
      <c r="G1" s="229"/>
      <c r="H1" s="229"/>
      <c r="I1" s="229"/>
      <c r="J1" s="121"/>
      <c r="K1" s="121"/>
    </row>
    <row r="2" spans="1:11" ht="12.75" customHeight="1">
      <c r="A2" s="227" t="s">
        <v>449</v>
      </c>
      <c r="B2" s="194"/>
      <c r="C2" s="194"/>
      <c r="D2" s="194"/>
      <c r="E2" s="194"/>
      <c r="F2" s="194"/>
      <c r="G2" s="194"/>
      <c r="H2" s="194"/>
      <c r="I2" s="194"/>
      <c r="J2" s="121"/>
      <c r="K2" s="121"/>
    </row>
    <row r="3" spans="1:11">
      <c r="A3" s="215" t="s">
        <v>355</v>
      </c>
      <c r="B3" s="216"/>
      <c r="C3" s="216"/>
      <c r="D3" s="216"/>
      <c r="E3" s="216"/>
      <c r="F3" s="216"/>
      <c r="G3" s="216"/>
      <c r="H3" s="216"/>
      <c r="I3" s="216"/>
      <c r="J3" s="217"/>
      <c r="K3" s="217"/>
    </row>
    <row r="4" spans="1:11" ht="12.75" customHeight="1">
      <c r="A4" s="218" t="s">
        <v>443</v>
      </c>
      <c r="B4" s="219"/>
      <c r="C4" s="219"/>
      <c r="D4" s="219"/>
      <c r="E4" s="219"/>
      <c r="F4" s="219"/>
      <c r="G4" s="219"/>
      <c r="H4" s="219"/>
      <c r="I4" s="219"/>
      <c r="J4" s="220"/>
      <c r="K4" s="220"/>
    </row>
    <row r="5" spans="1:11" ht="22.15"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80886503</v>
      </c>
      <c r="I8" s="37">
        <f>SUM(I9:I13)</f>
        <v>6173488</v>
      </c>
      <c r="J8" s="37">
        <f>SUM(J9:J13)</f>
        <v>72422487</v>
      </c>
      <c r="K8" s="37">
        <f>SUM(K9:K13)</f>
        <v>7089083</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73625256</v>
      </c>
      <c r="I10" s="33">
        <v>5839940</v>
      </c>
      <c r="J10" s="33">
        <v>71502521</v>
      </c>
      <c r="K10" s="33">
        <v>6318980</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7261247</v>
      </c>
      <c r="I13" s="33">
        <v>333548</v>
      </c>
      <c r="J13" s="33">
        <v>919966</v>
      </c>
      <c r="K13" s="33">
        <v>770103</v>
      </c>
    </row>
    <row r="14" spans="1:11">
      <c r="A14" s="224" t="s">
        <v>126</v>
      </c>
      <c r="B14" s="224"/>
      <c r="C14" s="224"/>
      <c r="D14" s="224"/>
      <c r="E14" s="224"/>
      <c r="F14" s="224"/>
      <c r="G14" s="20">
        <v>131</v>
      </c>
      <c r="H14" s="37">
        <f>H15+H16+H20+H24+H25+H26+H29+H36</f>
        <v>66235845</v>
      </c>
      <c r="I14" s="37">
        <f>I15+I16+I20+I24+I25+I26+I29+I36</f>
        <v>14697234</v>
      </c>
      <c r="J14" s="37">
        <f>J15+J16+J20+J24+J25+J26+J29+J36</f>
        <v>65625240</v>
      </c>
      <c r="K14" s="37">
        <f>K15+K16+K20+K24+K25+K26+K29+K36</f>
        <v>14161640</v>
      </c>
    </row>
    <row r="15" spans="1:11">
      <c r="A15" s="188" t="s">
        <v>108</v>
      </c>
      <c r="B15" s="188"/>
      <c r="C15" s="188"/>
      <c r="D15" s="188"/>
      <c r="E15" s="188"/>
      <c r="F15" s="188"/>
      <c r="G15" s="15">
        <v>132</v>
      </c>
      <c r="H15" s="33">
        <v>0</v>
      </c>
      <c r="I15" s="33">
        <v>0</v>
      </c>
      <c r="J15" s="33">
        <v>0</v>
      </c>
      <c r="K15" s="33">
        <v>0</v>
      </c>
    </row>
    <row r="16" spans="1:11">
      <c r="A16" s="233" t="s">
        <v>127</v>
      </c>
      <c r="B16" s="233"/>
      <c r="C16" s="233"/>
      <c r="D16" s="233"/>
      <c r="E16" s="233"/>
      <c r="F16" s="233"/>
      <c r="G16" s="20">
        <v>133</v>
      </c>
      <c r="H16" s="37">
        <f>SUM(H17:H19)</f>
        <v>19852057</v>
      </c>
      <c r="I16" s="37">
        <f>SUM(I17:I19)</f>
        <v>2771155</v>
      </c>
      <c r="J16" s="37">
        <f>SUM(J17:J19)</f>
        <v>19237923</v>
      </c>
      <c r="K16" s="37">
        <f>SUM(K17:K19)</f>
        <v>2755264</v>
      </c>
    </row>
    <row r="17" spans="1:11">
      <c r="A17" s="230" t="s">
        <v>128</v>
      </c>
      <c r="B17" s="230"/>
      <c r="C17" s="230"/>
      <c r="D17" s="230"/>
      <c r="E17" s="230"/>
      <c r="F17" s="230"/>
      <c r="G17" s="15">
        <v>134</v>
      </c>
      <c r="H17" s="33">
        <v>11200909</v>
      </c>
      <c r="I17" s="33">
        <v>1264084</v>
      </c>
      <c r="J17" s="33">
        <v>11129133</v>
      </c>
      <c r="K17" s="33">
        <v>1543186</v>
      </c>
    </row>
    <row r="18" spans="1:11">
      <c r="A18" s="230" t="s">
        <v>129</v>
      </c>
      <c r="B18" s="230"/>
      <c r="C18" s="230"/>
      <c r="D18" s="230"/>
      <c r="E18" s="230"/>
      <c r="F18" s="230"/>
      <c r="G18" s="15">
        <v>135</v>
      </c>
      <c r="H18" s="33">
        <v>17198</v>
      </c>
      <c r="I18" s="33">
        <v>1708</v>
      </c>
      <c r="J18" s="33">
        <v>21860</v>
      </c>
      <c r="K18" s="33">
        <v>604</v>
      </c>
    </row>
    <row r="19" spans="1:11">
      <c r="A19" s="230" t="s">
        <v>130</v>
      </c>
      <c r="B19" s="230"/>
      <c r="C19" s="230"/>
      <c r="D19" s="230"/>
      <c r="E19" s="230"/>
      <c r="F19" s="230"/>
      <c r="G19" s="15">
        <v>136</v>
      </c>
      <c r="H19" s="33">
        <v>8633950</v>
      </c>
      <c r="I19" s="33">
        <v>1505363</v>
      </c>
      <c r="J19" s="33">
        <v>8086930</v>
      </c>
      <c r="K19" s="33">
        <v>1211474</v>
      </c>
    </row>
    <row r="20" spans="1:11">
      <c r="A20" s="233" t="s">
        <v>131</v>
      </c>
      <c r="B20" s="233"/>
      <c r="C20" s="233"/>
      <c r="D20" s="233"/>
      <c r="E20" s="233"/>
      <c r="F20" s="233"/>
      <c r="G20" s="20">
        <v>137</v>
      </c>
      <c r="H20" s="37">
        <f>SUM(H21:H23)</f>
        <v>24321663</v>
      </c>
      <c r="I20" s="37">
        <f>SUM(I21:I23)</f>
        <v>5937935</v>
      </c>
      <c r="J20" s="37">
        <f>SUM(J21:J23)</f>
        <v>23631656</v>
      </c>
      <c r="K20" s="37">
        <f>SUM(K21:K23)</f>
        <v>5723817</v>
      </c>
    </row>
    <row r="21" spans="1:11">
      <c r="A21" s="230" t="s">
        <v>109</v>
      </c>
      <c r="B21" s="230"/>
      <c r="C21" s="230"/>
      <c r="D21" s="230"/>
      <c r="E21" s="230"/>
      <c r="F21" s="230"/>
      <c r="G21" s="15">
        <v>138</v>
      </c>
      <c r="H21" s="33">
        <v>15396119</v>
      </c>
      <c r="I21" s="33">
        <v>3785421</v>
      </c>
      <c r="J21" s="33">
        <v>14908874</v>
      </c>
      <c r="K21" s="33">
        <v>3643117</v>
      </c>
    </row>
    <row r="22" spans="1:11">
      <c r="A22" s="230" t="s">
        <v>110</v>
      </c>
      <c r="B22" s="230"/>
      <c r="C22" s="230"/>
      <c r="D22" s="230"/>
      <c r="E22" s="230"/>
      <c r="F22" s="230"/>
      <c r="G22" s="15">
        <v>139</v>
      </c>
      <c r="H22" s="33">
        <v>5420857</v>
      </c>
      <c r="I22" s="33">
        <v>1302198</v>
      </c>
      <c r="J22" s="33">
        <v>5447485</v>
      </c>
      <c r="K22" s="33">
        <v>1281018</v>
      </c>
    </row>
    <row r="23" spans="1:11">
      <c r="A23" s="230" t="s">
        <v>111</v>
      </c>
      <c r="B23" s="230"/>
      <c r="C23" s="230"/>
      <c r="D23" s="230"/>
      <c r="E23" s="230"/>
      <c r="F23" s="230"/>
      <c r="G23" s="15">
        <v>140</v>
      </c>
      <c r="H23" s="33">
        <v>3504687</v>
      </c>
      <c r="I23" s="33">
        <v>850316</v>
      </c>
      <c r="J23" s="33">
        <v>3275297</v>
      </c>
      <c r="K23" s="33">
        <v>799682</v>
      </c>
    </row>
    <row r="24" spans="1:11">
      <c r="A24" s="188" t="s">
        <v>112</v>
      </c>
      <c r="B24" s="188"/>
      <c r="C24" s="188"/>
      <c r="D24" s="188"/>
      <c r="E24" s="188"/>
      <c r="F24" s="188"/>
      <c r="G24" s="15">
        <v>141</v>
      </c>
      <c r="H24" s="33">
        <v>13908566</v>
      </c>
      <c r="I24" s="33">
        <v>3381536</v>
      </c>
      <c r="J24" s="33">
        <v>14243717</v>
      </c>
      <c r="K24" s="33">
        <v>3541187</v>
      </c>
    </row>
    <row r="25" spans="1:11">
      <c r="A25" s="188" t="s">
        <v>113</v>
      </c>
      <c r="B25" s="188"/>
      <c r="C25" s="188"/>
      <c r="D25" s="188"/>
      <c r="E25" s="188"/>
      <c r="F25" s="188"/>
      <c r="G25" s="15">
        <v>142</v>
      </c>
      <c r="H25" s="33">
        <v>5761393</v>
      </c>
      <c r="I25" s="33">
        <v>1733644</v>
      </c>
      <c r="J25" s="33">
        <v>5859476</v>
      </c>
      <c r="K25" s="33">
        <v>1265249</v>
      </c>
    </row>
    <row r="26" spans="1:11">
      <c r="A26" s="233" t="s">
        <v>132</v>
      </c>
      <c r="B26" s="233"/>
      <c r="C26" s="233"/>
      <c r="D26" s="233"/>
      <c r="E26" s="233"/>
      <c r="F26" s="233"/>
      <c r="G26" s="20">
        <v>143</v>
      </c>
      <c r="H26" s="37">
        <f>H27+H28</f>
        <v>0</v>
      </c>
      <c r="I26" s="37">
        <f>I27+I28</f>
        <v>0</v>
      </c>
      <c r="J26" s="37">
        <f>J27+J28</f>
        <v>51279</v>
      </c>
      <c r="K26" s="37">
        <f>K27+K28</f>
        <v>51279</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51279</v>
      </c>
      <c r="K28" s="33">
        <v>51279</v>
      </c>
    </row>
    <row r="29" spans="1:11">
      <c r="A29" s="233" t="s">
        <v>135</v>
      </c>
      <c r="B29" s="233"/>
      <c r="C29" s="233"/>
      <c r="D29" s="233"/>
      <c r="E29" s="233"/>
      <c r="F29" s="233"/>
      <c r="G29" s="20">
        <v>146</v>
      </c>
      <c r="H29" s="37">
        <f>SUM(H30:H35)</f>
        <v>190063</v>
      </c>
      <c r="I29" s="37">
        <f>SUM(I30:I35)</f>
        <v>190063</v>
      </c>
      <c r="J29" s="37">
        <f>SUM(J30:J35)</f>
        <v>206038</v>
      </c>
      <c r="K29" s="37">
        <f>SUM(K30:K35)</f>
        <v>206038</v>
      </c>
    </row>
    <row r="30" spans="1:11">
      <c r="A30" s="230" t="s">
        <v>136</v>
      </c>
      <c r="B30" s="230"/>
      <c r="C30" s="230"/>
      <c r="D30" s="230"/>
      <c r="E30" s="230"/>
      <c r="F30" s="230"/>
      <c r="G30" s="15">
        <v>147</v>
      </c>
      <c r="H30" s="33">
        <v>124000</v>
      </c>
      <c r="I30" s="33">
        <v>124000</v>
      </c>
      <c r="J30" s="33">
        <v>121109</v>
      </c>
      <c r="K30" s="33">
        <v>121109</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66063</v>
      </c>
      <c r="I35" s="33">
        <v>66063</v>
      </c>
      <c r="J35" s="33">
        <v>84929</v>
      </c>
      <c r="K35" s="33">
        <v>84929</v>
      </c>
    </row>
    <row r="36" spans="1:11">
      <c r="A36" s="188" t="s">
        <v>114</v>
      </c>
      <c r="B36" s="188"/>
      <c r="C36" s="188"/>
      <c r="D36" s="188"/>
      <c r="E36" s="188"/>
      <c r="F36" s="188"/>
      <c r="G36" s="15">
        <v>153</v>
      </c>
      <c r="H36" s="33">
        <v>2202103</v>
      </c>
      <c r="I36" s="33">
        <v>682901</v>
      </c>
      <c r="J36" s="33">
        <v>2395151</v>
      </c>
      <c r="K36" s="33">
        <v>618806</v>
      </c>
    </row>
    <row r="37" spans="1:11">
      <c r="A37" s="224" t="s">
        <v>142</v>
      </c>
      <c r="B37" s="224"/>
      <c r="C37" s="224"/>
      <c r="D37" s="224"/>
      <c r="E37" s="224"/>
      <c r="F37" s="224"/>
      <c r="G37" s="20">
        <v>154</v>
      </c>
      <c r="H37" s="37">
        <f>SUM(H38:H47)</f>
        <v>1448181</v>
      </c>
      <c r="I37" s="37">
        <f>SUM(I38:I47)</f>
        <v>231159</v>
      </c>
      <c r="J37" s="37">
        <f>SUM(J38:J47)</f>
        <v>244858</v>
      </c>
      <c r="K37" s="37">
        <f>SUM(K38:K47)</f>
        <v>59276</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1020</v>
      </c>
      <c r="I44" s="33">
        <v>62</v>
      </c>
      <c r="J44" s="33">
        <v>707</v>
      </c>
      <c r="K44" s="33">
        <v>37</v>
      </c>
    </row>
    <row r="45" spans="1:11">
      <c r="A45" s="188" t="s">
        <v>150</v>
      </c>
      <c r="B45" s="188"/>
      <c r="C45" s="188"/>
      <c r="D45" s="188"/>
      <c r="E45" s="188"/>
      <c r="F45" s="188"/>
      <c r="G45" s="15">
        <v>162</v>
      </c>
      <c r="H45" s="33">
        <v>1447161</v>
      </c>
      <c r="I45" s="33">
        <v>231097</v>
      </c>
      <c r="J45" s="33">
        <v>244151</v>
      </c>
      <c r="K45" s="33">
        <v>59239</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3056484</v>
      </c>
      <c r="I48" s="37">
        <f>SUM(I49:I55)</f>
        <v>885007</v>
      </c>
      <c r="J48" s="37">
        <f>SUM(J49:J55)</f>
        <v>2097697</v>
      </c>
      <c r="K48" s="37">
        <f>SUM(K49:K55)</f>
        <v>824860</v>
      </c>
    </row>
    <row r="49" spans="1:11" ht="25.15" customHeight="1">
      <c r="A49" s="188" t="s">
        <v>154</v>
      </c>
      <c r="B49" s="188"/>
      <c r="C49" s="188"/>
      <c r="D49" s="188"/>
      <c r="E49" s="188"/>
      <c r="F49" s="188"/>
      <c r="G49" s="15">
        <v>166</v>
      </c>
      <c r="H49" s="33">
        <v>0</v>
      </c>
      <c r="I49" s="33">
        <v>0</v>
      </c>
      <c r="J49" s="33">
        <v>0</v>
      </c>
      <c r="K49" s="33">
        <v>0</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2691692</v>
      </c>
      <c r="I51" s="33">
        <v>792887</v>
      </c>
      <c r="J51" s="33">
        <v>1522998</v>
      </c>
      <c r="K51" s="33">
        <v>577054</v>
      </c>
    </row>
    <row r="52" spans="1:11">
      <c r="A52" s="225" t="s">
        <v>157</v>
      </c>
      <c r="B52" s="225"/>
      <c r="C52" s="225"/>
      <c r="D52" s="225"/>
      <c r="E52" s="225"/>
      <c r="F52" s="225"/>
      <c r="G52" s="15">
        <v>169</v>
      </c>
      <c r="H52" s="33">
        <v>364792</v>
      </c>
      <c r="I52" s="33">
        <v>92120</v>
      </c>
      <c r="J52" s="33">
        <v>315638</v>
      </c>
      <c r="K52" s="33">
        <v>247806</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0</v>
      </c>
      <c r="I55" s="33">
        <v>0</v>
      </c>
      <c r="J55" s="33">
        <v>259061</v>
      </c>
      <c r="K55" s="33">
        <v>0</v>
      </c>
    </row>
    <row r="56" spans="1:11" ht="22.15"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82334684</v>
      </c>
      <c r="I60" s="37">
        <f t="shared" ref="I60:K60" si="0">I8+I37+I56+I57</f>
        <v>6404647</v>
      </c>
      <c r="J60" s="37">
        <f t="shared" si="0"/>
        <v>72667345</v>
      </c>
      <c r="K60" s="37">
        <f t="shared" si="0"/>
        <v>7148359</v>
      </c>
    </row>
    <row r="61" spans="1:11">
      <c r="A61" s="224" t="s">
        <v>166</v>
      </c>
      <c r="B61" s="224"/>
      <c r="C61" s="224"/>
      <c r="D61" s="224"/>
      <c r="E61" s="224"/>
      <c r="F61" s="224"/>
      <c r="G61" s="20">
        <v>178</v>
      </c>
      <c r="H61" s="37">
        <f>H14+H48+H58+H59</f>
        <v>69292329</v>
      </c>
      <c r="I61" s="37">
        <f t="shared" ref="I61:K61" si="1">I14+I48+I58+I59</f>
        <v>15582241</v>
      </c>
      <c r="J61" s="37">
        <f t="shared" si="1"/>
        <v>67722937</v>
      </c>
      <c r="K61" s="37">
        <f t="shared" si="1"/>
        <v>14986500</v>
      </c>
    </row>
    <row r="62" spans="1:11">
      <c r="A62" s="224" t="s">
        <v>167</v>
      </c>
      <c r="B62" s="224"/>
      <c r="C62" s="224"/>
      <c r="D62" s="224"/>
      <c r="E62" s="224"/>
      <c r="F62" s="224"/>
      <c r="G62" s="20">
        <v>179</v>
      </c>
      <c r="H62" s="37">
        <f>H60-H61</f>
        <v>13042355</v>
      </c>
      <c r="I62" s="37">
        <f t="shared" ref="I62:K62" si="2">I60-I61</f>
        <v>-9177594</v>
      </c>
      <c r="J62" s="37">
        <f t="shared" si="2"/>
        <v>4944408</v>
      </c>
      <c r="K62" s="37">
        <f t="shared" si="2"/>
        <v>-7838141</v>
      </c>
    </row>
    <row r="63" spans="1:11">
      <c r="A63" s="211" t="s">
        <v>168</v>
      </c>
      <c r="B63" s="211"/>
      <c r="C63" s="211"/>
      <c r="D63" s="211"/>
      <c r="E63" s="211"/>
      <c r="F63" s="211"/>
      <c r="G63" s="20">
        <v>180</v>
      </c>
      <c r="H63" s="37">
        <f>+IF((H60-H61)&gt;0,(H60-H61),0)</f>
        <v>13042355</v>
      </c>
      <c r="I63" s="37">
        <f t="shared" ref="I63:K63" si="3">+IF((I60-I61)&gt;0,(I60-I61),0)</f>
        <v>0</v>
      </c>
      <c r="J63" s="37">
        <f t="shared" si="3"/>
        <v>4944408</v>
      </c>
      <c r="K63" s="37">
        <f t="shared" si="3"/>
        <v>0</v>
      </c>
    </row>
    <row r="64" spans="1:11">
      <c r="A64" s="211" t="s">
        <v>169</v>
      </c>
      <c r="B64" s="211"/>
      <c r="C64" s="211"/>
      <c r="D64" s="211"/>
      <c r="E64" s="211"/>
      <c r="F64" s="211"/>
      <c r="G64" s="20">
        <v>181</v>
      </c>
      <c r="H64" s="37">
        <f>+IF((H60-H61)&lt;0,(H60-H61),0)</f>
        <v>0</v>
      </c>
      <c r="I64" s="37">
        <f t="shared" ref="I64:K64" si="4">+IF((I60-I61)&lt;0,(I60-I61),0)</f>
        <v>-9177594</v>
      </c>
      <c r="J64" s="37">
        <f t="shared" si="4"/>
        <v>0</v>
      </c>
      <c r="K64" s="37">
        <f t="shared" si="4"/>
        <v>-7838141</v>
      </c>
    </row>
    <row r="65" spans="1:11">
      <c r="A65" s="226" t="s">
        <v>115</v>
      </c>
      <c r="B65" s="226"/>
      <c r="C65" s="226"/>
      <c r="D65" s="226"/>
      <c r="E65" s="226"/>
      <c r="F65" s="226"/>
      <c r="G65" s="15">
        <v>182</v>
      </c>
      <c r="H65" s="33">
        <v>2314369</v>
      </c>
      <c r="I65" s="33">
        <v>2314369</v>
      </c>
      <c r="J65" s="33">
        <v>966048</v>
      </c>
      <c r="K65" s="33">
        <v>966048</v>
      </c>
    </row>
    <row r="66" spans="1:11">
      <c r="A66" s="224" t="s">
        <v>170</v>
      </c>
      <c r="B66" s="224"/>
      <c r="C66" s="224"/>
      <c r="D66" s="224"/>
      <c r="E66" s="224"/>
      <c r="F66" s="224"/>
      <c r="G66" s="20">
        <v>183</v>
      </c>
      <c r="H66" s="37">
        <f>H62-H65</f>
        <v>10727986</v>
      </c>
      <c r="I66" s="37">
        <f t="shared" ref="I66:K66" si="5">I62-I65</f>
        <v>-11491963</v>
      </c>
      <c r="J66" s="37">
        <f t="shared" si="5"/>
        <v>3978360</v>
      </c>
      <c r="K66" s="37">
        <f t="shared" si="5"/>
        <v>-8804189</v>
      </c>
    </row>
    <row r="67" spans="1:11">
      <c r="A67" s="211" t="s">
        <v>171</v>
      </c>
      <c r="B67" s="211"/>
      <c r="C67" s="211"/>
      <c r="D67" s="211"/>
      <c r="E67" s="211"/>
      <c r="F67" s="211"/>
      <c r="G67" s="20">
        <v>184</v>
      </c>
      <c r="H67" s="37">
        <f>+IF((H62-H65)&gt;0,(H62-H65),0)</f>
        <v>10727986</v>
      </c>
      <c r="I67" s="37">
        <f t="shared" ref="I67:K67" si="6">+IF((I62-I65)&gt;0,(I62-I65),0)</f>
        <v>0</v>
      </c>
      <c r="J67" s="37">
        <f t="shared" si="6"/>
        <v>3978360</v>
      </c>
      <c r="K67" s="37">
        <f t="shared" si="6"/>
        <v>0</v>
      </c>
    </row>
    <row r="68" spans="1:11">
      <c r="A68" s="211" t="s">
        <v>172</v>
      </c>
      <c r="B68" s="211"/>
      <c r="C68" s="211"/>
      <c r="D68" s="211"/>
      <c r="E68" s="211"/>
      <c r="F68" s="211"/>
      <c r="G68" s="20">
        <v>185</v>
      </c>
      <c r="H68" s="37">
        <f>+IF((H62-H65)&lt;0,(H62-H65),0)</f>
        <v>0</v>
      </c>
      <c r="I68" s="37">
        <f t="shared" ref="I68:K68" si="7">+IF((I62-I65)&lt;0,(I62-I65),0)</f>
        <v>-11491963</v>
      </c>
      <c r="J68" s="37">
        <f t="shared" si="7"/>
        <v>0</v>
      </c>
      <c r="K68" s="37">
        <f t="shared" si="7"/>
        <v>-8804189</v>
      </c>
    </row>
    <row r="69" spans="1:11">
      <c r="A69" s="207" t="s">
        <v>173</v>
      </c>
      <c r="B69" s="207"/>
      <c r="C69" s="207"/>
      <c r="D69" s="207"/>
      <c r="E69" s="207"/>
      <c r="F69" s="207"/>
      <c r="G69" s="221"/>
      <c r="H69" s="221"/>
      <c r="I69" s="221"/>
      <c r="J69" s="222"/>
      <c r="K69" s="222"/>
    </row>
    <row r="70" spans="1:11" ht="22.15"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2">
        <v>0</v>
      </c>
      <c r="I77" s="122">
        <v>0</v>
      </c>
      <c r="J77" s="122">
        <v>0</v>
      </c>
      <c r="K77" s="122">
        <v>0</v>
      </c>
    </row>
    <row r="78" spans="1:11">
      <c r="A78" s="225" t="s">
        <v>182</v>
      </c>
      <c r="B78" s="225"/>
      <c r="C78" s="225"/>
      <c r="D78" s="225"/>
      <c r="E78" s="225"/>
      <c r="F78" s="225"/>
      <c r="G78" s="15">
        <v>193</v>
      </c>
      <c r="H78" s="38">
        <v>0</v>
      </c>
      <c r="I78" s="38">
        <v>0</v>
      </c>
      <c r="J78" s="38">
        <v>0</v>
      </c>
      <c r="K78" s="38">
        <v>0</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2">
        <v>0</v>
      </c>
      <c r="I80" s="122">
        <v>0</v>
      </c>
      <c r="J80" s="122">
        <v>0</v>
      </c>
      <c r="K80" s="122">
        <v>0</v>
      </c>
    </row>
    <row r="81" spans="1:11">
      <c r="A81" s="224" t="s">
        <v>185</v>
      </c>
      <c r="B81" s="224"/>
      <c r="C81" s="224"/>
      <c r="D81" s="224"/>
      <c r="E81" s="224"/>
      <c r="F81" s="224"/>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10727986</v>
      </c>
      <c r="I89" s="40">
        <v>-11491165</v>
      </c>
      <c r="J89" s="40">
        <v>3978360</v>
      </c>
      <c r="K89" s="40">
        <v>-8804189</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15" customHeight="1">
      <c r="A92" s="225" t="s">
        <v>194</v>
      </c>
      <c r="B92" s="225"/>
      <c r="C92" s="225"/>
      <c r="D92" s="225"/>
      <c r="E92" s="225"/>
      <c r="F92" s="225"/>
      <c r="G92" s="15">
        <v>205</v>
      </c>
      <c r="H92" s="40">
        <v>0</v>
      </c>
      <c r="I92" s="40">
        <v>0</v>
      </c>
      <c r="J92" s="40">
        <v>0</v>
      </c>
      <c r="K92" s="40">
        <v>0</v>
      </c>
    </row>
    <row r="93" spans="1:11" ht="22.15" customHeight="1">
      <c r="A93" s="225" t="s">
        <v>195</v>
      </c>
      <c r="B93" s="225"/>
      <c r="C93" s="225"/>
      <c r="D93" s="225"/>
      <c r="E93" s="225"/>
      <c r="F93" s="225"/>
      <c r="G93" s="15">
        <v>206</v>
      </c>
      <c r="H93" s="40">
        <v>0</v>
      </c>
      <c r="I93" s="40">
        <v>0</v>
      </c>
      <c r="J93" s="40">
        <v>0</v>
      </c>
      <c r="K93" s="40">
        <v>0</v>
      </c>
    </row>
    <row r="94" spans="1:11" ht="22.15" customHeight="1">
      <c r="A94" s="225" t="s">
        <v>196</v>
      </c>
      <c r="B94" s="225"/>
      <c r="C94" s="225"/>
      <c r="D94" s="225"/>
      <c r="E94" s="225"/>
      <c r="F94" s="225"/>
      <c r="G94" s="15">
        <v>207</v>
      </c>
      <c r="H94" s="40">
        <v>0</v>
      </c>
      <c r="I94" s="40">
        <v>0</v>
      </c>
      <c r="J94" s="40">
        <v>0</v>
      </c>
      <c r="K94" s="40">
        <v>0</v>
      </c>
    </row>
    <row r="95" spans="1:11" ht="22.15" customHeight="1">
      <c r="A95" s="225" t="s">
        <v>197</v>
      </c>
      <c r="B95" s="225"/>
      <c r="C95" s="225"/>
      <c r="D95" s="225"/>
      <c r="E95" s="225"/>
      <c r="F95" s="225"/>
      <c r="G95" s="15">
        <v>208</v>
      </c>
      <c r="H95" s="40">
        <v>0</v>
      </c>
      <c r="I95" s="40">
        <v>0</v>
      </c>
      <c r="J95" s="40">
        <v>0</v>
      </c>
      <c r="K95" s="40">
        <v>0</v>
      </c>
    </row>
    <row r="96" spans="1:11" ht="22.15"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10727986</v>
      </c>
      <c r="I101" s="39">
        <f>I89+I100</f>
        <v>-11491165</v>
      </c>
      <c r="J101" s="39">
        <f>J89+J100</f>
        <v>3978360</v>
      </c>
      <c r="K101" s="39">
        <f>K89+K100</f>
        <v>-8804189</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M40" sqref="M40"/>
    </sheetView>
  </sheetViews>
  <sheetFormatPr defaultColWidth="9.140625" defaultRowHeight="12.75"/>
  <cols>
    <col min="1" max="7" width="9.140625" style="21"/>
    <col min="8" max="9" width="30.28515625" style="51" customWidth="1"/>
    <col min="10" max="16384" width="9.140625" style="21"/>
  </cols>
  <sheetData>
    <row r="1" spans="1:9">
      <c r="A1" s="235" t="s">
        <v>206</v>
      </c>
      <c r="B1" s="236"/>
      <c r="C1" s="236"/>
      <c r="D1" s="236"/>
      <c r="E1" s="236"/>
      <c r="F1" s="236"/>
      <c r="G1" s="236"/>
      <c r="H1" s="236"/>
      <c r="I1" s="236"/>
    </row>
    <row r="2" spans="1:9" ht="12.75" customHeight="1">
      <c r="A2" s="227" t="s">
        <v>450</v>
      </c>
      <c r="B2" s="194"/>
      <c r="C2" s="194"/>
      <c r="D2" s="194"/>
      <c r="E2" s="194"/>
      <c r="F2" s="194"/>
      <c r="G2" s="194"/>
      <c r="H2" s="194"/>
      <c r="I2" s="194"/>
    </row>
    <row r="3" spans="1:9">
      <c r="A3" s="244" t="s">
        <v>355</v>
      </c>
      <c r="B3" s="245"/>
      <c r="C3" s="245"/>
      <c r="D3" s="245"/>
      <c r="E3" s="245"/>
      <c r="F3" s="245"/>
      <c r="G3" s="245"/>
      <c r="H3" s="245"/>
      <c r="I3" s="245"/>
    </row>
    <row r="4" spans="1:9" ht="12.75" customHeight="1">
      <c r="A4" s="240" t="s">
        <v>444</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13042355</v>
      </c>
      <c r="I8" s="43">
        <v>4944408</v>
      </c>
    </row>
    <row r="9" spans="1:9" ht="12.75" customHeight="1">
      <c r="A9" s="249" t="s">
        <v>211</v>
      </c>
      <c r="B9" s="250"/>
      <c r="C9" s="250"/>
      <c r="D9" s="250"/>
      <c r="E9" s="250"/>
      <c r="F9" s="251"/>
      <c r="G9" s="25">
        <v>2</v>
      </c>
      <c r="H9" s="44">
        <f>H10+H11+H12+H13+H14+H15+H16+H17</f>
        <v>9782639</v>
      </c>
      <c r="I9" s="44">
        <f>I10+I11+I12+I13+I14+I15+I16+I17</f>
        <v>15765636</v>
      </c>
    </row>
    <row r="10" spans="1:9" ht="12.75" customHeight="1">
      <c r="A10" s="241" t="s">
        <v>212</v>
      </c>
      <c r="B10" s="242"/>
      <c r="C10" s="242"/>
      <c r="D10" s="242"/>
      <c r="E10" s="242"/>
      <c r="F10" s="243"/>
      <c r="G10" s="26">
        <v>3</v>
      </c>
      <c r="H10" s="45">
        <v>13908566</v>
      </c>
      <c r="I10" s="45">
        <v>14243717</v>
      </c>
    </row>
    <row r="11" spans="1:9" ht="22.15" customHeight="1">
      <c r="A11" s="241" t="s">
        <v>213</v>
      </c>
      <c r="B11" s="242"/>
      <c r="C11" s="242"/>
      <c r="D11" s="242"/>
      <c r="E11" s="242"/>
      <c r="F11" s="243"/>
      <c r="G11" s="26">
        <v>4</v>
      </c>
      <c r="H11" s="45">
        <v>-6817619</v>
      </c>
      <c r="I11" s="45">
        <v>0</v>
      </c>
    </row>
    <row r="12" spans="1:9" ht="23.45"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2691692</v>
      </c>
      <c r="I14" s="45">
        <v>1521919</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15" customHeight="1">
      <c r="A17" s="241" t="s">
        <v>219</v>
      </c>
      <c r="B17" s="242"/>
      <c r="C17" s="242"/>
      <c r="D17" s="242"/>
      <c r="E17" s="242"/>
      <c r="F17" s="243"/>
      <c r="G17" s="26">
        <v>10</v>
      </c>
      <c r="H17" s="45">
        <v>0</v>
      </c>
      <c r="I17" s="45">
        <v>0</v>
      </c>
    </row>
    <row r="18" spans="1:9" ht="28.15" customHeight="1">
      <c r="A18" s="246" t="s">
        <v>390</v>
      </c>
      <c r="B18" s="247"/>
      <c r="C18" s="247"/>
      <c r="D18" s="247"/>
      <c r="E18" s="247"/>
      <c r="F18" s="248"/>
      <c r="G18" s="25">
        <v>11</v>
      </c>
      <c r="H18" s="44">
        <f>H8+H9</f>
        <v>22824994</v>
      </c>
      <c r="I18" s="44">
        <f>I8+I9</f>
        <v>20710044</v>
      </c>
    </row>
    <row r="19" spans="1:9" ht="12.75" customHeight="1">
      <c r="A19" s="249" t="s">
        <v>220</v>
      </c>
      <c r="B19" s="250"/>
      <c r="C19" s="250"/>
      <c r="D19" s="250"/>
      <c r="E19" s="250"/>
      <c r="F19" s="251"/>
      <c r="G19" s="25">
        <v>12</v>
      </c>
      <c r="H19" s="44">
        <f>H20+H21+H22+H23</f>
        <v>-1189887</v>
      </c>
      <c r="I19" s="44">
        <f>I20+I21+I22+I23</f>
        <v>-2463505</v>
      </c>
    </row>
    <row r="20" spans="1:9" ht="12.75" customHeight="1">
      <c r="A20" s="241" t="s">
        <v>221</v>
      </c>
      <c r="B20" s="242"/>
      <c r="C20" s="242"/>
      <c r="D20" s="242"/>
      <c r="E20" s="242"/>
      <c r="F20" s="243"/>
      <c r="G20" s="26">
        <v>13</v>
      </c>
      <c r="H20" s="45">
        <v>-1368341</v>
      </c>
      <c r="I20" s="45">
        <v>-2096358</v>
      </c>
    </row>
    <row r="21" spans="1:9" ht="12.75" customHeight="1">
      <c r="A21" s="241" t="s">
        <v>222</v>
      </c>
      <c r="B21" s="242"/>
      <c r="C21" s="242"/>
      <c r="D21" s="242"/>
      <c r="E21" s="242"/>
      <c r="F21" s="243"/>
      <c r="G21" s="26">
        <v>14</v>
      </c>
      <c r="H21" s="45">
        <v>441360</v>
      </c>
      <c r="I21" s="45">
        <v>-456105</v>
      </c>
    </row>
    <row r="22" spans="1:9" ht="12.75" customHeight="1">
      <c r="A22" s="241" t="s">
        <v>223</v>
      </c>
      <c r="B22" s="242"/>
      <c r="C22" s="242"/>
      <c r="D22" s="242"/>
      <c r="E22" s="242"/>
      <c r="F22" s="243"/>
      <c r="G22" s="26">
        <v>15</v>
      </c>
      <c r="H22" s="45">
        <v>119473</v>
      </c>
      <c r="I22" s="45">
        <v>-74706</v>
      </c>
    </row>
    <row r="23" spans="1:9" ht="12.75" customHeight="1">
      <c r="A23" s="241" t="s">
        <v>224</v>
      </c>
      <c r="B23" s="242"/>
      <c r="C23" s="242"/>
      <c r="D23" s="242"/>
      <c r="E23" s="242"/>
      <c r="F23" s="243"/>
      <c r="G23" s="26">
        <v>16</v>
      </c>
      <c r="H23" s="45">
        <v>-382379</v>
      </c>
      <c r="I23" s="45">
        <v>163664</v>
      </c>
    </row>
    <row r="24" spans="1:9" ht="12.75" customHeight="1">
      <c r="A24" s="246" t="s">
        <v>225</v>
      </c>
      <c r="B24" s="247"/>
      <c r="C24" s="247"/>
      <c r="D24" s="247"/>
      <c r="E24" s="247"/>
      <c r="F24" s="248"/>
      <c r="G24" s="25">
        <v>17</v>
      </c>
      <c r="H24" s="44">
        <f>H18+H19</f>
        <v>21635107</v>
      </c>
      <c r="I24" s="44">
        <f>I18+I19</f>
        <v>18246539</v>
      </c>
    </row>
    <row r="25" spans="1:9" ht="12.75" customHeight="1">
      <c r="A25" s="237" t="s">
        <v>226</v>
      </c>
      <c r="B25" s="238"/>
      <c r="C25" s="238"/>
      <c r="D25" s="238"/>
      <c r="E25" s="238"/>
      <c r="F25" s="239"/>
      <c r="G25" s="26">
        <v>18</v>
      </c>
      <c r="H25" s="45">
        <v>-3101462</v>
      </c>
      <c r="I25" s="45">
        <v>-2090192</v>
      </c>
    </row>
    <row r="26" spans="1:9" ht="12.75" customHeight="1">
      <c r="A26" s="237" t="s">
        <v>227</v>
      </c>
      <c r="B26" s="238"/>
      <c r="C26" s="238"/>
      <c r="D26" s="238"/>
      <c r="E26" s="238"/>
      <c r="F26" s="239"/>
      <c r="G26" s="26">
        <v>19</v>
      </c>
      <c r="H26" s="45">
        <v>0</v>
      </c>
      <c r="I26" s="45">
        <v>-576864</v>
      </c>
    </row>
    <row r="27" spans="1:9" ht="25.9" customHeight="1">
      <c r="A27" s="264" t="s">
        <v>228</v>
      </c>
      <c r="B27" s="265"/>
      <c r="C27" s="265"/>
      <c r="D27" s="265"/>
      <c r="E27" s="265"/>
      <c r="F27" s="266"/>
      <c r="G27" s="27">
        <v>20</v>
      </c>
      <c r="H27" s="46">
        <f>H24+H25+H26</f>
        <v>18533645</v>
      </c>
      <c r="I27" s="46">
        <f>I24+I25+I26</f>
        <v>15579483</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8160088</v>
      </c>
      <c r="I29" s="47">
        <v>0</v>
      </c>
    </row>
    <row r="30" spans="1:9" ht="12.75" customHeight="1">
      <c r="A30" s="237" t="s">
        <v>231</v>
      </c>
      <c r="B30" s="238"/>
      <c r="C30" s="238"/>
      <c r="D30" s="238"/>
      <c r="E30" s="238"/>
      <c r="F30" s="239"/>
      <c r="G30" s="26">
        <v>22</v>
      </c>
      <c r="H30" s="48">
        <v>0</v>
      </c>
      <c r="I30" s="48">
        <v>0</v>
      </c>
    </row>
    <row r="31" spans="1:9" ht="12.75" customHeight="1">
      <c r="A31" s="237" t="s">
        <v>232</v>
      </c>
      <c r="B31" s="238"/>
      <c r="C31" s="238"/>
      <c r="D31" s="238"/>
      <c r="E31" s="238"/>
      <c r="F31" s="239"/>
      <c r="G31" s="26">
        <v>23</v>
      </c>
      <c r="H31" s="48">
        <v>1020</v>
      </c>
      <c r="I31" s="48">
        <v>707</v>
      </c>
    </row>
    <row r="32" spans="1:9" ht="12.75" customHeight="1">
      <c r="A32" s="237" t="s">
        <v>233</v>
      </c>
      <c r="B32" s="238"/>
      <c r="C32" s="238"/>
      <c r="D32" s="238"/>
      <c r="E32" s="238"/>
      <c r="F32" s="239"/>
      <c r="G32" s="26">
        <v>24</v>
      </c>
      <c r="H32" s="48">
        <v>0</v>
      </c>
      <c r="I32" s="48">
        <v>0</v>
      </c>
    </row>
    <row r="33" spans="1:9" ht="12.75" customHeight="1">
      <c r="A33" s="237" t="s">
        <v>234</v>
      </c>
      <c r="B33" s="238"/>
      <c r="C33" s="238"/>
      <c r="D33" s="238"/>
      <c r="E33" s="238"/>
      <c r="F33" s="239"/>
      <c r="G33" s="26">
        <v>25</v>
      </c>
      <c r="H33" s="48">
        <v>0</v>
      </c>
      <c r="I33" s="48">
        <v>272000</v>
      </c>
    </row>
    <row r="34" spans="1:9" ht="12.75" customHeight="1">
      <c r="A34" s="237" t="s">
        <v>235</v>
      </c>
      <c r="B34" s="238"/>
      <c r="C34" s="238"/>
      <c r="D34" s="238"/>
      <c r="E34" s="238"/>
      <c r="F34" s="239"/>
      <c r="G34" s="26">
        <v>26</v>
      </c>
      <c r="H34" s="48">
        <v>0</v>
      </c>
      <c r="I34" s="48">
        <v>0</v>
      </c>
    </row>
    <row r="35" spans="1:9" ht="26.45" customHeight="1">
      <c r="A35" s="246" t="s">
        <v>236</v>
      </c>
      <c r="B35" s="247"/>
      <c r="C35" s="247"/>
      <c r="D35" s="247"/>
      <c r="E35" s="247"/>
      <c r="F35" s="248"/>
      <c r="G35" s="25">
        <v>27</v>
      </c>
      <c r="H35" s="49">
        <f>H29+H30+H31+H32+H33+H34</f>
        <v>8161108</v>
      </c>
      <c r="I35" s="49">
        <f>I29+I30+I31+I32+I33+I34</f>
        <v>272707</v>
      </c>
    </row>
    <row r="36" spans="1:9" ht="22.9" customHeight="1">
      <c r="A36" s="237" t="s">
        <v>237</v>
      </c>
      <c r="B36" s="238"/>
      <c r="C36" s="238"/>
      <c r="D36" s="238"/>
      <c r="E36" s="238"/>
      <c r="F36" s="239"/>
      <c r="G36" s="26">
        <v>28</v>
      </c>
      <c r="H36" s="48">
        <v>-4221964</v>
      </c>
      <c r="I36" s="48">
        <v>-4696378</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-4221964</v>
      </c>
      <c r="I41" s="49">
        <f>I36+I37+I38+I39+I40</f>
        <v>-4696378</v>
      </c>
    </row>
    <row r="42" spans="1:9" ht="29.45" customHeight="1">
      <c r="A42" s="264" t="s">
        <v>243</v>
      </c>
      <c r="B42" s="265"/>
      <c r="C42" s="265"/>
      <c r="D42" s="265"/>
      <c r="E42" s="265"/>
      <c r="F42" s="266"/>
      <c r="G42" s="27">
        <v>34</v>
      </c>
      <c r="H42" s="50">
        <f>H35+H41</f>
        <v>3939144</v>
      </c>
      <c r="I42" s="50">
        <f>I35+I41</f>
        <v>-4423671</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15" customHeight="1">
      <c r="A45" s="237" t="s">
        <v>246</v>
      </c>
      <c r="B45" s="238"/>
      <c r="C45" s="238"/>
      <c r="D45" s="238"/>
      <c r="E45" s="238"/>
      <c r="F45" s="239"/>
      <c r="G45" s="26">
        <v>36</v>
      </c>
      <c r="H45" s="48">
        <v>0</v>
      </c>
      <c r="I45" s="48">
        <v>0</v>
      </c>
    </row>
    <row r="46" spans="1:9" ht="12.75" customHeight="1">
      <c r="A46" s="237" t="s">
        <v>247</v>
      </c>
      <c r="B46" s="238"/>
      <c r="C46" s="238"/>
      <c r="D46" s="238"/>
      <c r="E46" s="238"/>
      <c r="F46" s="239"/>
      <c r="G46" s="26">
        <v>37</v>
      </c>
      <c r="H46" s="48">
        <v>0</v>
      </c>
      <c r="I46" s="48">
        <v>23441062</v>
      </c>
    </row>
    <row r="47" spans="1:9" ht="12.75" customHeight="1">
      <c r="A47" s="237" t="s">
        <v>248</v>
      </c>
      <c r="B47" s="238"/>
      <c r="C47" s="238"/>
      <c r="D47" s="238"/>
      <c r="E47" s="238"/>
      <c r="F47" s="239"/>
      <c r="G47" s="26">
        <v>38</v>
      </c>
      <c r="H47" s="48">
        <v>0</v>
      </c>
      <c r="I47" s="48">
        <v>0</v>
      </c>
    </row>
    <row r="48" spans="1:9" ht="22.15" customHeight="1">
      <c r="A48" s="246" t="s">
        <v>249</v>
      </c>
      <c r="B48" s="247"/>
      <c r="C48" s="247"/>
      <c r="D48" s="247"/>
      <c r="E48" s="247"/>
      <c r="F48" s="248"/>
      <c r="G48" s="25">
        <v>39</v>
      </c>
      <c r="H48" s="49">
        <f>H44+H45+H46+H47</f>
        <v>0</v>
      </c>
      <c r="I48" s="49">
        <f>I44+I45+I46+I47</f>
        <v>23441062</v>
      </c>
    </row>
    <row r="49" spans="1:9" ht="24.6" customHeight="1">
      <c r="A49" s="237" t="s">
        <v>389</v>
      </c>
      <c r="B49" s="238"/>
      <c r="C49" s="238"/>
      <c r="D49" s="238"/>
      <c r="E49" s="238"/>
      <c r="F49" s="239"/>
      <c r="G49" s="26">
        <v>40</v>
      </c>
      <c r="H49" s="48">
        <v>-21915189</v>
      </c>
      <c r="I49" s="48">
        <v>-30750575</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-21915189</v>
      </c>
      <c r="I54" s="49">
        <f>I49+I50+I51+I52+I53</f>
        <v>-30750575</v>
      </c>
    </row>
    <row r="55" spans="1:9" ht="29.45" customHeight="1">
      <c r="A55" s="267" t="s">
        <v>255</v>
      </c>
      <c r="B55" s="268"/>
      <c r="C55" s="268"/>
      <c r="D55" s="268"/>
      <c r="E55" s="268"/>
      <c r="F55" s="269"/>
      <c r="G55" s="25">
        <v>46</v>
      </c>
      <c r="H55" s="49">
        <f>H48+H54</f>
        <v>-21915189</v>
      </c>
      <c r="I55" s="49">
        <f>I48+I54</f>
        <v>-7309513</v>
      </c>
    </row>
    <row r="56" spans="1:9">
      <c r="A56" s="237" t="s">
        <v>256</v>
      </c>
      <c r="B56" s="238"/>
      <c r="C56" s="238"/>
      <c r="D56" s="238"/>
      <c r="E56" s="238"/>
      <c r="F56" s="239"/>
      <c r="G56" s="26">
        <v>47</v>
      </c>
      <c r="H56" s="48">
        <v>0</v>
      </c>
      <c r="I56" s="48">
        <v>0</v>
      </c>
    </row>
    <row r="57" spans="1:9" ht="26.45" customHeight="1">
      <c r="A57" s="267" t="s">
        <v>257</v>
      </c>
      <c r="B57" s="268"/>
      <c r="C57" s="268"/>
      <c r="D57" s="268"/>
      <c r="E57" s="268"/>
      <c r="F57" s="269"/>
      <c r="G57" s="25">
        <v>48</v>
      </c>
      <c r="H57" s="49">
        <f>H27+H42+H55+H56</f>
        <v>557600</v>
      </c>
      <c r="I57" s="49">
        <f>I27+I42+I55+I56</f>
        <v>3846299</v>
      </c>
    </row>
    <row r="58" spans="1:9">
      <c r="A58" s="270" t="s">
        <v>258</v>
      </c>
      <c r="B58" s="271"/>
      <c r="C58" s="271"/>
      <c r="D58" s="271"/>
      <c r="E58" s="271"/>
      <c r="F58" s="272"/>
      <c r="G58" s="26">
        <v>49</v>
      </c>
      <c r="H58" s="48">
        <v>18846705</v>
      </c>
      <c r="I58" s="48">
        <v>19404305</v>
      </c>
    </row>
    <row r="59" spans="1:9" ht="31.15" customHeight="1">
      <c r="A59" s="264" t="s">
        <v>259</v>
      </c>
      <c r="B59" s="265"/>
      <c r="C59" s="265"/>
      <c r="D59" s="265"/>
      <c r="E59" s="265"/>
      <c r="F59" s="266"/>
      <c r="G59" s="27">
        <v>50</v>
      </c>
      <c r="H59" s="50">
        <f>H57+H58</f>
        <v>19404305</v>
      </c>
      <c r="I59" s="50">
        <f>I57+I58</f>
        <v>23250604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33" sqref="K33"/>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5" t="s">
        <v>260</v>
      </c>
      <c r="B1" s="236"/>
      <c r="C1" s="236"/>
      <c r="D1" s="236"/>
      <c r="E1" s="236"/>
      <c r="F1" s="236"/>
      <c r="G1" s="236"/>
      <c r="H1" s="236"/>
      <c r="I1" s="236"/>
    </row>
    <row r="2" spans="1:9" ht="12.75" customHeight="1">
      <c r="A2" s="227" t="s">
        <v>449</v>
      </c>
      <c r="B2" s="194"/>
      <c r="C2" s="194"/>
      <c r="D2" s="194"/>
      <c r="E2" s="194"/>
      <c r="F2" s="194"/>
      <c r="G2" s="194"/>
      <c r="H2" s="194"/>
      <c r="I2" s="194"/>
    </row>
    <row r="3" spans="1:9">
      <c r="A3" s="282" t="s">
        <v>355</v>
      </c>
      <c r="B3" s="283"/>
      <c r="C3" s="283"/>
      <c r="D3" s="283"/>
      <c r="E3" s="283"/>
      <c r="F3" s="283"/>
      <c r="G3" s="283"/>
      <c r="H3" s="283"/>
      <c r="I3" s="283"/>
    </row>
    <row r="4" spans="1:9" ht="12.75" customHeight="1">
      <c r="A4" s="240" t="s">
        <v>444</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3">
        <v>0</v>
      </c>
      <c r="I9" s="53">
        <v>0</v>
      </c>
    </row>
    <row r="10" spans="1:9">
      <c r="A10" s="274" t="s">
        <v>263</v>
      </c>
      <c r="B10" s="274"/>
      <c r="C10" s="274"/>
      <c r="D10" s="274"/>
      <c r="E10" s="274"/>
      <c r="F10" s="274"/>
      <c r="G10" s="30">
        <v>3</v>
      </c>
      <c r="H10" s="53">
        <v>0</v>
      </c>
      <c r="I10" s="53">
        <v>0</v>
      </c>
    </row>
    <row r="11" spans="1:9">
      <c r="A11" s="274" t="s">
        <v>264</v>
      </c>
      <c r="B11" s="274"/>
      <c r="C11" s="274"/>
      <c r="D11" s="274"/>
      <c r="E11" s="274"/>
      <c r="F11" s="274"/>
      <c r="G11" s="30">
        <v>4</v>
      </c>
      <c r="H11" s="53">
        <v>0</v>
      </c>
      <c r="I11" s="53">
        <v>0</v>
      </c>
    </row>
    <row r="12" spans="1:9">
      <c r="A12" s="274" t="s">
        <v>265</v>
      </c>
      <c r="B12" s="274"/>
      <c r="C12" s="274"/>
      <c r="D12" s="274"/>
      <c r="E12" s="274"/>
      <c r="F12" s="274"/>
      <c r="G12" s="30">
        <v>5</v>
      </c>
      <c r="H12" s="53">
        <v>0</v>
      </c>
      <c r="I12" s="53">
        <v>0</v>
      </c>
    </row>
    <row r="13" spans="1:9">
      <c r="A13" s="274" t="s">
        <v>266</v>
      </c>
      <c r="B13" s="274"/>
      <c r="C13" s="274"/>
      <c r="D13" s="274"/>
      <c r="E13" s="274"/>
      <c r="F13" s="274"/>
      <c r="G13" s="30">
        <v>6</v>
      </c>
      <c r="H13" s="53">
        <v>0</v>
      </c>
      <c r="I13" s="53">
        <v>0</v>
      </c>
    </row>
    <row r="14" spans="1:9">
      <c r="A14" s="274" t="s">
        <v>267</v>
      </c>
      <c r="B14" s="274"/>
      <c r="C14" s="274"/>
      <c r="D14" s="274"/>
      <c r="E14" s="274"/>
      <c r="F14" s="274"/>
      <c r="G14" s="30">
        <v>7</v>
      </c>
      <c r="H14" s="53">
        <v>0</v>
      </c>
      <c r="I14" s="53">
        <v>0</v>
      </c>
    </row>
    <row r="15" spans="1:9">
      <c r="A15" s="274" t="s">
        <v>268</v>
      </c>
      <c r="B15" s="274"/>
      <c r="C15" s="274"/>
      <c r="D15" s="274"/>
      <c r="E15" s="274"/>
      <c r="F15" s="274"/>
      <c r="G15" s="30">
        <v>8</v>
      </c>
      <c r="H15" s="53">
        <v>0</v>
      </c>
      <c r="I15" s="53">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5"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3">
        <v>0</v>
      </c>
      <c r="I22" s="53">
        <v>0</v>
      </c>
    </row>
    <row r="23" spans="1:9">
      <c r="A23" s="274" t="s">
        <v>275</v>
      </c>
      <c r="B23" s="274"/>
      <c r="C23" s="274"/>
      <c r="D23" s="274"/>
      <c r="E23" s="274"/>
      <c r="F23" s="274"/>
      <c r="G23" s="30">
        <v>15</v>
      </c>
      <c r="H23" s="53">
        <v>0</v>
      </c>
      <c r="I23" s="53">
        <v>0</v>
      </c>
    </row>
    <row r="24" spans="1:9">
      <c r="A24" s="274" t="s">
        <v>276</v>
      </c>
      <c r="B24" s="274"/>
      <c r="C24" s="274"/>
      <c r="D24" s="274"/>
      <c r="E24" s="274"/>
      <c r="F24" s="274"/>
      <c r="G24" s="30">
        <v>16</v>
      </c>
      <c r="H24" s="53">
        <v>0</v>
      </c>
      <c r="I24" s="53">
        <v>0</v>
      </c>
    </row>
    <row r="25" spans="1:9">
      <c r="A25" s="274" t="s">
        <v>277</v>
      </c>
      <c r="B25" s="274"/>
      <c r="C25" s="274"/>
      <c r="D25" s="274"/>
      <c r="E25" s="274"/>
      <c r="F25" s="274"/>
      <c r="G25" s="30">
        <v>17</v>
      </c>
      <c r="H25" s="53">
        <v>0</v>
      </c>
      <c r="I25" s="53">
        <v>0</v>
      </c>
    </row>
    <row r="26" spans="1:9">
      <c r="A26" s="274" t="s">
        <v>278</v>
      </c>
      <c r="B26" s="274"/>
      <c r="C26" s="274"/>
      <c r="D26" s="274"/>
      <c r="E26" s="274"/>
      <c r="F26" s="274"/>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15" customHeight="1">
      <c r="A37" s="273" t="s">
        <v>288</v>
      </c>
      <c r="B37" s="273"/>
      <c r="C37" s="273"/>
      <c r="D37" s="273"/>
      <c r="E37" s="273"/>
      <c r="F37" s="273"/>
      <c r="G37" s="30">
        <v>28</v>
      </c>
      <c r="H37" s="53">
        <v>0</v>
      </c>
      <c r="I37" s="53">
        <v>0</v>
      </c>
    </row>
    <row r="38" spans="1:9">
      <c r="A38" s="273" t="s">
        <v>289</v>
      </c>
      <c r="B38" s="273"/>
      <c r="C38" s="273"/>
      <c r="D38" s="273"/>
      <c r="E38" s="273"/>
      <c r="F38" s="273"/>
      <c r="G38" s="30">
        <v>29</v>
      </c>
      <c r="H38" s="53">
        <v>0</v>
      </c>
      <c r="I38" s="53">
        <v>0</v>
      </c>
    </row>
    <row r="39" spans="1:9">
      <c r="A39" s="273" t="s">
        <v>290</v>
      </c>
      <c r="B39" s="273"/>
      <c r="C39" s="273"/>
      <c r="D39" s="273"/>
      <c r="E39" s="273"/>
      <c r="F39" s="273"/>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5" zoomScale="80" zoomScaleNormal="100" zoomScaleSheetLayoutView="80" workbookViewId="0">
      <selection activeCell="T40" sqref="T40"/>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6" t="s">
        <v>302</v>
      </c>
      <c r="B1" s="287"/>
      <c r="C1" s="287"/>
      <c r="D1" s="287"/>
      <c r="E1" s="287"/>
      <c r="F1" s="287"/>
      <c r="G1" s="287"/>
      <c r="H1" s="287"/>
      <c r="I1" s="287"/>
      <c r="J1" s="287"/>
      <c r="K1" s="56"/>
    </row>
    <row r="2" spans="1:23" ht="15.75">
      <c r="A2" s="2"/>
      <c r="B2" s="3"/>
      <c r="C2" s="288" t="s">
        <v>303</v>
      </c>
      <c r="D2" s="288"/>
      <c r="E2" s="10">
        <v>43466</v>
      </c>
      <c r="F2" s="4" t="s">
        <v>0</v>
      </c>
      <c r="G2" s="10">
        <v>43830</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123443450</v>
      </c>
      <c r="I7" s="65">
        <v>0</v>
      </c>
      <c r="J7" s="65">
        <v>0</v>
      </c>
      <c r="K7" s="65">
        <v>0</v>
      </c>
      <c r="L7" s="65">
        <v>0</v>
      </c>
      <c r="M7" s="65">
        <v>0</v>
      </c>
      <c r="N7" s="65">
        <v>54526736</v>
      </c>
      <c r="O7" s="65">
        <v>1718711</v>
      </c>
      <c r="P7" s="65">
        <v>0</v>
      </c>
      <c r="Q7" s="65">
        <v>0</v>
      </c>
      <c r="R7" s="65">
        <v>0</v>
      </c>
      <c r="S7" s="65">
        <v>16622035</v>
      </c>
      <c r="T7" s="65">
        <v>0</v>
      </c>
      <c r="U7" s="66">
        <f>H7+I7+J7+K7-L7+M7+N7+O7+P7+Q7+R7+S7+T7</f>
        <v>196310932</v>
      </c>
      <c r="V7" s="65">
        <v>0</v>
      </c>
      <c r="W7" s="66">
        <f>U7+V7</f>
        <v>196310932</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1718711</v>
      </c>
      <c r="P10" s="66">
        <f t="shared" si="2"/>
        <v>0</v>
      </c>
      <c r="Q10" s="66">
        <f t="shared" si="2"/>
        <v>0</v>
      </c>
      <c r="R10" s="66">
        <f t="shared" si="2"/>
        <v>0</v>
      </c>
      <c r="S10" s="66">
        <f t="shared" si="2"/>
        <v>16622035</v>
      </c>
      <c r="T10" s="66">
        <f t="shared" si="2"/>
        <v>0</v>
      </c>
      <c r="U10" s="66">
        <f t="shared" si="2"/>
        <v>196310932</v>
      </c>
      <c r="V10" s="66">
        <f t="shared" si="2"/>
        <v>0</v>
      </c>
      <c r="W10" s="66">
        <f t="shared" si="2"/>
        <v>196310932</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10727986</v>
      </c>
      <c r="U11" s="66">
        <f>H11+I11+J11+K11-L11+M11+N11+O11+P11+Q11+R11+S11+T11</f>
        <v>10727986</v>
      </c>
      <c r="V11" s="65">
        <v>0</v>
      </c>
      <c r="W11" s="66">
        <f t="shared" ref="W11:W28" si="3">U11+V11</f>
        <v>10727986</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1718711</v>
      </c>
      <c r="P29" s="68">
        <f t="shared" si="5"/>
        <v>0</v>
      </c>
      <c r="Q29" s="68">
        <f t="shared" si="5"/>
        <v>0</v>
      </c>
      <c r="R29" s="68">
        <f t="shared" si="5"/>
        <v>0</v>
      </c>
      <c r="S29" s="68">
        <f t="shared" si="5"/>
        <v>16622035</v>
      </c>
      <c r="T29" s="68">
        <f t="shared" si="5"/>
        <v>10727986</v>
      </c>
      <c r="U29" s="68">
        <f t="shared" si="5"/>
        <v>207038918</v>
      </c>
      <c r="V29" s="68">
        <f t="shared" si="5"/>
        <v>0</v>
      </c>
      <c r="W29" s="68">
        <f t="shared" si="5"/>
        <v>207038918</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10727986</v>
      </c>
      <c r="U32" s="66">
        <f t="shared" si="7"/>
        <v>10727986</v>
      </c>
      <c r="V32" s="66">
        <f t="shared" si="7"/>
        <v>0</v>
      </c>
      <c r="W32" s="66">
        <f t="shared" si="7"/>
        <v>10727986</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123443450</v>
      </c>
      <c r="I35" s="65">
        <v>0</v>
      </c>
      <c r="J35" s="65">
        <v>0</v>
      </c>
      <c r="K35" s="65">
        <v>0</v>
      </c>
      <c r="L35" s="65">
        <v>0</v>
      </c>
      <c r="M35" s="65">
        <v>0</v>
      </c>
      <c r="N35" s="65">
        <v>54526736</v>
      </c>
      <c r="O35" s="65">
        <v>1718711</v>
      </c>
      <c r="P35" s="65">
        <v>0</v>
      </c>
      <c r="Q35" s="65">
        <v>0</v>
      </c>
      <c r="R35" s="65">
        <v>0</v>
      </c>
      <c r="S35" s="65">
        <v>27350021</v>
      </c>
      <c r="T35" s="65">
        <v>0</v>
      </c>
      <c r="U35" s="69">
        <f t="shared" ref="U35:U37" si="9">H35+I35+J35+K35-L35+M35+N35+O35+P35+Q35+R35+S35+T35</f>
        <v>207038918</v>
      </c>
      <c r="V35" s="65">
        <v>0</v>
      </c>
      <c r="W35" s="69">
        <f t="shared" ref="W35:W37" si="10">U35+V35</f>
        <v>207038918</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1718711</v>
      </c>
      <c r="P38" s="69">
        <f t="shared" si="11"/>
        <v>0</v>
      </c>
      <c r="Q38" s="69">
        <f t="shared" si="11"/>
        <v>0</v>
      </c>
      <c r="R38" s="69">
        <f t="shared" si="11"/>
        <v>0</v>
      </c>
      <c r="S38" s="69">
        <f t="shared" si="11"/>
        <v>27350021</v>
      </c>
      <c r="T38" s="69">
        <f t="shared" si="11"/>
        <v>0</v>
      </c>
      <c r="U38" s="69">
        <f t="shared" si="11"/>
        <v>207038918</v>
      </c>
      <c r="V38" s="69">
        <f t="shared" si="11"/>
        <v>0</v>
      </c>
      <c r="W38" s="69">
        <f t="shared" si="11"/>
        <v>207038918</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3978360</v>
      </c>
      <c r="U39" s="69">
        <f t="shared" ref="U39:U56" si="12">H39+I39+J39+K39-L39+M39+N39+O39+P39+Q39+R39+S39+T39</f>
        <v>3978360</v>
      </c>
      <c r="V39" s="65">
        <v>0</v>
      </c>
      <c r="W39" s="69">
        <f t="shared" ref="W39:W56" si="13">U39+V39</f>
        <v>3978360</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-117664</v>
      </c>
      <c r="P41" s="67">
        <v>0</v>
      </c>
      <c r="Q41" s="67">
        <v>0</v>
      </c>
      <c r="R41" s="67">
        <v>0</v>
      </c>
      <c r="S41" s="65">
        <v>0</v>
      </c>
      <c r="T41" s="65">
        <v>0</v>
      </c>
      <c r="U41" s="69">
        <f t="shared" si="12"/>
        <v>-117664</v>
      </c>
      <c r="V41" s="65">
        <v>0</v>
      </c>
      <c r="W41" s="69">
        <f t="shared" si="13"/>
        <v>-117664</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1601047</v>
      </c>
      <c r="P57" s="70">
        <f t="shared" si="14"/>
        <v>0</v>
      </c>
      <c r="Q57" s="70">
        <f t="shared" si="14"/>
        <v>0</v>
      </c>
      <c r="R57" s="70">
        <f t="shared" si="14"/>
        <v>0</v>
      </c>
      <c r="S57" s="70">
        <f t="shared" si="14"/>
        <v>27350021</v>
      </c>
      <c r="T57" s="70">
        <f t="shared" si="14"/>
        <v>3978360</v>
      </c>
      <c r="U57" s="70">
        <f t="shared" si="14"/>
        <v>210899614</v>
      </c>
      <c r="V57" s="70">
        <f t="shared" si="14"/>
        <v>0</v>
      </c>
      <c r="W57" s="70">
        <f t="shared" si="14"/>
        <v>210899614</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-117664</v>
      </c>
      <c r="P59" s="69">
        <f t="shared" si="15"/>
        <v>0</v>
      </c>
      <c r="Q59" s="69">
        <f t="shared" si="15"/>
        <v>0</v>
      </c>
      <c r="R59" s="69">
        <f t="shared" si="15"/>
        <v>0</v>
      </c>
      <c r="S59" s="69">
        <f t="shared" si="15"/>
        <v>0</v>
      </c>
      <c r="T59" s="69">
        <f t="shared" si="15"/>
        <v>0</v>
      </c>
      <c r="U59" s="69">
        <f t="shared" si="15"/>
        <v>-117664</v>
      </c>
      <c r="V59" s="69">
        <f t="shared" si="15"/>
        <v>0</v>
      </c>
      <c r="W59" s="69">
        <f t="shared" si="15"/>
        <v>-117664</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-117664</v>
      </c>
      <c r="P60" s="69">
        <f t="shared" si="16"/>
        <v>0</v>
      </c>
      <c r="Q60" s="69">
        <f t="shared" si="16"/>
        <v>0</v>
      </c>
      <c r="R60" s="69">
        <f t="shared" si="16"/>
        <v>0</v>
      </c>
      <c r="S60" s="69">
        <f t="shared" si="16"/>
        <v>0</v>
      </c>
      <c r="T60" s="69">
        <f t="shared" si="16"/>
        <v>3978360</v>
      </c>
      <c r="U60" s="69">
        <f t="shared" si="16"/>
        <v>3860696</v>
      </c>
      <c r="V60" s="69">
        <f t="shared" si="16"/>
        <v>0</v>
      </c>
      <c r="W60" s="69">
        <f t="shared" si="16"/>
        <v>3860696</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451</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2020-02-26T07:40:42Z</cp:lastPrinted>
  <dcterms:created xsi:type="dcterms:W3CDTF">2008-10-17T11:51:54Z</dcterms:created>
  <dcterms:modified xsi:type="dcterms:W3CDTF">2020-02-26T09:30:11Z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