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OBJAVA\"/>
    </mc:Choice>
  </mc:AlternateContent>
  <bookViews>
    <workbookView xWindow="0" yWindow="0" windowWidth="28800" windowHeight="12435" activeTab="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I55" i="20" l="1"/>
  <c r="I24" i="20"/>
  <c r="I27" i="20" s="1"/>
  <c r="H55" i="20"/>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9" i="19"/>
  <c r="H75" i="18"/>
  <c r="H131" i="18" s="1"/>
  <c r="H13" i="19"/>
  <c r="H60" i="19" s="1"/>
  <c r="H44" i="18"/>
  <c r="I75" i="18"/>
  <c r="I131" i="18" s="1"/>
  <c r="I13" i="19"/>
  <c r="I60" i="19" s="1"/>
  <c r="I44" i="18"/>
  <c r="I38" i="18"/>
  <c r="H38" i="18"/>
  <c r="I27" i="18"/>
  <c r="H27" i="18"/>
  <c r="I17" i="18"/>
  <c r="H10" i="18"/>
  <c r="I10" i="18"/>
  <c r="I62" i="19" l="1"/>
  <c r="I63" i="19"/>
  <c r="H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<sst xmlns="http://schemas.openxmlformats.org/spreadsheetml/2006/main" count="514" uniqueCount="452">
  <si>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</si>
  <si>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</si>
  <si>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</si>
  <si>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</si>
  <si>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</si>
  <si>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</si>
  <si>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</si>
  <si>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</si>
  <si>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</si>
  <si>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</si>
  <si>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</si>
  <si>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</si>
  <si>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</si>
  <si>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</si>
  <si>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</si>
  <si>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</si>
  <si>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</si>
  <si>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</si>
  <si>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</si>
  <si>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</si>
  <si>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</si>
  <si>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</si>
  <si>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</si>
  <si>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</si>
  <si>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</si>
  <si>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</si>
  <si>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</si>
  <si>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</si>
  <si>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</si>
  <si>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</si>
  <si>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</si>
  <si>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</si>
  <si>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</si>
  <si>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</si>
  <si>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</si>
  <si>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</si>
  <si>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</si>
  <si>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</si>
  <si>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</si>
  <si>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</si>
  <si>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</si>
  <si>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</si>
  <si>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</si>
  <si>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</si>
  <si>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</si>
  <si>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</si>
  <si>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</si>
  <si>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</si>
  <si>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</si>
  <si>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</si>
  <si>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</si>
  <si>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</si>
  <si>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</si>
  <si>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</si>
  <si>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</si>
  <si>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</si>
  <si>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</si>
  <si>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</si>
  <si>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</si>
  <si>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</si>
  <si>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</si>
  <si>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</si>
  <si>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</si>
  <si>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</si>
  <si>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</si>
  <si>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</si>
  <si>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</si>
  <si>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</si>
  <si>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</si>
  <si>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</si>
  <si>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</si>
  <si>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</si>
  <si>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</si>
  <si>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</si>
  <si>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</si>
  <si>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</si>
  <si>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</si>
  <si>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</si>
  <si>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</si>
  <si>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</si>
  <si>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</si>
  <si>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</si>
  <si>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</si>
  <si>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</si>
  <si>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</si>
  <si>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</si>
  <si>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</si>
  <si>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</si>
  <si>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</si>
  <si>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</si>
  <si>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</si>
  <si>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</si>
  <si>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</si>
  <si>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</si>
  <si>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</si>
  <si>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</si>
  <si>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</si>
  <si>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</si>
  <si>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</si>
  <si>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</si>
  <si>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</si>
  <si>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</si>
  <si>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</si>
  <si>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</si>
  <si>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</si>
  <si>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</si>
  <si>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</si>
  <si>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</si>
  <si>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</si>
  <si>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</si>
  <si>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</si>
  <si>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</si>
  <si>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</si>
  <si>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</si>
  <si>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</si>
  <si>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</si>
  <si>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</si>
  <si>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</si>
  <si>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</si>
  <si>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</si>
  <si>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</si>
  <si>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</si>
  <si>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</si>
  <si>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</si>
  <si>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</si>
  <si>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</si>
  <si>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</si>
  <si>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</si>
  <si>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</si>
  <si>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</si>
  <si>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</si>
  <si>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</si>
  <si>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</si>
  <si>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</si>
  <si>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</si>
  <si>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</si>
  <si>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</si>
  <si>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</si>
  <si>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</si>
  <si>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</si>
  <si>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</si>
  <si>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</si>
  <si>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</si>
  <si>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</si>
  <si>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</si>
  <si>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</si>
  <si>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</si>
  <si>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</si>
  <si>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</si>
  <si>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</si>
  <si>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</si>
  <si>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</si>
  <si>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</si>
  <si>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</si>
  <si>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</si>
  <si>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</si>
  <si>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</si>
  <si>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</si>
  <si>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</si>
  <si>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</si>
  <si>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</si>
  <si>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</si>
  <si>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</si>
  <si>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</si>
  <si>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</si>
  <si>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</si>
  <si>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</si>
  <si>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</si>
  <si>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</si>
  <si>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</si>
  <si>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</si>
  <si>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</si>
  <si>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</si>
  <si>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</si>
  <si>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</si>
  <si>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</si>
  <si>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</si>
  <si>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</si>
  <si>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</si>
  <si>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</si>
  <si>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</si>
  <si>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</si>
  <si>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</si>
  <si>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</si>
  <si>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</si>
  <si>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</si>
  <si>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</si>
  <si>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</si>
  <si>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</si>
  <si>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</si>
  <si>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</si>
  <si>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</si>
  <si>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</si>
  <si>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</si>
  <si>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</si>
  <si>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</si>
  <si>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</si>
  <si>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</si>
  <si>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</si>
  <si>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</si>
  <si>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</si>
  <si>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</si>
  <si>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</si>
  <si>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</si>
  <si>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</si>
  <si>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</si>
  <si>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</si>
  <si>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</si>
  <si>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</si>
  <si>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</si>
  <si>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</si>
  <si>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</si>
  <si>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</si>
  <si>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</si>
  <si>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</si>
  <si>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</si>
  <si>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</si>
  <si>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</si>
  <si>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</si>
  <si>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</si>
  <si>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</si>
  <si>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</si>
  <si>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</si>
  <si>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</si>
  <si>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</si>
  <si>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</si>
  <si>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</si>
  <si>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</si>
  <si>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</si>
  <si>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</si>
  <si>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</si>
  <si>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</si>
  <si>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</si>
  <si>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</si>
  <si>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</si>
  <si>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</si>
  <si>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</si>
  <si>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</si>
  <si>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</si>
  <si>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</si>
  <si>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</si>
  <si>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</si>
  <si>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</si>
  <si>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</si>
  <si>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</si>
  <si>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</si>
  <si>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</si>
  <si>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</si>
  <si>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</si>
  <si>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</si>
  <si>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</si>
  <si>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</si>
  <si>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</si>
  <si>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</si>
  <si>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</si>
  <si>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</si>
  <si>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</si>
  <si>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</si>
  <si>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</si>
  <si>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</si>
  <si>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</si>
  <si>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</si>
  <si>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</si>
  <si>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</si>
  <si>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</si>
  <si>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</si>
  <si>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</si>
  <si>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</si>
  <si>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</si>
  <si>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</si>
  <si>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</si>
  <si>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</si>
  <si>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</si>
  <si>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</si>
  <si>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</si>
  <si>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</si>
  <si>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</si>
  <si>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</si>
  <si>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</si>
  <si>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</si>
  <si>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</si>
  <si>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</si>
  <si>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</si>
  <si>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</si>
  <si>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</si>
  <si>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</si>
  <si>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</si>
  <si>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</si>
  <si>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</si>
  <si>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</si>
  <si>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</si>
  <si>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</si>
  <si>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</si>
  <si>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</si>
  <si>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</si>
  <si>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</si>
  <si>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</si>
  <si>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</si>
  <si>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</si>
  <si>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</si>
  <si>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</si>
  <si>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</si>
  <si>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</si>
  <si>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</si>
  <si>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</si>
  <si>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</si>
  <si>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</si>
  <si>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</si>
  <si>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</si>
  <si>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</si>
  <si>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</si>
  <si>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</si>
  <si>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</si>
  <si>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</si>
  <si>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</si>
  <si>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</si>
  <si>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</si>
  <si>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</si>
  <si>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</si>
  <si>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</si>
  <si>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</si>
  <si>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</si>
  <si>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</si>
  <si>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</si>
  <si>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</si>
  <si>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</si>
  <si>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</si>
  <si>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</si>
  <si>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</si>
  <si>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</si>
  <si>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</si>
  <si>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</si>
  <si>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</si>
  <si>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</si>
  <si>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</si>
  <si>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</si>
  <si>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</si>
  <si>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</si>
  <si>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</si>
  <si>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</si>
  <si>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</si>
  <si>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</si>
  <si>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</si>
  <si>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</si>
  <si>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</si>
  <si>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</si>
  <si>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</si>
  <si>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</si>
  <si>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</si>
  <si>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</si>
  <si>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</si>
  <si>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</si>
  <si>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</si>
  <si>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</si>
  <si>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</si>
  <si>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</si>
  <si>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</si>
  <si>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</si>
  <si>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</si>
  <si>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</si>
  <si>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</si>
  <si>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</si>
  <si>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</si>
  <si>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</si>
  <si>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</si>
  <si>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</si>
  <si>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</si>
  <si>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</si>
  <si>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</si>
  <si>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</si>
  <si>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</si>
  <si>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</si>
  <si>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</si>
  <si>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</si>
  <si>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</si>
  <si>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</si>
  <si>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</si>
  <si>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</si>
  <si>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</si>
  <si>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</si>
  <si>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</si>
  <si>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</si>
  <si>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</si>
  <si>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</si>
  <si>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</si>
  <si>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</si>
  <si>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</si>
  <si>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</si>
  <si>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</si>
  <si>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</si>
  <si>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</si>
  <si>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</si>
  <si>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</si>
  <si>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</si>
  <si>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</si>
  <si>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</si>
  <si>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</si>
  <si>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</si>
  <si>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</si>
  <si>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</si>
  <si>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</si>
  <si>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</si>
  <si>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</si>
  <si>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</si>
  <si>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</si>
  <si>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</si>
  <si>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</si>
  <si>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</si>
  <si>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</si>
  <si>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</si>
  <si>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</si>
  <si>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</si>
  <si>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</si>
  <si>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</si>
  <si>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</si>
  <si>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</si>
  <si>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</si>
  <si>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</si>
  <si>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</si>
  <si>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</si>
  <si>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</si>
  <si>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</si>
  <si>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</si>
  <si>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</si>
  <si>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</si>
  <si>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</si>
  <si>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</si>
  <si>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</si>
  <si>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</si>
  <si>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</si>
  <si>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31.12.2019</t>
  </si>
  <si>
    <t>03080757</t>
  </si>
  <si>
    <t>060015571</t>
  </si>
  <si>
    <t>98026846668</t>
  </si>
  <si>
    <t>1266</t>
  </si>
  <si>
    <t>HTP OREBIĆ d.d.</t>
  </si>
  <si>
    <t>Orebić</t>
  </si>
  <si>
    <t>Šetalište kralja Petra Krešimira IV  11</t>
  </si>
  <si>
    <t>racunovodstvo@orebic-hotels.hr</t>
  </si>
  <si>
    <t>www.orebic-hotels.hr</t>
  </si>
  <si>
    <t>HR</t>
  </si>
  <si>
    <t>7478007052CHM2MKT711</t>
  </si>
  <si>
    <t>Neda Ćendo</t>
  </si>
  <si>
    <t>020 797 690</t>
  </si>
  <si>
    <t>BDO Croatia d.o.o.za reviziju</t>
  </si>
  <si>
    <t xml:space="preserve">stanje na dan 31.12.2019 </t>
  </si>
  <si>
    <t>u razdoblju 01.01.2019 do 31.12.2019</t>
  </si>
  <si>
    <t>u razdoblju 01.01.2019. do 31.12.2019.</t>
  </si>
  <si>
    <t>Mario Filipović</t>
  </si>
  <si>
    <t>Obveznik:  HTP OREBIĆ d.d.</t>
  </si>
  <si>
    <t>Obveznik:   HTP OREBIĆ  d.d.</t>
  </si>
  <si>
    <t xml:space="preserve">                   BILJEŠKE UZ GODIŠNJE FINANCIJSKE IZVJEŠTAJE (GFI)
Naziv izdavatelja:   HTP OREBIĆ d.d. 
OIB:    98026846668
Izvještajno razdoblje:  01.01.2019 do 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</si>
</sst>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 workbookViewId="0">
      <selection activeCell="C59" sqref="C59:J59"/>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v>43466</v>
      </c>
      <c r="F4" s="141"/>
      <c r="G4" s="94" t="s">
        <v>0</v>
      </c>
      <c r="H4" s="140" t="s">
        <v>430</v>
      </c>
      <c r="I4" s="141"/>
      <c r="J4" s="31"/>
    </row>
    <row r="5" spans="1:10" s="99" customFormat="1" ht="10.15" customHeight="1">
      <c r="A5" s="142"/>
      <c r="B5" s="143"/>
      <c r="C5" s="143"/>
      <c r="D5" s="143"/>
      <c r="E5" s="143"/>
      <c r="F5" s="143"/>
      <c r="G5" s="143"/>
      <c r="H5" s="143"/>
      <c r="I5" s="143"/>
      <c r="J5" s="144"/>
    </row>
    <row r="6" spans="1:10" ht="20.45" customHeight="1">
      <c r="A6" s="89"/>
      <c r="B6" s="100" t="s">
        <v>411</v>
      </c>
      <c r="C6" s="90"/>
      <c r="D6" s="90"/>
      <c r="E6" s="112">
        <v>2019</v>
      </c>
      <c r="F6" s="101"/>
      <c r="G6" s="94"/>
      <c r="H6" s="101"/>
      <c r="I6" s="101"/>
      <c r="J6" s="40"/>
    </row>
    <row r="7" spans="1:10" s="103" customFormat="1" ht="10.9" customHeight="1">
      <c r="A7" s="89"/>
      <c r="B7" s="90"/>
      <c r="C7" s="90"/>
      <c r="D7" s="90"/>
      <c r="E7" s="102"/>
      <c r="F7" s="102"/>
      <c r="G7" s="94"/>
      <c r="H7" s="102"/>
      <c r="I7" s="102"/>
      <c r="J7" s="40"/>
    </row>
    <row r="8" spans="1:10" ht="37.9" customHeight="1">
      <c r="A8" s="147" t="s">
        <v>412</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431</v>
      </c>
      <c r="D10" s="152"/>
      <c r="E10" s="84"/>
      <c r="F10" s="153" t="s">
        <v>413</v>
      </c>
      <c r="G10" s="154"/>
      <c r="H10" s="155" t="s">
        <v>440</v>
      </c>
      <c r="I10" s="156"/>
      <c r="J10" s="34"/>
    </row>
    <row r="11" spans="1:10" ht="15.6" customHeight="1">
      <c r="A11" s="33"/>
      <c r="B11" s="82"/>
      <c r="C11" s="82"/>
      <c r="D11" s="82"/>
      <c r="E11" s="145"/>
      <c r="F11" s="145"/>
      <c r="G11" s="145"/>
      <c r="H11" s="145"/>
      <c r="I11" s="85"/>
      <c r="J11" s="34"/>
    </row>
    <row r="12" spans="1:10" ht="21" customHeight="1">
      <c r="A12" s="120" t="s">
        <v>405</v>
      </c>
      <c r="B12" s="150"/>
      <c r="C12" s="151" t="s">
        <v>432</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433</v>
      </c>
      <c r="D14" s="152"/>
      <c r="E14" s="157"/>
      <c r="F14" s="158"/>
      <c r="G14" s="98" t="s">
        <v>414</v>
      </c>
      <c r="H14" s="155" t="s">
        <v>441</v>
      </c>
      <c r="I14" s="156"/>
      <c r="J14" s="95"/>
    </row>
    <row r="15" spans="1:10" ht="14.45" customHeight="1">
      <c r="A15" s="84"/>
      <c r="B15" s="85"/>
      <c r="C15" s="82"/>
      <c r="D15" s="82"/>
      <c r="E15" s="119"/>
      <c r="F15" s="119"/>
      <c r="G15" s="119"/>
      <c r="H15" s="119"/>
      <c r="I15" s="82"/>
      <c r="J15" s="35"/>
    </row>
    <row r="16" spans="1:10" ht="13.15" customHeight="1">
      <c r="A16" s="120" t="s">
        <v>415</v>
      </c>
      <c r="B16" s="160"/>
      <c r="C16" s="151" t="s">
        <v>434</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435</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20250</v>
      </c>
      <c r="D20" s="156"/>
      <c r="E20" s="119"/>
      <c r="F20" s="119"/>
      <c r="G20" s="164" t="s">
        <v>436</v>
      </c>
      <c r="H20" s="165"/>
      <c r="I20" s="165"/>
      <c r="J20" s="166"/>
    </row>
    <row r="21" spans="1:10" ht="14.25">
      <c r="A21" s="33"/>
      <c r="B21" s="82"/>
      <c r="C21" s="82"/>
      <c r="D21" s="82"/>
      <c r="E21" s="119"/>
      <c r="F21" s="119"/>
      <c r="G21" s="119"/>
      <c r="H21" s="119"/>
      <c r="I21" s="82"/>
      <c r="J21" s="35"/>
    </row>
    <row r="22" spans="1:10">
      <c r="A22" s="149" t="s">
        <v>394</v>
      </c>
      <c r="B22" s="150"/>
      <c r="C22" s="164" t="s">
        <v>437</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438</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439</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44</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417</v>
      </c>
      <c r="D30" s="172" t="s">
        <v>416</v>
      </c>
      <c r="E30" s="131"/>
      <c r="F30" s="131"/>
      <c r="G30" s="131"/>
      <c r="H30" s="104" t="s">
        <v>417</v>
      </c>
      <c r="I30" s="105" t="s">
        <v>418</v>
      </c>
      <c r="J30" s="106"/>
    </row>
    <row r="31" spans="1:10">
      <c r="A31" s="149"/>
      <c r="B31" s="150"/>
      <c r="C31" s="37"/>
      <c r="D31" s="94"/>
      <c r="E31" s="158"/>
      <c r="F31" s="158"/>
      <c r="G31" s="158"/>
      <c r="H31" s="158"/>
      <c r="I31" s="173"/>
      <c r="J31" s="174"/>
    </row>
    <row r="32" spans="1:10">
      <c r="A32" s="149" t="s">
        <v>407</v>
      </c>
      <c r="B32" s="150"/>
      <c r="C32" s="62" t="s">
        <v>421</v>
      </c>
      <c r="D32" s="172" t="s">
        <v>419</v>
      </c>
      <c r="E32" s="131"/>
      <c r="F32" s="131"/>
      <c r="G32" s="131"/>
      <c r="H32" s="107" t="s">
        <v>420</v>
      </c>
      <c r="I32" s="108" t="s">
        <v>421</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v>0</v>
      </c>
      <c r="B36" s="176"/>
      <c r="C36" s="176"/>
      <c r="D36" s="176"/>
      <c r="E36" s="175">
        <v>0</v>
      </c>
      <c r="F36" s="176"/>
      <c r="G36" s="176"/>
      <c r="H36" s="176"/>
      <c r="I36" s="178"/>
      <c r="J36" s="83">
        <v>0</v>
      </c>
    </row>
    <row r="37" spans="1:10" ht="14.25">
      <c r="A37" s="33"/>
      <c r="B37" s="82"/>
      <c r="C37" s="97"/>
      <c r="D37" s="180"/>
      <c r="E37" s="180"/>
      <c r="F37" s="180"/>
      <c r="G37" s="180"/>
      <c r="H37" s="180"/>
      <c r="I37" s="180"/>
      <c r="J37" s="35"/>
    </row>
    <row r="38" spans="1:10">
      <c r="A38" s="175">
        <v>0</v>
      </c>
      <c r="B38" s="176"/>
      <c r="C38" s="176"/>
      <c r="D38" s="178"/>
      <c r="E38" s="175">
        <v>0</v>
      </c>
      <c r="F38" s="176"/>
      <c r="G38" s="176"/>
      <c r="H38" s="176"/>
      <c r="I38" s="178"/>
      <c r="J38" s="62">
        <v>0</v>
      </c>
    </row>
    <row r="39" spans="1:10" ht="14.25">
      <c r="A39" s="33"/>
      <c r="B39" s="82"/>
      <c r="C39" s="97"/>
      <c r="D39" s="96"/>
      <c r="E39" s="180"/>
      <c r="F39" s="180"/>
      <c r="G39" s="180"/>
      <c r="H39" s="180"/>
      <c r="I39" s="85"/>
      <c r="J39" s="35"/>
    </row>
    <row r="40" spans="1:10">
      <c r="A40" s="175">
        <v>0</v>
      </c>
      <c r="B40" s="176"/>
      <c r="C40" s="176"/>
      <c r="D40" s="178"/>
      <c r="E40" s="175">
        <v>0</v>
      </c>
      <c r="F40" s="176"/>
      <c r="G40" s="176"/>
      <c r="H40" s="176"/>
      <c r="I40" s="178"/>
      <c r="J40" s="62">
        <v>0</v>
      </c>
    </row>
    <row r="41" spans="1:10" ht="14.25">
      <c r="A41" s="33"/>
      <c r="B41" s="114"/>
      <c r="C41" s="113"/>
      <c r="D41" s="115"/>
      <c r="E41" s="115"/>
      <c r="F41" s="115"/>
      <c r="G41" s="115"/>
      <c r="H41" s="115"/>
      <c r="I41" s="116"/>
      <c r="J41" s="35"/>
    </row>
    <row r="42" spans="1:10">
      <c r="A42" s="175">
        <v>0</v>
      </c>
      <c r="B42" s="176"/>
      <c r="C42" s="176"/>
      <c r="D42" s="178"/>
      <c r="E42" s="175">
        <v>0</v>
      </c>
      <c r="F42" s="176"/>
      <c r="G42" s="176"/>
      <c r="H42" s="176"/>
      <c r="I42" s="178"/>
      <c r="J42" s="62">
        <v>0</v>
      </c>
    </row>
    <row r="43" spans="1:10" ht="14.25">
      <c r="A43" s="39"/>
      <c r="B43" s="97"/>
      <c r="C43" s="179"/>
      <c r="D43" s="179"/>
      <c r="E43" s="119"/>
      <c r="F43" s="119"/>
      <c r="G43" s="179"/>
      <c r="H43" s="179"/>
      <c r="I43" s="179"/>
      <c r="J43" s="35"/>
    </row>
    <row r="44" spans="1:10">
      <c r="A44" s="175">
        <v>0</v>
      </c>
      <c r="B44" s="176"/>
      <c r="C44" s="176"/>
      <c r="D44" s="178"/>
      <c r="E44" s="175">
        <v>0</v>
      </c>
      <c r="F44" s="176"/>
      <c r="G44" s="176"/>
      <c r="H44" s="176"/>
      <c r="I44" s="178"/>
      <c r="J44" s="62">
        <v>0</v>
      </c>
    </row>
    <row r="45" spans="1:10" ht="14.25">
      <c r="A45" s="39"/>
      <c r="B45" s="97"/>
      <c r="C45" s="97"/>
      <c r="D45" s="82"/>
      <c r="E45" s="177"/>
      <c r="F45" s="177"/>
      <c r="G45" s="179"/>
      <c r="H45" s="179"/>
      <c r="I45" s="82"/>
      <c r="J45" s="35"/>
    </row>
    <row r="46" spans="1:10">
      <c r="A46" s="175">
        <v>0</v>
      </c>
      <c r="B46" s="176"/>
      <c r="C46" s="176"/>
      <c r="D46" s="178"/>
      <c r="E46" s="175">
        <v>0</v>
      </c>
      <c r="F46" s="176"/>
      <c r="G46" s="176"/>
      <c r="H46" s="176"/>
      <c r="I46" s="178"/>
      <c r="J46" s="62">
        <v>0</v>
      </c>
    </row>
    <row r="47" spans="1:10" ht="14.25">
      <c r="A47" s="39"/>
      <c r="B47" s="97"/>
      <c r="C47" s="97"/>
      <c r="D47" s="82"/>
      <c r="E47" s="119"/>
      <c r="F47" s="119"/>
      <c r="G47" s="179"/>
      <c r="H47" s="179"/>
      <c r="I47" s="82"/>
      <c r="J47" s="110" t="s">
        <v>422</v>
      </c>
    </row>
    <row r="48" spans="1:10" ht="14.25">
      <c r="A48" s="39"/>
      <c r="B48" s="97"/>
      <c r="C48" s="97"/>
      <c r="D48" s="82"/>
      <c r="E48" s="119"/>
      <c r="F48" s="119"/>
      <c r="G48" s="179"/>
      <c r="H48" s="179"/>
      <c r="I48" s="82"/>
      <c r="J48" s="110" t="s">
        <v>423</v>
      </c>
    </row>
    <row r="49" spans="1:10" ht="14.45" customHeight="1">
      <c r="A49" s="120" t="s">
        <v>400</v>
      </c>
      <c r="B49" s="121"/>
      <c r="C49" s="155" t="s">
        <v>423</v>
      </c>
      <c r="D49" s="156"/>
      <c r="E49" s="181" t="s">
        <v>424</v>
      </c>
      <c r="F49" s="182"/>
      <c r="G49" s="164">
        <v>0</v>
      </c>
      <c r="H49" s="165"/>
      <c r="I49" s="165"/>
      <c r="J49" s="166"/>
    </row>
    <row r="50" spans="1:10" ht="14.25">
      <c r="A50" s="39"/>
      <c r="B50" s="97"/>
      <c r="C50" s="179"/>
      <c r="D50" s="179"/>
      <c r="E50" s="119"/>
      <c r="F50" s="119"/>
      <c r="G50" s="125" t="s">
        <v>425</v>
      </c>
      <c r="H50" s="125"/>
      <c r="I50" s="125"/>
      <c r="J50" s="40"/>
    </row>
    <row r="51" spans="1:10" ht="13.9" customHeight="1">
      <c r="A51" s="120" t="s">
        <v>401</v>
      </c>
      <c r="B51" s="121"/>
      <c r="C51" s="164" t="s">
        <v>442</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443</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438</v>
      </c>
      <c r="D55" s="123"/>
      <c r="E55" s="123"/>
      <c r="F55" s="123"/>
      <c r="G55" s="123"/>
      <c r="H55" s="123"/>
      <c r="I55" s="123"/>
      <c r="J55" s="124"/>
    </row>
    <row r="56" spans="1:10" ht="14.25">
      <c r="A56" s="33"/>
      <c r="B56" s="82"/>
      <c r="C56" s="82"/>
      <c r="D56" s="82"/>
      <c r="E56" s="119"/>
      <c r="F56" s="119"/>
      <c r="G56" s="119"/>
      <c r="H56" s="119"/>
      <c r="I56" s="82"/>
      <c r="J56" s="35"/>
    </row>
    <row r="57" spans="1:10" ht="14.25">
      <c r="A57" s="120" t="s">
        <v>426</v>
      </c>
      <c r="B57" s="121"/>
      <c r="C57" s="122" t="s">
        <v>444</v>
      </c>
      <c r="D57" s="123"/>
      <c r="E57" s="123"/>
      <c r="F57" s="123"/>
      <c r="G57" s="123"/>
      <c r="H57" s="123"/>
      <c r="I57" s="123"/>
      <c r="J57" s="124"/>
    </row>
    <row r="58" spans="1:10" ht="14.45" customHeight="1">
      <c r="A58" s="33"/>
      <c r="B58" s="82"/>
      <c r="C58" s="125" t="s">
        <v>427</v>
      </c>
      <c r="D58" s="125"/>
      <c r="E58" s="125"/>
      <c r="F58" s="125"/>
      <c r="G58" s="82"/>
      <c r="H58" s="82"/>
      <c r="I58" s="82"/>
      <c r="J58" s="35"/>
    </row>
    <row r="59" spans="1:10" ht="14.25">
      <c r="A59" s="120" t="s">
        <v>428</v>
      </c>
      <c r="B59" s="121"/>
      <c r="C59" s="122" t="s">
        <v>448</v>
      </c>
      <c r="D59" s="123"/>
      <c r="E59" s="123"/>
      <c r="F59" s="123"/>
      <c r="G59" s="123"/>
      <c r="H59" s="123"/>
      <c r="I59" s="123"/>
      <c r="J59" s="124"/>
    </row>
    <row r="60" spans="1:10" ht="14.45" customHeight="1">
      <c r="A60" s="41"/>
      <c r="B60" s="42"/>
      <c r="C60" s="126" t="s">
        <v>429</v>
      </c>
      <c r="D60" s="126"/>
      <c r="E60" s="126"/>
      <c r="F60" s="126"/>
      <c r="G60" s="126"/>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4" sqref="A4:I4"/>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445</v>
      </c>
      <c r="B2" s="209"/>
      <c r="C2" s="209"/>
      <c r="D2" s="209"/>
      <c r="E2" s="209"/>
      <c r="F2" s="209"/>
      <c r="G2" s="209"/>
      <c r="H2" s="209"/>
      <c r="I2" s="209"/>
    </row>
    <row r="3" spans="1:9">
      <c r="A3" s="210" t="s">
        <v>361</v>
      </c>
      <c r="B3" s="211"/>
      <c r="C3" s="211"/>
      <c r="D3" s="211"/>
      <c r="E3" s="211"/>
      <c r="F3" s="211"/>
      <c r="G3" s="211"/>
      <c r="H3" s="211"/>
      <c r="I3" s="211"/>
    </row>
    <row r="4" spans="1:9">
      <c r="A4" s="215" t="s">
        <v>449</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68675247</v>
      </c>
      <c r="I9" s="59">
        <f>I10+I17+I27+I38+I43</f>
        <v>67523210</v>
      </c>
    </row>
    <row r="10" spans="1:9" ht="12.75" customHeight="1">
      <c r="A10" s="212" t="s">
        <v>6</v>
      </c>
      <c r="B10" s="213"/>
      <c r="C10" s="213"/>
      <c r="D10" s="213"/>
      <c r="E10" s="213"/>
      <c r="F10" s="214"/>
      <c r="G10" s="17">
        <v>3</v>
      </c>
      <c r="H10" s="59">
        <f>H11+H12+H13+H14+H15+H16</f>
        <v>1129871</v>
      </c>
      <c r="I10" s="59">
        <f>I11+I12+I13+I14+I15+I16</f>
        <v>1161294</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1053331</v>
      </c>
      <c r="I12" s="58">
        <v>884163</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76540</v>
      </c>
      <c r="I14" s="58">
        <v>277131</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67506764</v>
      </c>
      <c r="I17" s="59">
        <f>I18+I19+I20+I21+I22+I23+I24+I25+I26</f>
        <v>66323304</v>
      </c>
    </row>
    <row r="18" spans="1:9" ht="12.75" customHeight="1">
      <c r="A18" s="203" t="s">
        <v>14</v>
      </c>
      <c r="B18" s="204"/>
      <c r="C18" s="204"/>
      <c r="D18" s="204"/>
      <c r="E18" s="204"/>
      <c r="F18" s="205"/>
      <c r="G18" s="16">
        <v>11</v>
      </c>
      <c r="H18" s="58">
        <v>13439250</v>
      </c>
      <c r="I18" s="58">
        <v>13439250</v>
      </c>
    </row>
    <row r="19" spans="1:9" ht="12.75" customHeight="1">
      <c r="A19" s="203" t="s">
        <v>15</v>
      </c>
      <c r="B19" s="204"/>
      <c r="C19" s="204"/>
      <c r="D19" s="204"/>
      <c r="E19" s="204"/>
      <c r="F19" s="205"/>
      <c r="G19" s="16">
        <v>12</v>
      </c>
      <c r="H19" s="58">
        <v>38272617</v>
      </c>
      <c r="I19" s="58">
        <v>37476019</v>
      </c>
    </row>
    <row r="20" spans="1:9" ht="12.75" customHeight="1">
      <c r="A20" s="203" t="s">
        <v>16</v>
      </c>
      <c r="B20" s="204"/>
      <c r="C20" s="204"/>
      <c r="D20" s="204"/>
      <c r="E20" s="204"/>
      <c r="F20" s="205"/>
      <c r="G20" s="16">
        <v>13</v>
      </c>
      <c r="H20" s="58">
        <v>8532017</v>
      </c>
      <c r="I20" s="58">
        <v>8206035</v>
      </c>
    </row>
    <row r="21" spans="1:9" ht="12.75" customHeight="1">
      <c r="A21" s="203" t="s">
        <v>17</v>
      </c>
      <c r="B21" s="204"/>
      <c r="C21" s="204"/>
      <c r="D21" s="204"/>
      <c r="E21" s="204"/>
      <c r="F21" s="205"/>
      <c r="G21" s="16">
        <v>14</v>
      </c>
      <c r="H21" s="58">
        <v>0</v>
      </c>
      <c r="I21" s="58">
        <v>0</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60880</v>
      </c>
      <c r="I24" s="58">
        <v>0</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7202000</v>
      </c>
      <c r="I26" s="58">
        <v>7202000</v>
      </c>
    </row>
    <row r="27" spans="1:9" ht="12.75" customHeight="1">
      <c r="A27" s="212" t="s">
        <v>23</v>
      </c>
      <c r="B27" s="213"/>
      <c r="C27" s="213"/>
      <c r="D27" s="213"/>
      <c r="E27" s="213"/>
      <c r="F27" s="214"/>
      <c r="G27" s="17">
        <v>20</v>
      </c>
      <c r="H27" s="59">
        <f>SUM(H28:H37)</f>
        <v>38612</v>
      </c>
      <c r="I27" s="59">
        <f>SUM(I28:I37)</f>
        <v>38612</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38612</v>
      </c>
      <c r="I31" s="58">
        <v>38612</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0</v>
      </c>
      <c r="I37" s="58">
        <v>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7650767</v>
      </c>
      <c r="I44" s="59">
        <f>I45+I53+I60+I70</f>
        <v>9196340</v>
      </c>
    </row>
    <row r="45" spans="1:9" ht="12.75" customHeight="1">
      <c r="A45" s="212" t="s">
        <v>41</v>
      </c>
      <c r="B45" s="213"/>
      <c r="C45" s="213"/>
      <c r="D45" s="213"/>
      <c r="E45" s="213"/>
      <c r="F45" s="214"/>
      <c r="G45" s="17">
        <v>38</v>
      </c>
      <c r="H45" s="59">
        <f>SUM(H46:H52)</f>
        <v>226265</v>
      </c>
      <c r="I45" s="59">
        <f>SUM(I46:I52)</f>
        <v>246276</v>
      </c>
    </row>
    <row r="46" spans="1:9" ht="12.75" customHeight="1">
      <c r="A46" s="203" t="s">
        <v>42</v>
      </c>
      <c r="B46" s="204"/>
      <c r="C46" s="204"/>
      <c r="D46" s="204"/>
      <c r="E46" s="204"/>
      <c r="F46" s="205"/>
      <c r="G46" s="16">
        <v>39</v>
      </c>
      <c r="H46" s="58">
        <v>220568</v>
      </c>
      <c r="I46" s="58">
        <v>246276</v>
      </c>
    </row>
    <row r="47" spans="1:9" ht="12.75" customHeight="1">
      <c r="A47" s="203" t="s">
        <v>43</v>
      </c>
      <c r="B47" s="204"/>
      <c r="C47" s="204"/>
      <c r="D47" s="204"/>
      <c r="E47" s="204"/>
      <c r="F47" s="205"/>
      <c r="G47" s="16">
        <v>40</v>
      </c>
      <c r="H47" s="58">
        <v>0</v>
      </c>
      <c r="I47" s="58">
        <v>0</v>
      </c>
    </row>
    <row r="48" spans="1:9" ht="12.75" customHeight="1">
      <c r="A48" s="203" t="s">
        <v>44</v>
      </c>
      <c r="B48" s="204"/>
      <c r="C48" s="204"/>
      <c r="D48" s="204"/>
      <c r="E48" s="204"/>
      <c r="F48" s="205"/>
      <c r="G48" s="16">
        <v>41</v>
      </c>
      <c r="H48" s="58">
        <v>0</v>
      </c>
      <c r="I48" s="58">
        <v>0</v>
      </c>
    </row>
    <row r="49" spans="1:9" ht="12.75" customHeight="1">
      <c r="A49" s="203" t="s">
        <v>45</v>
      </c>
      <c r="B49" s="204"/>
      <c r="C49" s="204"/>
      <c r="D49" s="204"/>
      <c r="E49" s="204"/>
      <c r="F49" s="205"/>
      <c r="G49" s="16">
        <v>42</v>
      </c>
      <c r="H49" s="58">
        <v>5697</v>
      </c>
      <c r="I49" s="58">
        <v>0</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417653</v>
      </c>
      <c r="I53" s="59">
        <f>SUM(I54:I59)</f>
        <v>831640</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358535</v>
      </c>
      <c r="I56" s="58">
        <v>759115</v>
      </c>
    </row>
    <row r="57" spans="1:9" ht="12.75" customHeight="1">
      <c r="A57" s="203" t="s">
        <v>53</v>
      </c>
      <c r="B57" s="204"/>
      <c r="C57" s="204"/>
      <c r="D57" s="204"/>
      <c r="E57" s="204"/>
      <c r="F57" s="205"/>
      <c r="G57" s="16">
        <v>50</v>
      </c>
      <c r="H57" s="58">
        <v>0</v>
      </c>
      <c r="I57" s="58">
        <v>0</v>
      </c>
    </row>
    <row r="58" spans="1:9" ht="12.75" customHeight="1">
      <c r="A58" s="203" t="s">
        <v>54</v>
      </c>
      <c r="B58" s="204"/>
      <c r="C58" s="204"/>
      <c r="D58" s="204"/>
      <c r="E58" s="204"/>
      <c r="F58" s="205"/>
      <c r="G58" s="16">
        <v>51</v>
      </c>
      <c r="H58" s="58">
        <v>59118</v>
      </c>
      <c r="I58" s="58">
        <v>72525</v>
      </c>
    </row>
    <row r="59" spans="1:9" ht="12.75" customHeight="1">
      <c r="A59" s="203" t="s">
        <v>55</v>
      </c>
      <c r="B59" s="204"/>
      <c r="C59" s="204"/>
      <c r="D59" s="204"/>
      <c r="E59" s="204"/>
      <c r="F59" s="205"/>
      <c r="G59" s="16">
        <v>52</v>
      </c>
      <c r="H59" s="58">
        <v>0</v>
      </c>
      <c r="I59" s="58">
        <v>0</v>
      </c>
    </row>
    <row r="60" spans="1:9" ht="12.75" customHeight="1">
      <c r="A60" s="212" t="s">
        <v>56</v>
      </c>
      <c r="B60" s="213"/>
      <c r="C60" s="213"/>
      <c r="D60" s="213"/>
      <c r="E60" s="213"/>
      <c r="F60" s="214"/>
      <c r="G60" s="17">
        <v>53</v>
      </c>
      <c r="H60" s="59">
        <f>SUM(H61:H69)</f>
        <v>3708787</v>
      </c>
      <c r="I60" s="59">
        <f>SUM(I61:I69)</f>
        <v>5209806</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3708787</v>
      </c>
      <c r="I68" s="58">
        <v>5209806</v>
      </c>
    </row>
    <row r="69" spans="1:9" ht="12.75" customHeight="1">
      <c r="A69" s="203" t="s">
        <v>58</v>
      </c>
      <c r="B69" s="204"/>
      <c r="C69" s="204"/>
      <c r="D69" s="204"/>
      <c r="E69" s="204"/>
      <c r="F69" s="205"/>
      <c r="G69" s="16">
        <v>62</v>
      </c>
      <c r="H69" s="58">
        <v>0</v>
      </c>
      <c r="I69" s="58">
        <v>0</v>
      </c>
    </row>
    <row r="70" spans="1:9" ht="12.75" customHeight="1">
      <c r="A70" s="187" t="s">
        <v>59</v>
      </c>
      <c r="B70" s="188"/>
      <c r="C70" s="188"/>
      <c r="D70" s="188"/>
      <c r="E70" s="188"/>
      <c r="F70" s="189"/>
      <c r="G70" s="16">
        <v>63</v>
      </c>
      <c r="H70" s="58">
        <v>3298062</v>
      </c>
      <c r="I70" s="58">
        <v>2908618</v>
      </c>
    </row>
    <row r="71" spans="1:9" ht="12.75" customHeight="1">
      <c r="A71" s="190" t="s">
        <v>60</v>
      </c>
      <c r="B71" s="191"/>
      <c r="C71" s="191"/>
      <c r="D71" s="191"/>
      <c r="E71" s="191"/>
      <c r="F71" s="192"/>
      <c r="G71" s="16">
        <v>64</v>
      </c>
      <c r="H71" s="58">
        <v>0</v>
      </c>
      <c r="I71" s="58">
        <v>129579</v>
      </c>
    </row>
    <row r="72" spans="1:9" ht="12.75" customHeight="1">
      <c r="A72" s="195" t="s">
        <v>61</v>
      </c>
      <c r="B72" s="196"/>
      <c r="C72" s="196"/>
      <c r="D72" s="196"/>
      <c r="E72" s="196"/>
      <c r="F72" s="197"/>
      <c r="G72" s="17">
        <v>65</v>
      </c>
      <c r="H72" s="59">
        <f>H8+H9+H44+H71</f>
        <v>76326014</v>
      </c>
      <c r="I72" s="59">
        <f>I8+I9+I44+I71</f>
        <v>76849129</v>
      </c>
    </row>
    <row r="73" spans="1:9" ht="12.75" customHeight="1">
      <c r="A73" s="198" t="s">
        <v>62</v>
      </c>
      <c r="B73" s="199"/>
      <c r="C73" s="199"/>
      <c r="D73" s="199"/>
      <c r="E73" s="199"/>
      <c r="F73" s="200"/>
      <c r="G73" s="19">
        <v>66</v>
      </c>
      <c r="H73" s="60">
        <v>0</v>
      </c>
      <c r="I73" s="60">
        <v>0</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60635203</v>
      </c>
      <c r="I75" s="59">
        <f>I76+I77+I78+I84+I85+I89+I92+I95</f>
        <v>62456959</v>
      </c>
    </row>
    <row r="76" spans="1:9" ht="12.75" customHeight="1">
      <c r="A76" s="193" t="s">
        <v>65</v>
      </c>
      <c r="B76" s="193"/>
      <c r="C76" s="193"/>
      <c r="D76" s="193"/>
      <c r="E76" s="193"/>
      <c r="F76" s="193"/>
      <c r="G76" s="16">
        <v>68</v>
      </c>
      <c r="H76" s="44">
        <v>47582000</v>
      </c>
      <c r="I76" s="44">
        <v>47582000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96934</v>
      </c>
      <c r="I78" s="59">
        <f>SUM(I79:I83)</f>
        <v>179875</v>
      </c>
    </row>
    <row r="79" spans="1:9" ht="12.75" customHeight="1">
      <c r="A79" s="183" t="s">
        <v>68</v>
      </c>
      <c r="B79" s="183"/>
      <c r="C79" s="183"/>
      <c r="D79" s="183"/>
      <c r="E79" s="183"/>
      <c r="F79" s="183"/>
      <c r="G79" s="16">
        <v>71</v>
      </c>
      <c r="H79" s="44">
        <v>96934</v>
      </c>
      <c r="I79" s="44">
        <v>179875</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9455709</v>
      </c>
      <c r="I84" s="44">
        <v>9455709</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1841755</v>
      </c>
      <c r="I89" s="59">
        <f>I90-I91</f>
        <v>3417620</v>
      </c>
    </row>
    <row r="90" spans="1:9" ht="12.75" customHeight="1">
      <c r="A90" s="183" t="s">
        <v>79</v>
      </c>
      <c r="B90" s="183"/>
      <c r="C90" s="183"/>
      <c r="D90" s="183"/>
      <c r="E90" s="183"/>
      <c r="F90" s="183"/>
      <c r="G90" s="16">
        <v>82</v>
      </c>
      <c r="H90" s="44">
        <v>1841755</v>
      </c>
      <c r="I90" s="44">
        <v>3417620</v>
      </c>
    </row>
    <row r="91" spans="1:9" ht="12.75" customHeight="1">
      <c r="A91" s="183" t="s">
        <v>80</v>
      </c>
      <c r="B91" s="183"/>
      <c r="C91" s="183"/>
      <c r="D91" s="183"/>
      <c r="E91" s="183"/>
      <c r="F91" s="183"/>
      <c r="G91" s="16">
        <v>83</v>
      </c>
      <c r="H91" s="44">
        <v>0</v>
      </c>
      <c r="I91" s="44">
        <v>0</v>
      </c>
    </row>
    <row r="92" spans="1:9" ht="12.75" customHeight="1">
      <c r="A92" s="194" t="s">
        <v>81</v>
      </c>
      <c r="B92" s="194"/>
      <c r="C92" s="194"/>
      <c r="D92" s="194"/>
      <c r="E92" s="194"/>
      <c r="F92" s="194"/>
      <c r="G92" s="17">
        <v>84</v>
      </c>
      <c r="H92" s="59">
        <f>H93-H94</f>
        <v>1658805</v>
      </c>
      <c r="I92" s="59">
        <f>I93-I94</f>
        <v>1821755</v>
      </c>
    </row>
    <row r="93" spans="1:9" ht="12.75" customHeight="1">
      <c r="A93" s="183" t="s">
        <v>82</v>
      </c>
      <c r="B93" s="183"/>
      <c r="C93" s="183"/>
      <c r="D93" s="183"/>
      <c r="E93" s="183"/>
      <c r="F93" s="183"/>
      <c r="G93" s="16">
        <v>85</v>
      </c>
      <c r="H93" s="44">
        <v>1658805</v>
      </c>
      <c r="I93" s="44">
        <v>1821755</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131513</v>
      </c>
      <c r="I96" s="59">
        <f>SUM(I97:I102)</f>
        <v>131513</v>
      </c>
    </row>
    <row r="97" spans="1:9" ht="12.75" customHeight="1">
      <c r="A97" s="183" t="s">
        <v>86</v>
      </c>
      <c r="B97" s="183"/>
      <c r="C97" s="183"/>
      <c r="D97" s="183"/>
      <c r="E97" s="183"/>
      <c r="F97" s="183"/>
      <c r="G97" s="16">
        <v>89</v>
      </c>
      <c r="H97" s="44">
        <v>131513</v>
      </c>
      <c r="I97" s="44">
        <v>131513</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12544473</v>
      </c>
      <c r="I103" s="59">
        <f>SUM(I104:I114)</f>
        <v>11557479</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10470084</v>
      </c>
      <c r="I109" s="44">
        <v>9483090</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2074389</v>
      </c>
      <c r="I114" s="58">
        <v>2074389</v>
      </c>
    </row>
    <row r="115" spans="1:9" ht="12.75" customHeight="1">
      <c r="A115" s="185" t="s">
        <v>104</v>
      </c>
      <c r="B115" s="185"/>
      <c r="C115" s="185"/>
      <c r="D115" s="185"/>
      <c r="E115" s="185"/>
      <c r="F115" s="185"/>
      <c r="G115" s="17">
        <v>107</v>
      </c>
      <c r="H115" s="59">
        <f>SUM(H116:H129)</f>
        <v>2878358</v>
      </c>
      <c r="I115" s="59">
        <f>SUM(I116:I129)</f>
        <v>2547314</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0</v>
      </c>
    </row>
    <row r="121" spans="1:9" ht="12.75" customHeight="1">
      <c r="A121" s="183" t="s">
        <v>98</v>
      </c>
      <c r="B121" s="183"/>
      <c r="C121" s="183"/>
      <c r="D121" s="183"/>
      <c r="E121" s="183"/>
      <c r="F121" s="183"/>
      <c r="G121" s="16">
        <v>113</v>
      </c>
      <c r="H121" s="44">
        <v>990889</v>
      </c>
      <c r="I121" s="44">
        <v>994229</v>
      </c>
    </row>
    <row r="122" spans="1:9" ht="12.75" customHeight="1">
      <c r="A122" s="183" t="s">
        <v>99</v>
      </c>
      <c r="B122" s="183"/>
      <c r="C122" s="183"/>
      <c r="D122" s="183"/>
      <c r="E122" s="183"/>
      <c r="F122" s="183"/>
      <c r="G122" s="16">
        <v>114</v>
      </c>
      <c r="H122" s="44">
        <v>344022</v>
      </c>
      <c r="I122" s="44">
        <v>311363</v>
      </c>
    </row>
    <row r="123" spans="1:9" ht="12.75" customHeight="1">
      <c r="A123" s="183" t="s">
        <v>100</v>
      </c>
      <c r="B123" s="183"/>
      <c r="C123" s="183"/>
      <c r="D123" s="183"/>
      <c r="E123" s="183"/>
      <c r="F123" s="183"/>
      <c r="G123" s="16">
        <v>115</v>
      </c>
      <c r="H123" s="44">
        <v>499710</v>
      </c>
      <c r="I123" s="44">
        <v>571281</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312090</v>
      </c>
      <c r="I125" s="44">
        <v>353194</v>
      </c>
    </row>
    <row r="126" spans="1:9">
      <c r="A126" s="183" t="s">
        <v>106</v>
      </c>
      <c r="B126" s="183"/>
      <c r="C126" s="183"/>
      <c r="D126" s="183"/>
      <c r="E126" s="183"/>
      <c r="F126" s="183"/>
      <c r="G126" s="16">
        <v>118</v>
      </c>
      <c r="H126" s="44">
        <v>704742</v>
      </c>
      <c r="I126" s="44">
        <v>286332</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26905</v>
      </c>
      <c r="I129" s="58">
        <v>30915</v>
      </c>
    </row>
    <row r="130" spans="1:9" ht="22.15" customHeight="1">
      <c r="A130" s="184" t="s">
        <v>110</v>
      </c>
      <c r="B130" s="184"/>
      <c r="C130" s="184"/>
      <c r="D130" s="184"/>
      <c r="E130" s="184"/>
      <c r="F130" s="184"/>
      <c r="G130" s="16">
        <v>122</v>
      </c>
      <c r="H130" s="58">
        <v>136467</v>
      </c>
      <c r="I130" s="58">
        <v>155864</v>
      </c>
    </row>
    <row r="131" spans="1:9">
      <c r="A131" s="185" t="s">
        <v>111</v>
      </c>
      <c r="B131" s="185"/>
      <c r="C131" s="185"/>
      <c r="D131" s="185"/>
      <c r="E131" s="185"/>
      <c r="F131" s="185"/>
      <c r="G131" s="17">
        <v>123</v>
      </c>
      <c r="H131" s="59">
        <f>H75+H96+H103+H115+H130</f>
        <v>76326014</v>
      </c>
      <c r="I131" s="59">
        <f>I75+I96+I103+I115+I130</f>
        <v>76849129</v>
      </c>
    </row>
    <row r="132" spans="1:9">
      <c r="A132" s="186" t="s">
        <v>112</v>
      </c>
      <c r="B132" s="186"/>
      <c r="C132" s="186"/>
      <c r="D132" s="186"/>
      <c r="E132" s="186"/>
      <c r="F132" s="186"/>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7" zoomScaleNormal="100" zoomScaleSheetLayoutView="110" workbookViewId="0">
      <selection activeCell="I59" sqref="I59"/>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446</v>
      </c>
      <c r="B2" s="209"/>
      <c r="C2" s="209"/>
      <c r="D2" s="209"/>
      <c r="E2" s="209"/>
      <c r="F2" s="209"/>
      <c r="G2" s="209"/>
      <c r="H2" s="209"/>
      <c r="I2" s="209"/>
    </row>
    <row r="3" spans="1:9">
      <c r="A3" s="229" t="s">
        <v>361</v>
      </c>
      <c r="B3" s="230"/>
      <c r="C3" s="230"/>
      <c r="D3" s="230"/>
      <c r="E3" s="230"/>
      <c r="F3" s="230"/>
      <c r="G3" s="230"/>
      <c r="H3" s="230"/>
      <c r="I3" s="230"/>
    </row>
    <row r="4" spans="1:9">
      <c r="A4" s="249" t="s">
        <v>450</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23532849</v>
      </c>
      <c r="I7" s="63">
        <f>SUM(I8:I12)</f>
        <v>22974669</v>
      </c>
    </row>
    <row r="8" spans="1:9">
      <c r="A8" s="183" t="s">
        <v>129</v>
      </c>
      <c r="B8" s="183"/>
      <c r="C8" s="183"/>
      <c r="D8" s="183"/>
      <c r="E8" s="183"/>
      <c r="F8" s="183"/>
      <c r="G8" s="16">
        <v>126</v>
      </c>
      <c r="H8" s="58">
        <v>0</v>
      </c>
      <c r="I8" s="58">
        <v>0</v>
      </c>
    </row>
    <row r="9" spans="1:9">
      <c r="A9" s="183" t="s">
        <v>130</v>
      </c>
      <c r="B9" s="183"/>
      <c r="C9" s="183"/>
      <c r="D9" s="183"/>
      <c r="E9" s="183"/>
      <c r="F9" s="183"/>
      <c r="G9" s="16">
        <v>127</v>
      </c>
      <c r="H9" s="58">
        <v>21674525</v>
      </c>
      <c r="I9" s="58">
        <v>22232802</v>
      </c>
    </row>
    <row r="10" spans="1:9">
      <c r="A10" s="183" t="s">
        <v>131</v>
      </c>
      <c r="B10" s="183"/>
      <c r="C10" s="183"/>
      <c r="D10" s="183"/>
      <c r="E10" s="183"/>
      <c r="F10" s="183"/>
      <c r="G10" s="16">
        <v>128</v>
      </c>
      <c r="H10" s="58">
        <v>38032</v>
      </c>
      <c r="I10" s="58">
        <v>44501</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1820292</v>
      </c>
      <c r="I12" s="58">
        <v>697366</v>
      </c>
    </row>
    <row r="13" spans="1:9">
      <c r="A13" s="185" t="s">
        <v>134</v>
      </c>
      <c r="B13" s="185"/>
      <c r="C13" s="185"/>
      <c r="D13" s="185"/>
      <c r="E13" s="185"/>
      <c r="F13" s="185"/>
      <c r="G13" s="17">
        <v>131</v>
      </c>
      <c r="H13" s="59">
        <f>H14+H15+H19+H23+H24+H25+H28+H35</f>
        <v>21016328</v>
      </c>
      <c r="I13" s="59">
        <f>I14+I15+I19+I23+I24+I25+I28+I35</f>
        <v>20379677</v>
      </c>
    </row>
    <row r="14" spans="1:9">
      <c r="A14" s="183" t="s">
        <v>116</v>
      </c>
      <c r="B14" s="183"/>
      <c r="C14" s="183"/>
      <c r="D14" s="183"/>
      <c r="E14" s="183"/>
      <c r="F14" s="183"/>
      <c r="G14" s="16">
        <v>132</v>
      </c>
      <c r="H14" s="58">
        <v>0</v>
      </c>
      <c r="I14" s="58">
        <v>0</v>
      </c>
    </row>
    <row r="15" spans="1:9">
      <c r="A15" s="244" t="s">
        <v>135</v>
      </c>
      <c r="B15" s="244"/>
      <c r="C15" s="244"/>
      <c r="D15" s="244"/>
      <c r="E15" s="244"/>
      <c r="F15" s="244"/>
      <c r="G15" s="17">
        <v>133</v>
      </c>
      <c r="H15" s="59">
        <f>SUM(H16:H18)</f>
        <v>6986134</v>
      </c>
      <c r="I15" s="59">
        <f>SUM(I16:I18)</f>
        <v>6852290</v>
      </c>
    </row>
    <row r="16" spans="1:9">
      <c r="A16" s="243" t="s">
        <v>136</v>
      </c>
      <c r="B16" s="243"/>
      <c r="C16" s="243"/>
      <c r="D16" s="243"/>
      <c r="E16" s="243"/>
      <c r="F16" s="243"/>
      <c r="G16" s="16">
        <v>134</v>
      </c>
      <c r="H16" s="58">
        <v>4482410</v>
      </c>
      <c r="I16" s="58">
        <v>4356430</v>
      </c>
    </row>
    <row r="17" spans="1:9">
      <c r="A17" s="243" t="s">
        <v>137</v>
      </c>
      <c r="B17" s="243"/>
      <c r="C17" s="243"/>
      <c r="D17" s="243"/>
      <c r="E17" s="243"/>
      <c r="F17" s="243"/>
      <c r="G17" s="16">
        <v>135</v>
      </c>
      <c r="H17" s="58">
        <v>0</v>
      </c>
      <c r="I17" s="58">
        <v>0</v>
      </c>
    </row>
    <row r="18" spans="1:9">
      <c r="A18" s="243" t="s">
        <v>138</v>
      </c>
      <c r="B18" s="243"/>
      <c r="C18" s="243"/>
      <c r="D18" s="243"/>
      <c r="E18" s="243"/>
      <c r="F18" s="243"/>
      <c r="G18" s="16">
        <v>136</v>
      </c>
      <c r="H18" s="58">
        <v>2503724</v>
      </c>
      <c r="I18" s="58">
        <v>2495860</v>
      </c>
    </row>
    <row r="19" spans="1:9">
      <c r="A19" s="244" t="s">
        <v>139</v>
      </c>
      <c r="B19" s="244"/>
      <c r="C19" s="244"/>
      <c r="D19" s="244"/>
      <c r="E19" s="244"/>
      <c r="F19" s="244"/>
      <c r="G19" s="17">
        <v>137</v>
      </c>
      <c r="H19" s="59">
        <f>SUM(H20:H22)</f>
        <v>7488386</v>
      </c>
      <c r="I19" s="59">
        <f>SUM(I20:I22)</f>
        <v>7803439</v>
      </c>
    </row>
    <row r="20" spans="1:9">
      <c r="A20" s="243" t="s">
        <v>117</v>
      </c>
      <c r="B20" s="243"/>
      <c r="C20" s="243"/>
      <c r="D20" s="243"/>
      <c r="E20" s="243"/>
      <c r="F20" s="243"/>
      <c r="G20" s="16">
        <v>138</v>
      </c>
      <c r="H20" s="58">
        <v>4775369</v>
      </c>
      <c r="I20" s="58">
        <v>4991000</v>
      </c>
    </row>
    <row r="21" spans="1:9">
      <c r="A21" s="243" t="s">
        <v>118</v>
      </c>
      <c r="B21" s="243"/>
      <c r="C21" s="243"/>
      <c r="D21" s="243"/>
      <c r="E21" s="243"/>
      <c r="F21" s="243"/>
      <c r="G21" s="16">
        <v>139</v>
      </c>
      <c r="H21" s="58">
        <v>1614741</v>
      </c>
      <c r="I21" s="58">
        <v>1707884</v>
      </c>
    </row>
    <row r="22" spans="1:9">
      <c r="A22" s="243" t="s">
        <v>119</v>
      </c>
      <c r="B22" s="243"/>
      <c r="C22" s="243"/>
      <c r="D22" s="243"/>
      <c r="E22" s="243"/>
      <c r="F22" s="243"/>
      <c r="G22" s="16">
        <v>140</v>
      </c>
      <c r="H22" s="58">
        <v>1098276</v>
      </c>
      <c r="I22" s="58">
        <v>1104555</v>
      </c>
    </row>
    <row r="23" spans="1:9">
      <c r="A23" s="183" t="s">
        <v>120</v>
      </c>
      <c r="B23" s="183"/>
      <c r="C23" s="183"/>
      <c r="D23" s="183"/>
      <c r="E23" s="183"/>
      <c r="F23" s="183"/>
      <c r="G23" s="16">
        <v>141</v>
      </c>
      <c r="H23" s="58">
        <v>3087460</v>
      </c>
      <c r="I23" s="58">
        <v>3229364</v>
      </c>
    </row>
    <row r="24" spans="1:9">
      <c r="A24" s="183" t="s">
        <v>121</v>
      </c>
      <c r="B24" s="183"/>
      <c r="C24" s="183"/>
      <c r="D24" s="183"/>
      <c r="E24" s="183"/>
      <c r="F24" s="183"/>
      <c r="G24" s="16">
        <v>142</v>
      </c>
      <c r="H24" s="58">
        <v>3454348</v>
      </c>
      <c r="I24" s="58">
        <v>2494584</v>
      </c>
    </row>
    <row r="25" spans="1:9">
      <c r="A25" s="244" t="s">
        <v>140</v>
      </c>
      <c r="B25" s="244"/>
      <c r="C25" s="244"/>
      <c r="D25" s="244"/>
      <c r="E25" s="244"/>
      <c r="F25" s="244"/>
      <c r="G25" s="17">
        <v>143</v>
      </c>
      <c r="H25" s="59">
        <f>H26+H27</f>
        <v>0</v>
      </c>
      <c r="I25" s="59">
        <f>I26+I27</f>
        <v>0</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0</v>
      </c>
      <c r="I27" s="58">
        <v>0</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0</v>
      </c>
      <c r="I35" s="58">
        <v>0</v>
      </c>
    </row>
    <row r="36" spans="1:9">
      <c r="A36" s="185" t="s">
        <v>150</v>
      </c>
      <c r="B36" s="185"/>
      <c r="C36" s="185"/>
      <c r="D36" s="185"/>
      <c r="E36" s="185"/>
      <c r="F36" s="185"/>
      <c r="G36" s="17">
        <v>154</v>
      </c>
      <c r="H36" s="59">
        <f>SUM(H37:H46)</f>
        <v>220362</v>
      </c>
      <c r="I36" s="59">
        <f>SUM(I37:I46)</f>
        <v>141705</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21486</v>
      </c>
      <c r="I43" s="58">
        <v>12368</v>
      </c>
    </row>
    <row r="44" spans="1:9">
      <c r="A44" s="183" t="s">
        <v>158</v>
      </c>
      <c r="B44" s="183"/>
      <c r="C44" s="183"/>
      <c r="D44" s="183"/>
      <c r="E44" s="183"/>
      <c r="F44" s="183"/>
      <c r="G44" s="16">
        <v>162</v>
      </c>
      <c r="H44" s="58">
        <v>198876</v>
      </c>
      <c r="I44" s="58">
        <v>129337</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5" t="s">
        <v>161</v>
      </c>
      <c r="B47" s="185"/>
      <c r="C47" s="185"/>
      <c r="D47" s="185"/>
      <c r="E47" s="185"/>
      <c r="F47" s="185"/>
      <c r="G47" s="17">
        <v>165</v>
      </c>
      <c r="H47" s="59">
        <f>SUM(H48:H54)</f>
        <v>577847</v>
      </c>
      <c r="I47" s="59">
        <f>SUM(I48:I54)</f>
        <v>487647</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449584</v>
      </c>
      <c r="I50" s="58">
        <v>404521</v>
      </c>
    </row>
    <row r="51" spans="1:9">
      <c r="A51" s="240" t="s">
        <v>165</v>
      </c>
      <c r="B51" s="240"/>
      <c r="C51" s="240"/>
      <c r="D51" s="240"/>
      <c r="E51" s="240"/>
      <c r="F51" s="240"/>
      <c r="G51" s="16">
        <v>169</v>
      </c>
      <c r="H51" s="58">
        <v>128263</v>
      </c>
      <c r="I51" s="58">
        <v>83126</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23753211</v>
      </c>
      <c r="I59" s="59">
        <f>I7+I36+I55+I56</f>
        <v>23116374</v>
      </c>
    </row>
    <row r="60" spans="1:9">
      <c r="A60" s="185" t="s">
        <v>174</v>
      </c>
      <c r="B60" s="185"/>
      <c r="C60" s="185"/>
      <c r="D60" s="185"/>
      <c r="E60" s="185"/>
      <c r="F60" s="185"/>
      <c r="G60" s="17">
        <v>178</v>
      </c>
      <c r="H60" s="59">
        <f>H13+H47+H57+H58</f>
        <v>21594175</v>
      </c>
      <c r="I60" s="59">
        <f>I13+I47+I57+I58</f>
        <v>20867324</v>
      </c>
    </row>
    <row r="61" spans="1:9">
      <c r="A61" s="185" t="s">
        <v>175</v>
      </c>
      <c r="B61" s="185"/>
      <c r="C61" s="185"/>
      <c r="D61" s="185"/>
      <c r="E61" s="185"/>
      <c r="F61" s="185"/>
      <c r="G61" s="17">
        <v>179</v>
      </c>
      <c r="H61" s="59">
        <f>H59-H60</f>
        <v>2159036</v>
      </c>
      <c r="I61" s="59">
        <f>I59-I60</f>
        <v>2249050</v>
      </c>
    </row>
    <row r="62" spans="1:9">
      <c r="A62" s="242" t="s">
        <v>176</v>
      </c>
      <c r="B62" s="242"/>
      <c r="C62" s="242"/>
      <c r="D62" s="242"/>
      <c r="E62" s="242"/>
      <c r="F62" s="242"/>
      <c r="G62" s="17">
        <v>180</v>
      </c>
      <c r="H62" s="59">
        <f>+IF((H59-H60)&gt;0,(H59-H60),0)</f>
        <v>2159036</v>
      </c>
      <c r="I62" s="59">
        <f>+IF((I59-I60)&gt;0,(I59-I60),0)</f>
        <v>2249050</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500231</v>
      </c>
      <c r="I64" s="58">
        <v>427295</v>
      </c>
    </row>
    <row r="65" spans="1:9">
      <c r="A65" s="185" t="s">
        <v>178</v>
      </c>
      <c r="B65" s="185"/>
      <c r="C65" s="185"/>
      <c r="D65" s="185"/>
      <c r="E65" s="185"/>
      <c r="F65" s="185"/>
      <c r="G65" s="17">
        <v>183</v>
      </c>
      <c r="H65" s="59">
        <f>H61-H64</f>
        <v>1658805</v>
      </c>
      <c r="I65" s="59">
        <f>I61-I64</f>
        <v>1821755</v>
      </c>
    </row>
    <row r="66" spans="1:9">
      <c r="A66" s="242" t="s">
        <v>179</v>
      </c>
      <c r="B66" s="242"/>
      <c r="C66" s="242"/>
      <c r="D66" s="242"/>
      <c r="E66" s="242"/>
      <c r="F66" s="242"/>
      <c r="G66" s="17">
        <v>184</v>
      </c>
      <c r="H66" s="59">
        <f>+IF((H61-H64)&gt;0,(H61-H64),0)</f>
        <v>1658805</v>
      </c>
      <c r="I66" s="59">
        <f>+IF((I61-I64)&gt;0,(I61-I64),0)</f>
        <v>1821755</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0</v>
      </c>
      <c r="I84" s="53">
        <f>I85+I86</f>
        <v>0</v>
      </c>
    </row>
    <row r="85" spans="1:9">
      <c r="A85" s="235" t="s">
        <v>197</v>
      </c>
      <c r="B85" s="235"/>
      <c r="C85" s="235"/>
      <c r="D85" s="235"/>
      <c r="E85" s="235"/>
      <c r="F85" s="235"/>
      <c r="G85" s="16">
        <v>200</v>
      </c>
      <c r="H85" s="52">
        <v>0</v>
      </c>
      <c r="I85" s="52">
        <v>0</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1658805</v>
      </c>
      <c r="I88" s="52">
        <v>1821755</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1658805</v>
      </c>
      <c r="I100" s="54">
        <f>I88+I99</f>
        <v>1821755</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0</v>
      </c>
      <c r="I102" s="53">
        <f>I103+I104</f>
        <v>0</v>
      </c>
    </row>
    <row r="103" spans="1:9">
      <c r="A103" s="235" t="s">
        <v>125</v>
      </c>
      <c r="B103" s="235"/>
      <c r="C103" s="235"/>
      <c r="D103" s="235"/>
      <c r="E103" s="235"/>
      <c r="F103" s="235"/>
      <c r="G103" s="16">
        <v>216</v>
      </c>
      <c r="H103" s="52">
        <v>0</v>
      </c>
      <c r="I103" s="52">
        <v>0</v>
      </c>
    </row>
    <row r="104" spans="1:9">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57" sqref="I57"/>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447</v>
      </c>
      <c r="B2" s="209"/>
      <c r="C2" s="209"/>
      <c r="D2" s="209"/>
      <c r="E2" s="209"/>
      <c r="F2" s="209"/>
      <c r="G2" s="209"/>
      <c r="H2" s="209"/>
      <c r="I2" s="209"/>
    </row>
    <row r="3" spans="1:9">
      <c r="A3" s="281" t="s">
        <v>361</v>
      </c>
      <c r="B3" s="282"/>
      <c r="C3" s="282"/>
      <c r="D3" s="282"/>
      <c r="E3" s="282"/>
      <c r="F3" s="282"/>
      <c r="G3" s="282"/>
      <c r="H3" s="282"/>
      <c r="I3" s="282"/>
    </row>
    <row r="4" spans="1:9">
      <c r="A4" s="280" t="s">
        <v>449</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2159036</v>
      </c>
      <c r="I8" s="47">
        <v>2249050</v>
      </c>
    </row>
    <row r="9" spans="1:9" ht="12.75" customHeight="1">
      <c r="A9" s="276" t="s">
        <v>219</v>
      </c>
      <c r="B9" s="277"/>
      <c r="C9" s="277"/>
      <c r="D9" s="277"/>
      <c r="E9" s="277"/>
      <c r="F9" s="278"/>
      <c r="G9" s="17">
        <v>2</v>
      </c>
      <c r="H9" s="48">
        <f>H10+H11+H12+H13+H14+H15+H16+H17</f>
        <v>3087460</v>
      </c>
      <c r="I9" s="48">
        <f>I10+I11+I12+I13+I14+I15+I16+I17</f>
        <v>3229364</v>
      </c>
    </row>
    <row r="10" spans="1:9" ht="12.75" customHeight="1">
      <c r="A10" s="273" t="s">
        <v>220</v>
      </c>
      <c r="B10" s="274"/>
      <c r="C10" s="274"/>
      <c r="D10" s="274"/>
      <c r="E10" s="274"/>
      <c r="F10" s="275"/>
      <c r="G10" s="22">
        <v>3</v>
      </c>
      <c r="H10" s="49">
        <v>3087460</v>
      </c>
      <c r="I10" s="49">
        <v>3229364</v>
      </c>
    </row>
    <row r="11" spans="1:9" ht="31.15" customHeight="1">
      <c r="A11" s="273" t="s">
        <v>385</v>
      </c>
      <c r="B11" s="274"/>
      <c r="C11" s="274"/>
      <c r="D11" s="274"/>
      <c r="E11" s="274"/>
      <c r="F11" s="275"/>
      <c r="G11" s="22">
        <v>4</v>
      </c>
      <c r="H11" s="49">
        <v>0</v>
      </c>
      <c r="I11" s="49">
        <v>0</v>
      </c>
    </row>
    <row r="12" spans="1:9" ht="28.15"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5" customHeight="1">
      <c r="A18" s="252" t="s">
        <v>388</v>
      </c>
      <c r="B18" s="253"/>
      <c r="C18" s="253"/>
      <c r="D18" s="253"/>
      <c r="E18" s="253"/>
      <c r="F18" s="254"/>
      <c r="G18" s="17">
        <v>11</v>
      </c>
      <c r="H18" s="48">
        <f>H8+H9</f>
        <v>5246496</v>
      </c>
      <c r="I18" s="48">
        <f>I8+I9</f>
        <v>5478414</v>
      </c>
    </row>
    <row r="19" spans="1:9" ht="12.75" customHeight="1">
      <c r="A19" s="276" t="s">
        <v>226</v>
      </c>
      <c r="B19" s="277"/>
      <c r="C19" s="277"/>
      <c r="D19" s="277"/>
      <c r="E19" s="277"/>
      <c r="F19" s="278"/>
      <c r="G19" s="17">
        <v>12</v>
      </c>
      <c r="H19" s="48">
        <f>H20+H21+H22+H23</f>
        <v>775801</v>
      </c>
      <c r="I19" s="48">
        <f>I20+I21+I22+I23</f>
        <v>-233648</v>
      </c>
    </row>
    <row r="20" spans="1:9" ht="12.75" customHeight="1">
      <c r="A20" s="273" t="s">
        <v>227</v>
      </c>
      <c r="B20" s="274"/>
      <c r="C20" s="274"/>
      <c r="D20" s="274"/>
      <c r="E20" s="274"/>
      <c r="F20" s="275"/>
      <c r="G20" s="22">
        <v>13</v>
      </c>
      <c r="H20" s="49">
        <v>424992</v>
      </c>
      <c r="I20" s="49">
        <v>312726</v>
      </c>
    </row>
    <row r="21" spans="1:9" ht="12.75" customHeight="1">
      <c r="A21" s="273" t="s">
        <v>228</v>
      </c>
      <c r="B21" s="274"/>
      <c r="C21" s="274"/>
      <c r="D21" s="274"/>
      <c r="E21" s="274"/>
      <c r="F21" s="275"/>
      <c r="G21" s="22">
        <v>14</v>
      </c>
      <c r="H21" s="49">
        <v>175140</v>
      </c>
      <c r="I21" s="49">
        <v>-543566</v>
      </c>
    </row>
    <row r="22" spans="1:9" ht="12.75" customHeight="1">
      <c r="A22" s="273" t="s">
        <v>229</v>
      </c>
      <c r="B22" s="274"/>
      <c r="C22" s="274"/>
      <c r="D22" s="274"/>
      <c r="E22" s="274"/>
      <c r="F22" s="275"/>
      <c r="G22" s="22">
        <v>15</v>
      </c>
      <c r="H22" s="49">
        <v>31164</v>
      </c>
      <c r="I22" s="49">
        <v>-20011</v>
      </c>
    </row>
    <row r="23" spans="1:9" ht="12.75" customHeight="1">
      <c r="A23" s="273" t="s">
        <v>230</v>
      </c>
      <c r="B23" s="274"/>
      <c r="C23" s="274"/>
      <c r="D23" s="274"/>
      <c r="E23" s="274"/>
      <c r="F23" s="275"/>
      <c r="G23" s="22">
        <v>16</v>
      </c>
      <c r="H23" s="49">
        <v>144505</v>
      </c>
      <c r="I23" s="49">
        <v>17203</v>
      </c>
    </row>
    <row r="24" spans="1:9" ht="12.75" customHeight="1">
      <c r="A24" s="252" t="s">
        <v>231</v>
      </c>
      <c r="B24" s="253"/>
      <c r="C24" s="253"/>
      <c r="D24" s="253"/>
      <c r="E24" s="253"/>
      <c r="F24" s="254"/>
      <c r="G24" s="17">
        <v>17</v>
      </c>
      <c r="H24" s="48">
        <f>H18+H19</f>
        <v>6022297</v>
      </c>
      <c r="I24" s="48">
        <f>I18+I19</f>
        <v>5244766</v>
      </c>
    </row>
    <row r="25" spans="1:9" ht="12.75" customHeight="1">
      <c r="A25" s="264" t="s">
        <v>232</v>
      </c>
      <c r="B25" s="265"/>
      <c r="C25" s="265"/>
      <c r="D25" s="265"/>
      <c r="E25" s="265"/>
      <c r="F25" s="266"/>
      <c r="G25" s="22">
        <v>18</v>
      </c>
      <c r="H25" s="49">
        <v>0</v>
      </c>
      <c r="I25" s="49">
        <v>-342009</v>
      </c>
    </row>
    <row r="26" spans="1:9" ht="12.75" customHeight="1">
      <c r="A26" s="264" t="s">
        <v>233</v>
      </c>
      <c r="B26" s="265"/>
      <c r="C26" s="265"/>
      <c r="D26" s="265"/>
      <c r="E26" s="265"/>
      <c r="F26" s="266"/>
      <c r="G26" s="22">
        <v>19</v>
      </c>
      <c r="H26" s="49">
        <v>0</v>
      </c>
      <c r="I26" s="49">
        <v>-833718</v>
      </c>
    </row>
    <row r="27" spans="1:9" ht="28.9" customHeight="1">
      <c r="A27" s="255" t="s">
        <v>234</v>
      </c>
      <c r="B27" s="256"/>
      <c r="C27" s="256"/>
      <c r="D27" s="256"/>
      <c r="E27" s="256"/>
      <c r="F27" s="257"/>
      <c r="G27" s="18">
        <v>20</v>
      </c>
      <c r="H27" s="50">
        <f>H24+H25+H26</f>
        <v>6022297</v>
      </c>
      <c r="I27" s="50">
        <f>I24+I25+I26</f>
        <v>4069039</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0</v>
      </c>
      <c r="I29" s="51">
        <v>0</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0</v>
      </c>
      <c r="I31" s="52">
        <v>0</v>
      </c>
    </row>
    <row r="32" spans="1:9" ht="12.75" customHeight="1">
      <c r="A32" s="264" t="s">
        <v>239</v>
      </c>
      <c r="B32" s="265"/>
      <c r="C32" s="265"/>
      <c r="D32" s="265"/>
      <c r="E32" s="265"/>
      <c r="F32" s="266"/>
      <c r="G32" s="22">
        <v>24</v>
      </c>
      <c r="H32" s="52">
        <v>0</v>
      </c>
      <c r="I32" s="52">
        <v>0</v>
      </c>
    </row>
    <row r="33" spans="1:9" ht="12.75" customHeight="1">
      <c r="A33" s="264" t="s">
        <v>240</v>
      </c>
      <c r="B33" s="265"/>
      <c r="C33" s="265"/>
      <c r="D33" s="265"/>
      <c r="E33" s="265"/>
      <c r="F33" s="266"/>
      <c r="G33" s="22">
        <v>25</v>
      </c>
      <c r="H33" s="52">
        <v>0</v>
      </c>
      <c r="I33" s="52">
        <v>0</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0</v>
      </c>
      <c r="I35" s="53">
        <f>I29+I30+I31+I32+I33+I34</f>
        <v>0</v>
      </c>
    </row>
    <row r="36" spans="1:9" ht="26.45" customHeight="1">
      <c r="A36" s="264" t="s">
        <v>243</v>
      </c>
      <c r="B36" s="265"/>
      <c r="C36" s="265"/>
      <c r="D36" s="265"/>
      <c r="E36" s="265"/>
      <c r="F36" s="266"/>
      <c r="G36" s="22">
        <v>28</v>
      </c>
      <c r="H36" s="52">
        <v>-4251097</v>
      </c>
      <c r="I36" s="52">
        <v>-1956368</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-4251097</v>
      </c>
      <c r="I41" s="53">
        <f>I36+I37+I38+I39+I40</f>
        <v>-1956368</v>
      </c>
    </row>
    <row r="42" spans="1:9" ht="30.6" customHeight="1">
      <c r="A42" s="255" t="s">
        <v>249</v>
      </c>
      <c r="B42" s="256"/>
      <c r="C42" s="256"/>
      <c r="D42" s="256"/>
      <c r="E42" s="256"/>
      <c r="F42" s="257"/>
      <c r="G42" s="18">
        <v>34</v>
      </c>
      <c r="H42" s="54">
        <f>H35+H41</f>
        <v>-4251097</v>
      </c>
      <c r="I42" s="54">
        <f>I35+I41</f>
        <v>-1956368</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0</v>
      </c>
      <c r="I46" s="52">
        <v>0</v>
      </c>
    </row>
    <row r="47" spans="1:9" ht="12.75" customHeight="1">
      <c r="A47" s="264" t="s">
        <v>254</v>
      </c>
      <c r="B47" s="265"/>
      <c r="C47" s="265"/>
      <c r="D47" s="265"/>
      <c r="E47" s="265"/>
      <c r="F47" s="266"/>
      <c r="G47" s="22">
        <v>38</v>
      </c>
      <c r="H47" s="52">
        <v>0</v>
      </c>
      <c r="I47" s="52">
        <v>0</v>
      </c>
    </row>
    <row r="48" spans="1:9" ht="25.9" customHeight="1">
      <c r="A48" s="252" t="s">
        <v>255</v>
      </c>
      <c r="B48" s="253"/>
      <c r="C48" s="253"/>
      <c r="D48" s="253"/>
      <c r="E48" s="253"/>
      <c r="F48" s="254"/>
      <c r="G48" s="17">
        <v>39</v>
      </c>
      <c r="H48" s="53">
        <f>H44+H45+H46+H47</f>
        <v>0</v>
      </c>
      <c r="I48" s="53">
        <f>I44+I45+I46+I47</f>
        <v>0</v>
      </c>
    </row>
    <row r="49" spans="1:9" ht="24.6" customHeight="1">
      <c r="A49" s="264" t="s">
        <v>387</v>
      </c>
      <c r="B49" s="265"/>
      <c r="C49" s="265"/>
      <c r="D49" s="265"/>
      <c r="E49" s="265"/>
      <c r="F49" s="266"/>
      <c r="G49" s="22">
        <v>40</v>
      </c>
      <c r="H49" s="52">
        <v>-1659833</v>
      </c>
      <c r="I49" s="52">
        <v>-1016692</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-742884</v>
      </c>
      <c r="I51" s="52">
        <v>-1485423</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-2402717</v>
      </c>
      <c r="I54" s="53">
        <f>I49+I50+I51+I52+I53</f>
        <v>-2502115</v>
      </c>
    </row>
    <row r="55" spans="1:9" ht="27.6" customHeight="1">
      <c r="A55" s="267" t="s">
        <v>261</v>
      </c>
      <c r="B55" s="268"/>
      <c r="C55" s="268"/>
      <c r="D55" s="268"/>
      <c r="E55" s="268"/>
      <c r="F55" s="269"/>
      <c r="G55" s="17">
        <v>46</v>
      </c>
      <c r="H55" s="53">
        <f>H48+H54</f>
        <v>-2402717</v>
      </c>
      <c r="I55" s="53">
        <f>I48+I54</f>
        <v>-2502115</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-631517</v>
      </c>
      <c r="I57" s="53">
        <f>I27+I42+I55+I56</f>
        <v>-389444</v>
      </c>
    </row>
    <row r="58" spans="1:9" ht="15.6" customHeight="1">
      <c r="A58" s="270" t="s">
        <v>264</v>
      </c>
      <c r="B58" s="271"/>
      <c r="C58" s="271"/>
      <c r="D58" s="271"/>
      <c r="E58" s="271"/>
      <c r="F58" s="272"/>
      <c r="G58" s="22">
        <v>49</v>
      </c>
      <c r="H58" s="52">
        <v>3929579</v>
      </c>
      <c r="I58" s="52">
        <v>3298062</v>
      </c>
    </row>
    <row r="59" spans="1:9" ht="28.9" customHeight="1">
      <c r="A59" s="255" t="s">
        <v>265</v>
      </c>
      <c r="B59" s="256"/>
      <c r="C59" s="256"/>
      <c r="D59" s="256"/>
      <c r="E59" s="256"/>
      <c r="F59" s="257"/>
      <c r="G59" s="18">
        <v>50</v>
      </c>
      <c r="H59" s="54">
        <f>H57+H58</f>
        <v>3298062</v>
      </c>
      <c r="I59" s="54">
        <f>I57+I58</f>
        <v>2908618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6" zoomScale="110" zoomScaleNormal="10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409</v>
      </c>
      <c r="B2" s="209"/>
      <c r="C2" s="209"/>
      <c r="D2" s="209"/>
      <c r="E2" s="209"/>
      <c r="F2" s="209"/>
      <c r="G2" s="209"/>
      <c r="H2" s="209"/>
      <c r="I2" s="209"/>
    </row>
    <row r="3" spans="1:9">
      <c r="A3" s="281" t="s">
        <v>361</v>
      </c>
      <c r="B3" s="289"/>
      <c r="C3" s="289"/>
      <c r="D3" s="289"/>
      <c r="E3" s="289"/>
      <c r="F3" s="289"/>
      <c r="G3" s="289"/>
      <c r="H3" s="289"/>
      <c r="I3" s="289"/>
    </row>
    <row r="4" spans="1:9">
      <c r="A4" s="280" t="s">
        <v>410</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2">
        <v>0</v>
      </c>
      <c r="I9" s="52">
        <v>0</v>
      </c>
    </row>
    <row r="10" spans="1:9">
      <c r="A10" s="240" t="s">
        <v>269</v>
      </c>
      <c r="B10" s="240"/>
      <c r="C10" s="240"/>
      <c r="D10" s="240"/>
      <c r="E10" s="240"/>
      <c r="F10" s="240"/>
      <c r="G10" s="16">
        <v>3</v>
      </c>
      <c r="H10" s="52">
        <v>0</v>
      </c>
      <c r="I10" s="52">
        <v>0</v>
      </c>
    </row>
    <row r="11" spans="1:9">
      <c r="A11" s="240" t="s">
        <v>270</v>
      </c>
      <c r="B11" s="240"/>
      <c r="C11" s="240"/>
      <c r="D11" s="240"/>
      <c r="E11" s="240"/>
      <c r="F11" s="240"/>
      <c r="G11" s="16">
        <v>4</v>
      </c>
      <c r="H11" s="52">
        <v>0</v>
      </c>
      <c r="I11" s="52">
        <v>0</v>
      </c>
    </row>
    <row r="12" spans="1:9">
      <c r="A12" s="240" t="s">
        <v>271</v>
      </c>
      <c r="B12" s="240"/>
      <c r="C12" s="240"/>
      <c r="D12" s="240"/>
      <c r="E12" s="240"/>
      <c r="F12" s="240"/>
      <c r="G12" s="16">
        <v>5</v>
      </c>
      <c r="H12" s="52">
        <v>0</v>
      </c>
      <c r="I12" s="52">
        <v>0</v>
      </c>
    </row>
    <row r="13" spans="1:9">
      <c r="A13" s="240" t="s">
        <v>272</v>
      </c>
      <c r="B13" s="240"/>
      <c r="C13" s="240"/>
      <c r="D13" s="240"/>
      <c r="E13" s="240"/>
      <c r="F13" s="240"/>
      <c r="G13" s="16">
        <v>6</v>
      </c>
      <c r="H13" s="52">
        <v>0</v>
      </c>
      <c r="I13" s="52">
        <v>0</v>
      </c>
    </row>
    <row r="14" spans="1:9">
      <c r="A14" s="240" t="s">
        <v>273</v>
      </c>
      <c r="B14" s="240"/>
      <c r="C14" s="240"/>
      <c r="D14" s="240"/>
      <c r="E14" s="240"/>
      <c r="F14" s="240"/>
      <c r="G14" s="16">
        <v>7</v>
      </c>
      <c r="H14" s="52">
        <v>0</v>
      </c>
      <c r="I14" s="52">
        <v>0</v>
      </c>
    </row>
    <row r="15" spans="1:9">
      <c r="A15" s="240" t="s">
        <v>274</v>
      </c>
      <c r="B15" s="240"/>
      <c r="C15" s="240"/>
      <c r="D15" s="240"/>
      <c r="E15" s="240"/>
      <c r="F15" s="240"/>
      <c r="G15" s="16">
        <v>8</v>
      </c>
      <c r="H15" s="52">
        <v>0</v>
      </c>
      <c r="I15" s="52">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0</v>
      </c>
      <c r="I23" s="52">
        <v>0</v>
      </c>
    </row>
    <row r="24" spans="1:9">
      <c r="A24" s="240" t="s">
        <v>282</v>
      </c>
      <c r="B24" s="240"/>
      <c r="C24" s="240"/>
      <c r="D24" s="240"/>
      <c r="E24" s="240"/>
      <c r="F24" s="240"/>
      <c r="G24" s="16">
        <v>16</v>
      </c>
      <c r="H24" s="52">
        <v>0</v>
      </c>
      <c r="I24" s="52">
        <v>0</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 customHeight="1">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8" zoomScale="80" zoomScaleNormal="100" zoomScaleSheetLayoutView="80" workbookViewId="0">
      <selection activeCell="V57" sqref="V57"/>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43466</v>
      </c>
      <c r="F2" s="6" t="s">
        <v>0</v>
      </c>
      <c r="G2" s="5">
        <v>43830</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47582000</v>
      </c>
      <c r="I7" s="77">
        <v>0</v>
      </c>
      <c r="J7" s="77">
        <v>96934</v>
      </c>
      <c r="K7" s="77">
        <v>0</v>
      </c>
      <c r="L7" s="77">
        <v>0</v>
      </c>
      <c r="M7" s="77">
        <v>0</v>
      </c>
      <c r="N7" s="77">
        <v>0</v>
      </c>
      <c r="O7" s="77">
        <v>16304692</v>
      </c>
      <c r="P7" s="77">
        <v>0</v>
      </c>
      <c r="Q7" s="77">
        <v>0</v>
      </c>
      <c r="R7" s="77">
        <v>0</v>
      </c>
      <c r="S7" s="77">
        <v>1841755</v>
      </c>
      <c r="T7" s="77">
        <v>0</v>
      </c>
      <c r="U7" s="78">
        <f>H7+I7+J7+K7-L7+M7+N7+O7+P7+Q7+R7+S7+T7</f>
        <v>65825381</v>
      </c>
      <c r="V7" s="77">
        <v>0</v>
      </c>
      <c r="W7" s="78">
        <f>U7+V7</f>
        <v>65825381</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47582000</v>
      </c>
      <c r="I10" s="79">
        <f t="shared" ref="I10:W10" si="2">I7+I8+I9</f>
        <v>0</v>
      </c>
      <c r="J10" s="79">
        <f t="shared" si="2"/>
        <v>96934</v>
      </c>
      <c r="K10" s="79">
        <f t="shared" si="2"/>
        <v>0</v>
      </c>
      <c r="L10" s="79">
        <f t="shared" si="2"/>
        <v>0</v>
      </c>
      <c r="M10" s="79">
        <f t="shared" si="2"/>
        <v>0</v>
      </c>
      <c r="N10" s="79">
        <f t="shared" si="2"/>
        <v>0</v>
      </c>
      <c r="O10" s="79">
        <f t="shared" si="2"/>
        <v>16304692</v>
      </c>
      <c r="P10" s="79">
        <f t="shared" si="2"/>
        <v>0</v>
      </c>
      <c r="Q10" s="79">
        <f t="shared" si="2"/>
        <v>0</v>
      </c>
      <c r="R10" s="79">
        <f t="shared" si="2"/>
        <v>0</v>
      </c>
      <c r="S10" s="79">
        <f t="shared" si="2"/>
        <v>1841755</v>
      </c>
      <c r="T10" s="79">
        <f t="shared" si="2"/>
        <v>0</v>
      </c>
      <c r="U10" s="79">
        <f t="shared" si="2"/>
        <v>65825381</v>
      </c>
      <c r="V10" s="79">
        <f t="shared" si="2"/>
        <v>0</v>
      </c>
      <c r="W10" s="79">
        <f t="shared" si="2"/>
        <v>65825381</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1658805</v>
      </c>
      <c r="U11" s="78">
        <f>H11+I11+J11+K11-L11+M11+N11+O11+P11+Q11+R11+S11+T11</f>
        <v>1658805</v>
      </c>
      <c r="V11" s="77">
        <v>0</v>
      </c>
      <c r="W11" s="78">
        <f t="shared" ref="W11:W28" si="3">U11+V11</f>
        <v>1658805</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-6848983</v>
      </c>
      <c r="P13" s="81">
        <v>0</v>
      </c>
      <c r="Q13" s="81">
        <v>0</v>
      </c>
      <c r="R13" s="81">
        <v>0</v>
      </c>
      <c r="S13" s="77">
        <v>0</v>
      </c>
      <c r="T13" s="77">
        <v>0</v>
      </c>
      <c r="U13" s="78">
        <f t="shared" si="4"/>
        <v>-6848983</v>
      </c>
      <c r="V13" s="77">
        <v>0</v>
      </c>
      <c r="W13" s="78">
        <f t="shared" si="3"/>
        <v>-6848983</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47582000</v>
      </c>
      <c r="I29" s="80">
        <f t="shared" ref="I29:W29" si="5">SUM(I10:I28)</f>
        <v>0</v>
      </c>
      <c r="J29" s="80">
        <f t="shared" si="5"/>
        <v>96934</v>
      </c>
      <c r="K29" s="80">
        <f t="shared" si="5"/>
        <v>0</v>
      </c>
      <c r="L29" s="80">
        <f t="shared" si="5"/>
        <v>0</v>
      </c>
      <c r="M29" s="80">
        <f t="shared" si="5"/>
        <v>0</v>
      </c>
      <c r="N29" s="80">
        <f t="shared" si="5"/>
        <v>0</v>
      </c>
      <c r="O29" s="80">
        <f t="shared" si="5"/>
        <v>9455709</v>
      </c>
      <c r="P29" s="80">
        <f t="shared" si="5"/>
        <v>0</v>
      </c>
      <c r="Q29" s="80">
        <f t="shared" si="5"/>
        <v>0</v>
      </c>
      <c r="R29" s="80">
        <f t="shared" si="5"/>
        <v>0</v>
      </c>
      <c r="S29" s="80">
        <f t="shared" si="5"/>
        <v>1841755</v>
      </c>
      <c r="T29" s="80">
        <f t="shared" si="5"/>
        <v>1658805</v>
      </c>
      <c r="U29" s="80">
        <f t="shared" si="5"/>
        <v>60635203</v>
      </c>
      <c r="V29" s="80">
        <f t="shared" si="5"/>
        <v>0</v>
      </c>
      <c r="W29" s="80">
        <f t="shared" si="5"/>
        <v>60635203</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-6848983</v>
      </c>
      <c r="P31" s="79">
        <f t="shared" si="6"/>
        <v>0</v>
      </c>
      <c r="Q31" s="79">
        <f t="shared" si="6"/>
        <v>0</v>
      </c>
      <c r="R31" s="79">
        <f t="shared" si="6"/>
        <v>0</v>
      </c>
      <c r="S31" s="79">
        <f t="shared" si="6"/>
        <v>0</v>
      </c>
      <c r="T31" s="79">
        <f t="shared" si="6"/>
        <v>0</v>
      </c>
      <c r="U31" s="79">
        <f t="shared" si="6"/>
        <v>-6848983</v>
      </c>
      <c r="V31" s="79">
        <f t="shared" si="6"/>
        <v>0</v>
      </c>
      <c r="W31" s="79">
        <f t="shared" si="6"/>
        <v>-6848983</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-6848983</v>
      </c>
      <c r="P32" s="79">
        <f t="shared" si="7"/>
        <v>0</v>
      </c>
      <c r="Q32" s="79">
        <f t="shared" si="7"/>
        <v>0</v>
      </c>
      <c r="R32" s="79">
        <f t="shared" si="7"/>
        <v>0</v>
      </c>
      <c r="S32" s="79">
        <f t="shared" si="7"/>
        <v>0</v>
      </c>
      <c r="T32" s="79">
        <f t="shared" si="7"/>
        <v>1658805</v>
      </c>
      <c r="U32" s="79">
        <f t="shared" si="7"/>
        <v>-5190178</v>
      </c>
      <c r="V32" s="79">
        <f t="shared" si="7"/>
        <v>0</v>
      </c>
      <c r="W32" s="79">
        <f t="shared" si="7"/>
        <v>-5190178</v>
      </c>
    </row>
    <row r="33" spans="1:23" ht="30.75" customHeight="1">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47582000</v>
      </c>
      <c r="I35" s="77">
        <v>0</v>
      </c>
      <c r="J35" s="77">
        <v>179875</v>
      </c>
      <c r="K35" s="77">
        <v>0</v>
      </c>
      <c r="L35" s="77">
        <v>0</v>
      </c>
      <c r="M35" s="77">
        <v>0</v>
      </c>
      <c r="N35" s="77">
        <v>0</v>
      </c>
      <c r="O35" s="77">
        <v>9455709</v>
      </c>
      <c r="P35" s="77">
        <v>0</v>
      </c>
      <c r="Q35" s="77">
        <v>0</v>
      </c>
      <c r="R35" s="77">
        <v>0</v>
      </c>
      <c r="S35" s="77">
        <v>3417620</v>
      </c>
      <c r="T35" s="77">
        <v>0</v>
      </c>
      <c r="U35" s="78">
        <f t="shared" ref="U35:U37" si="9">H35+I35+J35+K35-L35+M35+N35+O35+P35+Q35+R35+S35+T35</f>
        <v>60635204</v>
      </c>
      <c r="V35" s="77">
        <v>0</v>
      </c>
      <c r="W35" s="78">
        <f t="shared" ref="W35:W37" si="10">U35+V35</f>
        <v>60635204</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47582000</v>
      </c>
      <c r="I38" s="79">
        <f t="shared" ref="I38:W38" si="11">I35+I36+I37</f>
        <v>0</v>
      </c>
      <c r="J38" s="79">
        <f t="shared" si="11"/>
        <v>179875</v>
      </c>
      <c r="K38" s="79">
        <f t="shared" si="11"/>
        <v>0</v>
      </c>
      <c r="L38" s="79">
        <f t="shared" si="11"/>
        <v>0</v>
      </c>
      <c r="M38" s="79">
        <f t="shared" si="11"/>
        <v>0</v>
      </c>
      <c r="N38" s="79">
        <f t="shared" si="11"/>
        <v>0</v>
      </c>
      <c r="O38" s="79">
        <f t="shared" si="11"/>
        <v>9455709</v>
      </c>
      <c r="P38" s="79">
        <f t="shared" si="11"/>
        <v>0</v>
      </c>
      <c r="Q38" s="79">
        <f t="shared" si="11"/>
        <v>0</v>
      </c>
      <c r="R38" s="79">
        <f t="shared" si="11"/>
        <v>0</v>
      </c>
      <c r="S38" s="79">
        <f t="shared" si="11"/>
        <v>3417620</v>
      </c>
      <c r="T38" s="79">
        <f t="shared" si="11"/>
        <v>0</v>
      </c>
      <c r="U38" s="79">
        <f t="shared" si="11"/>
        <v>60635204</v>
      </c>
      <c r="V38" s="79">
        <f t="shared" si="11"/>
        <v>0</v>
      </c>
      <c r="W38" s="79">
        <f t="shared" si="11"/>
        <v>60635204</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1821755</v>
      </c>
      <c r="U39" s="78">
        <f t="shared" ref="U39:U56" si="12">H39+I39+J39+K39-L39+M39+N39+O39+P39+Q39+R39+S39+T39</f>
        <v>1821755</v>
      </c>
      <c r="V39" s="77">
        <v>0</v>
      </c>
      <c r="W39" s="78">
        <f t="shared" ref="W39:W56" si="13">U39+V39</f>
        <v>1821755</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47582000</v>
      </c>
      <c r="I57" s="80">
        <f t="shared" ref="I57:W57" si="14">SUM(I38:I56)</f>
        <v>0</v>
      </c>
      <c r="J57" s="80">
        <f t="shared" si="14"/>
        <v>179875</v>
      </c>
      <c r="K57" s="80">
        <f t="shared" si="14"/>
        <v>0</v>
      </c>
      <c r="L57" s="80">
        <f t="shared" si="14"/>
        <v>0</v>
      </c>
      <c r="M57" s="80">
        <f t="shared" si="14"/>
        <v>0</v>
      </c>
      <c r="N57" s="80">
        <f t="shared" si="14"/>
        <v>0</v>
      </c>
      <c r="O57" s="80">
        <f t="shared" si="14"/>
        <v>9455709</v>
      </c>
      <c r="P57" s="80">
        <f t="shared" si="14"/>
        <v>0</v>
      </c>
      <c r="Q57" s="80">
        <f t="shared" si="14"/>
        <v>0</v>
      </c>
      <c r="R57" s="80">
        <f t="shared" si="14"/>
        <v>0</v>
      </c>
      <c r="S57" s="80">
        <f t="shared" si="14"/>
        <v>3417620</v>
      </c>
      <c r="T57" s="80">
        <f t="shared" si="14"/>
        <v>1821755</v>
      </c>
      <c r="U57" s="80">
        <f t="shared" si="14"/>
        <v>62456959</v>
      </c>
      <c r="V57" s="80">
        <f t="shared" si="14"/>
        <v>0</v>
      </c>
      <c r="W57" s="80">
        <f t="shared" si="14"/>
        <v>62456959</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1821755</v>
      </c>
      <c r="U60" s="79">
        <f t="shared" si="16"/>
        <v>1821755</v>
      </c>
      <c r="V60" s="79">
        <f t="shared" si="16"/>
        <v>0</v>
      </c>
      <c r="W60" s="79">
        <f t="shared" si="16"/>
        <v>1821755</v>
      </c>
    </row>
    <row r="61" spans="1:23" ht="29.25" customHeight="1">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abSelected="1" workbookViewId="0">
      <selection activeCell="M36" sqref="M36"/>
    </sheetView>
  </sheetViews>
  <sheetFormatPr defaultRowHeight="12.75"/>
  <sheetData>
    <row r="1" spans="1:10">
      <c r="A1" s="324" t="s">
        <v>451</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pageSetup paperSize="9" scale="9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2020-04-27T13:01:33Z</cp:lastPrinted>
  <dcterms:created xsi:type="dcterms:W3CDTF">2008-10-17T11:51:54Z</dcterms:created>
  <dcterms:modified xsi:type="dcterms:W3CDTF">2020-04-27T13:03:14Z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