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aveExternalLinkValues="0" codeName="ThisWorkbook" defaultThemeVersion="124226"/>
  <bookViews>
    <workbookView xWindow="0" yWindow="15" windowWidth="12195" windowHeight="8715"/>
  </bookViews>
  <sheets>
    <sheet name="OPCI PODACI" sheetId="24" r:id="rId1"/>
    <sheet name="Bilanca" sheetId="20" r:id="rId2"/>
    <sheet name="RDG" sheetId="21" r:id="rId3"/>
    <sheet name="NT" sheetId="22" r:id="rId4"/>
    <sheet name="PK" sheetId="23" r:id="rId5"/>
    <sheet name="BILJEŠKE " sheetId="25" r:id="rId6"/>
  </sheets>
  <externalReferences>
    <externalReference r:id="rId7"/>
  </externalReferences>
  <definedNames>
    <definedName name="datum_izrade">[1]Naslovni!$E$5</definedName>
    <definedName name="drustvo">[1]Naslovni!$B$5</definedName>
    <definedName name="p" localSheetId="5">#REF!</definedName>
    <definedName name="p" localSheetId="0">#REF!</definedName>
    <definedName name="p">#REF!</definedName>
    <definedName name="_xlnm.Print_Area" localSheetId="5">'BILJEŠKE '!$A$1:$J$38</definedName>
    <definedName name="_xlnm.Print_Area" localSheetId="0">'OPCI PODACI'!$A$1:$I$65</definedName>
    <definedName name="razdoblje">[1]Naslovni!$E$7</definedName>
  </definedNames>
  <calcPr calcId="124519" calcMode="autoNoTable"/>
</workbook>
</file>

<file path=xl/calcChain.xml><?xml version="1.0" encoding="utf-8"?>
<calcChain xmlns="http://schemas.openxmlformats.org/spreadsheetml/2006/main">
  <c r="K86" i="21"/>
  <c r="H86"/>
  <c r="J24" i="23"/>
  <c r="I24"/>
  <c r="H24"/>
  <c r="K24"/>
  <c r="M24"/>
  <c r="G24"/>
  <c r="G27"/>
  <c r="E24"/>
  <c r="K7"/>
  <c r="M7"/>
  <c r="K8"/>
  <c r="M8"/>
  <c r="K9"/>
  <c r="M9"/>
  <c r="E10"/>
  <c r="F10"/>
  <c r="G10"/>
  <c r="H10"/>
  <c r="I10"/>
  <c r="J10"/>
  <c r="L10"/>
  <c r="E11"/>
  <c r="E23"/>
  <c r="I11"/>
  <c r="K12"/>
  <c r="M12"/>
  <c r="E13"/>
  <c r="F13"/>
  <c r="F11"/>
  <c r="G13"/>
  <c r="G11"/>
  <c r="G23"/>
  <c r="H13"/>
  <c r="H11"/>
  <c r="I13"/>
  <c r="J13"/>
  <c r="J11"/>
  <c r="L13"/>
  <c r="L11"/>
  <c r="L23"/>
  <c r="K14"/>
  <c r="M14"/>
  <c r="K15"/>
  <c r="M15"/>
  <c r="K16"/>
  <c r="M16"/>
  <c r="K17"/>
  <c r="M17"/>
  <c r="E18"/>
  <c r="F18"/>
  <c r="G18"/>
  <c r="H18"/>
  <c r="I18"/>
  <c r="J18"/>
  <c r="L18"/>
  <c r="K19"/>
  <c r="M19"/>
  <c r="K20"/>
  <c r="M20"/>
  <c r="K21"/>
  <c r="M21"/>
  <c r="K22"/>
  <c r="M22"/>
  <c r="K25"/>
  <c r="M25"/>
  <c r="K26"/>
  <c r="M26"/>
  <c r="E27"/>
  <c r="F27"/>
  <c r="I27"/>
  <c r="J27"/>
  <c r="L27"/>
  <c r="F28"/>
  <c r="F40"/>
  <c r="H28"/>
  <c r="J28"/>
  <c r="L28"/>
  <c r="L40"/>
  <c r="K29"/>
  <c r="M29"/>
  <c r="E30"/>
  <c r="E28"/>
  <c r="F30"/>
  <c r="G30"/>
  <c r="K30" s="1"/>
  <c r="M30" s="1"/>
  <c r="H30"/>
  <c r="I30"/>
  <c r="I28"/>
  <c r="J30"/>
  <c r="L30"/>
  <c r="K31"/>
  <c r="M31"/>
  <c r="K32"/>
  <c r="M32" s="1"/>
  <c r="K33"/>
  <c r="M33"/>
  <c r="K34"/>
  <c r="M34"/>
  <c r="E35"/>
  <c r="F35"/>
  <c r="G35"/>
  <c r="H35"/>
  <c r="I35"/>
  <c r="J35"/>
  <c r="L35"/>
  <c r="K36"/>
  <c r="M36"/>
  <c r="K37"/>
  <c r="M37"/>
  <c r="K38"/>
  <c r="M38"/>
  <c r="K39"/>
  <c r="M39"/>
  <c r="K87" i="21"/>
  <c r="H87"/>
  <c r="I87"/>
  <c r="K52" i="22"/>
  <c r="K37"/>
  <c r="K18"/>
  <c r="K9"/>
  <c r="K7"/>
  <c r="K6"/>
  <c r="K58"/>
  <c r="K60"/>
  <c r="K62"/>
  <c r="J52"/>
  <c r="J37"/>
  <c r="J18"/>
  <c r="J9"/>
  <c r="J7"/>
  <c r="J6"/>
  <c r="J58"/>
  <c r="J60"/>
  <c r="J62"/>
  <c r="H80" i="20"/>
  <c r="L99" i="21"/>
  <c r="I99"/>
  <c r="L98"/>
  <c r="I98"/>
  <c r="L97"/>
  <c r="I97"/>
  <c r="J7"/>
  <c r="J18"/>
  <c r="L18"/>
  <c r="J24"/>
  <c r="J34"/>
  <c r="J38"/>
  <c r="J43"/>
  <c r="L43"/>
  <c r="J46"/>
  <c r="J42"/>
  <c r="J50"/>
  <c r="J54"/>
  <c r="J58"/>
  <c r="J62"/>
  <c r="J66"/>
  <c r="J74"/>
  <c r="J79"/>
  <c r="J87"/>
  <c r="K7"/>
  <c r="K85" s="1"/>
  <c r="L85" s="1"/>
  <c r="K24"/>
  <c r="K16"/>
  <c r="L16"/>
  <c r="K34"/>
  <c r="L34"/>
  <c r="K38"/>
  <c r="K43"/>
  <c r="K46"/>
  <c r="K42"/>
  <c r="L42"/>
  <c r="K50"/>
  <c r="L50"/>
  <c r="K54"/>
  <c r="K58"/>
  <c r="L58"/>
  <c r="K62"/>
  <c r="K66"/>
  <c r="L66"/>
  <c r="K74"/>
  <c r="L74"/>
  <c r="K79"/>
  <c r="L79"/>
  <c r="G7"/>
  <c r="G18"/>
  <c r="G24"/>
  <c r="G16"/>
  <c r="G34"/>
  <c r="G38"/>
  <c r="G43"/>
  <c r="G46"/>
  <c r="G42"/>
  <c r="G50"/>
  <c r="G54"/>
  <c r="G58"/>
  <c r="G62"/>
  <c r="G57"/>
  <c r="G66"/>
  <c r="G74"/>
  <c r="G79"/>
  <c r="G87"/>
  <c r="H7"/>
  <c r="I7" s="1"/>
  <c r="I18"/>
  <c r="H24"/>
  <c r="H16"/>
  <c r="I16"/>
  <c r="H34"/>
  <c r="I34"/>
  <c r="H38"/>
  <c r="H33"/>
  <c r="I33"/>
  <c r="H43"/>
  <c r="H46"/>
  <c r="I46"/>
  <c r="H50"/>
  <c r="I50"/>
  <c r="H54"/>
  <c r="I54"/>
  <c r="H58"/>
  <c r="H62"/>
  <c r="H57"/>
  <c r="I57"/>
  <c r="H66"/>
  <c r="I66"/>
  <c r="H74"/>
  <c r="I74"/>
  <c r="H79"/>
  <c r="I79"/>
  <c r="L95"/>
  <c r="I95"/>
  <c r="L94"/>
  <c r="I94"/>
  <c r="L93"/>
  <c r="I93"/>
  <c r="L92"/>
  <c r="I92"/>
  <c r="L91"/>
  <c r="I91"/>
  <c r="L90"/>
  <c r="I90"/>
  <c r="L89"/>
  <c r="I89"/>
  <c r="L88"/>
  <c r="I88"/>
  <c r="L87"/>
  <c r="L86"/>
  <c r="I86"/>
  <c r="L84"/>
  <c r="I84"/>
  <c r="L83"/>
  <c r="I83"/>
  <c r="L81"/>
  <c r="I81"/>
  <c r="L80"/>
  <c r="I80"/>
  <c r="L77"/>
  <c r="I77"/>
  <c r="L76"/>
  <c r="I76"/>
  <c r="L75"/>
  <c r="I75"/>
  <c r="L73"/>
  <c r="I73"/>
  <c r="L72"/>
  <c r="I72"/>
  <c r="L71"/>
  <c r="I71"/>
  <c r="L70"/>
  <c r="I70"/>
  <c r="L69"/>
  <c r="I69"/>
  <c r="L68"/>
  <c r="I68"/>
  <c r="L67"/>
  <c r="I67"/>
  <c r="L65"/>
  <c r="I65"/>
  <c r="L64"/>
  <c r="I64"/>
  <c r="L63"/>
  <c r="I63"/>
  <c r="L61"/>
  <c r="I61"/>
  <c r="L60"/>
  <c r="I60"/>
  <c r="L59"/>
  <c r="I59"/>
  <c r="I58"/>
  <c r="L56"/>
  <c r="I56"/>
  <c r="L55"/>
  <c r="I55"/>
  <c r="L53"/>
  <c r="I53"/>
  <c r="L52"/>
  <c r="I52"/>
  <c r="L51"/>
  <c r="I51"/>
  <c r="L49"/>
  <c r="I49"/>
  <c r="L48"/>
  <c r="I48"/>
  <c r="L47"/>
  <c r="I47"/>
  <c r="L45"/>
  <c r="I45"/>
  <c r="L44"/>
  <c r="I44"/>
  <c r="I43"/>
  <c r="L41"/>
  <c r="I41"/>
  <c r="L40"/>
  <c r="I40"/>
  <c r="L39"/>
  <c r="I39"/>
  <c r="I38"/>
  <c r="L37"/>
  <c r="I37"/>
  <c r="L36"/>
  <c r="I36"/>
  <c r="L35"/>
  <c r="I35"/>
  <c r="L32"/>
  <c r="I32"/>
  <c r="L31"/>
  <c r="I31"/>
  <c r="L30"/>
  <c r="I30"/>
  <c r="L29"/>
  <c r="I29"/>
  <c r="L28"/>
  <c r="I28"/>
  <c r="L27"/>
  <c r="I27"/>
  <c r="L26"/>
  <c r="I26"/>
  <c r="L25"/>
  <c r="I25"/>
  <c r="I24"/>
  <c r="L23"/>
  <c r="I23"/>
  <c r="L22"/>
  <c r="I22"/>
  <c r="L21"/>
  <c r="I21"/>
  <c r="L20"/>
  <c r="I20"/>
  <c r="L19"/>
  <c r="I19"/>
  <c r="L17"/>
  <c r="I17"/>
  <c r="L15"/>
  <c r="I15"/>
  <c r="L14"/>
  <c r="I14"/>
  <c r="L13"/>
  <c r="I13"/>
  <c r="L12"/>
  <c r="I12"/>
  <c r="L11"/>
  <c r="I11"/>
  <c r="L10"/>
  <c r="I10"/>
  <c r="L9"/>
  <c r="I9"/>
  <c r="L8"/>
  <c r="I8"/>
  <c r="L132" i="20"/>
  <c r="I132"/>
  <c r="L131"/>
  <c r="I131"/>
  <c r="J130"/>
  <c r="L130" s="1"/>
  <c r="K130"/>
  <c r="G130"/>
  <c r="H130"/>
  <c r="I130"/>
  <c r="L128"/>
  <c r="I128"/>
  <c r="J80"/>
  <c r="J85"/>
  <c r="J79"/>
  <c r="J89"/>
  <c r="J93"/>
  <c r="J96"/>
  <c r="J100"/>
  <c r="J108"/>
  <c r="J111"/>
  <c r="J115"/>
  <c r="J119"/>
  <c r="J124"/>
  <c r="K80"/>
  <c r="K85"/>
  <c r="K79" s="1"/>
  <c r="K89"/>
  <c r="K93"/>
  <c r="L93"/>
  <c r="K96"/>
  <c r="L96" s="1"/>
  <c r="K100"/>
  <c r="L100"/>
  <c r="K108"/>
  <c r="L108" s="1"/>
  <c r="K111"/>
  <c r="L111" s="1"/>
  <c r="K115"/>
  <c r="L115" s="1"/>
  <c r="K119"/>
  <c r="K124"/>
  <c r="L124" s="1"/>
  <c r="G85"/>
  <c r="G89"/>
  <c r="G93"/>
  <c r="G96"/>
  <c r="G100"/>
  <c r="G108"/>
  <c r="I108" s="1"/>
  <c r="G111"/>
  <c r="G115"/>
  <c r="G119"/>
  <c r="G124"/>
  <c r="H85"/>
  <c r="H89"/>
  <c r="H93"/>
  <c r="H96"/>
  <c r="I96"/>
  <c r="H100"/>
  <c r="I100" s="1"/>
  <c r="H108"/>
  <c r="H111"/>
  <c r="I111"/>
  <c r="H115"/>
  <c r="I115" s="1"/>
  <c r="H119"/>
  <c r="I119"/>
  <c r="H124"/>
  <c r="I124" s="1"/>
  <c r="L126"/>
  <c r="I126"/>
  <c r="L125"/>
  <c r="I125"/>
  <c r="L123"/>
  <c r="I123"/>
  <c r="L122"/>
  <c r="I122"/>
  <c r="L121"/>
  <c r="I121"/>
  <c r="L120"/>
  <c r="I120"/>
  <c r="L118"/>
  <c r="I118"/>
  <c r="L117"/>
  <c r="I117"/>
  <c r="L116"/>
  <c r="I116"/>
  <c r="L114"/>
  <c r="I114"/>
  <c r="L113"/>
  <c r="I113"/>
  <c r="L112"/>
  <c r="I112"/>
  <c r="L110"/>
  <c r="I110"/>
  <c r="L109"/>
  <c r="I109"/>
  <c r="L107"/>
  <c r="I107"/>
  <c r="L106"/>
  <c r="I106"/>
  <c r="L105"/>
  <c r="I105"/>
  <c r="L104"/>
  <c r="I104"/>
  <c r="L103"/>
  <c r="I103"/>
  <c r="L102"/>
  <c r="I102"/>
  <c r="L101"/>
  <c r="I101"/>
  <c r="L99"/>
  <c r="I99"/>
  <c r="L98"/>
  <c r="I98"/>
  <c r="L97"/>
  <c r="I97"/>
  <c r="L95"/>
  <c r="I95"/>
  <c r="L94"/>
  <c r="I94"/>
  <c r="L92"/>
  <c r="I92"/>
  <c r="L91"/>
  <c r="I91"/>
  <c r="L90"/>
  <c r="I90"/>
  <c r="L88"/>
  <c r="I88"/>
  <c r="L87"/>
  <c r="I87"/>
  <c r="L86"/>
  <c r="I86"/>
  <c r="I85"/>
  <c r="L84"/>
  <c r="I84"/>
  <c r="L83"/>
  <c r="I83"/>
  <c r="L82"/>
  <c r="I82"/>
  <c r="L81"/>
  <c r="I81"/>
  <c r="L77"/>
  <c r="I77"/>
  <c r="J8"/>
  <c r="J11"/>
  <c r="J14"/>
  <c r="J25"/>
  <c r="J28"/>
  <c r="J33"/>
  <c r="J24" s="1"/>
  <c r="L24" s="1"/>
  <c r="J39"/>
  <c r="J45"/>
  <c r="J53"/>
  <c r="J57"/>
  <c r="J61"/>
  <c r="J66"/>
  <c r="J72"/>
  <c r="K8"/>
  <c r="L8" s="1"/>
  <c r="K11"/>
  <c r="L11"/>
  <c r="K14"/>
  <c r="L14" s="1"/>
  <c r="K20"/>
  <c r="K25"/>
  <c r="K28"/>
  <c r="K33"/>
  <c r="K39"/>
  <c r="K45"/>
  <c r="L45"/>
  <c r="K53"/>
  <c r="L53"/>
  <c r="K57"/>
  <c r="L57" s="1"/>
  <c r="K61"/>
  <c r="K66"/>
  <c r="K65"/>
  <c r="K72"/>
  <c r="G8"/>
  <c r="G11"/>
  <c r="G14"/>
  <c r="G20"/>
  <c r="I20"/>
  <c r="G25"/>
  <c r="G28"/>
  <c r="G33"/>
  <c r="G39"/>
  <c r="G45"/>
  <c r="G53"/>
  <c r="G57"/>
  <c r="G61"/>
  <c r="G56"/>
  <c r="G66"/>
  <c r="G72"/>
  <c r="H8"/>
  <c r="I8"/>
  <c r="H11"/>
  <c r="I11" s="1"/>
  <c r="H14"/>
  <c r="I14"/>
  <c r="H25"/>
  <c r="H28"/>
  <c r="I28" s="1"/>
  <c r="H33"/>
  <c r="I33"/>
  <c r="H39"/>
  <c r="I39" s="1"/>
  <c r="H45"/>
  <c r="I45" s="1"/>
  <c r="H53"/>
  <c r="I53" s="1"/>
  <c r="H57"/>
  <c r="I57" s="1"/>
  <c r="H61"/>
  <c r="H66"/>
  <c r="H65"/>
  <c r="H72"/>
  <c r="I72" s="1"/>
  <c r="L75"/>
  <c r="I75"/>
  <c r="L74"/>
  <c r="I74"/>
  <c r="L73"/>
  <c r="I73"/>
  <c r="L71"/>
  <c r="I71"/>
  <c r="L70"/>
  <c r="I70"/>
  <c r="L69"/>
  <c r="I69"/>
  <c r="L68"/>
  <c r="I68"/>
  <c r="L67"/>
  <c r="I67"/>
  <c r="L64"/>
  <c r="I64"/>
  <c r="L63"/>
  <c r="I63"/>
  <c r="L62"/>
  <c r="I62"/>
  <c r="L60"/>
  <c r="I60"/>
  <c r="L59"/>
  <c r="I59"/>
  <c r="L58"/>
  <c r="I58"/>
  <c r="L55"/>
  <c r="I55"/>
  <c r="L54"/>
  <c r="I54"/>
  <c r="L52"/>
  <c r="I52"/>
  <c r="L51"/>
  <c r="I51"/>
  <c r="L50"/>
  <c r="I50"/>
  <c r="L49"/>
  <c r="I49"/>
  <c r="L48"/>
  <c r="I48"/>
  <c r="L47"/>
  <c r="I47"/>
  <c r="L46"/>
  <c r="I46"/>
  <c r="L44"/>
  <c r="I44"/>
  <c r="L43"/>
  <c r="I43"/>
  <c r="L42"/>
  <c r="I42"/>
  <c r="L41"/>
  <c r="I41"/>
  <c r="L40"/>
  <c r="I40"/>
  <c r="L39"/>
  <c r="L38"/>
  <c r="I38"/>
  <c r="L37"/>
  <c r="I37"/>
  <c r="L36"/>
  <c r="I36"/>
  <c r="L35"/>
  <c r="I35"/>
  <c r="L34"/>
  <c r="I34"/>
  <c r="L32"/>
  <c r="I32"/>
  <c r="L31"/>
  <c r="I31"/>
  <c r="L30"/>
  <c r="I30"/>
  <c r="L29"/>
  <c r="I29"/>
  <c r="L28"/>
  <c r="L27"/>
  <c r="I27"/>
  <c r="L26"/>
  <c r="I26"/>
  <c r="L25"/>
  <c r="I25"/>
  <c r="L23"/>
  <c r="I23"/>
  <c r="L22"/>
  <c r="I22"/>
  <c r="L21"/>
  <c r="I21"/>
  <c r="L20"/>
  <c r="L19"/>
  <c r="I19"/>
  <c r="L17"/>
  <c r="I17"/>
  <c r="L16"/>
  <c r="I16"/>
  <c r="L15"/>
  <c r="I15"/>
  <c r="L13"/>
  <c r="I13"/>
  <c r="L12"/>
  <c r="I12"/>
  <c r="L10"/>
  <c r="I10"/>
  <c r="L9"/>
  <c r="I9"/>
  <c r="G127"/>
  <c r="L80"/>
  <c r="L54" i="21"/>
  <c r="I61" i="20"/>
  <c r="L38" i="21"/>
  <c r="G33"/>
  <c r="H56" i="20"/>
  <c r="I56" s="1"/>
  <c r="G78" i="21"/>
  <c r="G82"/>
  <c r="G24" i="20"/>
  <c r="G18" s="1"/>
  <c r="L85"/>
  <c r="J56"/>
  <c r="L61"/>
  <c r="I89"/>
  <c r="L89"/>
  <c r="L24" i="21"/>
  <c r="G96"/>
  <c r="J127" i="20"/>
  <c r="J65"/>
  <c r="L65" s="1"/>
  <c r="J57" i="21"/>
  <c r="L62"/>
  <c r="J33"/>
  <c r="J16"/>
  <c r="I80" i="20"/>
  <c r="G65"/>
  <c r="I65" s="1"/>
  <c r="I66"/>
  <c r="L72"/>
  <c r="L33"/>
  <c r="I93"/>
  <c r="L119"/>
  <c r="L46" i="21"/>
  <c r="I62"/>
  <c r="J78"/>
  <c r="J76" i="20"/>
  <c r="J82" i="21"/>
  <c r="J96"/>
  <c r="L66" i="20"/>
  <c r="K56"/>
  <c r="L56" s="1"/>
  <c r="K33" i="21"/>
  <c r="L33"/>
  <c r="H27" i="23"/>
  <c r="K27"/>
  <c r="M27"/>
  <c r="I40"/>
  <c r="K35"/>
  <c r="M35" s="1"/>
  <c r="J40"/>
  <c r="K18"/>
  <c r="M18"/>
  <c r="J23"/>
  <c r="I23"/>
  <c r="H23"/>
  <c r="K10"/>
  <c r="M10"/>
  <c r="E40"/>
  <c r="K11"/>
  <c r="M11"/>
  <c r="F23"/>
  <c r="K13"/>
  <c r="M13"/>
  <c r="H40"/>
  <c r="K23"/>
  <c r="M23"/>
  <c r="K24" i="20"/>
  <c r="K18"/>
  <c r="K57" i="21"/>
  <c r="L57"/>
  <c r="H42"/>
  <c r="I42"/>
  <c r="K78"/>
  <c r="L78" s="1"/>
  <c r="H78"/>
  <c r="H82" s="1"/>
  <c r="H79" i="20"/>
  <c r="H127"/>
  <c r="I127" s="1"/>
  <c r="K76"/>
  <c r="L76" s="1"/>
  <c r="L18"/>
  <c r="H24"/>
  <c r="H18" s="1"/>
  <c r="H76" s="1"/>
  <c r="I79"/>
  <c r="I24"/>
  <c r="K82" i="21" l="1"/>
  <c r="L7"/>
  <c r="H96"/>
  <c r="I96" s="1"/>
  <c r="I82"/>
  <c r="I78"/>
  <c r="H85"/>
  <c r="I85" s="1"/>
  <c r="I18" i="20"/>
  <c r="G76"/>
  <c r="K127"/>
  <c r="L127" s="1"/>
  <c r="L79"/>
  <c r="I76"/>
  <c r="G28" i="23"/>
  <c r="L82" i="21" l="1"/>
  <c r="K96"/>
  <c r="L96" s="1"/>
  <c r="G40" i="23"/>
  <c r="K40" s="1"/>
  <c r="M40" s="1"/>
  <c r="K28"/>
  <c r="M28" s="1"/>
</calcChain>
</file>

<file path=xl/sharedStrings.xml><?xml version="1.0" encoding="utf-8"?>
<sst xmlns="http://schemas.openxmlformats.org/spreadsheetml/2006/main" count="452" uniqueCount="419">
  <si>
    <t>(osoba ovlaštene za zastupanje)</t>
  </si>
  <si>
    <t>Osobni identifikacijski broj (OIB):</t>
  </si>
  <si>
    <t>Naziv pozicije</t>
  </si>
  <si>
    <t>AKTIVA</t>
  </si>
  <si>
    <t xml:space="preserve">        5.1. Zadržana dobit </t>
  </si>
  <si>
    <t>Napomene: Pozicije koje umanjuju novčani tok upisuju se s negativnim predznakom</t>
  </si>
  <si>
    <t>Opis pozicije</t>
  </si>
  <si>
    <t>Isto razdoblje prethodne godine</t>
  </si>
  <si>
    <t>Tekuće poslovno razdoblje</t>
  </si>
  <si>
    <t xml:space="preserve">       5.3. Ostali dobici od prodaje financijskih ulaganja </t>
  </si>
  <si>
    <t xml:space="preserve">   6. Neto pozitivne tečajne razlike </t>
  </si>
  <si>
    <t xml:space="preserve">   7. Ostali prihodi od ulaganja </t>
  </si>
  <si>
    <t xml:space="preserve">III. Prihodi od provizija i naknada </t>
  </si>
  <si>
    <t xml:space="preserve">IV. Ostali osigurateljno-tehnički prihodi, neto od reosiguranja </t>
  </si>
  <si>
    <t xml:space="preserve">V.  Ostali prihodi </t>
  </si>
  <si>
    <t xml:space="preserve">         1.1. Bruto iznos </t>
  </si>
  <si>
    <t xml:space="preserve">         1.2. Udio suosiguratelja </t>
  </si>
  <si>
    <t xml:space="preserve">         1.3. Udio reosiguratelja </t>
  </si>
  <si>
    <t xml:space="preserve">        2.1. Bruto iznos </t>
  </si>
  <si>
    <t xml:space="preserve">        2.2. Udio suosiguratelja </t>
  </si>
  <si>
    <t xml:space="preserve">        2.3. Udio reosiguratelja </t>
  </si>
  <si>
    <t xml:space="preserve">          1.1. Bruto iznos </t>
  </si>
  <si>
    <t xml:space="preserve">          1.2. Udio reosiguratelja </t>
  </si>
  <si>
    <t xml:space="preserve">          2.1. Bruto iznos </t>
  </si>
  <si>
    <t xml:space="preserve">          2.2. Udio suosiguratelja </t>
  </si>
  <si>
    <t xml:space="preserve">          2.3. Udio reosiguratelja </t>
  </si>
  <si>
    <t xml:space="preserve">       1. Bruto iznos </t>
  </si>
  <si>
    <t xml:space="preserve">       2. Udio suosiguratelja </t>
  </si>
  <si>
    <t xml:space="preserve">       3. Udio reosiguratelja </t>
  </si>
  <si>
    <t xml:space="preserve">     1. Ovisni o rezultatu (bonusi) </t>
  </si>
  <si>
    <t xml:space="preserve">     2. Neovisni o rezultatu (popusti) </t>
  </si>
  <si>
    <t xml:space="preserve">        1.1. Provizija </t>
  </si>
  <si>
    <t xml:space="preserve">        1.2. Ostali troškovi pribave </t>
  </si>
  <si>
    <t xml:space="preserve">        1.3. Promjena razgraničenih troškova pribave </t>
  </si>
  <si>
    <t xml:space="preserve">        2.1. Amortizacija materijalne imovine </t>
  </si>
  <si>
    <t xml:space="preserve">L. IZVANBILANČNI ZAPISI </t>
  </si>
  <si>
    <t xml:space="preserve">        1.1. Uplaćeni kapital - redovne dionice </t>
  </si>
  <si>
    <t xml:space="preserve">        1.2. Uplaćeni kapital -povlaštene dionice </t>
  </si>
  <si>
    <t xml:space="preserve">        1.3. Kapital pozvan da se plati </t>
  </si>
  <si>
    <t xml:space="preserve">    2. Premije na emitirane dionice (rezerve kapitala) </t>
  </si>
  <si>
    <t xml:space="preserve">        3.1. Zemljišta i građevinskih objekata </t>
  </si>
  <si>
    <t xml:space="preserve">        3.2. Financijskih ulaganja </t>
  </si>
  <si>
    <t xml:space="preserve">        3.3. Ostale revalorizacijske rezerve </t>
  </si>
  <si>
    <t xml:space="preserve">        4.1. Zakonske rezerve </t>
  </si>
  <si>
    <t xml:space="preserve">        4.2. Statutarna rezerva </t>
  </si>
  <si>
    <t xml:space="preserve">        4.3. Ostale rezerve </t>
  </si>
  <si>
    <t>Premije na emitirane dionice</t>
  </si>
  <si>
    <t>Zadržana dobit ili preneseni gubitak</t>
  </si>
  <si>
    <t>Opis stavke</t>
  </si>
  <si>
    <t xml:space="preserve">        2.2. Plaće, porezi i doprinosi iz i na plaće </t>
  </si>
  <si>
    <t xml:space="preserve">        2.3. Ostali troškovi uprave </t>
  </si>
  <si>
    <t xml:space="preserve">      2. Kamate </t>
  </si>
  <si>
    <t xml:space="preserve">      1. Troškovi za preventivnu djelatnost </t>
  </si>
  <si>
    <t xml:space="preserve">      2. Ostali tehnički troškovi osiguranja </t>
  </si>
  <si>
    <t xml:space="preserve">       1. Tekući porezni trošak </t>
  </si>
  <si>
    <t xml:space="preserve">       2. Odgođeni porezni trošak (prihod) </t>
  </si>
  <si>
    <t xml:space="preserve">       2.2. Prihodi od povećanja vrijednosti zemljišta i građevinskih objekata </t>
  </si>
  <si>
    <r>
      <t>DODATAK BILANCI</t>
    </r>
    <r>
      <rPr>
        <b/>
        <sz val="8"/>
        <rFont val="Arial"/>
        <family val="2"/>
        <charset val="238"/>
      </rPr>
      <t xml:space="preserve"> (popunjava obveznik koji sastavlja konsolidirani godišnji financijski izvještaj)</t>
    </r>
  </si>
  <si>
    <r>
      <t xml:space="preserve">M. KAPITAL I REZERVE </t>
    </r>
    <r>
      <rPr>
        <sz val="8"/>
        <rFont val="Arial"/>
        <family val="2"/>
        <charset val="238"/>
      </rPr>
      <t>(122+123)</t>
    </r>
  </si>
  <si>
    <t>5(3+4)</t>
  </si>
  <si>
    <t>8(6+7)</t>
  </si>
  <si>
    <t>u kunama</t>
  </si>
  <si>
    <t xml:space="preserve">XIII. Ostali troškovi, uključujući vrijednosna usklađenja </t>
  </si>
  <si>
    <t>3</t>
  </si>
  <si>
    <t>4</t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</si>
  <si>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</si>
  <si>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</si>
  <si>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</si>
  <si>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</si>
  <si>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</si>
  <si>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</si>
  <si>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</si>
  <si>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11</t>
  </si>
  <si>
    <t>Prilog 2.</t>
  </si>
  <si>
    <t>Matični broj subjekta (MBS):</t>
  </si>
  <si>
    <t>Tvrtka izdavatelja:</t>
  </si>
  <si>
    <t>Šifra i naziv općine/grada:</t>
  </si>
  <si>
    <t>Šifra i naziv županije:</t>
  </si>
  <si>
    <t>Broj zaposlenih:</t>
  </si>
  <si>
    <t>(krajem godine)</t>
  </si>
  <si>
    <t>Tvrtke subjekata konsolidacije (prema MSFI):</t>
  </si>
  <si>
    <t>Sjedište:</t>
  </si>
  <si>
    <t>MB:</t>
  </si>
  <si>
    <t>Osoba za kontakt:</t>
  </si>
  <si>
    <t xml:space="preserve">Dokumentacija za objavu: </t>
  </si>
  <si>
    <t/>
  </si>
  <si>
    <t>Ukupno kapital i rezerve
(3 do 8)</t>
  </si>
  <si>
    <t>Ukupno kapital i rezerve
(9+10)</t>
  </si>
  <si>
    <t xml:space="preserve">       1.1. Dobit/gubitak prije poreza </t>
  </si>
  <si>
    <t xml:space="preserve">       1.2. Usklađenja: (AOP 005 do 012)</t>
  </si>
  <si>
    <t>2. Ostala sveobuhvatna dobit ili gubitak
     tekuće godine (AOP 025 do 028)</t>
  </si>
  <si>
    <t>2. Ostala sveobuhvatna dobit ili gubitak
    prethodne godine (AOP 008 do 011)</t>
  </si>
  <si>
    <t xml:space="preserve">1. Povećanje/smanjenje upisanog kapitala </t>
  </si>
  <si>
    <t>1. Dobit ili gubitak prethodnog razdoblja</t>
  </si>
  <si>
    <t>4. Ostale transakcije s vlasnicima</t>
  </si>
  <si>
    <t>II. NOVČANI TOK IZ ULAGAČKIH AKTIVNOSTI (AOP 033 do 046)</t>
  </si>
  <si>
    <t>III. NOVČANI TOK OD FINANCIJSKIH AKTIVNOSTI  (AOP 048 do 052)</t>
  </si>
  <si>
    <t>ČISTI NOVČANI TOK (AOP 001 + 032 + 047)</t>
  </si>
  <si>
    <t>V. NETO POVEĆANJE/SMANJENJE NOVCA I NOVČANIH EKVIVALENATA (053+054)</t>
  </si>
  <si>
    <t>Novac i novčani ekvivalenti na kraju razdoblja (AOP 055 + 056)</t>
  </si>
  <si>
    <t xml:space="preserve">     1. Pripisano imateljima kapitala matice</t>
  </si>
  <si>
    <t xml:space="preserve">     2. Pripisano nekontrolirajućim interesima</t>
  </si>
  <si>
    <t>Napomena: Podatak pod AOP oznakama 121 do 123 popunjavaju društva za osiguranje koja sastavljaju konsolidirane godišnje financijske izvještaje</t>
  </si>
  <si>
    <t>I. Zarađene premije (prihodovane) (AOP 125 do 132)</t>
  </si>
  <si>
    <t>II. Prihodi od ulaganja (AOP 134 + 135 + 139 + 140 + 141 + 145 + 146)</t>
  </si>
  <si>
    <t xml:space="preserve">   5. Dobici od prodaje (realizacije) financijskih ulaganja (AOP 142 do 144)</t>
  </si>
  <si>
    <t>VI. Izdaci za osigurane slučajeve, neto (AOP 151 + 155)</t>
  </si>
  <si>
    <t xml:space="preserve">     1. Likvidirane štete (AOP 152 do 154)</t>
  </si>
  <si>
    <t xml:space="preserve">    2. Promjena pričuva za štete (AOP 156 do 158)</t>
  </si>
  <si>
    <r>
      <t>VII. Promjena matematičke pričuve i ostalih tehni</t>
    </r>
    <r>
      <rPr>
        <sz val="8"/>
        <rFont val="Arial"/>
        <family val="2"/>
        <charset val="238"/>
      </rPr>
      <t>č</t>
    </r>
    <r>
      <rPr>
        <b/>
        <sz val="8"/>
        <rFont val="Arial"/>
        <family val="2"/>
        <charset val="238"/>
      </rPr>
      <t>kih pričuva, 
       neto od reosiguranja (AOP 160 + 163)</t>
    </r>
  </si>
  <si>
    <t xml:space="preserve">      1. Promjena matematičke pričuve osiguranja (AOP 161 + 162)</t>
  </si>
  <si>
    <t xml:space="preserve">      2. Promjena ostalih tehn. pričuva, neto od reosiguranja (AOP 164 do 166)</t>
  </si>
  <si>
    <r>
      <t xml:space="preserve">IX. Izdaci za povrate premija (bonusi i popusti), neto od reosiguranja
</t>
    </r>
    <r>
      <rPr>
        <sz val="8"/>
        <rFont val="Arial"/>
        <family val="2"/>
        <charset val="238"/>
      </rPr>
      <t xml:space="preserve">     (AOP 172 + 173)</t>
    </r>
  </si>
  <si>
    <t>X. Poslovni rashodi (izdaci za obavljanje djelatnosti), neto (AOP 175+179)</t>
  </si>
  <si>
    <t xml:space="preserve">    1. Troškovi pribave (AOP 176 do 178)</t>
  </si>
  <si>
    <t xml:space="preserve">    2. Troškovi uprave (administrativni troškovi) (AOP 180 do 182)</t>
  </si>
  <si>
    <r>
      <t xml:space="preserve">XI. Troškovi ulaganja </t>
    </r>
    <r>
      <rPr>
        <sz val="8"/>
        <rFont val="Arial"/>
        <family val="2"/>
        <charset val="238"/>
      </rPr>
      <t>(AOP 184 do 189)</t>
    </r>
  </si>
  <si>
    <r>
      <t xml:space="preserve">XII. Ostali tehnički troškovi, neto od reosiguranja </t>
    </r>
    <r>
      <rPr>
        <sz val="8"/>
        <rFont val="Arial"/>
        <family val="2"/>
        <charset val="238"/>
      </rPr>
      <t>(AOP 192 + 193)</t>
    </r>
  </si>
  <si>
    <r>
      <t xml:space="preserve">XV. Porez na dobit ili gubitak </t>
    </r>
    <r>
      <rPr>
        <sz val="8"/>
        <rFont val="Arial"/>
        <family val="2"/>
        <charset val="238"/>
      </rPr>
      <t>(AOP 197+198)</t>
    </r>
  </si>
  <si>
    <t xml:space="preserve">               1.2.1.  Amortizacija nekretnina i opreme </t>
  </si>
  <si>
    <t xml:space="preserve">               1.2.2.  Amortizacija nematerijalne imovine </t>
  </si>
  <si>
    <t xml:space="preserve">               1.2.3.  Umanjenje vrijednosti i dobici/gubici od svođenja na fer vrijednost </t>
  </si>
  <si>
    <t xml:space="preserve">               1.2.4.  Troškovi kamata </t>
  </si>
  <si>
    <t xml:space="preserve">               1.2.5.  Prihodi od kamata </t>
  </si>
  <si>
    <t xml:space="preserve">                1.2.6. Udjeli u dobiti pridruženih društava </t>
  </si>
  <si>
    <t xml:space="preserve">               1.2.7.  Dobici/gubici od prodaje materijalne imovine (uključujući zemljišta
                          i građevinske objekte) </t>
  </si>
  <si>
    <t xml:space="preserve">               1.2.8.  Ostala usklađenja </t>
  </si>
  <si>
    <t xml:space="preserve">   2. Povećanje/smanjenje poslovne imovine i obveza (AOP 014 do 030)</t>
  </si>
  <si>
    <t xml:space="preserve">         2.1. Povećanje/smanjenje ulaganja raspoloživih za prodaju </t>
  </si>
  <si>
    <t xml:space="preserve">         2.3. Povećanje/smanjenje depozita, zajmova i potraživanja </t>
  </si>
  <si>
    <t xml:space="preserve">         2.4. Povećanje/smanjenje depozita kod preuzetog poslovanja osiguranja
                 u reosiguranje </t>
  </si>
  <si>
    <t xml:space="preserve">         2.5. Povećanje/smanjenje ulaganja za račun i rizik vlasnika polica
                 životnog osiguranja </t>
  </si>
  <si>
    <t xml:space="preserve">         2.6. Povećanje/smanjenje udjela reosiguranja u tehničkim pričuvama </t>
  </si>
  <si>
    <t xml:space="preserve">         2.7. Povećanje/smanjenje porezne imovine </t>
  </si>
  <si>
    <t xml:space="preserve">         2.8. Povećanje/smanjenje potraživanja </t>
  </si>
  <si>
    <t xml:space="preserve">         2.9. Povećanje/smanjenje ostale imovine </t>
  </si>
  <si>
    <t xml:space="preserve">       2.11. Povećanje/smanjenje tehničkih pričuva </t>
  </si>
  <si>
    <t xml:space="preserve">       2.12. Povećanje/smanjenje tehničkih pričuva životnog osiguranja kada
                 ugovaratelj snosi rizik ulaganja </t>
  </si>
  <si>
    <t xml:space="preserve">       2.13. Povećanje/smanjenje poreznih obveza </t>
  </si>
  <si>
    <t xml:space="preserve">       2.14. Povećanje/smanjenje depozita zadržanih iz posla predanog u reosiguranje </t>
  </si>
  <si>
    <t xml:space="preserve">       2.15. Povećanje/smanjenje financijskih obveza </t>
  </si>
  <si>
    <t xml:space="preserve">       2.16. Povećanje/smanjenje ostalih obveza </t>
  </si>
  <si>
    <t xml:space="preserve">       2.17. Povećanje/smanjenje odgođenog plaćanja troškova i prihoda
                 budućeg razdoblja </t>
  </si>
  <si>
    <t xml:space="preserve">   3. Plaćeni porez na dobit </t>
  </si>
  <si>
    <t xml:space="preserve">      1. Primici od prodaje materijalne imovine </t>
  </si>
  <si>
    <t xml:space="preserve">      2. Izdaci za nabavu materijalne imovine </t>
  </si>
  <si>
    <t xml:space="preserve">      3. Primici od prodaje nematerijalne imovine </t>
  </si>
  <si>
    <t xml:space="preserve">      4. Izdaci za nabavu nematerijalne imovine </t>
  </si>
  <si>
    <t xml:space="preserve">      5. Primici od prodaje zemljišta i građevinskih objekata koji ne služe društvu
          za provođenje djelatnosti </t>
  </si>
  <si>
    <t xml:space="preserve">      6. Izdaci za nabavu zemljišta i građevinskih objekata koji ne služe društvu
          za provođenje djelatnosti </t>
  </si>
  <si>
    <t xml:space="preserve">       2.10. Povećanje/smanjenje plaćenih troškova budućeg razdoblja i nedospjele
                naplate prihoda </t>
  </si>
  <si>
    <t xml:space="preserve">         2.2. Povećanje/smanjenje ulaganja koja se vrednuju po fer vrijednosti kroz račun
                dobiti i gubitka </t>
  </si>
  <si>
    <t xml:space="preserve">      7. Povećanje/smanjenje ulaganja u podružnice, pridružena društva i sudjelovanje
          u zajedničkim ulaganjima </t>
  </si>
  <si>
    <t>IZVJEŠTAJ O PROMJENAMA KAPITALA</t>
  </si>
  <si>
    <t>Matični broj (MB):</t>
  </si>
  <si>
    <t>(unosi se samo prezime i ime osobe za kontakt)</t>
  </si>
  <si>
    <t>Telefon:</t>
  </si>
  <si>
    <t>Telefaks:</t>
  </si>
  <si>
    <t>M.P.</t>
  </si>
  <si>
    <t>(potpis osobe ovlaštene za zastupanje)</t>
  </si>
  <si>
    <r>
      <t xml:space="preserve">A. POTRAŽIVANJA ZA UPISANI A NEUPLAĆENI KAPITAL </t>
    </r>
    <r>
      <rPr>
        <sz val="8"/>
        <rFont val="Arial"/>
        <family val="2"/>
        <charset val="238"/>
      </rPr>
      <t xml:space="preserve">(002+003) </t>
    </r>
  </si>
  <si>
    <r>
      <t xml:space="preserve">B. NEMATERIJALNA IMOVINA </t>
    </r>
    <r>
      <rPr>
        <sz val="8"/>
        <rFont val="Arial"/>
        <family val="2"/>
        <charset val="238"/>
      </rPr>
      <t>(005+006)</t>
    </r>
  </si>
  <si>
    <r>
      <t xml:space="preserve">C. MATERIJALNA IMOVINA </t>
    </r>
    <r>
      <rPr>
        <sz val="8"/>
        <rFont val="Arial"/>
        <family val="2"/>
        <charset val="238"/>
      </rPr>
      <t>(008 do 010)</t>
    </r>
  </si>
  <si>
    <r>
      <t xml:space="preserve">D. ULAGANJA </t>
    </r>
    <r>
      <rPr>
        <sz val="8"/>
        <rFont val="Arial"/>
        <family val="2"/>
        <charset val="238"/>
      </rPr>
      <t>(012+013+017+036)</t>
    </r>
  </si>
  <si>
    <r>
      <t xml:space="preserve">   II. Ulaganja u podružnice, pridružena društva i sudjelovanje u
       zajedničkim ulaganjima </t>
    </r>
    <r>
      <rPr>
        <sz val="8"/>
        <rFont val="Arial"/>
        <family val="2"/>
        <charset val="238"/>
      </rPr>
      <t>(014 do 016)</t>
    </r>
  </si>
  <si>
    <r>
      <t xml:space="preserve">  III. Ostala financijska ulaganja</t>
    </r>
    <r>
      <rPr>
        <sz val="8"/>
        <rFont val="Arial"/>
        <family val="2"/>
        <charset val="238"/>
      </rPr>
      <t xml:space="preserve"> (018+021+026+032)</t>
    </r>
  </si>
  <si>
    <t xml:space="preserve">       1. Ulaganja koja se drže do dospijeća (019+020)</t>
  </si>
  <si>
    <t xml:space="preserve">       2. Ulaganja raspoloživa za prodaju (022 do 025)</t>
  </si>
  <si>
    <t xml:space="preserve">       3. Ulaganja po fer vrijednosti kroz račun dobiti i gubitka (027 do 031) </t>
  </si>
  <si>
    <t xml:space="preserve">       4. Depoziti, zajmovi i potraživanja (033 do 035)</t>
  </si>
  <si>
    <r>
      <t>F. UDIO REOSIGURANJA U TEHNIČKIM PRIČUVAMA</t>
    </r>
    <r>
      <rPr>
        <sz val="8"/>
        <rFont val="Arial"/>
        <family val="2"/>
        <charset val="238"/>
      </rPr>
      <t xml:space="preserve"> (039 do 045) </t>
    </r>
  </si>
  <si>
    <r>
      <t xml:space="preserve">G. ODGOĐENA I TEKUĆA POREZNA IMOVINA </t>
    </r>
    <r>
      <rPr>
        <sz val="8"/>
        <rFont val="Arial"/>
        <family val="2"/>
        <charset val="238"/>
      </rPr>
      <t>(047+048)</t>
    </r>
  </si>
  <si>
    <r>
      <t xml:space="preserve">H. POTRAŽIVANJA </t>
    </r>
    <r>
      <rPr>
        <sz val="8"/>
        <rFont val="Arial"/>
        <family val="2"/>
        <charset val="238"/>
      </rPr>
      <t>(050+053+054)</t>
    </r>
  </si>
  <si>
    <r>
      <t xml:space="preserve">    1. Potraživanja iz neposrednih poslova osiguranja </t>
    </r>
    <r>
      <rPr>
        <sz val="8"/>
        <rFont val="Arial"/>
        <family val="2"/>
        <charset val="238"/>
      </rPr>
      <t>(051+052)</t>
    </r>
  </si>
  <si>
    <r>
      <t xml:space="preserve">    3. Ostala potraživanja </t>
    </r>
    <r>
      <rPr>
        <sz val="8"/>
        <rFont val="Arial"/>
        <family val="2"/>
        <charset val="238"/>
      </rPr>
      <t>(055 do 057)</t>
    </r>
  </si>
  <si>
    <r>
      <t xml:space="preserve">I.  OSTALA IMOVINA </t>
    </r>
    <r>
      <rPr>
        <sz val="8"/>
        <rFont val="Arial"/>
        <family val="2"/>
        <charset val="238"/>
      </rPr>
      <t>(059+063+064)</t>
    </r>
  </si>
  <si>
    <r>
      <t xml:space="preserve">    1. Novac u banci i blagajni </t>
    </r>
    <r>
      <rPr>
        <sz val="8"/>
        <rFont val="Arial"/>
        <family val="2"/>
        <charset val="238"/>
      </rPr>
      <t>(060 do 062)</t>
    </r>
  </si>
  <si>
    <r>
      <t xml:space="preserve">J. PLAĆENI TROŠKOVI BUDUĆEG RAZDOBLJA I NEDOSPJELA NAPLATA
    PRIHODA </t>
    </r>
    <r>
      <rPr>
        <sz val="8"/>
        <rFont val="Arial"/>
        <family val="2"/>
        <charset val="238"/>
      </rPr>
      <t>(066 do 068)</t>
    </r>
  </si>
  <si>
    <r>
      <t xml:space="preserve">K. UKUPNO AKTIVA </t>
    </r>
    <r>
      <rPr>
        <sz val="8"/>
        <rFont val="Arial"/>
        <family val="2"/>
        <charset val="238"/>
      </rPr>
      <t xml:space="preserve">(001+004+007+011+037+038+046+049+058+065) </t>
    </r>
  </si>
  <si>
    <r>
      <t xml:space="preserve">A. KAPITAL I REZERVE </t>
    </r>
    <r>
      <rPr>
        <sz val="8"/>
        <rFont val="Arial"/>
        <family val="2"/>
        <charset val="238"/>
      </rPr>
      <t>(072+076+077+081+085+088)</t>
    </r>
  </si>
  <si>
    <r>
      <t xml:space="preserve">    1. Upisani kapital </t>
    </r>
    <r>
      <rPr>
        <sz val="8"/>
        <rFont val="Arial"/>
        <family val="2"/>
        <charset val="238"/>
      </rPr>
      <t>(073 do 075)</t>
    </r>
  </si>
  <si>
    <r>
      <t xml:space="preserve">    3. Revalorizacijske rezerve </t>
    </r>
    <r>
      <rPr>
        <sz val="8"/>
        <rFont val="Arial"/>
        <family val="2"/>
        <charset val="238"/>
      </rPr>
      <t>(078 do 080)</t>
    </r>
  </si>
  <si>
    <r>
      <t xml:space="preserve">    4. Rezerve </t>
    </r>
    <r>
      <rPr>
        <sz val="8"/>
        <rFont val="Arial"/>
        <family val="2"/>
        <charset val="238"/>
      </rPr>
      <t>(082 do 084)</t>
    </r>
  </si>
  <si>
    <r>
      <t xml:space="preserve">    5. Prenesena (zadržana) dobit ili gubitak </t>
    </r>
    <r>
      <rPr>
        <sz val="8"/>
        <rFont val="Arial"/>
        <family val="2"/>
        <charset val="238"/>
      </rPr>
      <t>(086 + 087)</t>
    </r>
  </si>
  <si>
    <r>
      <t xml:space="preserve">    6. Dobit ili gubitak tekućeg obračunskog razdoblja </t>
    </r>
    <r>
      <rPr>
        <sz val="8"/>
        <rFont val="Arial"/>
        <family val="2"/>
        <charset val="238"/>
      </rPr>
      <t>(089+090)</t>
    </r>
  </si>
  <si>
    <r>
      <t xml:space="preserve">C. TEHNIČKE PRIČUVE </t>
    </r>
    <r>
      <rPr>
        <sz val="8"/>
        <rFont val="Arial"/>
        <family val="2"/>
        <charset val="238"/>
      </rPr>
      <t>(093 do 098)</t>
    </r>
  </si>
  <si>
    <r>
      <t xml:space="preserve">E. OSTALE PRIČUVE </t>
    </r>
    <r>
      <rPr>
        <sz val="8"/>
        <rFont val="Arial"/>
        <family val="2"/>
        <charset val="238"/>
      </rPr>
      <t>(101 + 102)</t>
    </r>
  </si>
  <si>
    <r>
      <t xml:space="preserve">F. ODGOĐENA I TEKUĆA POREZNA OBVEZA </t>
    </r>
    <r>
      <rPr>
        <sz val="8"/>
        <rFont val="Arial"/>
        <family val="2"/>
        <charset val="238"/>
      </rPr>
      <t>(104 + 105)</t>
    </r>
  </si>
  <si>
    <r>
      <t xml:space="preserve">H. FINANCIJSKE OBVEZE </t>
    </r>
    <r>
      <rPr>
        <sz val="8"/>
        <rFont val="Arial"/>
        <family val="2"/>
        <charset val="238"/>
      </rPr>
      <t>(108 do 110)</t>
    </r>
  </si>
  <si>
    <r>
      <t xml:space="preserve">I.  OSTALE OBVEZE </t>
    </r>
    <r>
      <rPr>
        <sz val="8"/>
        <rFont val="Arial"/>
        <family val="2"/>
        <charset val="238"/>
      </rPr>
      <t>(112 do 115)</t>
    </r>
  </si>
  <si>
    <r>
      <t xml:space="preserve">J. ODGOĐENO PLAĆANJE TROŠKOVA I PRIHOD BUDUĆEG
    RAZDOBLJA </t>
    </r>
    <r>
      <rPr>
        <sz val="8"/>
        <rFont val="Arial"/>
        <family val="2"/>
        <charset val="238"/>
      </rPr>
      <t>(117+118)</t>
    </r>
  </si>
  <si>
    <r>
      <t xml:space="preserve">K. UKUPNA PASIVA </t>
    </r>
    <r>
      <rPr>
        <sz val="8"/>
        <rFont val="Arial"/>
        <family val="2"/>
        <charset val="238"/>
      </rPr>
      <t xml:space="preserve">(071+091+092+099+100+103+106+107+111+116 ) </t>
    </r>
  </si>
  <si>
    <t xml:space="preserve">     IV. Depoziti kod preuzetog poslovanja osiguranja u reosiguranje
           (depoziti kod cedenta) </t>
  </si>
  <si>
    <t xml:space="preserve">E. ULAGANJA ZA RAČUN I RIZIK VLASNIKA POLICA ŽIVOTNOG OSIGURANJA </t>
  </si>
  <si>
    <t>Poštanski broj i mjesto:</t>
  </si>
  <si>
    <t>Ulica i kućni broj:</t>
  </si>
  <si>
    <t>Adresa e-pošte:</t>
  </si>
  <si>
    <t>Internet adresa:</t>
  </si>
  <si>
    <t>Šifra NKD-a:</t>
  </si>
  <si>
    <t>Konsolidirani izvještaj:</t>
  </si>
  <si>
    <t xml:space="preserve">    4. Pričuve za povrate premija ovisne i neovisne o rezultatu (bonusi i popusti),
        bruto iznos </t>
  </si>
  <si>
    <t xml:space="preserve">   1. Zaračunate bruto premije </t>
  </si>
  <si>
    <t xml:space="preserve">   2. Premije suosiguranja </t>
  </si>
  <si>
    <t xml:space="preserve">   3. Ispravak vrijednosti i naplaćeni ispravak vrijednosti premije
       osiguranja/suosiguranja </t>
  </si>
  <si>
    <t xml:space="preserve">   4. Premije predane u reosiguranje </t>
  </si>
  <si>
    <t xml:space="preserve">   5. Premije predane u suosiguranje </t>
  </si>
  <si>
    <t xml:space="preserve">   6. Promjena bruto pričuva prijenosnih premija </t>
  </si>
  <si>
    <t xml:space="preserve">   7. Promjena pričuva prijenosnih premija, udio reosiguratelja </t>
  </si>
  <si>
    <t>Izvještaj o financijskom položaju (Bilanca)</t>
  </si>
  <si>
    <t>Izvještaj o sveobuhvatnoj dobiti (Račun dobiti i gubitka)</t>
  </si>
  <si>
    <t xml:space="preserve">   2. Prihodi od ulaganja u zemljišta i građevinske objekte (AOP 136 do 138)</t>
  </si>
  <si>
    <t xml:space="preserve">      3. Umanjenje vrijednosti ulaganja </t>
  </si>
  <si>
    <t>XX. Ukupna sveobuhvatna dobit (199+204)</t>
  </si>
  <si>
    <t>XVI. Dobit ili gubitak obračunskog razdoblja poslije poreza (AOP 195-196)</t>
  </si>
  <si>
    <r>
      <t xml:space="preserve">IX. Ostala sveobuhvatna dobit </t>
    </r>
    <r>
      <rPr>
        <sz val="8"/>
        <rFont val="Arial"/>
        <family val="2"/>
        <charset val="238"/>
      </rPr>
      <t>(205 do 211 - 212)</t>
    </r>
  </si>
  <si>
    <t>Napomena: Podatke pod AOP 200, 201, 214 i 215 popunjavaju društva za osiguranje koja sastavljaju konsolidirane godišnje financijske izvještaje</t>
  </si>
  <si>
    <r>
      <t xml:space="preserve">VIII. Promjena posebne pričuve za osiguranje iz skupine životnih
        osiguranja kod kojih ugovaratelj osiguranja preuzima investicijski
        rizik, neto od reosiguranja </t>
    </r>
    <r>
      <rPr>
        <sz val="8"/>
        <rFont val="Arial"/>
        <family val="2"/>
        <charset val="238"/>
      </rPr>
      <t>(AOP 168 do 170)</t>
    </r>
  </si>
  <si>
    <t>IZVJEŠTAJ O NOVČANIM TOKOVIMA - Indirektna metoda</t>
  </si>
  <si>
    <t>Rapspodjeljivo vlasnicima matice</t>
  </si>
  <si>
    <t>I. NOVČANI TOK IZ POSLOVNIH AKTIVNOSTI (002+013+031)</t>
  </si>
  <si>
    <t xml:space="preserve">   1. Novčani tok prije promjene poslovne imovine i obveza (AOP 003+004)</t>
  </si>
  <si>
    <t>Uplaćeni kapital (redovne i povlaštene dionice)</t>
  </si>
  <si>
    <t>Revalorizacijske rezerve</t>
  </si>
  <si>
    <t>Rezerve (zakonske, statutarne, ostale)</t>
  </si>
  <si>
    <t>Dobit/gubitak tekuće godine</t>
  </si>
  <si>
    <t>Raspodjeljivo nekontrolira-jućem interesu</t>
  </si>
  <si>
    <t xml:space="preserve">   1. Prihodi od podružnica, pridruženih društava i sudjelovanja u
       zajedničkim ulaganjima </t>
  </si>
  <si>
    <t xml:space="preserve">      1. Amortizacija (građevinski objekti koji ne služe društvu za obavljanje
          djelatnosti) </t>
  </si>
  <si>
    <t>AOP
oznaka</t>
  </si>
  <si>
    <t>PASIVA</t>
  </si>
  <si>
    <t xml:space="preserve">    1. Obveze po zajmovima </t>
  </si>
  <si>
    <t xml:space="preserve">    2. Obveze po izdanim vrijednosnim papirima </t>
  </si>
  <si>
    <t xml:space="preserve">    3. Ostale financijske obveze </t>
  </si>
  <si>
    <t xml:space="preserve">    1. Obveze proizašle iz neposrednih poslova osiguranja </t>
  </si>
  <si>
    <t xml:space="preserve">    2. Obveze proizašle iz poslova suosiguranja i reosiguranja </t>
  </si>
  <si>
    <t xml:space="preserve">    3. Obveze za otuđenje i prekinuto poslovanje </t>
  </si>
  <si>
    <t xml:space="preserve">    4. Ostale obveze</t>
  </si>
  <si>
    <t xml:space="preserve">    1. Razgraničena provizija reosiguranja </t>
  </si>
  <si>
    <t xml:space="preserve">    2. Ostalo odgođeno plaćanje troškova i prihod budućeg razdoblja </t>
  </si>
  <si>
    <t>do</t>
  </si>
  <si>
    <t xml:space="preserve">        5.2. Preneseni gubitak (-) </t>
  </si>
  <si>
    <t xml:space="preserve">        6.1. Dobit tekućeg obračunskog razdoblja </t>
  </si>
  <si>
    <t xml:space="preserve">    1. Prijenosne premije, bruto iznos </t>
  </si>
  <si>
    <t xml:space="preserve">    2. Matematička pričuva osiguranja, bruto iznos </t>
  </si>
  <si>
    <t xml:space="preserve">    3. Pričuva šteta, bruto iznos </t>
  </si>
  <si>
    <t xml:space="preserve">    1. Pričuve za mirovine i slične obveze </t>
  </si>
  <si>
    <t xml:space="preserve">    2. Ostale pričuve </t>
  </si>
  <si>
    <t xml:space="preserve">    1. Odgođena porezna obveza </t>
  </si>
  <si>
    <t xml:space="preserve">    2. Tekuća porezna obveza </t>
  </si>
  <si>
    <t xml:space="preserve">   8. Promjena pričuva prijenosnih premija, udio suosiguratelja </t>
  </si>
  <si>
    <t xml:space="preserve">       2.1. Prihodi od najma </t>
  </si>
  <si>
    <t xml:space="preserve">       2.3. Prihodi od prodaje zemljišta i građevinskih objekata </t>
  </si>
  <si>
    <t xml:space="preserve">   3. Prihodi od kamata </t>
  </si>
  <si>
    <t xml:space="preserve">       5.1. Ulaganja po fer vrijednosti kroz račun dobiti i gubitka </t>
  </si>
  <si>
    <t xml:space="preserve">       5.2. Ulaganja raspoloživa za prodaju </t>
  </si>
  <si>
    <t xml:space="preserve">    10. Primici od ulaganja koja se drže do dospijeća </t>
  </si>
  <si>
    <t xml:space="preserve">    11. Izdaci za ulaganja koja se drže do dospijeća </t>
  </si>
  <si>
    <t xml:space="preserve">    12. Primici od prodaje vrijednosnih papira i udjela </t>
  </si>
  <si>
    <t xml:space="preserve">    13. Izdaci za ulaganja u vrijednosne papire i udjele </t>
  </si>
  <si>
    <t xml:space="preserve">    14. Primici od dividendi i udjela u dobiti </t>
  </si>
  <si>
    <t>Prethodna godina</t>
  </si>
  <si>
    <t>Tekuća godina</t>
  </si>
  <si>
    <t xml:space="preserve">      4. Gubici ostvareni pri prodaji (realizaciji) financijske imovine </t>
  </si>
  <si>
    <t xml:space="preserve">      5. Usklađivanje financijske imovine po fer vrijednosti kroz RDG</t>
  </si>
  <si>
    <t xml:space="preserve">      7. Ostali troškovi ulaganja </t>
  </si>
  <si>
    <t xml:space="preserve">      6. Negativne tečajne rezlike</t>
  </si>
  <si>
    <t xml:space="preserve">        1. Pripisano imateljima kapitala matice</t>
  </si>
  <si>
    <t xml:space="preserve">        2. Pripisano nekontrolirajućim interesima</t>
  </si>
  <si>
    <t xml:space="preserve">     1. Promjena računovodstvenih politika </t>
  </si>
  <si>
    <t xml:space="preserve">     2. Ispravak pogreški prethodnih razdoblja </t>
  </si>
  <si>
    <t>1. Dobit ili gubitak razdoblja</t>
  </si>
  <si>
    <t>2.4. Ostale nevlasničke promjene kapitala</t>
  </si>
  <si>
    <t xml:space="preserve">XVII. UKUPNI PRIHODI </t>
  </si>
  <si>
    <t xml:space="preserve">XVIII. UKUPNI RASHODI </t>
  </si>
  <si>
    <t xml:space="preserve">     1. Dobici/gubici proizašli iz preračunavanja financijskih izvještaja 
         inozemnog poslovanja</t>
  </si>
  <si>
    <t xml:space="preserve">     2. Dobici/gubici proizišli iz revalorizacije financijske imovine raspoložive
         za prodaju</t>
  </si>
  <si>
    <t xml:space="preserve">     3. Dobici/gubici proizišli iz revalorizacije zemljišta i građevinskih objekata koji 
         služe društvu za obavljanje djelatnosti</t>
  </si>
  <si>
    <t xml:space="preserve">     4. Dobici/gubici proizišli iz revalorizacije druge materijalne (osim zemljišta
         i nekretnina) i nematerijalne imovine</t>
  </si>
  <si>
    <t xml:space="preserve">     5. Učinci od instrumenata zaštite novčanog toka</t>
  </si>
  <si>
    <t xml:space="preserve">     6. Aktuarski dobici/gubici po mirovinskim planovima s definiranim mirovinama</t>
  </si>
  <si>
    <t xml:space="preserve">     7. Udio u ostaloj sveobuhvatnoj dobiti pridruženih društava</t>
  </si>
  <si>
    <t xml:space="preserve">     8. Porez na dobit na ostalu sveobuhvatnu dobit</t>
  </si>
  <si>
    <t xml:space="preserve">   4. Nerealizirani dobici od ulaganja po fer vrijednosti kroz račun dobiti i gubitka </t>
  </si>
  <si>
    <t xml:space="preserve">        1.2. Od zastupnika, odnosno posrednika u osiguranju </t>
  </si>
  <si>
    <t xml:space="preserve">    2. Potraživanja iz poslova suosiguranja i reosiguranja </t>
  </si>
  <si>
    <t xml:space="preserve">    15. Primici sa naslova otplate danih kratkoročnih i dugoročnih zajmova </t>
  </si>
  <si>
    <t xml:space="preserve">    16. Izdaci za dane kratkoročne i dugoročne zajmove </t>
  </si>
  <si>
    <t xml:space="preserve">    1. Novčani primici uslijed povećanja temeljnog kapitala </t>
  </si>
  <si>
    <t xml:space="preserve">    2. Novčani primici od primljenih kratkoročnih i dugoročnih zajmova </t>
  </si>
  <si>
    <t xml:space="preserve">    3. Novčani izdaci za otplatu primljenih kratkoročnih i dugoročnih zajmova </t>
  </si>
  <si>
    <t xml:space="preserve">    4. Novčani izdaci za otkup vlastitih dionica </t>
  </si>
  <si>
    <t xml:space="preserve">    5. Novčani izdaci za isplatu udjela u dobiti (dividendi) </t>
  </si>
  <si>
    <t>IV. UČINCI PROMJENE TEČAJEVA STRANIH VALUTA NA NOVAC
      I NOVČANE EKVIVALENTE</t>
  </si>
  <si>
    <t xml:space="preserve">Novac i novčani ekvivalenti na početku razdoblja </t>
  </si>
  <si>
    <t xml:space="preserve">        3.1. Potraživanja iz drugih poslova osiguranja </t>
  </si>
  <si>
    <t xml:space="preserve">        3.2. Potraživanja za prinose na ulaganja </t>
  </si>
  <si>
    <t>Prezime i ime:</t>
  </si>
  <si>
    <t xml:space="preserve">    5. Pričuva za kolebanje šteta, udio reosiguranja</t>
  </si>
  <si>
    <t xml:space="preserve">    6. Druge tehničke pričuve osiguranja, udio reosiguranja</t>
  </si>
  <si>
    <t xml:space="preserve">    7. Posebna pričuva za osiguranje iz skupine životnih osiguranja kod kojih
        ugovaratelj osiguranja preuzima investicijski rizik, udio reosiguranja</t>
  </si>
  <si>
    <t xml:space="preserve">        1.1. Od ugovaratelja osiguranja</t>
  </si>
  <si>
    <t xml:space="preserve">        6.2. Gubitak tekućeg obračunskog razdoblja (-) </t>
  </si>
  <si>
    <t xml:space="preserve">B. OBVEZE DRUGOG REDA (PODREĐENE OBVEZE) </t>
  </si>
  <si>
    <t xml:space="preserve">    5. Pričuva za kolebanje šteta, bruto iznos </t>
  </si>
  <si>
    <t xml:space="preserve">    6. Druge tehničke pričuve osiguranja, bruto iznos</t>
  </si>
  <si>
    <t>D. POSEBNA PRIČUVA ZA OSIGURANJE IZ SKUPINE ŽIVOTNIH 
    OSIGURANJA KOD KOJIH UGOVARATELJ OSIGURANJA PREUZIMA
    INVESTICIJSKI RIZIK, bruto iznos</t>
  </si>
  <si>
    <t xml:space="preserve">G. DEPOZITI ZADRŽANI IZ POSLA PREDANOG U REOSIGURANJE </t>
  </si>
  <si>
    <t>XXI. Reklasifikacijske usklade</t>
  </si>
  <si>
    <t>Razdoblje izvještavanja:</t>
  </si>
  <si>
    <t>I.   Stanje 1. siječnja prethodne godine</t>
  </si>
  <si>
    <t>2.1. Nerealizirani dobici ili gubici od materijalne
       imovine (zemljišta i građevinski objekti)</t>
  </si>
  <si>
    <t>2.2. Nerealizirani dobici ili gubici od financijske
       imovine raspoložive za prodaju</t>
  </si>
  <si>
    <t>2.3. Realizirani dobici ili gubici od financijske
       imovine raspoložive za prodaju</t>
  </si>
  <si>
    <t xml:space="preserve">1. Povećanje/smanjenje temeljnog kapitala </t>
  </si>
  <si>
    <t>2. Ostale uplate vlasnika</t>
  </si>
  <si>
    <t>3. Isplata udjela u dobiti/dividenda</t>
  </si>
  <si>
    <t>4. Ostale raspodjele vlasnicima</t>
  </si>
  <si>
    <t>VI. Stanje 1. siječnja tekuće godine</t>
  </si>
  <si>
    <t xml:space="preserve">2. Ispravak pogreški prethodnih razdoblja </t>
  </si>
  <si>
    <t xml:space="preserve">1. Promjena računovodstvenih politika </t>
  </si>
  <si>
    <t xml:space="preserve">    1. Kapital pozvan da se plati </t>
  </si>
  <si>
    <t xml:space="preserve">    2. Kapital nije pozvan da se plati </t>
  </si>
  <si>
    <t xml:space="preserve">    1. Goodwill </t>
  </si>
  <si>
    <t xml:space="preserve">    2. Ostala nematerijalna imovina </t>
  </si>
  <si>
    <t xml:space="preserve">    1. Zemljišta i građevinski objekti koji služe društvu za provođenje djelatnosti</t>
  </si>
  <si>
    <t xml:space="preserve">    2. Oprema</t>
  </si>
  <si>
    <t xml:space="preserve">    3. Ostala materijalna imovina i zalihe</t>
  </si>
  <si>
    <t xml:space="preserve">    I. Ulaganja u zemljišta i građevinske objekte koji ne služe društvu za
       provođenje djelatnosti</t>
  </si>
  <si>
    <t xml:space="preserve">       1. Dionice i udjeli u podružnicama</t>
  </si>
  <si>
    <t xml:space="preserve">       2. Dionice i udjeli u pridruženim društvima</t>
  </si>
  <si>
    <t xml:space="preserve">       3. Sudjelovanje u zajedničkim ulaganjima </t>
  </si>
  <si>
    <t xml:space="preserve">          1.1. Dužnički vrijednosni papiri i drugi vrijednosni papiri s fiksnim prihodom </t>
  </si>
  <si>
    <t xml:space="preserve">          1.2. Ostala ulaganja koja se drže do dospijeća </t>
  </si>
  <si>
    <t xml:space="preserve">          2.1. Dionice, udjeli i drugi vrijednosni papiri koji donose promjenjiv prihod</t>
  </si>
  <si>
    <t xml:space="preserve">          2.2. Dužnički vrijednosni papiri i drugi vrijednosni papiri s fiksnim prihodom </t>
  </si>
  <si>
    <t xml:space="preserve">          2.3. Udjeli u investicijskim fondovima </t>
  </si>
  <si>
    <t xml:space="preserve">          2.4. Ostala ulaganja raspoloživa za prodaju </t>
  </si>
  <si>
    <t xml:space="preserve">           3.1. Dionice, udjeli i drugi vrijednosni papiri koji donose promjenjiv prihod </t>
  </si>
  <si>
    <t xml:space="preserve">           3.2. Dužnički vrijednosni papiri i drugi vrijednosni papiri s fiksnim prihodom </t>
  </si>
  <si>
    <t xml:space="preserve">           3.3. Derivativni financijski instrumenti</t>
  </si>
  <si>
    <t xml:space="preserve">           3.4. Udjeli u investicijskim fondovima </t>
  </si>
  <si>
    <t xml:space="preserve">           3.5. Ostala ulaganja </t>
  </si>
  <si>
    <t xml:space="preserve">           4.1. Depoziti kod kreditnih institucija (banaka) </t>
  </si>
  <si>
    <t xml:space="preserve">           4.2. Zajmovi </t>
  </si>
  <si>
    <t xml:space="preserve">           4.3. Ostali zajmovi i potraživanja </t>
  </si>
  <si>
    <t xml:space="preserve">    1. Prijenosne premije, udio reosiguranja </t>
  </si>
  <si>
    <t xml:space="preserve">    2. Matematička pričuva osiguranja, udio reosiguranja </t>
  </si>
  <si>
    <t xml:space="preserve">    3. Pričuva šteta, udio reosiguranja </t>
  </si>
  <si>
    <t xml:space="preserve">    4. Pričuve za povrate premija ovisne i neovisne o rezultatu (bonusi i popusti),
        udio reosiguranja </t>
  </si>
  <si>
    <t xml:space="preserve">    1. Odgođena porezna imovina </t>
  </si>
  <si>
    <t xml:space="preserve">    2. Tekuća porezna imovina </t>
  </si>
  <si>
    <t xml:space="preserve">        3.3. Ostala potraživanja </t>
  </si>
  <si>
    <t xml:space="preserve">        1.1. Sredstva na poslovnom računu </t>
  </si>
  <si>
    <t xml:space="preserve">        1.2. Sredstva na računu imovine za pokriće matematičke pričuve </t>
  </si>
  <si>
    <t xml:space="preserve">        1.3. Novčana sredstva u blagajni </t>
  </si>
  <si>
    <t xml:space="preserve">    2. Dugotrajna imovina namjenjena za prodaju i prestanak poslovanja </t>
  </si>
  <si>
    <t xml:space="preserve">    3. Ostalo </t>
  </si>
  <si>
    <t xml:space="preserve">    1. Razgraničene kamate i najamnine </t>
  </si>
  <si>
    <t xml:space="preserve">    2. Razgraničeni troškovi pribave </t>
  </si>
  <si>
    <t>Knjigovodstveni servis:</t>
  </si>
  <si>
    <t>Bilješke uz financijske izvještaje</t>
  </si>
  <si>
    <r>
      <t xml:space="preserve">II.  Stanje 1. siječnja prethodne godine
     (prepravljeno) </t>
    </r>
    <r>
      <rPr>
        <sz val="8.5"/>
        <rFont val="Arial"/>
        <family val="2"/>
        <charset val="238"/>
      </rPr>
      <t>(AOP 001 do 003)</t>
    </r>
  </si>
  <si>
    <r>
      <t>III. Sveobuhvatna dobit ili gubitak
     prethodne godine</t>
    </r>
    <r>
      <rPr>
        <sz val="8.5"/>
        <rFont val="Arial"/>
        <family val="2"/>
        <charset val="238"/>
      </rPr>
      <t xml:space="preserve"> (AOP 006+007)</t>
    </r>
  </si>
  <si>
    <r>
      <t xml:space="preserve">IV. Transakcije s vlasnicima
      </t>
    </r>
    <r>
      <rPr>
        <sz val="8.5"/>
        <rFont val="Arial"/>
        <family val="2"/>
        <charset val="238"/>
      </rPr>
      <t>(prethodno razdoblje) (AOP 013 do 016)</t>
    </r>
  </si>
  <si>
    <r>
      <t xml:space="preserve">V. Stanje na zadnji dan izvještajnog 
     razdoblja u prethodnoj godini
</t>
    </r>
    <r>
      <rPr>
        <sz val="8.5"/>
        <rFont val="Arial"/>
        <family val="2"/>
        <charset val="238"/>
      </rPr>
      <t xml:space="preserve">     (AOP 004+005+012)</t>
    </r>
  </si>
  <si>
    <r>
      <t xml:space="preserve">VII. Stanje 1. siječnja tekuće godine
       (prepravljeno) </t>
    </r>
    <r>
      <rPr>
        <sz val="8.5"/>
        <rFont val="Arial"/>
        <family val="2"/>
        <charset val="238"/>
      </rPr>
      <t>(AOP 018 do 020)</t>
    </r>
  </si>
  <si>
    <r>
      <t>VIII. Sveobuhvatna dobit ili gubitak
        tekuće godine</t>
    </r>
    <r>
      <rPr>
        <sz val="8.5"/>
        <rFont val="Arial"/>
        <family val="2"/>
        <charset val="238"/>
      </rPr>
      <t xml:space="preserve"> (AOP 023+024)</t>
    </r>
  </si>
  <si>
    <r>
      <t xml:space="preserve">IX. Transakcije s vlasnicima
      (tekuće razdoblje) </t>
    </r>
    <r>
      <rPr>
        <sz val="8.5"/>
        <rFont val="Arial"/>
        <family val="2"/>
        <charset val="238"/>
      </rPr>
      <t>(AOP 030 do 033)</t>
    </r>
  </si>
  <si>
    <r>
      <t xml:space="preserve">X. Stanje na zadnji dan izvještajnog
    razdoblja u tekućoj godini
</t>
    </r>
    <r>
      <rPr>
        <sz val="8.5"/>
        <rFont val="Arial"/>
        <family val="2"/>
        <charset val="238"/>
      </rPr>
      <t xml:space="preserve">    (AOP 021+022+029)</t>
    </r>
  </si>
  <si>
    <t>Život</t>
  </si>
  <si>
    <t>Neživot</t>
  </si>
  <si>
    <t>Ukupno</t>
  </si>
  <si>
    <t xml:space="preserve">    3. Ostali plaćeni troškovi budućeg razdoblja i nedospjela naplata prihoda </t>
  </si>
  <si>
    <t>u PDF formatu</t>
  </si>
  <si>
    <t>2. Izvještaj poslovodstva</t>
  </si>
  <si>
    <t>3. Izjava osoba odgovornih za sastavljanje godišnjeg izvještaja,</t>
  </si>
  <si>
    <t>4. Odluka nadležnog tijela (prijedlog) o utvrđivanju godišnjih financijskih izvještaja</t>
  </si>
  <si>
    <t>5. Odluka o prijedlogu raspodjele dobiti ili pokriću gubitka</t>
  </si>
  <si>
    <r>
      <t xml:space="preserve">XIV. Dobit ili gubitak obračunskog razdoblja prije poreza 
</t>
    </r>
    <r>
      <rPr>
        <sz val="8"/>
        <rFont val="Arial"/>
        <family val="2"/>
        <charset val="238"/>
      </rPr>
      <t xml:space="preserve"> (AOP 124+133+147+148+149+150+159+167+171+174+183+191+194)</t>
    </r>
  </si>
  <si>
    <t>1. Revidirani godišnji financijski izvještaji s revizorskim izvješćem</t>
  </si>
  <si>
    <t>Godišnji financijski izvještaj društava za osiguranje odnosno društava za reosiguranje 
GFI-OSIG/RE</t>
  </si>
  <si>
    <t>94472454976</t>
  </si>
  <si>
    <t>03763536</t>
  </si>
  <si>
    <t>060006216</t>
  </si>
  <si>
    <t>JADRANSKO OSIGURANJE D.D.</t>
  </si>
  <si>
    <t>ZAGREB</t>
  </si>
  <si>
    <t>LISTOPADSKA 2</t>
  </si>
  <si>
    <t>jadransko@jadransko.hr</t>
  </si>
  <si>
    <t>www.jadransko.hr</t>
  </si>
  <si>
    <t>GRAD ZAGREB</t>
  </si>
  <si>
    <t>NE</t>
  </si>
  <si>
    <t>6512</t>
  </si>
  <si>
    <t xml:space="preserve">JURIŠIĆ GORAN </t>
  </si>
  <si>
    <t>01 303-6275</t>
  </si>
  <si>
    <t>01 303-6925</t>
  </si>
  <si>
    <t>goran.jurisic@jadransko.hr</t>
  </si>
  <si>
    <t>Goran Jurišić, Danijela Šaban</t>
  </si>
  <si>
    <t>u odnosu na isto razdoblje u 2015. g.</t>
  </si>
  <si>
    <t>Iznos prometa dionicama Jadranskog osiguranja na Zagrebačkoj burzi u razdoblju od 01.01. do 31.12.2016.</t>
  </si>
  <si>
    <t>iznosio je 9.756.317 kn. Društva je na dan 31.12.2016. imalo 401 dioničara.</t>
  </si>
  <si>
    <t>Statutarnih promjena vezanih za spajanja i pripajanja u promatranom razdoblju nije bilo.</t>
  </si>
  <si>
    <t>Naplata prihoda se kreće u okvirima koji su karakteristični za ovu vrstu djelatnosti i Društvo je uspješno realizira.</t>
  </si>
  <si>
    <t xml:space="preserve">Društvo je u promatranom razdoblju zaključilo 853.245 polica osiguranja od čega se 451.426 polica odnosi na  </t>
  </si>
  <si>
    <t>obvezno osiguranje od autoodgovornosti. Ostvarena je bruto zaračunata premija od 547.846.860  kn te se ista povećala</t>
  </si>
  <si>
    <t>za 4,88% u odnosu na isto razdoblje prethodne godine.</t>
  </si>
  <si>
    <t>Preostali dio prihoda čine financijski prihodi od plasmana zajmova, najmova i ostalog.</t>
  </si>
  <si>
    <t>Društvo je registrirano za obavljanje prodaje neživotnih osiguranja i to 17 skupina osiguranja te iz tog razloga</t>
  </si>
  <si>
    <t>U izvještajnom razdoblju nije bilo izmjena računovodstvenih politika.</t>
  </si>
  <si>
    <t>Društvo je u promatranom razdoblju ostvarilo neto dobit u iznosu od 51.110.716 kn što predstavlja smanjenje od 1,4 %</t>
  </si>
  <si>
    <t xml:space="preserve">Ukupni prihod društva iznosi 598.579.604 kn, od čega  bruto zaračunata premija iznosi 547.846.860 kn. </t>
  </si>
  <si>
    <t xml:space="preserve">Ukupni rashodi Društva u promatranom razdoblju iznosili su 547.468.676 kn dok izdaci za osigurane slučajeve </t>
  </si>
  <si>
    <t>(štete) čine 38,49 % zaračunate premije odnosno 38,52 % ukupnih rashoda.</t>
  </si>
  <si>
    <t>,</t>
  </si>
  <si>
    <t>Stanje na dan: 31.12.2016.</t>
  </si>
  <si>
    <t>U razdoblju:01.01.2016.-31.12.2016.</t>
  </si>
  <si>
    <t>Za razdoblje:01.01.2016.-31.12.2016.</t>
  </si>
  <si>
    <t xml:space="preserve">Zarada po dionici mjerena neto dobiti po dionici iznosi 408,89 kn, što je u odnosu na isto razdoblje u 2015. g. </t>
  </si>
  <si>
    <t xml:space="preserve">manje za 1,40%. </t>
  </si>
  <si>
    <t>prihodi od prodaje čine 91,52 % ukupnih prihoda Društva.</t>
  </si>
</sst>
</file>

<file path=xl/styles.xml><?xml version="1.0" encoding="utf-8"?>
<styleSheet xmlns="http://schemas.openxmlformats.org/spreadsheetml/2006/main">
  <numFmts count="2">
    <numFmt numFmtId="167" formatCode="000"/>
    <numFmt numFmtId="193" formatCode="#,###"/>
  </numFmts>
  <fonts count="29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2"/>
      <color indexed="8"/>
      <name val="Arial Rounded MT Bold"/>
      <family val="2"/>
    </font>
    <font>
      <b/>
      <sz val="9"/>
      <color indexed="8"/>
      <name val="Arial Rounded MT Bold"/>
      <family val="2"/>
    </font>
    <font>
      <sz val="8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8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indexed="22"/>
        <bgColor theme="0"/>
      </patternFill>
    </fill>
    <fill>
      <patternFill patternType="solid">
        <fgColor theme="0"/>
        <bgColor indexed="64"/>
      </patternFill>
    </fill>
  </fills>
  <borders count="10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/>
      <top style="medium">
        <color indexed="22"/>
      </top>
      <bottom style="thin">
        <color indexed="64"/>
      </bottom>
      <diagonal/>
    </border>
    <border>
      <left/>
      <right/>
      <top style="medium">
        <color indexed="22"/>
      </top>
      <bottom style="thin">
        <color indexed="64"/>
      </bottom>
      <diagonal/>
    </border>
    <border>
      <left/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22"/>
      </bottom>
      <diagonal/>
    </border>
    <border>
      <left/>
      <right/>
      <top/>
      <bottom style="medium">
        <color indexed="22"/>
      </bottom>
      <diagonal/>
    </border>
    <border>
      <left/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double">
        <color indexed="8"/>
      </bottom>
      <diagonal/>
    </border>
    <border>
      <left/>
      <right/>
      <top style="hair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7" fillId="0" borderId="0"/>
    <xf numFmtId="0" fontId="16" fillId="0" borderId="0">
      <alignment vertical="top"/>
    </xf>
  </cellStyleXfs>
  <cellXfs count="364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7" fontId="4" fillId="0" borderId="1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2" xfId="0" applyBorder="1" applyAlignment="1" applyProtection="1">
      <alignment horizontal="center" vertical="top" wrapText="1"/>
      <protection hidden="1"/>
    </xf>
    <xf numFmtId="3" fontId="2" fillId="0" borderId="3" xfId="0" applyNumberFormat="1" applyFont="1" applyFill="1" applyBorder="1" applyAlignment="1" applyProtection="1">
      <alignment horizontal="right" vertical="center" shrinkToFit="1"/>
      <protection locked="0"/>
    </xf>
    <xf numFmtId="3" fontId="2" fillId="0" borderId="4" xfId="0" applyNumberFormat="1" applyFont="1" applyFill="1" applyBorder="1" applyAlignment="1" applyProtection="1">
      <alignment horizontal="right" vertical="center" shrinkToFit="1"/>
      <protection locked="0"/>
    </xf>
    <xf numFmtId="3" fontId="2" fillId="0" borderId="5" xfId="0" applyNumberFormat="1" applyFont="1" applyFill="1" applyBorder="1" applyAlignment="1" applyProtection="1">
      <alignment horizontal="right" vertical="center" shrinkToFit="1"/>
      <protection locked="0"/>
    </xf>
    <xf numFmtId="3" fontId="2" fillId="0" borderId="6" xfId="0" applyNumberFormat="1" applyFont="1" applyFill="1" applyBorder="1" applyAlignment="1" applyProtection="1">
      <alignment horizontal="right" vertical="center" shrinkToFit="1"/>
      <protection locked="0"/>
    </xf>
    <xf numFmtId="3" fontId="2" fillId="2" borderId="7" xfId="0" applyNumberFormat="1" applyFont="1" applyFill="1" applyBorder="1" applyAlignment="1" applyProtection="1">
      <alignment horizontal="right" vertical="center" shrinkToFit="1"/>
      <protection hidden="1"/>
    </xf>
    <xf numFmtId="3" fontId="2" fillId="2" borderId="8" xfId="0" applyNumberFormat="1" applyFont="1" applyFill="1" applyBorder="1" applyAlignment="1" applyProtection="1">
      <alignment horizontal="right" vertical="center" shrinkToFit="1"/>
      <protection hidden="1"/>
    </xf>
    <xf numFmtId="3" fontId="2" fillId="2" borderId="9" xfId="0" applyNumberFormat="1" applyFont="1" applyFill="1" applyBorder="1" applyAlignment="1" applyProtection="1">
      <alignment horizontal="right" vertical="center" shrinkToFit="1"/>
      <protection hidden="1"/>
    </xf>
    <xf numFmtId="3" fontId="2" fillId="2" borderId="10" xfId="0" applyNumberFormat="1" applyFont="1" applyFill="1" applyBorder="1" applyAlignment="1" applyProtection="1">
      <alignment horizontal="right" vertical="center" shrinkToFit="1"/>
      <protection hidden="1"/>
    </xf>
    <xf numFmtId="3" fontId="2" fillId="2" borderId="11" xfId="0" applyNumberFormat="1" applyFont="1" applyFill="1" applyBorder="1" applyAlignment="1" applyProtection="1">
      <alignment horizontal="right" vertical="center" shrinkToFit="1"/>
      <protection hidden="1"/>
    </xf>
    <xf numFmtId="3" fontId="2" fillId="2" borderId="3" xfId="0" applyNumberFormat="1" applyFont="1" applyFill="1" applyBorder="1" applyAlignment="1" applyProtection="1">
      <alignment horizontal="right" vertical="center" shrinkToFit="1"/>
      <protection hidden="1"/>
    </xf>
    <xf numFmtId="3" fontId="2" fillId="2" borderId="4" xfId="0" applyNumberFormat="1" applyFont="1" applyFill="1" applyBorder="1" applyAlignment="1" applyProtection="1">
      <alignment horizontal="right" vertical="center" shrinkToFit="1"/>
      <protection hidden="1"/>
    </xf>
    <xf numFmtId="167" fontId="8" fillId="0" borderId="12" xfId="0" applyNumberFormat="1" applyFont="1" applyFill="1" applyBorder="1" applyAlignment="1">
      <alignment horizontal="center" vertical="center"/>
    </xf>
    <xf numFmtId="167" fontId="8" fillId="0" borderId="1" xfId="0" applyNumberFormat="1" applyFont="1" applyFill="1" applyBorder="1" applyAlignment="1">
      <alignment horizontal="center" vertical="center"/>
    </xf>
    <xf numFmtId="167" fontId="8" fillId="0" borderId="13" xfId="0" applyNumberFormat="1" applyFont="1" applyFill="1" applyBorder="1" applyAlignment="1">
      <alignment horizontal="center" vertical="center"/>
    </xf>
    <xf numFmtId="167" fontId="8" fillId="0" borderId="1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167" fontId="8" fillId="0" borderId="15" xfId="0" applyNumberFormat="1" applyFont="1" applyFill="1" applyBorder="1" applyAlignment="1">
      <alignment horizontal="center" vertical="center"/>
    </xf>
    <xf numFmtId="167" fontId="8" fillId="0" borderId="16" xfId="0" applyNumberFormat="1" applyFont="1" applyFill="1" applyBorder="1" applyAlignment="1">
      <alignment horizontal="center" vertical="center"/>
    </xf>
    <xf numFmtId="167" fontId="8" fillId="0" borderId="17" xfId="0" applyNumberFormat="1" applyFont="1" applyFill="1" applyBorder="1" applyAlignment="1">
      <alignment horizontal="center" vertical="center"/>
    </xf>
    <xf numFmtId="167" fontId="4" fillId="0" borderId="13" xfId="0" applyNumberFormat="1" applyFont="1" applyFill="1" applyBorder="1" applyAlignment="1">
      <alignment horizontal="center" vertical="center"/>
    </xf>
    <xf numFmtId="167" fontId="4" fillId="0" borderId="18" xfId="0" applyNumberFormat="1" applyFont="1" applyFill="1" applyBorder="1" applyAlignment="1">
      <alignment horizontal="center" vertical="center"/>
    </xf>
    <xf numFmtId="167" fontId="4" fillId="0" borderId="19" xfId="0" applyNumberFormat="1" applyFont="1" applyFill="1" applyBorder="1" applyAlignment="1">
      <alignment horizontal="center" vertical="center"/>
    </xf>
    <xf numFmtId="167" fontId="4" fillId="0" borderId="20" xfId="0" applyNumberFormat="1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top" wrapText="1"/>
      <protection hidden="1"/>
    </xf>
    <xf numFmtId="3" fontId="2" fillId="2" borderId="8" xfId="0" applyNumberFormat="1" applyFont="1" applyFill="1" applyBorder="1" applyAlignment="1">
      <alignment horizontal="right" vertical="center" shrinkToFit="1"/>
    </xf>
    <xf numFmtId="3" fontId="2" fillId="0" borderId="5" xfId="0" applyNumberFormat="1" applyFont="1" applyBorder="1" applyAlignment="1" applyProtection="1">
      <alignment horizontal="right" vertical="center" shrinkToFit="1"/>
      <protection locked="0"/>
    </xf>
    <xf numFmtId="3" fontId="2" fillId="0" borderId="6" xfId="0" applyNumberFormat="1" applyFont="1" applyBorder="1" applyAlignment="1" applyProtection="1">
      <alignment horizontal="right" vertical="center" shrinkToFit="1"/>
      <protection locked="0"/>
    </xf>
    <xf numFmtId="3" fontId="2" fillId="0" borderId="3" xfId="0" applyNumberFormat="1" applyFont="1" applyBorder="1" applyAlignment="1" applyProtection="1">
      <alignment horizontal="right" vertical="center" shrinkToFit="1"/>
      <protection locked="0"/>
    </xf>
    <xf numFmtId="3" fontId="2" fillId="0" borderId="4" xfId="0" applyNumberFormat="1" applyFont="1" applyBorder="1" applyAlignment="1" applyProtection="1">
      <alignment horizontal="right" vertical="center" shrinkToFit="1"/>
      <protection locked="0"/>
    </xf>
    <xf numFmtId="0" fontId="8" fillId="3" borderId="21" xfId="0" applyFont="1" applyFill="1" applyBorder="1" applyAlignment="1" applyProtection="1">
      <alignment horizontal="center" vertical="center" wrapText="1"/>
      <protection hidden="1"/>
    </xf>
    <xf numFmtId="0" fontId="8" fillId="3" borderId="22" xfId="0" applyFont="1" applyFill="1" applyBorder="1" applyAlignment="1" applyProtection="1">
      <alignment horizontal="center" vertical="center" wrapText="1"/>
      <protection hidden="1"/>
    </xf>
    <xf numFmtId="0" fontId="8" fillId="3" borderId="23" xfId="0" applyFont="1" applyFill="1" applyBorder="1" applyAlignment="1" applyProtection="1">
      <alignment horizontal="center" vertical="center" wrapText="1"/>
      <protection hidden="1"/>
    </xf>
    <xf numFmtId="0" fontId="8" fillId="3" borderId="24" xfId="0" applyFont="1" applyFill="1" applyBorder="1" applyAlignment="1" applyProtection="1">
      <alignment horizontal="center" vertical="center"/>
      <protection hidden="1"/>
    </xf>
    <xf numFmtId="0" fontId="8" fillId="3" borderId="25" xfId="0" applyFont="1" applyFill="1" applyBorder="1" applyAlignment="1" applyProtection="1">
      <alignment horizontal="center" vertical="center"/>
      <protection hidden="1"/>
    </xf>
    <xf numFmtId="0" fontId="8" fillId="3" borderId="26" xfId="0" applyFont="1" applyFill="1" applyBorder="1" applyAlignment="1" applyProtection="1">
      <alignment horizontal="center" vertical="center"/>
      <protection hidden="1"/>
    </xf>
    <xf numFmtId="0" fontId="8" fillId="3" borderId="27" xfId="0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>
      <alignment vertical="center"/>
    </xf>
    <xf numFmtId="0" fontId="12" fillId="0" borderId="0" xfId="0" applyFont="1" applyBorder="1"/>
    <xf numFmtId="0" fontId="12" fillId="0" borderId="0" xfId="0" applyFont="1"/>
    <xf numFmtId="0" fontId="10" fillId="0" borderId="2" xfId="0" applyFont="1" applyFill="1" applyBorder="1" applyAlignment="1" applyProtection="1">
      <alignment horizontal="center" vertical="top" wrapText="1"/>
      <protection hidden="1"/>
    </xf>
    <xf numFmtId="0" fontId="12" fillId="0" borderId="2" xfId="0" applyFont="1" applyFill="1" applyBorder="1" applyAlignment="1" applyProtection="1">
      <alignment horizontal="center" vertical="top" wrapText="1"/>
      <protection hidden="1"/>
    </xf>
    <xf numFmtId="0" fontId="12" fillId="0" borderId="0" xfId="0" applyFont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wrapText="1"/>
    </xf>
    <xf numFmtId="0" fontId="4" fillId="3" borderId="28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/>
    </xf>
    <xf numFmtId="49" fontId="8" fillId="3" borderId="29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5" fillId="0" borderId="0" xfId="0" applyFont="1" applyBorder="1" applyAlignment="1">
      <alignment horizontal="center" wrapText="1"/>
    </xf>
    <xf numFmtId="49" fontId="8" fillId="3" borderId="24" xfId="0" applyNumberFormat="1" applyFont="1" applyFill="1" applyBorder="1" applyAlignment="1">
      <alignment horizontal="center" vertical="center"/>
    </xf>
    <xf numFmtId="49" fontId="8" fillId="3" borderId="24" xfId="0" applyNumberFormat="1" applyFont="1" applyFill="1" applyBorder="1" applyAlignment="1" applyProtection="1">
      <alignment horizontal="center" vertical="center"/>
      <protection hidden="1"/>
    </xf>
    <xf numFmtId="0" fontId="10" fillId="0" borderId="0" xfId="4" applyFont="1" applyAlignment="1"/>
    <xf numFmtId="0" fontId="1" fillId="0" borderId="0" xfId="4" applyFont="1" applyAlignment="1"/>
    <xf numFmtId="14" fontId="17" fillId="2" borderId="30" xfId="4" applyNumberFormat="1" applyFont="1" applyFill="1" applyBorder="1" applyAlignment="1" applyProtection="1">
      <alignment horizontal="center" vertical="center"/>
      <protection locked="0" hidden="1"/>
    </xf>
    <xf numFmtId="0" fontId="19" fillId="0" borderId="0" xfId="4" applyFont="1" applyFill="1" applyBorder="1" applyAlignment="1" applyProtection="1">
      <alignment horizontal="left" vertical="center" wrapText="1"/>
      <protection hidden="1"/>
    </xf>
    <xf numFmtId="0" fontId="18" fillId="0" borderId="0" xfId="4" applyFont="1">
      <alignment vertical="top"/>
    </xf>
    <xf numFmtId="0" fontId="19" fillId="0" borderId="0" xfId="4" applyFont="1" applyFill="1" applyBorder="1" applyAlignment="1" applyProtection="1">
      <alignment vertical="center"/>
      <protection hidden="1"/>
    </xf>
    <xf numFmtId="0" fontId="19" fillId="0" borderId="0" xfId="4" applyFont="1" applyFill="1" applyBorder="1" applyAlignment="1" applyProtection="1">
      <alignment horizontal="center" vertical="center" wrapText="1"/>
      <protection hidden="1"/>
    </xf>
    <xf numFmtId="0" fontId="18" fillId="0" borderId="0" xfId="4" applyFont="1" applyBorder="1" applyAlignment="1" applyProtection="1">
      <alignment horizontal="left" vertical="center" wrapText="1"/>
      <protection hidden="1"/>
    </xf>
    <xf numFmtId="0" fontId="18" fillId="0" borderId="0" xfId="4" applyFont="1" applyBorder="1" applyProtection="1">
      <alignment vertical="top"/>
      <protection hidden="1"/>
    </xf>
    <xf numFmtId="0" fontId="18" fillId="0" borderId="0" xfId="4" applyFont="1" applyBorder="1" applyAlignment="1" applyProtection="1">
      <protection hidden="1"/>
    </xf>
    <xf numFmtId="0" fontId="18" fillId="0" borderId="0" xfId="4" applyFont="1" applyAlignment="1" applyProtection="1">
      <protection hidden="1"/>
    </xf>
    <xf numFmtId="0" fontId="21" fillId="0" borderId="0" xfId="4" applyFont="1" applyBorder="1" applyAlignment="1" applyProtection="1">
      <alignment horizontal="right" vertical="center" wrapText="1"/>
      <protection hidden="1"/>
    </xf>
    <xf numFmtId="0" fontId="21" fillId="0" borderId="0" xfId="4" applyFont="1" applyAlignment="1" applyProtection="1">
      <alignment horizontal="right"/>
      <protection hidden="1"/>
    </xf>
    <xf numFmtId="0" fontId="21" fillId="0" borderId="0" xfId="4" applyNumberFormat="1" applyFont="1" applyFill="1" applyBorder="1" applyAlignment="1" applyProtection="1">
      <alignment horizontal="right" vertical="center" shrinkToFit="1"/>
      <protection locked="0" hidden="1"/>
    </xf>
    <xf numFmtId="0" fontId="21" fillId="0" borderId="0" xfId="4" applyFont="1" applyFill="1" applyBorder="1" applyAlignment="1" applyProtection="1">
      <alignment horizontal="left" vertical="center"/>
      <protection hidden="1"/>
    </xf>
    <xf numFmtId="0" fontId="18" fillId="0" borderId="0" xfId="4" applyFont="1" applyFill="1" applyBorder="1" applyAlignment="1" applyProtection="1">
      <protection hidden="1"/>
    </xf>
    <xf numFmtId="0" fontId="18" fillId="0" borderId="0" xfId="4" applyFont="1" applyAlignment="1" applyProtection="1">
      <alignment horizontal="right" vertical="center"/>
      <protection hidden="1"/>
    </xf>
    <xf numFmtId="0" fontId="18" fillId="0" borderId="0" xfId="4" applyFont="1" applyAlignment="1" applyProtection="1">
      <alignment wrapText="1"/>
      <protection hidden="1"/>
    </xf>
    <xf numFmtId="0" fontId="18" fillId="0" borderId="0" xfId="4" applyFont="1" applyAlignment="1" applyProtection="1">
      <alignment horizontal="right"/>
      <protection hidden="1"/>
    </xf>
    <xf numFmtId="0" fontId="18" fillId="0" borderId="0" xfId="4" applyFont="1" applyProtection="1">
      <alignment vertical="top"/>
      <protection hidden="1"/>
    </xf>
    <xf numFmtId="0" fontId="18" fillId="0" borderId="0" xfId="4" applyFont="1" applyAlignment="1" applyProtection="1">
      <alignment horizontal="right" wrapText="1"/>
      <protection hidden="1"/>
    </xf>
    <xf numFmtId="0" fontId="18" fillId="0" borderId="0" xfId="4" applyFont="1" applyBorder="1" applyAlignment="1" applyProtection="1">
      <alignment horizontal="left"/>
      <protection hidden="1"/>
    </xf>
    <xf numFmtId="0" fontId="18" fillId="0" borderId="0" xfId="4" applyFont="1" applyBorder="1" applyAlignment="1">
      <alignment horizontal="left" vertical="center"/>
    </xf>
    <xf numFmtId="0" fontId="18" fillId="0" borderId="0" xfId="4" applyFont="1" applyBorder="1" applyAlignment="1" applyProtection="1">
      <alignment vertical="top"/>
      <protection hidden="1"/>
    </xf>
    <xf numFmtId="1" fontId="17" fillId="2" borderId="31" xfId="4" applyNumberFormat="1" applyFont="1" applyFill="1" applyBorder="1" applyAlignment="1" applyProtection="1">
      <alignment horizontal="center" vertical="center"/>
      <protection locked="0" hidden="1"/>
    </xf>
    <xf numFmtId="0" fontId="18" fillId="0" borderId="0" xfId="4" applyFont="1" applyBorder="1" applyAlignment="1" applyProtection="1">
      <alignment horizontal="right"/>
      <protection hidden="1"/>
    </xf>
    <xf numFmtId="0" fontId="17" fillId="0" borderId="0" xfId="4" applyFont="1" applyFill="1" applyBorder="1" applyAlignment="1" applyProtection="1">
      <alignment horizontal="right" vertical="center"/>
      <protection locked="0" hidden="1"/>
    </xf>
    <xf numFmtId="0" fontId="19" fillId="0" borderId="0" xfId="4" applyFont="1" applyBorder="1" applyProtection="1">
      <alignment vertical="top"/>
      <protection hidden="1"/>
    </xf>
    <xf numFmtId="3" fontId="17" fillId="2" borderId="31" xfId="4" applyNumberFormat="1" applyFont="1" applyFill="1" applyBorder="1" applyAlignment="1" applyProtection="1">
      <alignment horizontal="right" vertical="center"/>
      <protection locked="0" hidden="1"/>
    </xf>
    <xf numFmtId="0" fontId="17" fillId="2" borderId="31" xfId="4" applyFont="1" applyFill="1" applyBorder="1" applyAlignment="1" applyProtection="1">
      <alignment horizontal="center" vertical="center"/>
      <protection locked="0" hidden="1"/>
    </xf>
    <xf numFmtId="0" fontId="17" fillId="0" borderId="0" xfId="4" applyFont="1" applyBorder="1" applyAlignment="1" applyProtection="1">
      <alignment vertical="top"/>
      <protection hidden="1"/>
    </xf>
    <xf numFmtId="0" fontId="19" fillId="0" borderId="0" xfId="4" applyFont="1" applyAlignment="1" applyProtection="1">
      <protection hidden="1"/>
    </xf>
    <xf numFmtId="49" fontId="17" fillId="2" borderId="31" xfId="4" applyNumberFormat="1" applyFont="1" applyFill="1" applyBorder="1" applyAlignment="1" applyProtection="1">
      <alignment horizontal="right" vertical="center"/>
      <protection locked="0" hidden="1"/>
    </xf>
    <xf numFmtId="0" fontId="18" fillId="0" borderId="0" xfId="4" applyFont="1" applyBorder="1" applyAlignment="1" applyProtection="1">
      <alignment horizontal="left" vertical="top" wrapText="1"/>
      <protection hidden="1"/>
    </xf>
    <xf numFmtId="0" fontId="18" fillId="0" borderId="0" xfId="4" applyFont="1" applyFill="1" applyBorder="1" applyProtection="1">
      <alignment vertical="top"/>
      <protection hidden="1"/>
    </xf>
    <xf numFmtId="0" fontId="18" fillId="0" borderId="0" xfId="4" applyFont="1" applyBorder="1" applyAlignment="1" applyProtection="1">
      <alignment horizontal="center" vertical="center"/>
      <protection locked="0" hidden="1"/>
    </xf>
    <xf numFmtId="0" fontId="18" fillId="0" borderId="0" xfId="4" applyFont="1" applyBorder="1" applyAlignment="1" applyProtection="1">
      <alignment vertical="top" wrapText="1"/>
      <protection hidden="1"/>
    </xf>
    <xf numFmtId="0" fontId="18" fillId="0" borderId="0" xfId="4" applyFont="1" applyBorder="1" applyAlignment="1" applyProtection="1">
      <alignment wrapText="1"/>
      <protection hidden="1"/>
    </xf>
    <xf numFmtId="0" fontId="18" fillId="0" borderId="0" xfId="4" applyFont="1" applyAlignment="1" applyProtection="1">
      <alignment horizontal="left" vertical="top" indent="2"/>
      <protection hidden="1"/>
    </xf>
    <xf numFmtId="0" fontId="18" fillId="0" borderId="0" xfId="4" applyFont="1" applyAlignment="1" applyProtection="1">
      <alignment horizontal="left" vertical="top" wrapText="1" indent="2"/>
      <protection hidden="1"/>
    </xf>
    <xf numFmtId="0" fontId="18" fillId="0" borderId="0" xfId="4" applyFont="1" applyBorder="1" applyAlignment="1" applyProtection="1">
      <alignment horizontal="right" vertical="top"/>
      <protection hidden="1"/>
    </xf>
    <xf numFmtId="0" fontId="18" fillId="0" borderId="0" xfId="4" applyFont="1" applyBorder="1" applyAlignment="1" applyProtection="1">
      <alignment horizontal="center" vertical="top"/>
      <protection hidden="1"/>
    </xf>
    <xf numFmtId="0" fontId="18" fillId="0" borderId="0" xfId="4" applyFont="1" applyBorder="1" applyAlignment="1" applyProtection="1">
      <alignment horizontal="center"/>
      <protection hidden="1"/>
    </xf>
    <xf numFmtId="0" fontId="18" fillId="0" borderId="0" xfId="4" applyFont="1" applyBorder="1" applyAlignment="1" applyProtection="1">
      <alignment horizontal="left" vertical="top"/>
      <protection hidden="1"/>
    </xf>
    <xf numFmtId="0" fontId="18" fillId="0" borderId="32" xfId="4" applyFont="1" applyBorder="1" applyProtection="1">
      <alignment vertical="top"/>
      <protection hidden="1"/>
    </xf>
    <xf numFmtId="0" fontId="18" fillId="0" borderId="0" xfId="4" applyFont="1" applyAlignment="1" applyProtection="1">
      <alignment vertical="top"/>
      <protection hidden="1"/>
    </xf>
    <xf numFmtId="0" fontId="18" fillId="0" borderId="0" xfId="4" applyFont="1" applyAlignment="1" applyProtection="1">
      <alignment horizontal="left"/>
      <protection hidden="1"/>
    </xf>
    <xf numFmtId="0" fontId="18" fillId="0" borderId="0" xfId="4" applyFont="1" applyBorder="1" applyAlignment="1" applyProtection="1">
      <alignment vertical="center"/>
      <protection hidden="1"/>
    </xf>
    <xf numFmtId="0" fontId="18" fillId="0" borderId="0" xfId="4" applyFont="1" applyFill="1" applyBorder="1" applyAlignment="1" applyProtection="1">
      <alignment vertical="center"/>
      <protection hidden="1"/>
    </xf>
    <xf numFmtId="0" fontId="17" fillId="0" borderId="0" xfId="4" applyFont="1" applyAlignment="1" applyProtection="1">
      <alignment vertical="center"/>
      <protection hidden="1"/>
    </xf>
    <xf numFmtId="0" fontId="18" fillId="0" borderId="33" xfId="4" applyFont="1" applyBorder="1" applyProtection="1">
      <alignment vertical="top"/>
      <protection hidden="1"/>
    </xf>
    <xf numFmtId="0" fontId="18" fillId="0" borderId="33" xfId="4" applyFont="1" applyBorder="1">
      <alignment vertical="top"/>
    </xf>
    <xf numFmtId="0" fontId="18" fillId="0" borderId="0" xfId="4" applyFont="1" applyFill="1" applyBorder="1" applyAlignment="1" applyProtection="1">
      <alignment horizontal="right" vertical="top" wrapText="1"/>
      <protection hidden="1"/>
    </xf>
    <xf numFmtId="0" fontId="24" fillId="0" borderId="0" xfId="4" applyFont="1">
      <alignment vertical="top"/>
    </xf>
    <xf numFmtId="0" fontId="25" fillId="0" borderId="0" xfId="4" applyFont="1" applyAlignment="1"/>
    <xf numFmtId="0" fontId="2" fillId="0" borderId="0" xfId="0" applyFont="1" applyFill="1" applyBorder="1" applyAlignment="1">
      <alignment horizontal="right"/>
    </xf>
    <xf numFmtId="0" fontId="12" fillId="0" borderId="2" xfId="0" applyFont="1" applyFill="1" applyBorder="1" applyAlignment="1" applyProtection="1">
      <alignment vertical="top" wrapText="1"/>
      <protection hidden="1"/>
    </xf>
    <xf numFmtId="0" fontId="18" fillId="0" borderId="0" xfId="4" applyFont="1" applyFill="1" applyBorder="1" applyAlignment="1"/>
    <xf numFmtId="49" fontId="17" fillId="0" borderId="0" xfId="4" applyNumberFormat="1" applyFont="1" applyFill="1" applyBorder="1" applyAlignment="1" applyProtection="1">
      <alignment horizontal="center" vertical="center"/>
      <protection locked="0" hidden="1"/>
    </xf>
    <xf numFmtId="0" fontId="9" fillId="0" borderId="2" xfId="0" applyFont="1" applyFill="1" applyBorder="1" applyAlignment="1" applyProtection="1">
      <alignment horizontal="center" vertical="top" wrapText="1"/>
      <protection hidden="1"/>
    </xf>
    <xf numFmtId="0" fontId="18" fillId="0" borderId="0" xfId="5" applyFont="1" applyBorder="1" applyAlignment="1" applyProtection="1">
      <alignment vertical="center"/>
      <protection hidden="1"/>
    </xf>
    <xf numFmtId="0" fontId="18" fillId="0" borderId="0" xfId="3" applyFont="1" applyBorder="1" applyAlignment="1" applyProtection="1">
      <alignment vertical="center"/>
      <protection hidden="1"/>
    </xf>
    <xf numFmtId="0" fontId="18" fillId="0" borderId="0" xfId="5" applyFont="1" applyBorder="1" applyAlignment="1" applyProtection="1">
      <protection hidden="1"/>
    </xf>
    <xf numFmtId="0" fontId="16" fillId="0" borderId="0" xfId="5" applyAlignment="1"/>
    <xf numFmtId="0" fontId="18" fillId="0" borderId="0" xfId="3" applyFont="1" applyBorder="1" applyAlignment="1" applyProtection="1">
      <alignment horizontal="left" vertical="center"/>
      <protection hidden="1"/>
    </xf>
    <xf numFmtId="0" fontId="18" fillId="0" borderId="0" xfId="5" applyFont="1" applyAlignment="1" applyProtection="1">
      <protection hidden="1"/>
    </xf>
    <xf numFmtId="0" fontId="17" fillId="0" borderId="0" xfId="4" applyFont="1" applyFill="1" applyBorder="1" applyAlignment="1" applyProtection="1">
      <alignment horizontal="center" vertical="center"/>
      <protection hidden="1"/>
    </xf>
    <xf numFmtId="193" fontId="8" fillId="6" borderId="98" xfId="2" applyNumberFormat="1" applyFont="1" applyFill="1" applyBorder="1" applyAlignment="1" applyProtection="1">
      <alignment horizontal="right" vertical="center"/>
      <protection hidden="1"/>
    </xf>
    <xf numFmtId="193" fontId="8" fillId="6" borderId="99" xfId="2" applyNumberFormat="1" applyFont="1" applyFill="1" applyBorder="1" applyAlignment="1" applyProtection="1">
      <alignment horizontal="right" vertical="center"/>
      <protection hidden="1"/>
    </xf>
    <xf numFmtId="193" fontId="8" fillId="7" borderId="100" xfId="2" applyNumberFormat="1" applyFont="1" applyFill="1" applyBorder="1" applyAlignment="1" applyProtection="1">
      <alignment horizontal="right" vertical="center"/>
      <protection hidden="1"/>
    </xf>
    <xf numFmtId="193" fontId="8" fillId="7" borderId="101" xfId="2" applyNumberFormat="1" applyFont="1" applyFill="1" applyBorder="1" applyAlignment="1" applyProtection="1">
      <alignment horizontal="right" vertical="center"/>
      <protection hidden="1"/>
    </xf>
    <xf numFmtId="193" fontId="2" fillId="0" borderId="35" xfId="2" applyNumberFormat="1" applyFont="1" applyBorder="1" applyAlignment="1" applyProtection="1">
      <alignment horizontal="right" vertical="center"/>
      <protection locked="0"/>
    </xf>
    <xf numFmtId="193" fontId="2" fillId="0" borderId="36" xfId="2" applyNumberFormat="1" applyFont="1" applyBorder="1" applyAlignment="1" applyProtection="1">
      <alignment horizontal="right" vertical="center"/>
      <protection locked="0"/>
    </xf>
    <xf numFmtId="193" fontId="8" fillId="7" borderId="102" xfId="2" applyNumberFormat="1" applyFont="1" applyFill="1" applyBorder="1" applyAlignment="1" applyProtection="1">
      <alignment horizontal="right" vertical="center"/>
      <protection hidden="1"/>
    </xf>
    <xf numFmtId="193" fontId="8" fillId="7" borderId="103" xfId="2" applyNumberFormat="1" applyFont="1" applyFill="1" applyBorder="1" applyAlignment="1" applyProtection="1">
      <alignment horizontal="right" vertical="center"/>
      <protection hidden="1"/>
    </xf>
    <xf numFmtId="193" fontId="2" fillId="0" borderId="38" xfId="2" applyNumberFormat="1" applyFont="1" applyBorder="1" applyAlignment="1" applyProtection="1">
      <alignment horizontal="right" vertical="center"/>
      <protection locked="0"/>
    </xf>
    <xf numFmtId="193" fontId="2" fillId="0" borderId="39" xfId="2" applyNumberFormat="1" applyFont="1" applyBorder="1" applyAlignment="1" applyProtection="1">
      <alignment horizontal="right" vertical="center"/>
      <protection locked="0"/>
    </xf>
    <xf numFmtId="193" fontId="2" fillId="0" borderId="8" xfId="2" applyNumberFormat="1" applyFont="1" applyBorder="1" applyAlignment="1" applyProtection="1">
      <alignment horizontal="right" vertical="center"/>
      <protection locked="0"/>
    </xf>
    <xf numFmtId="193" fontId="2" fillId="0" borderId="40" xfId="2" applyNumberFormat="1" applyFont="1" applyBorder="1" applyAlignment="1" applyProtection="1">
      <alignment horizontal="right" vertical="center"/>
      <protection locked="0"/>
    </xf>
    <xf numFmtId="193" fontId="2" fillId="0" borderId="41" xfId="2" applyNumberFormat="1" applyFont="1" applyBorder="1" applyAlignment="1" applyProtection="1">
      <alignment horizontal="right" vertical="center"/>
      <protection locked="0"/>
    </xf>
    <xf numFmtId="193" fontId="22" fillId="0" borderId="8" xfId="2" applyNumberFormat="1" applyFont="1" applyBorder="1" applyAlignment="1" applyProtection="1">
      <alignment horizontal="right" vertical="center" wrapText="1"/>
      <protection locked="0"/>
    </xf>
    <xf numFmtId="193" fontId="22" fillId="0" borderId="40" xfId="2" applyNumberFormat="1" applyFont="1" applyBorder="1" applyAlignment="1" applyProtection="1">
      <alignment horizontal="right" vertical="center" wrapText="1"/>
      <protection locked="0"/>
    </xf>
    <xf numFmtId="193" fontId="2" fillId="0" borderId="42" xfId="2" applyNumberFormat="1" applyFont="1" applyBorder="1" applyAlignment="1" applyProtection="1">
      <alignment horizontal="right" vertical="center"/>
      <protection locked="0"/>
    </xf>
    <xf numFmtId="193" fontId="8" fillId="8" borderId="104" xfId="2" applyNumberFormat="1" applyFont="1" applyFill="1" applyBorder="1" applyAlignment="1" applyProtection="1">
      <alignment horizontal="right" vertical="center"/>
      <protection hidden="1"/>
    </xf>
    <xf numFmtId="193" fontId="8" fillId="8" borderId="105" xfId="2" applyNumberFormat="1" applyFont="1" applyFill="1" applyBorder="1" applyAlignment="1" applyProtection="1">
      <alignment horizontal="right" vertical="center"/>
      <protection hidden="1"/>
    </xf>
    <xf numFmtId="193" fontId="8" fillId="6" borderId="104" xfId="2" applyNumberFormat="1" applyFont="1" applyFill="1" applyBorder="1" applyAlignment="1" applyProtection="1">
      <alignment horizontal="right" vertical="center"/>
      <protection hidden="1"/>
    </xf>
    <xf numFmtId="193" fontId="8" fillId="5" borderId="35" xfId="2" applyNumberFormat="1" applyFont="1" applyFill="1" applyBorder="1" applyAlignment="1" applyProtection="1">
      <alignment horizontal="right" vertical="center"/>
      <protection locked="0"/>
    </xf>
    <xf numFmtId="193" fontId="8" fillId="5" borderId="36" xfId="2" applyNumberFormat="1" applyFont="1" applyFill="1" applyBorder="1" applyAlignment="1" applyProtection="1">
      <alignment horizontal="right" vertical="center"/>
      <protection locked="0"/>
    </xf>
    <xf numFmtId="193" fontId="8" fillId="7" borderId="104" xfId="2" applyNumberFormat="1" applyFont="1" applyFill="1" applyBorder="1" applyAlignment="1" applyProtection="1">
      <alignment horizontal="right" vertical="center"/>
      <protection hidden="1"/>
    </xf>
    <xf numFmtId="193" fontId="8" fillId="7" borderId="105" xfId="2" applyNumberFormat="1" applyFont="1" applyFill="1" applyBorder="1" applyAlignment="1" applyProtection="1">
      <alignment horizontal="right" vertical="center"/>
      <protection hidden="1"/>
    </xf>
    <xf numFmtId="0" fontId="2" fillId="0" borderId="0" xfId="0" applyFont="1"/>
    <xf numFmtId="193" fontId="2" fillId="0" borderId="42" xfId="2" applyNumberFormat="1" applyFont="1" applyFill="1" applyBorder="1" applyAlignment="1" applyProtection="1">
      <alignment horizontal="right" vertical="center"/>
      <protection locked="0"/>
    </xf>
    <xf numFmtId="193" fontId="2" fillId="0" borderId="40" xfId="2" applyNumberFormat="1" applyFont="1" applyFill="1" applyBorder="1" applyAlignment="1" applyProtection="1">
      <alignment horizontal="right" vertical="center"/>
      <protection locked="0"/>
    </xf>
    <xf numFmtId="193" fontId="22" fillId="0" borderId="40" xfId="2" applyNumberFormat="1" applyFont="1" applyFill="1" applyBorder="1" applyAlignment="1" applyProtection="1">
      <alignment horizontal="right" vertical="center" wrapText="1"/>
      <protection locked="0"/>
    </xf>
    <xf numFmtId="3" fontId="2" fillId="9" borderId="7" xfId="0" applyNumberFormat="1" applyFont="1" applyFill="1" applyBorder="1" applyAlignment="1" applyProtection="1">
      <alignment horizontal="right" vertical="center" shrinkToFit="1"/>
      <protection hidden="1"/>
    </xf>
    <xf numFmtId="3" fontId="2" fillId="10" borderId="4" xfId="0" applyNumberFormat="1" applyFont="1" applyFill="1" applyBorder="1" applyAlignment="1" applyProtection="1">
      <alignment horizontal="right" vertical="center" shrinkToFit="1"/>
      <protection locked="0"/>
    </xf>
    <xf numFmtId="3" fontId="2" fillId="9" borderId="8" xfId="0" applyNumberFormat="1" applyFont="1" applyFill="1" applyBorder="1" applyAlignment="1" applyProtection="1">
      <alignment horizontal="right" vertical="center" shrinkToFit="1"/>
      <protection hidden="1"/>
    </xf>
    <xf numFmtId="3" fontId="28" fillId="0" borderId="4" xfId="0" applyNumberFormat="1" applyFont="1" applyFill="1" applyBorder="1" applyAlignment="1" applyProtection="1">
      <alignment horizontal="right" vertical="center" shrinkToFit="1"/>
      <protection locked="0"/>
    </xf>
    <xf numFmtId="3" fontId="2" fillId="0" borderId="8" xfId="0" applyNumberFormat="1" applyFont="1" applyFill="1" applyBorder="1" applyAlignment="1" applyProtection="1">
      <alignment horizontal="right" vertical="center" shrinkToFit="1"/>
      <protection hidden="1"/>
    </xf>
    <xf numFmtId="3" fontId="2" fillId="0" borderId="4" xfId="0" applyNumberFormat="1" applyFont="1" applyFill="1" applyBorder="1" applyAlignment="1" applyProtection="1">
      <alignment horizontal="right" vertical="center" shrinkToFit="1"/>
      <protection hidden="1"/>
    </xf>
    <xf numFmtId="3" fontId="2" fillId="0" borderId="3" xfId="0" applyNumberFormat="1" applyFont="1" applyFill="1" applyBorder="1" applyAlignment="1" applyProtection="1">
      <alignment horizontal="right" vertical="center" shrinkToFit="1"/>
      <protection hidden="1"/>
    </xf>
    <xf numFmtId="3" fontId="2" fillId="0" borderId="12" xfId="0" applyNumberFormat="1" applyFont="1" applyFill="1" applyBorder="1" applyAlignment="1" applyProtection="1">
      <alignment horizontal="right" vertical="center" shrinkToFit="1"/>
      <protection locked="0"/>
    </xf>
    <xf numFmtId="3" fontId="2" fillId="2" borderId="12" xfId="0" applyNumberFormat="1" applyFont="1" applyFill="1" applyBorder="1" applyAlignment="1" applyProtection="1">
      <alignment horizontal="right" vertical="center" shrinkToFit="1"/>
      <protection hidden="1"/>
    </xf>
    <xf numFmtId="3" fontId="2" fillId="0" borderId="1" xfId="0" applyNumberFormat="1" applyFont="1" applyFill="1" applyBorder="1" applyAlignment="1" applyProtection="1">
      <alignment horizontal="right" vertical="center" shrinkToFit="1"/>
      <protection locked="0"/>
    </xf>
    <xf numFmtId="3" fontId="2" fillId="2" borderId="1" xfId="0" applyNumberFormat="1" applyFont="1" applyFill="1" applyBorder="1" applyAlignment="1" applyProtection="1">
      <alignment horizontal="right" vertical="center" shrinkToFit="1"/>
      <protection hidden="1"/>
    </xf>
    <xf numFmtId="3" fontId="2" fillId="2" borderId="43" xfId="0" applyNumberFormat="1" applyFont="1" applyFill="1" applyBorder="1" applyAlignment="1" applyProtection="1">
      <alignment horizontal="right" vertical="center" shrinkToFit="1"/>
      <protection hidden="1"/>
    </xf>
    <xf numFmtId="3" fontId="2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2" fillId="2" borderId="44" xfId="0" applyNumberFormat="1" applyFont="1" applyFill="1" applyBorder="1" applyAlignment="1" applyProtection="1">
      <alignment horizontal="right" vertical="center" shrinkToFit="1"/>
      <protection hidden="1"/>
    </xf>
    <xf numFmtId="3" fontId="2" fillId="2" borderId="13" xfId="0" applyNumberFormat="1" applyFont="1" applyFill="1" applyBorder="1" applyAlignment="1" applyProtection="1">
      <alignment horizontal="right" vertical="center" shrinkToFit="1"/>
      <protection hidden="1"/>
    </xf>
    <xf numFmtId="193" fontId="22" fillId="5" borderId="45" xfId="2" applyNumberFormat="1" applyFont="1" applyFill="1" applyBorder="1" applyAlignment="1" applyProtection="1">
      <alignment horizontal="right" vertical="center"/>
      <protection locked="0"/>
    </xf>
    <xf numFmtId="193" fontId="22" fillId="5" borderId="46" xfId="2" applyNumberFormat="1" applyFont="1" applyFill="1" applyBorder="1" applyAlignment="1" applyProtection="1">
      <alignment horizontal="right" vertical="center"/>
      <protection locked="0"/>
    </xf>
    <xf numFmtId="193" fontId="22" fillId="5" borderId="4" xfId="2" applyNumberFormat="1" applyFont="1" applyFill="1" applyBorder="1" applyAlignment="1" applyProtection="1">
      <alignment horizontal="right" vertical="center"/>
      <protection locked="0"/>
    </xf>
    <xf numFmtId="193" fontId="22" fillId="5" borderId="47" xfId="2" applyNumberFormat="1" applyFont="1" applyFill="1" applyBorder="1" applyAlignment="1" applyProtection="1">
      <alignment horizontal="right" vertical="center"/>
      <protection locked="0"/>
    </xf>
    <xf numFmtId="193" fontId="22" fillId="5" borderId="48" xfId="2" applyNumberFormat="1" applyFont="1" applyFill="1" applyBorder="1" applyAlignment="1" applyProtection="1">
      <alignment horizontal="right" vertical="center"/>
      <protection locked="0"/>
    </xf>
    <xf numFmtId="193" fontId="22" fillId="5" borderId="49" xfId="2" applyNumberFormat="1" applyFont="1" applyFill="1" applyBorder="1" applyAlignment="1" applyProtection="1">
      <alignment horizontal="right" vertical="center"/>
      <protection locked="0"/>
    </xf>
    <xf numFmtId="193" fontId="22" fillId="0" borderId="45" xfId="2" applyNumberFormat="1" applyFont="1" applyFill="1" applyBorder="1" applyAlignment="1" applyProtection="1">
      <alignment horizontal="right" vertical="center"/>
      <protection locked="0"/>
    </xf>
    <xf numFmtId="193" fontId="22" fillId="0" borderId="46" xfId="2" applyNumberFormat="1" applyFont="1" applyFill="1" applyBorder="1" applyAlignment="1" applyProtection="1">
      <alignment horizontal="right" vertical="center"/>
      <protection locked="0"/>
    </xf>
    <xf numFmtId="193" fontId="22" fillId="0" borderId="4" xfId="2" applyNumberFormat="1" applyFont="1" applyFill="1" applyBorder="1" applyAlignment="1" applyProtection="1">
      <alignment horizontal="right" vertical="center"/>
      <protection locked="0"/>
    </xf>
    <xf numFmtId="193" fontId="22" fillId="5" borderId="50" xfId="2" applyNumberFormat="1" applyFont="1" applyFill="1" applyBorder="1" applyAlignment="1" applyProtection="1">
      <alignment horizontal="right" vertical="center"/>
      <protection locked="0"/>
    </xf>
    <xf numFmtId="193" fontId="22" fillId="0" borderId="47" xfId="2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Alignment="1"/>
    <xf numFmtId="0" fontId="27" fillId="0" borderId="0" xfId="4" applyFont="1" applyFill="1" applyBorder="1" applyAlignment="1">
      <alignment vertical="top" wrapText="1"/>
    </xf>
    <xf numFmtId="0" fontId="5" fillId="0" borderId="0" xfId="4" applyFont="1" applyAlignment="1"/>
    <xf numFmtId="0" fontId="4" fillId="0" borderId="0" xfId="2" applyFont="1" applyFill="1" applyAlignment="1"/>
    <xf numFmtId="0" fontId="17" fillId="0" borderId="0" xfId="2" applyFont="1" applyFill="1" applyAlignment="1"/>
    <xf numFmtId="0" fontId="5" fillId="0" borderId="0" xfId="4" applyFont="1" applyFill="1" applyAlignment="1"/>
    <xf numFmtId="0" fontId="18" fillId="0" borderId="0" xfId="4" applyFont="1" applyFill="1" applyAlignment="1"/>
    <xf numFmtId="0" fontId="18" fillId="0" borderId="0" xfId="4" applyFont="1" applyFill="1" applyBorder="1" applyAlignment="1" applyProtection="1">
      <alignment horizontal="center" vertical="top"/>
      <protection hidden="1"/>
    </xf>
    <xf numFmtId="0" fontId="18" fillId="0" borderId="0" xfId="4" applyFont="1" applyFill="1" applyBorder="1" applyAlignment="1" applyProtection="1">
      <alignment horizontal="center"/>
      <protection hidden="1"/>
    </xf>
    <xf numFmtId="0" fontId="17" fillId="0" borderId="0" xfId="5" applyFont="1" applyAlignment="1" applyProtection="1">
      <alignment horizontal="left"/>
      <protection hidden="1"/>
    </xf>
    <xf numFmtId="0" fontId="10" fillId="0" borderId="0" xfId="5" applyFont="1" applyAlignment="1"/>
    <xf numFmtId="14" fontId="17" fillId="2" borderId="56" xfId="4" applyNumberFormat="1" applyFont="1" applyFill="1" applyBorder="1" applyAlignment="1" applyProtection="1">
      <alignment horizontal="center" vertical="center"/>
      <protection locked="0" hidden="1"/>
    </xf>
    <xf numFmtId="14" fontId="17" fillId="2" borderId="57" xfId="4" applyNumberFormat="1" applyFont="1" applyFill="1" applyBorder="1" applyAlignment="1" applyProtection="1">
      <alignment horizontal="center" vertical="center"/>
      <protection locked="0" hidden="1"/>
    </xf>
    <xf numFmtId="0" fontId="18" fillId="0" borderId="0" xfId="4" applyFont="1" applyAlignment="1" applyProtection="1">
      <alignment horizontal="right" vertical="center" wrapText="1"/>
      <protection hidden="1"/>
    </xf>
    <xf numFmtId="0" fontId="18" fillId="0" borderId="51" xfId="4" applyFont="1" applyBorder="1" applyAlignment="1" applyProtection="1">
      <alignment horizontal="right" wrapText="1"/>
      <protection hidden="1"/>
    </xf>
    <xf numFmtId="49" fontId="6" fillId="2" borderId="52" xfId="1" applyNumberFormat="1" applyFill="1" applyBorder="1" applyAlignment="1" applyProtection="1">
      <alignment horizontal="left" vertical="center"/>
      <protection locked="0" hidden="1"/>
    </xf>
    <xf numFmtId="49" fontId="17" fillId="0" borderId="2" xfId="4" applyNumberFormat="1" applyFont="1" applyBorder="1" applyAlignment="1" applyProtection="1">
      <alignment horizontal="left" vertical="center"/>
      <protection locked="0" hidden="1"/>
    </xf>
    <xf numFmtId="49" fontId="17" fillId="0" borderId="53" xfId="4" applyNumberFormat="1" applyFont="1" applyBorder="1" applyAlignment="1" applyProtection="1">
      <alignment horizontal="left" vertical="center"/>
      <protection locked="0" hidden="1"/>
    </xf>
    <xf numFmtId="0" fontId="18" fillId="0" borderId="0" xfId="4" applyFont="1" applyAlignment="1" applyProtection="1">
      <alignment horizontal="right" vertical="center"/>
      <protection hidden="1"/>
    </xf>
    <xf numFmtId="0" fontId="18" fillId="0" borderId="51" xfId="4" applyFont="1" applyBorder="1" applyAlignment="1" applyProtection="1">
      <alignment horizontal="right"/>
      <protection hidden="1"/>
    </xf>
    <xf numFmtId="49" fontId="17" fillId="2" borderId="52" xfId="4" applyNumberFormat="1" applyFont="1" applyFill="1" applyBorder="1" applyAlignment="1" applyProtection="1">
      <alignment horizontal="left" vertical="center"/>
      <protection locked="0" hidden="1"/>
    </xf>
    <xf numFmtId="0" fontId="18" fillId="0" borderId="53" xfId="4" applyFont="1" applyBorder="1" applyAlignment="1">
      <alignment horizontal="left" vertical="center"/>
    </xf>
    <xf numFmtId="0" fontId="18" fillId="0" borderId="0" xfId="3" applyFont="1" applyBorder="1" applyAlignment="1" applyProtection="1">
      <alignment horizontal="left" vertical="center"/>
      <protection hidden="1"/>
    </xf>
    <xf numFmtId="0" fontId="18" fillId="0" borderId="0" xfId="4" applyFont="1" applyBorder="1" applyAlignment="1" applyProtection="1">
      <alignment vertical="center"/>
      <protection hidden="1"/>
    </xf>
    <xf numFmtId="49" fontId="17" fillId="2" borderId="52" xfId="4" applyNumberFormat="1" applyFont="1" applyFill="1" applyBorder="1" applyAlignment="1" applyProtection="1">
      <alignment horizontal="center" vertical="center"/>
      <protection locked="0" hidden="1"/>
    </xf>
    <xf numFmtId="49" fontId="17" fillId="0" borderId="53" xfId="4" applyNumberFormat="1" applyFont="1" applyBorder="1" applyAlignment="1" applyProtection="1">
      <alignment horizontal="center" vertical="center"/>
      <protection locked="0" hidden="1"/>
    </xf>
    <xf numFmtId="0" fontId="17" fillId="2" borderId="52" xfId="4" applyFont="1" applyFill="1" applyBorder="1" applyAlignment="1" applyProtection="1">
      <alignment horizontal="left" vertical="center"/>
      <protection locked="0" hidden="1"/>
    </xf>
    <xf numFmtId="0" fontId="18" fillId="0" borderId="2" xfId="4" applyFont="1" applyBorder="1" applyAlignment="1"/>
    <xf numFmtId="0" fontId="18" fillId="0" borderId="53" xfId="4" applyFont="1" applyBorder="1" applyAlignment="1"/>
    <xf numFmtId="0" fontId="18" fillId="0" borderId="0" xfId="4" applyFont="1" applyBorder="1" applyAlignment="1" applyProtection="1">
      <alignment horizontal="center" vertical="top"/>
      <protection hidden="1"/>
    </xf>
    <xf numFmtId="0" fontId="18" fillId="0" borderId="0" xfId="4" applyFont="1" applyBorder="1" applyAlignment="1" applyProtection="1">
      <alignment horizontal="center"/>
      <protection hidden="1"/>
    </xf>
    <xf numFmtId="0" fontId="18" fillId="0" borderId="32" xfId="4" applyFont="1" applyBorder="1" applyAlignment="1" applyProtection="1">
      <alignment horizontal="center"/>
      <protection hidden="1"/>
    </xf>
    <xf numFmtId="0" fontId="18" fillId="0" borderId="55" xfId="4" applyFont="1" applyBorder="1" applyAlignment="1" applyProtection="1">
      <alignment horizontal="center" vertical="top"/>
      <protection hidden="1"/>
    </xf>
    <xf numFmtId="0" fontId="18" fillId="0" borderId="55" xfId="4" applyFont="1" applyBorder="1" applyAlignment="1">
      <alignment horizontal="center"/>
    </xf>
    <xf numFmtId="0" fontId="18" fillId="0" borderId="55" xfId="4" applyFont="1" applyBorder="1" applyAlignment="1"/>
    <xf numFmtId="0" fontId="17" fillId="0" borderId="2" xfId="4" applyFont="1" applyBorder="1" applyAlignment="1" applyProtection="1">
      <alignment horizontal="left" vertical="center"/>
      <protection locked="0" hidden="1"/>
    </xf>
    <xf numFmtId="0" fontId="17" fillId="2" borderId="52" xfId="4" applyFont="1" applyFill="1" applyBorder="1" applyAlignment="1" applyProtection="1">
      <alignment horizontal="right" vertical="center"/>
      <protection locked="0" hidden="1"/>
    </xf>
    <xf numFmtId="0" fontId="18" fillId="0" borderId="0" xfId="4" applyFont="1" applyBorder="1" applyAlignment="1" applyProtection="1">
      <alignment vertical="top" wrapText="1"/>
      <protection hidden="1"/>
    </xf>
    <xf numFmtId="0" fontId="18" fillId="0" borderId="0" xfId="4" applyFont="1" applyBorder="1" applyAlignment="1" applyProtection="1">
      <alignment wrapText="1"/>
      <protection hidden="1"/>
    </xf>
    <xf numFmtId="0" fontId="18" fillId="0" borderId="54" xfId="4" applyFont="1" applyBorder="1" applyAlignment="1" applyProtection="1">
      <alignment horizontal="right" vertical="center"/>
      <protection hidden="1"/>
    </xf>
    <xf numFmtId="0" fontId="18" fillId="0" borderId="0" xfId="4" applyFont="1" applyBorder="1" applyAlignment="1" applyProtection="1">
      <alignment horizontal="right"/>
      <protection hidden="1"/>
    </xf>
    <xf numFmtId="0" fontId="18" fillId="0" borderId="2" xfId="4" applyFont="1" applyBorder="1" applyAlignment="1">
      <alignment horizontal="left"/>
    </xf>
    <xf numFmtId="0" fontId="18" fillId="0" borderId="53" xfId="4" applyFont="1" applyBorder="1" applyAlignment="1">
      <alignment horizontal="left"/>
    </xf>
    <xf numFmtId="0" fontId="19" fillId="0" borderId="0" xfId="4" applyFont="1" applyAlignment="1" applyProtection="1">
      <alignment horizontal="center" vertical="center"/>
      <protection hidden="1"/>
    </xf>
    <xf numFmtId="0" fontId="19" fillId="0" borderId="0" xfId="4" applyFont="1" applyAlignment="1">
      <alignment horizontal="center" vertical="center"/>
    </xf>
    <xf numFmtId="0" fontId="19" fillId="0" borderId="0" xfId="4" applyFont="1" applyAlignment="1">
      <alignment horizontal="center"/>
    </xf>
    <xf numFmtId="0" fontId="18" fillId="0" borderId="0" xfId="4" applyFont="1" applyAlignment="1">
      <alignment horizontal="center" vertical="center"/>
    </xf>
    <xf numFmtId="0" fontId="18" fillId="0" borderId="0" xfId="4" applyFont="1" applyAlignment="1">
      <alignment vertical="center"/>
    </xf>
    <xf numFmtId="0" fontId="18" fillId="0" borderId="0" xfId="4" applyFont="1" applyAlignment="1">
      <alignment horizontal="center"/>
    </xf>
    <xf numFmtId="0" fontId="18" fillId="0" borderId="2" xfId="4" applyFont="1" applyBorder="1" applyAlignment="1">
      <alignment horizontal="left" vertical="center"/>
    </xf>
    <xf numFmtId="0" fontId="6" fillId="2" borderId="52" xfId="1" applyFill="1" applyBorder="1" applyAlignment="1" applyProtection="1">
      <protection locked="0" hidden="1"/>
    </xf>
    <xf numFmtId="0" fontId="17" fillId="0" borderId="2" xfId="4" applyFont="1" applyBorder="1" applyAlignment="1" applyProtection="1">
      <protection locked="0" hidden="1"/>
    </xf>
    <xf numFmtId="0" fontId="17" fillId="0" borderId="53" xfId="4" applyFont="1" applyBorder="1" applyAlignment="1" applyProtection="1">
      <protection locked="0" hidden="1"/>
    </xf>
    <xf numFmtId="0" fontId="23" fillId="0" borderId="0" xfId="4" applyFont="1" applyBorder="1" applyAlignment="1" applyProtection="1">
      <alignment horizontal="left" vertical="center"/>
      <protection hidden="1"/>
    </xf>
    <xf numFmtId="0" fontId="11" fillId="0" borderId="0" xfId="4" applyFont="1" applyAlignment="1">
      <alignment horizontal="left"/>
    </xf>
    <xf numFmtId="0" fontId="18" fillId="0" borderId="0" xfId="4" applyFont="1" applyBorder="1" applyAlignment="1" applyProtection="1">
      <alignment horizontal="right" vertical="center" wrapText="1"/>
      <protection hidden="1"/>
    </xf>
    <xf numFmtId="0" fontId="18" fillId="0" borderId="0" xfId="4" applyFont="1" applyBorder="1" applyAlignment="1" applyProtection="1">
      <alignment horizontal="right" wrapText="1"/>
      <protection hidden="1"/>
    </xf>
    <xf numFmtId="0" fontId="18" fillId="0" borderId="0" xfId="4" applyFont="1" applyAlignment="1" applyProtection="1">
      <alignment horizontal="right" wrapText="1"/>
      <protection hidden="1"/>
    </xf>
    <xf numFmtId="1" fontId="17" fillId="2" borderId="52" xfId="4" applyNumberFormat="1" applyFont="1" applyFill="1" applyBorder="1" applyAlignment="1" applyProtection="1">
      <alignment horizontal="center" vertical="center"/>
      <protection locked="0" hidden="1"/>
    </xf>
    <xf numFmtId="1" fontId="17" fillId="2" borderId="53" xfId="4" applyNumberFormat="1" applyFont="1" applyFill="1" applyBorder="1" applyAlignment="1" applyProtection="1">
      <alignment horizontal="center" vertical="center"/>
      <protection locked="0" hidden="1"/>
    </xf>
    <xf numFmtId="0" fontId="17" fillId="0" borderId="0" xfId="4" applyFont="1" applyFill="1" applyBorder="1" applyAlignment="1" applyProtection="1">
      <alignment horizontal="left" vertical="center" wrapText="1"/>
      <protection hidden="1"/>
    </xf>
    <xf numFmtId="0" fontId="17" fillId="0" borderId="51" xfId="4" applyFont="1" applyFill="1" applyBorder="1" applyAlignment="1" applyProtection="1">
      <alignment horizontal="left" vertical="center" wrapText="1"/>
      <protection hidden="1"/>
    </xf>
    <xf numFmtId="0" fontId="20" fillId="0" borderId="0" xfId="4" applyFont="1" applyBorder="1" applyAlignment="1" applyProtection="1">
      <alignment horizontal="center" vertical="center" wrapText="1"/>
      <protection hidden="1"/>
    </xf>
    <xf numFmtId="49" fontId="17" fillId="2" borderId="53" xfId="4" applyNumberFormat="1" applyFont="1" applyFill="1" applyBorder="1" applyAlignment="1" applyProtection="1">
      <alignment horizontal="center" vertical="center"/>
      <protection locked="0" hidden="1"/>
    </xf>
    <xf numFmtId="0" fontId="18" fillId="0" borderId="0" xfId="4" applyFont="1" applyAlignment="1" applyProtection="1">
      <alignment wrapText="1"/>
      <protection hidden="1"/>
    </xf>
    <xf numFmtId="0" fontId="22" fillId="0" borderId="0" xfId="4" applyFont="1" applyBorder="1" applyAlignment="1" applyProtection="1">
      <alignment horizontal="right" vertical="center" wrapText="1"/>
      <protection hidden="1"/>
    </xf>
    <xf numFmtId="0" fontId="22" fillId="0" borderId="51" xfId="4" applyFont="1" applyBorder="1" applyAlignment="1" applyProtection="1">
      <alignment horizontal="right" wrapText="1"/>
      <protection hidden="1"/>
    </xf>
    <xf numFmtId="0" fontId="2" fillId="0" borderId="74" xfId="0" applyFont="1" applyBorder="1" applyAlignment="1">
      <alignment vertical="center" wrapText="1"/>
    </xf>
    <xf numFmtId="0" fontId="2" fillId="0" borderId="75" xfId="0" applyFont="1" applyBorder="1" applyAlignment="1">
      <alignment vertical="center" wrapText="1"/>
    </xf>
    <xf numFmtId="0" fontId="2" fillId="0" borderId="76" xfId="0" applyFont="1" applyBorder="1" applyAlignment="1">
      <alignment vertical="center" wrapText="1"/>
    </xf>
    <xf numFmtId="0" fontId="8" fillId="0" borderId="74" xfId="0" applyFont="1" applyBorder="1" applyAlignment="1">
      <alignment vertical="center" wrapText="1"/>
    </xf>
    <xf numFmtId="0" fontId="8" fillId="0" borderId="75" xfId="0" applyFont="1" applyBorder="1" applyAlignment="1">
      <alignment vertical="center" wrapText="1"/>
    </xf>
    <xf numFmtId="0" fontId="8" fillId="0" borderId="74" xfId="0" applyFont="1" applyFill="1" applyBorder="1" applyAlignment="1">
      <alignment vertical="center" wrapText="1"/>
    </xf>
    <xf numFmtId="0" fontId="8" fillId="0" borderId="75" xfId="0" applyFont="1" applyFill="1" applyBorder="1" applyAlignment="1">
      <alignment vertical="center" wrapText="1"/>
    </xf>
    <xf numFmtId="0" fontId="8" fillId="0" borderId="76" xfId="0" applyFont="1" applyFill="1" applyBorder="1" applyAlignment="1">
      <alignment vertical="center" wrapText="1"/>
    </xf>
    <xf numFmtId="0" fontId="8" fillId="0" borderId="77" xfId="0" applyFont="1" applyFill="1" applyBorder="1" applyAlignment="1">
      <alignment vertical="center" wrapText="1"/>
    </xf>
    <xf numFmtId="0" fontId="8" fillId="0" borderId="78" xfId="0" applyFont="1" applyFill="1" applyBorder="1" applyAlignment="1">
      <alignment vertical="center" wrapText="1"/>
    </xf>
    <xf numFmtId="0" fontId="8" fillId="0" borderId="79" xfId="0" applyFont="1" applyFill="1" applyBorder="1" applyAlignment="1">
      <alignment vertical="center" wrapText="1"/>
    </xf>
    <xf numFmtId="0" fontId="8" fillId="0" borderId="77" xfId="0" applyFont="1" applyBorder="1" applyAlignment="1">
      <alignment vertical="center" wrapText="1"/>
    </xf>
    <xf numFmtId="0" fontId="8" fillId="0" borderId="78" xfId="0" applyFont="1" applyBorder="1" applyAlignment="1">
      <alignment vertical="center" wrapText="1"/>
    </xf>
    <xf numFmtId="0" fontId="2" fillId="0" borderId="78" xfId="0" applyFont="1" applyBorder="1" applyAlignment="1">
      <alignment vertical="center" wrapText="1"/>
    </xf>
    <xf numFmtId="0" fontId="2" fillId="0" borderId="81" xfId="0" applyFont="1" applyBorder="1" applyAlignment="1">
      <alignment vertical="center" wrapText="1"/>
    </xf>
    <xf numFmtId="0" fontId="4" fillId="4" borderId="56" xfId="0" applyFont="1" applyFill="1" applyBorder="1" applyAlignment="1">
      <alignment horizontal="left" vertical="center" shrinkToFit="1"/>
    </xf>
    <xf numFmtId="0" fontId="4" fillId="4" borderId="80" xfId="0" applyFont="1" applyFill="1" applyBorder="1" applyAlignment="1">
      <alignment horizontal="left" vertical="center" shrinkToFit="1"/>
    </xf>
    <xf numFmtId="0" fontId="4" fillId="4" borderId="57" xfId="0" applyFont="1" applyFill="1" applyBorder="1" applyAlignment="1">
      <alignment horizontal="left" vertical="center" shrinkToFit="1"/>
    </xf>
    <xf numFmtId="0" fontId="8" fillId="0" borderId="64" xfId="0" applyFont="1" applyBorder="1" applyAlignment="1">
      <alignment vertical="center" wrapText="1"/>
    </xf>
    <xf numFmtId="0" fontId="2" fillId="0" borderId="65" xfId="0" applyFont="1" applyBorder="1" applyAlignment="1">
      <alignment vertical="center" wrapText="1"/>
    </xf>
    <xf numFmtId="0" fontId="2" fillId="0" borderId="79" xfId="0" applyFont="1" applyBorder="1" applyAlignment="1">
      <alignment vertical="center" wrapText="1"/>
    </xf>
    <xf numFmtId="0" fontId="8" fillId="4" borderId="56" xfId="0" applyFont="1" applyFill="1" applyBorder="1" applyAlignment="1">
      <alignment horizontal="left" vertical="center" wrapText="1"/>
    </xf>
    <xf numFmtId="0" fontId="2" fillId="4" borderId="80" xfId="0" applyFont="1" applyFill="1" applyBorder="1" applyAlignment="1">
      <alignment vertical="center"/>
    </xf>
    <xf numFmtId="0" fontId="2" fillId="4" borderId="57" xfId="0" applyFont="1" applyFill="1" applyBorder="1" applyAlignment="1">
      <alignment vertical="center"/>
    </xf>
    <xf numFmtId="0" fontId="8" fillId="0" borderId="65" xfId="0" applyFont="1" applyBorder="1" applyAlignment="1">
      <alignment vertical="center" wrapText="1"/>
    </xf>
    <xf numFmtId="0" fontId="2" fillId="0" borderId="66" xfId="0" applyFont="1" applyBorder="1" applyAlignment="1">
      <alignment vertical="center" wrapText="1"/>
    </xf>
    <xf numFmtId="0" fontId="4" fillId="4" borderId="5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2" fillId="4" borderId="53" xfId="0" applyFont="1" applyFill="1" applyBorder="1" applyAlignment="1">
      <alignment horizontal="left" vertical="center" wrapText="1"/>
    </xf>
    <xf numFmtId="0" fontId="8" fillId="3" borderId="67" xfId="0" applyFont="1" applyFill="1" applyBorder="1" applyAlignment="1" applyProtection="1">
      <alignment horizontal="center" vertical="center" wrapText="1"/>
      <protection hidden="1"/>
    </xf>
    <xf numFmtId="0" fontId="2" fillId="0" borderId="32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8" fillId="3" borderId="72" xfId="0" applyFont="1" applyFill="1" applyBorder="1" applyAlignment="1" applyProtection="1">
      <alignment horizontal="center" vertical="center" wrapText="1"/>
      <protection hidden="1"/>
    </xf>
    <xf numFmtId="0" fontId="2" fillId="0" borderId="73" xfId="0" applyFont="1" applyBorder="1" applyAlignment="1">
      <alignment horizontal="center" vertical="center" wrapText="1"/>
    </xf>
    <xf numFmtId="0" fontId="8" fillId="3" borderId="58" xfId="0" applyFont="1" applyFill="1" applyBorder="1" applyAlignment="1" applyProtection="1">
      <alignment horizontal="center" vertical="center" wrapText="1"/>
      <protection hidden="1"/>
    </xf>
    <xf numFmtId="0" fontId="2" fillId="0" borderId="59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Border="1" applyAlignment="1" applyProtection="1">
      <alignment horizontal="center" vertical="center" wrapText="1"/>
      <protection hidden="1"/>
    </xf>
    <xf numFmtId="14" fontId="10" fillId="0" borderId="0" xfId="0" applyNumberFormat="1" applyFont="1" applyFill="1" applyBorder="1" applyAlignment="1" applyProtection="1">
      <alignment horizontal="center" vertical="top" wrapText="1"/>
      <protection hidden="1"/>
    </xf>
    <xf numFmtId="0" fontId="12" fillId="0" borderId="0" xfId="0" applyFont="1" applyBorder="1" applyAlignment="1" applyProtection="1">
      <alignment horizontal="center" vertical="top" wrapText="1"/>
      <protection hidden="1"/>
    </xf>
    <xf numFmtId="0" fontId="8" fillId="3" borderId="61" xfId="0" applyFont="1" applyFill="1" applyBorder="1" applyAlignment="1" applyProtection="1">
      <alignment horizontal="center" vertical="center" wrapText="1"/>
      <protection hidden="1"/>
    </xf>
    <xf numFmtId="0" fontId="8" fillId="3" borderId="62" xfId="0" applyFont="1" applyFill="1" applyBorder="1" applyAlignment="1" applyProtection="1">
      <alignment horizontal="center" vertical="center" wrapText="1"/>
      <protection hidden="1"/>
    </xf>
    <xf numFmtId="0" fontId="8" fillId="3" borderId="63" xfId="0" applyFont="1" applyFill="1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center" vertical="top" wrapText="1"/>
      <protection hidden="1"/>
    </xf>
    <xf numFmtId="49" fontId="8" fillId="0" borderId="0" xfId="0" applyNumberFormat="1" applyFont="1" applyAlignment="1">
      <alignment vertical="center"/>
    </xf>
    <xf numFmtId="0" fontId="2" fillId="0" borderId="75" xfId="0" applyFont="1" applyFill="1" applyBorder="1" applyAlignment="1">
      <alignment vertical="center" wrapText="1"/>
    </xf>
    <xf numFmtId="0" fontId="2" fillId="0" borderId="76" xfId="0" applyFont="1" applyFill="1" applyBorder="1" applyAlignment="1">
      <alignment vertical="center" wrapText="1"/>
    </xf>
    <xf numFmtId="0" fontId="2" fillId="0" borderId="74" xfId="0" applyFont="1" applyFill="1" applyBorder="1" applyAlignment="1">
      <alignment vertical="center" wrapText="1"/>
    </xf>
    <xf numFmtId="0" fontId="8" fillId="0" borderId="64" xfId="0" applyFont="1" applyFill="1" applyBorder="1" applyAlignment="1">
      <alignment vertical="center" wrapText="1"/>
    </xf>
    <xf numFmtId="0" fontId="2" fillId="0" borderId="65" xfId="0" applyFont="1" applyFill="1" applyBorder="1" applyAlignment="1">
      <alignment vertical="center" wrapText="1"/>
    </xf>
    <xf numFmtId="0" fontId="2" fillId="0" borderId="66" xfId="0" applyFont="1" applyFill="1" applyBorder="1" applyAlignment="1">
      <alignment vertical="center" wrapText="1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center" vertical="center"/>
      <protection hidden="1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0" fillId="0" borderId="0" xfId="0" applyFont="1" applyFill="1" applyBorder="1" applyAlignment="1" applyProtection="1">
      <alignment horizontal="center" vertical="top" wrapText="1"/>
      <protection hidden="1"/>
    </xf>
    <xf numFmtId="0" fontId="5" fillId="0" borderId="2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vertical="center" wrapText="1"/>
    </xf>
    <xf numFmtId="0" fontId="2" fillId="0" borderId="82" xfId="0" applyFont="1" applyBorder="1" applyAlignment="1">
      <alignment vertical="center" wrapText="1"/>
    </xf>
    <xf numFmtId="0" fontId="2" fillId="0" borderId="83" xfId="0" applyFont="1" applyBorder="1" applyAlignment="1">
      <alignment vertical="center" wrapText="1"/>
    </xf>
    <xf numFmtId="0" fontId="8" fillId="0" borderId="37" xfId="0" applyFont="1" applyFill="1" applyBorder="1" applyAlignment="1">
      <alignment vertical="center" wrapText="1"/>
    </xf>
    <xf numFmtId="0" fontId="2" fillId="0" borderId="82" xfId="0" applyFont="1" applyBorder="1" applyAlignment="1">
      <alignment wrapText="1"/>
    </xf>
    <xf numFmtId="0" fontId="2" fillId="0" borderId="83" xfId="0" applyFont="1" applyBorder="1" applyAlignment="1">
      <alignment wrapText="1"/>
    </xf>
    <xf numFmtId="0" fontId="2" fillId="0" borderId="86" xfId="0" applyFont="1" applyFill="1" applyBorder="1" applyAlignment="1">
      <alignment vertical="center" wrapText="1"/>
    </xf>
    <xf numFmtId="0" fontId="2" fillId="0" borderId="87" xfId="0" applyFont="1" applyBorder="1" applyAlignment="1">
      <alignment wrapText="1"/>
    </xf>
    <xf numFmtId="0" fontId="2" fillId="0" borderId="88" xfId="0" applyFont="1" applyBorder="1" applyAlignment="1">
      <alignment wrapText="1"/>
    </xf>
    <xf numFmtId="0" fontId="12" fillId="0" borderId="2" xfId="0" applyFont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wrapText="1"/>
    </xf>
    <xf numFmtId="0" fontId="10" fillId="0" borderId="0" xfId="0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4" fillId="3" borderId="28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vertical="center" wrapText="1"/>
    </xf>
    <xf numFmtId="0" fontId="2" fillId="0" borderId="84" xfId="0" applyFont="1" applyBorder="1" applyAlignment="1">
      <alignment vertical="center" wrapText="1"/>
    </xf>
    <xf numFmtId="0" fontId="2" fillId="0" borderId="85" xfId="0" applyFont="1" applyBorder="1" applyAlignment="1">
      <alignment vertical="center" wrapText="1"/>
    </xf>
    <xf numFmtId="0" fontId="13" fillId="0" borderId="86" xfId="0" applyFont="1" applyFill="1" applyBorder="1" applyAlignment="1">
      <alignment horizontal="left" vertical="center" wrapText="1"/>
    </xf>
    <xf numFmtId="0" fontId="12" fillId="0" borderId="87" xfId="0" applyFont="1" applyFill="1" applyBorder="1" applyAlignment="1">
      <alignment horizontal="left" vertical="center" wrapText="1"/>
    </xf>
    <xf numFmtId="0" fontId="14" fillId="0" borderId="37" xfId="0" applyFont="1" applyFill="1" applyBorder="1" applyAlignment="1">
      <alignment horizontal="left" vertical="center" wrapText="1"/>
    </xf>
    <xf numFmtId="0" fontId="12" fillId="0" borderId="82" xfId="0" applyFont="1" applyFill="1" applyBorder="1" applyAlignment="1">
      <alignment horizontal="left" vertical="center" wrapText="1"/>
    </xf>
    <xf numFmtId="0" fontId="13" fillId="0" borderId="37" xfId="0" applyFont="1" applyFill="1" applyBorder="1" applyAlignment="1">
      <alignment horizontal="left" vertical="center" wrapText="1"/>
    </xf>
    <xf numFmtId="0" fontId="13" fillId="0" borderId="94" xfId="0" applyFont="1" applyFill="1" applyBorder="1" applyAlignment="1">
      <alignment horizontal="left" vertical="center" wrapText="1"/>
    </xf>
    <xf numFmtId="0" fontId="12" fillId="0" borderId="95" xfId="0" applyFont="1" applyFill="1" applyBorder="1" applyAlignment="1">
      <alignment horizontal="left" vertical="center" wrapText="1"/>
    </xf>
    <xf numFmtId="0" fontId="13" fillId="0" borderId="96" xfId="0" applyFont="1" applyFill="1" applyBorder="1" applyAlignment="1">
      <alignment horizontal="left" vertical="center" wrapText="1"/>
    </xf>
    <xf numFmtId="0" fontId="12" fillId="0" borderId="97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15" fillId="0" borderId="0" xfId="0" applyFont="1" applyAlignment="1">
      <alignment wrapText="1"/>
    </xf>
    <xf numFmtId="0" fontId="15" fillId="0" borderId="0" xfId="0" applyFont="1" applyBorder="1" applyAlignment="1">
      <alignment wrapText="1"/>
    </xf>
    <xf numFmtId="0" fontId="15" fillId="0" borderId="0" xfId="0" applyFont="1" applyAlignment="1"/>
    <xf numFmtId="0" fontId="15" fillId="0" borderId="0" xfId="0" applyFont="1" applyBorder="1" applyAlignment="1"/>
    <xf numFmtId="49" fontId="8" fillId="3" borderId="24" xfId="0" applyNumberFormat="1" applyFont="1" applyFill="1" applyBorder="1" applyAlignment="1">
      <alignment horizontal="center" vertical="center" wrapText="1"/>
    </xf>
    <xf numFmtId="0" fontId="13" fillId="0" borderId="92" xfId="0" applyFont="1" applyFill="1" applyBorder="1" applyAlignment="1">
      <alignment horizontal="left" vertical="center" wrapText="1"/>
    </xf>
    <xf numFmtId="0" fontId="12" fillId="0" borderId="93" xfId="0" applyFont="1" applyFill="1" applyBorder="1" applyAlignment="1">
      <alignment horizontal="left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68" xfId="0" applyFont="1" applyFill="1" applyBorder="1" applyAlignment="1">
      <alignment horizontal="center" vertical="center" wrapText="1"/>
    </xf>
    <xf numFmtId="0" fontId="15" fillId="0" borderId="69" xfId="0" applyFont="1" applyBorder="1" applyAlignment="1">
      <alignment horizontal="center" vertical="center" wrapText="1"/>
    </xf>
    <xf numFmtId="0" fontId="15" fillId="0" borderId="70" xfId="0" applyFont="1" applyBorder="1" applyAlignment="1">
      <alignment horizontal="center" vertical="center" wrapText="1"/>
    </xf>
    <xf numFmtId="0" fontId="15" fillId="0" borderId="71" xfId="0" applyFont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15" fillId="0" borderId="73" xfId="0" applyFont="1" applyBorder="1" applyAlignment="1">
      <alignment horizontal="center" vertical="center" wrapText="1"/>
    </xf>
    <xf numFmtId="0" fontId="8" fillId="3" borderId="72" xfId="0" applyFont="1" applyFill="1" applyBorder="1" applyAlignment="1">
      <alignment horizontal="center" vertical="center" wrapText="1"/>
    </xf>
    <xf numFmtId="0" fontId="8" fillId="3" borderId="73" xfId="0" applyFont="1" applyFill="1" applyBorder="1" applyAlignment="1">
      <alignment horizontal="center" vertical="center" wrapText="1"/>
    </xf>
    <xf numFmtId="0" fontId="8" fillId="3" borderId="89" xfId="0" applyFont="1" applyFill="1" applyBorder="1" applyAlignment="1">
      <alignment horizontal="center" vertical="center" wrapText="1"/>
    </xf>
    <xf numFmtId="0" fontId="8" fillId="3" borderId="90" xfId="0" applyFont="1" applyFill="1" applyBorder="1" applyAlignment="1">
      <alignment horizontal="center" vertical="center" wrapText="1"/>
    </xf>
    <xf numFmtId="0" fontId="8" fillId="3" borderId="9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0" fillId="0" borderId="82" xfId="0" applyFont="1" applyFill="1" applyBorder="1" applyAlignment="1">
      <alignment horizontal="left" vertical="center" wrapText="1"/>
    </xf>
    <xf numFmtId="0" fontId="26" fillId="0" borderId="0" xfId="4" applyFont="1" applyAlignment="1"/>
    <xf numFmtId="3" fontId="0" fillId="0" borderId="0" xfId="0" applyNumberFormat="1"/>
    <xf numFmtId="3" fontId="25" fillId="0" borderId="0" xfId="4" applyNumberFormat="1" applyFont="1" applyAlignment="1"/>
  </cellXfs>
  <cellStyles count="8">
    <cellStyle name="Hyperlink" xfId="1" builtinId="8"/>
    <cellStyle name="Normal" xfId="0" builtinId="0"/>
    <cellStyle name="Normal 2 2" xfId="2"/>
    <cellStyle name="Normal_TFI-KI" xfId="3"/>
    <cellStyle name="Normal_TFI-OSIG" xfId="4"/>
    <cellStyle name="Normal_TFI-POD" xfId="5"/>
    <cellStyle name="Obično_Knjiga2" xfId="6"/>
    <cellStyle name="Style 1" xfId="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milosevic.HANFA/My%20Documents/Ksenija/Izvjesca%20drustava%20za%20osiguranje/Allianz/2009/Allianz%20Zagreb%20d.d.%2031.03.2009.-fina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"/>
      <sheetName val="analitika pu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oran.jurisic@jadransko.hr" TargetMode="External"/><Relationship Id="rId2" Type="http://schemas.openxmlformats.org/officeDocument/2006/relationships/hyperlink" Target="http://www.jadransko.hr/" TargetMode="External"/><Relationship Id="rId1" Type="http://schemas.openxmlformats.org/officeDocument/2006/relationships/hyperlink" Target="mailto:jadransko@jadransko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J65"/>
  <sheetViews>
    <sheetView tabSelected="1" view="pageBreakPreview" zoomScale="110" zoomScaleSheetLayoutView="100" workbookViewId="0">
      <selection activeCell="C40" sqref="C40"/>
    </sheetView>
  </sheetViews>
  <sheetFormatPr defaultRowHeight="12.75"/>
  <cols>
    <col min="1" max="1" width="9.140625" style="61"/>
    <col min="2" max="2" width="12" style="61" customWidth="1"/>
    <col min="3" max="6" width="9.140625" style="61"/>
    <col min="7" max="7" width="17.7109375" style="61" customWidth="1"/>
    <col min="8" max="8" width="17" style="61" customWidth="1"/>
    <col min="9" max="9" width="23.85546875" style="61" customWidth="1"/>
    <col min="10" max="16384" width="9.140625" style="61"/>
  </cols>
  <sheetData>
    <row r="1" spans="1:10">
      <c r="A1" s="60" t="s">
        <v>73</v>
      </c>
    </row>
    <row r="2" spans="1:10">
      <c r="A2" s="240" t="s">
        <v>308</v>
      </c>
      <c r="B2" s="240"/>
      <c r="C2" s="240"/>
      <c r="D2" s="241"/>
      <c r="E2" s="191">
        <v>42370</v>
      </c>
      <c r="F2" s="192"/>
      <c r="G2" s="126" t="s">
        <v>239</v>
      </c>
      <c r="H2" s="62">
        <v>42735</v>
      </c>
      <c r="I2" s="63"/>
      <c r="J2" s="64"/>
    </row>
    <row r="3" spans="1:10">
      <c r="A3" s="65"/>
      <c r="B3" s="65"/>
      <c r="C3" s="65"/>
      <c r="D3" s="65"/>
      <c r="E3" s="66"/>
      <c r="F3" s="66"/>
      <c r="G3" s="65"/>
      <c r="H3" s="65"/>
      <c r="I3" s="67"/>
      <c r="J3" s="64"/>
    </row>
    <row r="4" spans="1:10" ht="39.75" customHeight="1">
      <c r="A4" s="242" t="s">
        <v>380</v>
      </c>
      <c r="B4" s="242"/>
      <c r="C4" s="242"/>
      <c r="D4" s="242"/>
      <c r="E4" s="242"/>
      <c r="F4" s="242"/>
      <c r="G4" s="242"/>
      <c r="H4" s="242"/>
      <c r="I4" s="242"/>
      <c r="J4" s="64"/>
    </row>
    <row r="5" spans="1:10">
      <c r="A5" s="68"/>
      <c r="B5" s="69"/>
      <c r="C5" s="69"/>
      <c r="D5" s="70"/>
      <c r="E5" s="71"/>
      <c r="F5" s="72"/>
      <c r="G5" s="73"/>
      <c r="H5" s="74"/>
      <c r="I5" s="75"/>
      <c r="J5" s="64"/>
    </row>
    <row r="6" spans="1:10">
      <c r="A6" s="198" t="s">
        <v>154</v>
      </c>
      <c r="B6" s="199"/>
      <c r="C6" s="204" t="s">
        <v>382</v>
      </c>
      <c r="D6" s="243"/>
      <c r="E6" s="244"/>
      <c r="F6" s="244"/>
      <c r="G6" s="244"/>
      <c r="H6" s="244"/>
      <c r="I6" s="77"/>
      <c r="J6" s="64"/>
    </row>
    <row r="7" spans="1:10">
      <c r="A7" s="78"/>
      <c r="B7" s="78"/>
      <c r="C7" s="68"/>
      <c r="D7" s="68"/>
      <c r="E7" s="244"/>
      <c r="F7" s="244"/>
      <c r="G7" s="244"/>
      <c r="H7" s="244"/>
      <c r="I7" s="77"/>
      <c r="J7" s="64"/>
    </row>
    <row r="8" spans="1:10">
      <c r="A8" s="245" t="s">
        <v>74</v>
      </c>
      <c r="B8" s="246"/>
      <c r="C8" s="204" t="s">
        <v>383</v>
      </c>
      <c r="D8" s="205"/>
      <c r="E8" s="244"/>
      <c r="F8" s="244"/>
      <c r="G8" s="244"/>
      <c r="H8" s="244"/>
      <c r="I8" s="79"/>
      <c r="J8" s="64"/>
    </row>
    <row r="9" spans="1:10">
      <c r="A9" s="80"/>
      <c r="B9" s="80"/>
      <c r="C9" s="81"/>
      <c r="D9" s="68"/>
      <c r="E9" s="68"/>
      <c r="F9" s="68"/>
      <c r="G9" s="68"/>
      <c r="H9" s="68"/>
      <c r="I9" s="68"/>
      <c r="J9" s="64"/>
    </row>
    <row r="10" spans="1:10">
      <c r="A10" s="235" t="s">
        <v>1</v>
      </c>
      <c r="B10" s="236"/>
      <c r="C10" s="204" t="s">
        <v>381</v>
      </c>
      <c r="D10" s="205"/>
      <c r="E10" s="68"/>
      <c r="F10" s="68"/>
      <c r="G10" s="68"/>
      <c r="H10" s="68"/>
      <c r="I10" s="68"/>
      <c r="J10" s="64"/>
    </row>
    <row r="11" spans="1:10">
      <c r="A11" s="237"/>
      <c r="B11" s="237"/>
      <c r="C11" s="68"/>
      <c r="D11" s="68"/>
      <c r="E11" s="68"/>
      <c r="F11" s="68"/>
      <c r="G11" s="68"/>
      <c r="H11" s="68"/>
      <c r="I11" s="68"/>
      <c r="J11" s="64"/>
    </row>
    <row r="12" spans="1:10">
      <c r="A12" s="198" t="s">
        <v>75</v>
      </c>
      <c r="B12" s="199"/>
      <c r="C12" s="206" t="s">
        <v>384</v>
      </c>
      <c r="D12" s="229"/>
      <c r="E12" s="229"/>
      <c r="F12" s="229"/>
      <c r="G12" s="229"/>
      <c r="H12" s="229"/>
      <c r="I12" s="201"/>
      <c r="J12" s="64"/>
    </row>
    <row r="13" spans="1:10" ht="15.75">
      <c r="A13" s="233"/>
      <c r="B13" s="234"/>
      <c r="C13" s="234"/>
      <c r="D13" s="82"/>
      <c r="E13" s="82"/>
      <c r="F13" s="82"/>
      <c r="G13" s="82"/>
      <c r="H13" s="82"/>
      <c r="I13" s="82"/>
      <c r="J13" s="64"/>
    </row>
    <row r="14" spans="1:10">
      <c r="A14" s="78"/>
      <c r="B14" s="78"/>
      <c r="C14" s="83"/>
      <c r="D14" s="68"/>
      <c r="E14" s="68"/>
      <c r="F14" s="68"/>
      <c r="G14" s="68"/>
      <c r="H14" s="68"/>
      <c r="I14" s="68"/>
      <c r="J14" s="64"/>
    </row>
    <row r="15" spans="1:10">
      <c r="A15" s="198" t="s">
        <v>194</v>
      </c>
      <c r="B15" s="199"/>
      <c r="C15" s="238">
        <v>10000</v>
      </c>
      <c r="D15" s="239"/>
      <c r="E15" s="68"/>
      <c r="F15" s="206" t="s">
        <v>385</v>
      </c>
      <c r="G15" s="229"/>
      <c r="H15" s="229"/>
      <c r="I15" s="201"/>
      <c r="J15" s="64"/>
    </row>
    <row r="16" spans="1:10">
      <c r="A16" s="78"/>
      <c r="B16" s="78"/>
      <c r="C16" s="68"/>
      <c r="D16" s="68"/>
      <c r="E16" s="68"/>
      <c r="F16" s="68"/>
      <c r="G16" s="68"/>
      <c r="H16" s="68"/>
      <c r="I16" s="68"/>
      <c r="J16" s="64"/>
    </row>
    <row r="17" spans="1:10">
      <c r="A17" s="198" t="s">
        <v>195</v>
      </c>
      <c r="B17" s="199"/>
      <c r="C17" s="206" t="s">
        <v>386</v>
      </c>
      <c r="D17" s="229"/>
      <c r="E17" s="229"/>
      <c r="F17" s="229"/>
      <c r="G17" s="229"/>
      <c r="H17" s="229"/>
      <c r="I17" s="201"/>
      <c r="J17" s="64"/>
    </row>
    <row r="18" spans="1:10">
      <c r="A18" s="78"/>
      <c r="B18" s="78"/>
      <c r="C18" s="68"/>
      <c r="D18" s="68"/>
      <c r="E18" s="68"/>
      <c r="F18" s="68"/>
      <c r="G18" s="68"/>
      <c r="H18" s="68"/>
      <c r="I18" s="68"/>
      <c r="J18" s="64"/>
    </row>
    <row r="19" spans="1:10">
      <c r="A19" s="198" t="s">
        <v>196</v>
      </c>
      <c r="B19" s="199"/>
      <c r="C19" s="230" t="s">
        <v>387</v>
      </c>
      <c r="D19" s="231"/>
      <c r="E19" s="231"/>
      <c r="F19" s="231"/>
      <c r="G19" s="231"/>
      <c r="H19" s="231"/>
      <c r="I19" s="232"/>
      <c r="J19" s="64"/>
    </row>
    <row r="20" spans="1:10">
      <c r="A20" s="78"/>
      <c r="B20" s="78"/>
      <c r="C20" s="83"/>
      <c r="D20" s="68"/>
      <c r="E20" s="68"/>
      <c r="F20" s="68"/>
      <c r="G20" s="68"/>
      <c r="H20" s="68"/>
      <c r="I20" s="68"/>
      <c r="J20" s="64"/>
    </row>
    <row r="21" spans="1:10">
      <c r="A21" s="198" t="s">
        <v>197</v>
      </c>
      <c r="B21" s="199"/>
      <c r="C21" s="230" t="s">
        <v>388</v>
      </c>
      <c r="D21" s="231"/>
      <c r="E21" s="231"/>
      <c r="F21" s="231"/>
      <c r="G21" s="231"/>
      <c r="H21" s="231"/>
      <c r="I21" s="232"/>
      <c r="J21" s="64"/>
    </row>
    <row r="22" spans="1:10">
      <c r="A22" s="78"/>
      <c r="B22" s="78"/>
      <c r="C22" s="83"/>
      <c r="D22" s="68"/>
      <c r="E22" s="68"/>
      <c r="F22" s="68"/>
      <c r="G22" s="68"/>
      <c r="H22" s="68"/>
      <c r="I22" s="68"/>
      <c r="J22" s="64"/>
    </row>
    <row r="23" spans="1:10">
      <c r="A23" s="198" t="s">
        <v>76</v>
      </c>
      <c r="B23" s="199"/>
      <c r="C23" s="84">
        <v>133</v>
      </c>
      <c r="D23" s="206" t="s">
        <v>385</v>
      </c>
      <c r="E23" s="221"/>
      <c r="F23" s="222"/>
      <c r="G23" s="219"/>
      <c r="H23" s="220"/>
      <c r="I23" s="86"/>
      <c r="J23" s="64"/>
    </row>
    <row r="24" spans="1:10">
      <c r="A24" s="78"/>
      <c r="B24" s="78"/>
      <c r="C24" s="68"/>
      <c r="D24" s="87"/>
      <c r="E24" s="87"/>
      <c r="F24" s="87"/>
      <c r="G24" s="87"/>
      <c r="H24" s="68"/>
      <c r="I24" s="79"/>
      <c r="J24" s="64"/>
    </row>
    <row r="25" spans="1:10">
      <c r="A25" s="198" t="s">
        <v>77</v>
      </c>
      <c r="B25" s="199"/>
      <c r="C25" s="84">
        <v>21</v>
      </c>
      <c r="D25" s="206" t="s">
        <v>389</v>
      </c>
      <c r="E25" s="221"/>
      <c r="F25" s="221"/>
      <c r="G25" s="222"/>
      <c r="H25" s="76" t="s">
        <v>78</v>
      </c>
      <c r="I25" s="88"/>
      <c r="J25" s="64"/>
    </row>
    <row r="26" spans="1:10">
      <c r="A26" s="78"/>
      <c r="B26" s="78"/>
      <c r="C26" s="68"/>
      <c r="D26" s="87"/>
      <c r="E26" s="87"/>
      <c r="F26" s="87"/>
      <c r="G26" s="78"/>
      <c r="H26" s="78" t="s">
        <v>79</v>
      </c>
      <c r="I26" s="83"/>
      <c r="J26" s="64"/>
    </row>
    <row r="27" spans="1:10">
      <c r="A27" s="198" t="s">
        <v>199</v>
      </c>
      <c r="B27" s="199"/>
      <c r="C27" s="89" t="s">
        <v>390</v>
      </c>
      <c r="D27" s="90"/>
      <c r="E27" s="64"/>
      <c r="F27" s="91"/>
      <c r="G27" s="198" t="s">
        <v>198</v>
      </c>
      <c r="H27" s="199"/>
      <c r="I27" s="92" t="s">
        <v>391</v>
      </c>
      <c r="J27" s="64"/>
    </row>
    <row r="28" spans="1:10">
      <c r="A28" s="78"/>
      <c r="B28" s="78"/>
      <c r="C28" s="68"/>
      <c r="D28" s="91"/>
      <c r="E28" s="91"/>
      <c r="F28" s="91"/>
      <c r="G28" s="91"/>
      <c r="H28" s="68"/>
      <c r="I28" s="93"/>
      <c r="J28" s="64"/>
    </row>
    <row r="29" spans="1:10">
      <c r="A29" s="223" t="s">
        <v>80</v>
      </c>
      <c r="B29" s="224"/>
      <c r="C29" s="225"/>
      <c r="D29" s="225"/>
      <c r="E29" s="226" t="s">
        <v>81</v>
      </c>
      <c r="F29" s="227"/>
      <c r="G29" s="227"/>
      <c r="H29" s="228" t="s">
        <v>82</v>
      </c>
      <c r="I29" s="228"/>
      <c r="J29" s="64"/>
    </row>
    <row r="30" spans="1:10">
      <c r="A30" s="64"/>
      <c r="B30" s="64"/>
      <c r="C30" s="64"/>
      <c r="D30" s="94"/>
      <c r="E30" s="68"/>
      <c r="F30" s="68"/>
      <c r="G30" s="68"/>
      <c r="H30" s="95"/>
      <c r="I30" s="93"/>
      <c r="J30" s="64"/>
    </row>
    <row r="31" spans="1:10">
      <c r="A31" s="216"/>
      <c r="B31" s="207"/>
      <c r="C31" s="207"/>
      <c r="D31" s="208"/>
      <c r="E31" s="216"/>
      <c r="F31" s="207"/>
      <c r="G31" s="207"/>
      <c r="H31" s="204"/>
      <c r="I31" s="205"/>
      <c r="J31" s="64"/>
    </row>
    <row r="32" spans="1:10">
      <c r="A32" s="85"/>
      <c r="B32" s="85"/>
      <c r="C32" s="83"/>
      <c r="D32" s="217"/>
      <c r="E32" s="217"/>
      <c r="F32" s="217"/>
      <c r="G32" s="218"/>
      <c r="H32" s="68"/>
      <c r="I32" s="98"/>
      <c r="J32" s="64"/>
    </row>
    <row r="33" spans="1:10">
      <c r="A33" s="216"/>
      <c r="B33" s="207"/>
      <c r="C33" s="207"/>
      <c r="D33" s="208"/>
      <c r="E33" s="216"/>
      <c r="F33" s="207"/>
      <c r="G33" s="207"/>
      <c r="H33" s="204"/>
      <c r="I33" s="205"/>
      <c r="J33" s="64"/>
    </row>
    <row r="34" spans="1:10">
      <c r="A34" s="85"/>
      <c r="B34" s="85"/>
      <c r="C34" s="83"/>
      <c r="D34" s="96"/>
      <c r="E34" s="96"/>
      <c r="F34" s="96"/>
      <c r="G34" s="97"/>
      <c r="H34" s="68"/>
      <c r="I34" s="99"/>
      <c r="J34" s="64"/>
    </row>
    <row r="35" spans="1:10">
      <c r="A35" s="216"/>
      <c r="B35" s="207"/>
      <c r="C35" s="207"/>
      <c r="D35" s="208"/>
      <c r="E35" s="216"/>
      <c r="F35" s="207"/>
      <c r="G35" s="207"/>
      <c r="H35" s="204"/>
      <c r="I35" s="205"/>
      <c r="J35" s="64"/>
    </row>
    <row r="36" spans="1:10">
      <c r="A36" s="85"/>
      <c r="B36" s="85"/>
      <c r="C36" s="83"/>
      <c r="D36" s="96"/>
      <c r="E36" s="96"/>
      <c r="F36" s="96"/>
      <c r="G36" s="97"/>
      <c r="H36" s="68"/>
      <c r="I36" s="99"/>
      <c r="J36" s="64"/>
    </row>
    <row r="37" spans="1:10">
      <c r="A37" s="216"/>
      <c r="B37" s="207"/>
      <c r="C37" s="207"/>
      <c r="D37" s="208"/>
      <c r="E37" s="216"/>
      <c r="F37" s="207"/>
      <c r="G37" s="207"/>
      <c r="H37" s="204"/>
      <c r="I37" s="205"/>
      <c r="J37" s="64"/>
    </row>
    <row r="38" spans="1:10">
      <c r="A38" s="100"/>
      <c r="B38" s="100"/>
      <c r="C38" s="209"/>
      <c r="D38" s="210"/>
      <c r="E38" s="68"/>
      <c r="F38" s="209"/>
      <c r="G38" s="210"/>
      <c r="H38" s="68"/>
      <c r="I38" s="68"/>
      <c r="J38" s="64"/>
    </row>
    <row r="39" spans="1:10">
      <c r="A39" s="216"/>
      <c r="B39" s="207"/>
      <c r="C39" s="207"/>
      <c r="D39" s="208"/>
      <c r="E39" s="216"/>
      <c r="F39" s="207"/>
      <c r="G39" s="207"/>
      <c r="H39" s="204"/>
      <c r="I39" s="205"/>
      <c r="J39" s="64"/>
    </row>
    <row r="40" spans="1:10">
      <c r="A40" s="100"/>
      <c r="B40" s="100"/>
      <c r="C40" s="101"/>
      <c r="D40" s="102"/>
      <c r="E40" s="68"/>
      <c r="F40" s="101"/>
      <c r="G40" s="102"/>
      <c r="H40" s="68"/>
      <c r="I40" s="68"/>
      <c r="J40" s="64"/>
    </row>
    <row r="41" spans="1:10">
      <c r="A41" s="216"/>
      <c r="B41" s="207"/>
      <c r="C41" s="207"/>
      <c r="D41" s="208"/>
      <c r="E41" s="216"/>
      <c r="F41" s="207"/>
      <c r="G41" s="207"/>
      <c r="H41" s="204"/>
      <c r="I41" s="205"/>
      <c r="J41" s="64"/>
    </row>
    <row r="42" spans="1:10">
      <c r="A42" s="86"/>
      <c r="B42" s="117"/>
      <c r="C42" s="117"/>
      <c r="D42" s="117"/>
      <c r="E42" s="86"/>
      <c r="F42" s="117"/>
      <c r="G42" s="117"/>
      <c r="H42" s="118"/>
      <c r="I42" s="118"/>
      <c r="J42" s="64"/>
    </row>
    <row r="43" spans="1:10">
      <c r="A43" s="100"/>
      <c r="B43" s="100"/>
      <c r="C43" s="101"/>
      <c r="D43" s="102"/>
      <c r="E43" s="68"/>
      <c r="F43" s="101"/>
      <c r="G43" s="102"/>
      <c r="H43" s="68"/>
      <c r="I43" s="68"/>
      <c r="J43" s="64"/>
    </row>
    <row r="44" spans="1:10">
      <c r="A44" s="103"/>
      <c r="B44" s="103"/>
      <c r="C44" s="103"/>
      <c r="D44" s="81"/>
      <c r="E44" s="81"/>
      <c r="F44" s="103"/>
      <c r="G44" s="81"/>
      <c r="H44" s="81"/>
      <c r="I44" s="81"/>
      <c r="J44" s="64"/>
    </row>
    <row r="45" spans="1:10">
      <c r="A45" s="193" t="s">
        <v>359</v>
      </c>
      <c r="B45" s="194"/>
      <c r="C45" s="204"/>
      <c r="D45" s="205"/>
      <c r="E45" s="79"/>
      <c r="F45" s="206"/>
      <c r="G45" s="207"/>
      <c r="H45" s="207"/>
      <c r="I45" s="208"/>
      <c r="J45" s="64"/>
    </row>
    <row r="46" spans="1:10">
      <c r="A46" s="100"/>
      <c r="B46" s="100"/>
      <c r="C46" s="209"/>
      <c r="D46" s="210"/>
      <c r="E46" s="68"/>
      <c r="F46" s="209"/>
      <c r="G46" s="211"/>
      <c r="H46" s="104"/>
      <c r="I46" s="104"/>
      <c r="J46" s="64"/>
    </row>
    <row r="47" spans="1:10">
      <c r="A47" s="193" t="s">
        <v>83</v>
      </c>
      <c r="B47" s="194"/>
      <c r="C47" s="206" t="s">
        <v>392</v>
      </c>
      <c r="D47" s="215"/>
      <c r="E47" s="215"/>
      <c r="F47" s="215"/>
      <c r="G47" s="215"/>
      <c r="H47" s="215"/>
      <c r="I47" s="215"/>
      <c r="J47" s="64"/>
    </row>
    <row r="48" spans="1:10">
      <c r="A48" s="78"/>
      <c r="B48" s="78"/>
      <c r="C48" s="105" t="s">
        <v>155</v>
      </c>
      <c r="D48" s="79"/>
      <c r="E48" s="79"/>
      <c r="F48" s="79"/>
      <c r="G48" s="79"/>
      <c r="H48" s="79"/>
      <c r="I48" s="79"/>
      <c r="J48" s="64"/>
    </row>
    <row r="49" spans="1:10">
      <c r="A49" s="193" t="s">
        <v>156</v>
      </c>
      <c r="B49" s="194"/>
      <c r="C49" s="200" t="s">
        <v>393</v>
      </c>
      <c r="D49" s="196"/>
      <c r="E49" s="197"/>
      <c r="F49" s="79"/>
      <c r="G49" s="76" t="s">
        <v>157</v>
      </c>
      <c r="H49" s="200" t="s">
        <v>394</v>
      </c>
      <c r="I49" s="197"/>
      <c r="J49" s="64"/>
    </row>
    <row r="50" spans="1:10">
      <c r="A50" s="78"/>
      <c r="B50" s="78"/>
      <c r="C50" s="105"/>
      <c r="D50" s="79"/>
      <c r="E50" s="79"/>
      <c r="F50" s="79"/>
      <c r="G50" s="79"/>
      <c r="H50" s="79"/>
      <c r="I50" s="79"/>
      <c r="J50" s="64"/>
    </row>
    <row r="51" spans="1:10">
      <c r="A51" s="193" t="s">
        <v>196</v>
      </c>
      <c r="B51" s="194"/>
      <c r="C51" s="195" t="s">
        <v>395</v>
      </c>
      <c r="D51" s="196"/>
      <c r="E51" s="196"/>
      <c r="F51" s="196"/>
      <c r="G51" s="196"/>
      <c r="H51" s="196"/>
      <c r="I51" s="197"/>
      <c r="J51" s="64"/>
    </row>
    <row r="52" spans="1:10">
      <c r="A52" s="78"/>
      <c r="B52" s="78"/>
      <c r="C52" s="79"/>
      <c r="D52" s="79"/>
      <c r="E52" s="79"/>
      <c r="F52" s="79"/>
      <c r="G52" s="79"/>
      <c r="H52" s="79"/>
      <c r="I52" s="79"/>
      <c r="J52" s="64"/>
    </row>
    <row r="53" spans="1:10">
      <c r="A53" s="198" t="s">
        <v>296</v>
      </c>
      <c r="B53" s="199"/>
      <c r="C53" s="200" t="s">
        <v>396</v>
      </c>
      <c r="D53" s="196"/>
      <c r="E53" s="196"/>
      <c r="F53" s="196"/>
      <c r="G53" s="196"/>
      <c r="H53" s="196"/>
      <c r="I53" s="201"/>
      <c r="J53" s="64"/>
    </row>
    <row r="54" spans="1:10">
      <c r="A54" s="106"/>
      <c r="B54" s="106"/>
      <c r="C54" s="203" t="s">
        <v>0</v>
      </c>
      <c r="D54" s="203"/>
      <c r="E54" s="203"/>
      <c r="F54" s="203"/>
      <c r="G54" s="203"/>
      <c r="H54" s="203"/>
      <c r="I54" s="108"/>
      <c r="J54" s="64"/>
    </row>
    <row r="55" spans="1:10">
      <c r="A55" s="106"/>
      <c r="B55" s="106"/>
      <c r="C55" s="107"/>
      <c r="D55" s="107"/>
      <c r="E55" s="107"/>
      <c r="F55" s="107"/>
      <c r="G55" s="107"/>
      <c r="H55" s="107"/>
      <c r="I55" s="108"/>
      <c r="J55" s="64"/>
    </row>
    <row r="56" spans="1:10">
      <c r="A56" s="106"/>
      <c r="B56" s="189" t="s">
        <v>84</v>
      </c>
      <c r="C56" s="190"/>
      <c r="D56" s="190"/>
      <c r="E56" s="190"/>
      <c r="F56" s="120"/>
      <c r="G56" s="120"/>
      <c r="H56" s="121"/>
      <c r="I56" s="121"/>
      <c r="J56" s="64"/>
    </row>
    <row r="57" spans="1:10">
      <c r="A57" s="106"/>
      <c r="B57" s="122" t="s">
        <v>379</v>
      </c>
      <c r="C57" s="123"/>
      <c r="D57" s="123"/>
      <c r="E57" s="123"/>
      <c r="F57" s="123"/>
      <c r="G57" s="123"/>
      <c r="H57" s="202" t="s">
        <v>373</v>
      </c>
      <c r="I57" s="202"/>
      <c r="J57" s="64"/>
    </row>
    <row r="58" spans="1:10">
      <c r="A58" s="106"/>
      <c r="B58" s="122" t="s">
        <v>374</v>
      </c>
      <c r="C58" s="123"/>
      <c r="D58" s="123"/>
      <c r="E58" s="123"/>
      <c r="F58" s="123"/>
      <c r="G58" s="123"/>
      <c r="H58" s="202"/>
      <c r="I58" s="202"/>
      <c r="J58" s="64"/>
    </row>
    <row r="59" spans="1:10">
      <c r="A59" s="106"/>
      <c r="B59" s="122" t="s">
        <v>375</v>
      </c>
      <c r="C59" s="123"/>
      <c r="D59" s="123"/>
      <c r="E59" s="123"/>
      <c r="F59" s="123"/>
      <c r="G59" s="123"/>
      <c r="H59" s="202"/>
      <c r="I59" s="202"/>
      <c r="J59" s="64"/>
    </row>
    <row r="60" spans="1:10">
      <c r="A60" s="106"/>
      <c r="B60" s="122" t="s">
        <v>376</v>
      </c>
      <c r="C60" s="125"/>
      <c r="D60" s="125"/>
      <c r="E60" s="125"/>
      <c r="F60" s="125"/>
      <c r="G60" s="125"/>
      <c r="H60" s="202"/>
      <c r="I60" s="202"/>
      <c r="J60" s="64"/>
    </row>
    <row r="61" spans="1:10">
      <c r="A61" s="106"/>
      <c r="B61" s="122" t="s">
        <v>377</v>
      </c>
      <c r="C61" s="125"/>
      <c r="D61" s="125"/>
      <c r="E61" s="125"/>
      <c r="F61" s="125"/>
      <c r="G61" s="125"/>
      <c r="H61" s="202"/>
      <c r="I61" s="202"/>
      <c r="J61" s="64"/>
    </row>
    <row r="62" spans="1:10">
      <c r="A62" s="106"/>
      <c r="B62" s="122"/>
      <c r="C62" s="125"/>
      <c r="D62" s="125"/>
      <c r="E62" s="125"/>
      <c r="F62" s="125"/>
      <c r="G62" s="125"/>
      <c r="H62" s="124"/>
      <c r="I62" s="124"/>
      <c r="J62" s="64"/>
    </row>
    <row r="63" spans="1:10" ht="13.5" thickBot="1">
      <c r="A63" s="109" t="s">
        <v>85</v>
      </c>
      <c r="B63" s="79"/>
      <c r="C63" s="79"/>
      <c r="D63" s="79"/>
      <c r="E63" s="79"/>
      <c r="F63" s="79"/>
      <c r="G63" s="110"/>
      <c r="H63" s="111"/>
      <c r="I63" s="110"/>
      <c r="J63" s="64"/>
    </row>
    <row r="64" spans="1:10">
      <c r="A64" s="79"/>
      <c r="B64" s="79"/>
      <c r="C64" s="79"/>
      <c r="D64" s="79"/>
      <c r="E64" s="106" t="s">
        <v>158</v>
      </c>
      <c r="F64" s="64"/>
      <c r="G64" s="212" t="s">
        <v>159</v>
      </c>
      <c r="H64" s="213"/>
      <c r="I64" s="214"/>
      <c r="J64" s="64"/>
    </row>
    <row r="65" spans="1:10">
      <c r="A65" s="112"/>
      <c r="B65" s="112"/>
      <c r="C65" s="94"/>
      <c r="D65" s="94"/>
      <c r="E65" s="94"/>
      <c r="F65" s="94"/>
      <c r="G65" s="187"/>
      <c r="H65" s="188"/>
      <c r="I65" s="94"/>
      <c r="J65" s="64"/>
    </row>
  </sheetData>
  <mergeCells count="72">
    <mergeCell ref="A2:D2"/>
    <mergeCell ref="A4:I4"/>
    <mergeCell ref="A6:B6"/>
    <mergeCell ref="C6:D6"/>
    <mergeCell ref="E6:H8"/>
    <mergeCell ref="A8:B8"/>
    <mergeCell ref="C8:D8"/>
    <mergeCell ref="F15:I15"/>
    <mergeCell ref="A13:C13"/>
    <mergeCell ref="A10:B11"/>
    <mergeCell ref="C10:D10"/>
    <mergeCell ref="A12:B12"/>
    <mergeCell ref="C12:I12"/>
    <mergeCell ref="A15:B15"/>
    <mergeCell ref="C15:D15"/>
    <mergeCell ref="D23:F23"/>
    <mergeCell ref="C17:I17"/>
    <mergeCell ref="A19:B19"/>
    <mergeCell ref="C19:I19"/>
    <mergeCell ref="A21:B21"/>
    <mergeCell ref="C21:I21"/>
    <mergeCell ref="A17:B17"/>
    <mergeCell ref="H33:I33"/>
    <mergeCell ref="G23:H23"/>
    <mergeCell ref="A25:B25"/>
    <mergeCell ref="D25:G25"/>
    <mergeCell ref="A29:D29"/>
    <mergeCell ref="E29:G29"/>
    <mergeCell ref="H29:I29"/>
    <mergeCell ref="A27:B27"/>
    <mergeCell ref="G27:H27"/>
    <mergeCell ref="A23:B23"/>
    <mergeCell ref="H37:I37"/>
    <mergeCell ref="A31:D31"/>
    <mergeCell ref="E31:G31"/>
    <mergeCell ref="H31:I31"/>
    <mergeCell ref="A39:D39"/>
    <mergeCell ref="E39:G39"/>
    <mergeCell ref="H39:I39"/>
    <mergeCell ref="D32:G32"/>
    <mergeCell ref="A33:D33"/>
    <mergeCell ref="E33:G33"/>
    <mergeCell ref="H49:I49"/>
    <mergeCell ref="A41:D41"/>
    <mergeCell ref="E41:G41"/>
    <mergeCell ref="H41:I41"/>
    <mergeCell ref="A45:B45"/>
    <mergeCell ref="A35:D35"/>
    <mergeCell ref="E35:G35"/>
    <mergeCell ref="H35:I35"/>
    <mergeCell ref="A37:D37"/>
    <mergeCell ref="E37:G37"/>
    <mergeCell ref="F45:I45"/>
    <mergeCell ref="C46:D46"/>
    <mergeCell ref="F46:G46"/>
    <mergeCell ref="A47:B47"/>
    <mergeCell ref="G64:I64"/>
    <mergeCell ref="C38:D38"/>
    <mergeCell ref="F38:G38"/>
    <mergeCell ref="A49:B49"/>
    <mergeCell ref="C49:E49"/>
    <mergeCell ref="C47:I47"/>
    <mergeCell ref="G65:H65"/>
    <mergeCell ref="B56:E56"/>
    <mergeCell ref="E2:F2"/>
    <mergeCell ref="A51:B51"/>
    <mergeCell ref="C51:I51"/>
    <mergeCell ref="A53:B53"/>
    <mergeCell ref="C53:I53"/>
    <mergeCell ref="H57:I61"/>
    <mergeCell ref="C54:H54"/>
    <mergeCell ref="C45:D45"/>
  </mergeCells>
  <phoneticPr fontId="3" type="noConversion"/>
  <dataValidations count="1">
    <dataValidation allowBlank="1" sqref="A1:C1048576 E1:IV1048576 D1:D5 D7:D65536"/>
  </dataValidations>
  <hyperlinks>
    <hyperlink ref="C19" r:id="rId1"/>
    <hyperlink ref="C21" r:id="rId2"/>
    <hyperlink ref="C51" r:id="rId3"/>
  </hyperlinks>
  <pageMargins left="0.75" right="0.75" top="1" bottom="1" header="0.5" footer="0.5"/>
  <pageSetup paperSize="9" scale="75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L133"/>
  <sheetViews>
    <sheetView view="pageBreakPreview" topLeftCell="A55" zoomScaleSheetLayoutView="100" workbookViewId="0">
      <selection activeCell="K124" sqref="K124"/>
    </sheetView>
  </sheetViews>
  <sheetFormatPr defaultRowHeight="12.75"/>
  <cols>
    <col min="5" max="5" width="20.85546875" customWidth="1"/>
  </cols>
  <sheetData>
    <row r="1" spans="1:12" ht="27" customHeight="1">
      <c r="A1" s="287" t="s">
        <v>208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5"/>
    </row>
    <row r="2" spans="1:12">
      <c r="A2" s="289" t="s">
        <v>413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5"/>
    </row>
    <row r="3" spans="1:12">
      <c r="A3" s="119"/>
      <c r="B3" s="6"/>
      <c r="C3" s="6"/>
      <c r="D3" s="6"/>
      <c r="E3" s="6"/>
      <c r="F3" s="294"/>
      <c r="G3" s="294"/>
      <c r="H3" s="30"/>
      <c r="I3" s="6"/>
      <c r="J3" s="6"/>
      <c r="K3" s="294" t="s">
        <v>61</v>
      </c>
      <c r="L3" s="294"/>
    </row>
    <row r="4" spans="1:12">
      <c r="A4" s="276" t="s">
        <v>2</v>
      </c>
      <c r="B4" s="277"/>
      <c r="C4" s="277"/>
      <c r="D4" s="277"/>
      <c r="E4" s="278"/>
      <c r="F4" s="282" t="s">
        <v>228</v>
      </c>
      <c r="G4" s="284" t="s">
        <v>260</v>
      </c>
      <c r="H4" s="285"/>
      <c r="I4" s="286"/>
      <c r="J4" s="284" t="s">
        <v>261</v>
      </c>
      <c r="K4" s="285"/>
      <c r="L4" s="286"/>
    </row>
    <row r="5" spans="1:12" ht="13.5" thickBot="1">
      <c r="A5" s="279"/>
      <c r="B5" s="280"/>
      <c r="C5" s="280"/>
      <c r="D5" s="280"/>
      <c r="E5" s="281"/>
      <c r="F5" s="283"/>
      <c r="G5" s="36" t="s">
        <v>369</v>
      </c>
      <c r="H5" s="37" t="s">
        <v>370</v>
      </c>
      <c r="I5" s="38" t="s">
        <v>371</v>
      </c>
      <c r="J5" s="36" t="s">
        <v>369</v>
      </c>
      <c r="K5" s="37" t="s">
        <v>370</v>
      </c>
      <c r="L5" s="38" t="s">
        <v>371</v>
      </c>
    </row>
    <row r="6" spans="1:12">
      <c r="A6" s="291">
        <v>1</v>
      </c>
      <c r="B6" s="292"/>
      <c r="C6" s="292"/>
      <c r="D6" s="292"/>
      <c r="E6" s="293"/>
      <c r="F6" s="39">
        <v>2</v>
      </c>
      <c r="G6" s="40">
        <v>3</v>
      </c>
      <c r="H6" s="41">
        <v>4</v>
      </c>
      <c r="I6" s="42" t="s">
        <v>59</v>
      </c>
      <c r="J6" s="40">
        <v>6</v>
      </c>
      <c r="K6" s="41">
        <v>7</v>
      </c>
      <c r="L6" s="42" t="s">
        <v>60</v>
      </c>
    </row>
    <row r="7" spans="1:12">
      <c r="A7" s="273" t="s">
        <v>3</v>
      </c>
      <c r="B7" s="274"/>
      <c r="C7" s="274"/>
      <c r="D7" s="274"/>
      <c r="E7" s="274"/>
      <c r="F7" s="274"/>
      <c r="G7" s="274"/>
      <c r="H7" s="274"/>
      <c r="I7" s="274"/>
      <c r="J7" s="274"/>
      <c r="K7" s="274"/>
      <c r="L7" s="275"/>
    </row>
    <row r="8" spans="1:12">
      <c r="A8" s="265" t="s">
        <v>160</v>
      </c>
      <c r="B8" s="271"/>
      <c r="C8" s="271"/>
      <c r="D8" s="266"/>
      <c r="E8" s="272"/>
      <c r="F8" s="18">
        <v>1</v>
      </c>
      <c r="G8" s="14">
        <f>G9+G10</f>
        <v>0</v>
      </c>
      <c r="H8" s="15">
        <f>H9+H10</f>
        <v>0</v>
      </c>
      <c r="I8" s="11">
        <f>SUM(G8:H8)</f>
        <v>0</v>
      </c>
      <c r="J8" s="14">
        <f>J9+J10</f>
        <v>0</v>
      </c>
      <c r="K8" s="15">
        <f>K9+K10</f>
        <v>0</v>
      </c>
      <c r="L8" s="11">
        <f>SUM(J8:K8)</f>
        <v>0</v>
      </c>
    </row>
    <row r="9" spans="1:12">
      <c r="A9" s="247" t="s">
        <v>320</v>
      </c>
      <c r="B9" s="248"/>
      <c r="C9" s="248"/>
      <c r="D9" s="248"/>
      <c r="E9" s="249"/>
      <c r="F9" s="19">
        <v>2</v>
      </c>
      <c r="G9" s="7"/>
      <c r="H9" s="8"/>
      <c r="I9" s="12">
        <f t="shared" ref="I9:I72" si="0">SUM(G9:H9)</f>
        <v>0</v>
      </c>
      <c r="J9" s="7"/>
      <c r="K9" s="8"/>
      <c r="L9" s="12">
        <f t="shared" ref="L9:L72" si="1">SUM(J9:K9)</f>
        <v>0</v>
      </c>
    </row>
    <row r="10" spans="1:12">
      <c r="A10" s="247" t="s">
        <v>321</v>
      </c>
      <c r="B10" s="248"/>
      <c r="C10" s="248"/>
      <c r="D10" s="248"/>
      <c r="E10" s="249"/>
      <c r="F10" s="19">
        <v>3</v>
      </c>
      <c r="G10" s="7"/>
      <c r="H10" s="8"/>
      <c r="I10" s="12">
        <f t="shared" si="0"/>
        <v>0</v>
      </c>
      <c r="J10" s="7"/>
      <c r="K10" s="8"/>
      <c r="L10" s="12">
        <f t="shared" si="1"/>
        <v>0</v>
      </c>
    </row>
    <row r="11" spans="1:12">
      <c r="A11" s="250" t="s">
        <v>161</v>
      </c>
      <c r="B11" s="251"/>
      <c r="C11" s="251"/>
      <c r="D11" s="248"/>
      <c r="E11" s="249"/>
      <c r="F11" s="19">
        <v>4</v>
      </c>
      <c r="G11" s="16">
        <f>G12+G13</f>
        <v>0</v>
      </c>
      <c r="H11" s="17">
        <f>H12+H13</f>
        <v>16211122.210000001</v>
      </c>
      <c r="I11" s="12">
        <f t="shared" si="0"/>
        <v>16211122.210000001</v>
      </c>
      <c r="J11" s="16">
        <f>J12+J13</f>
        <v>0</v>
      </c>
      <c r="K11" s="17">
        <f>K12+K13</f>
        <v>15542558.890000001</v>
      </c>
      <c r="L11" s="12">
        <f t="shared" si="1"/>
        <v>15542558.890000001</v>
      </c>
    </row>
    <row r="12" spans="1:12">
      <c r="A12" s="247" t="s">
        <v>322</v>
      </c>
      <c r="B12" s="248"/>
      <c r="C12" s="248"/>
      <c r="D12" s="248"/>
      <c r="E12" s="249"/>
      <c r="F12" s="19">
        <v>5</v>
      </c>
      <c r="G12" s="7"/>
      <c r="H12" s="8">
        <v>14987536.08</v>
      </c>
      <c r="I12" s="12">
        <f t="shared" si="0"/>
        <v>14987536.08</v>
      </c>
      <c r="J12" s="7"/>
      <c r="K12" s="8">
        <v>14900583.220000001</v>
      </c>
      <c r="L12" s="12">
        <f t="shared" si="1"/>
        <v>14900583.220000001</v>
      </c>
    </row>
    <row r="13" spans="1:12">
      <c r="A13" s="247" t="s">
        <v>323</v>
      </c>
      <c r="B13" s="248"/>
      <c r="C13" s="248"/>
      <c r="D13" s="248"/>
      <c r="E13" s="249"/>
      <c r="F13" s="19">
        <v>6</v>
      </c>
      <c r="G13" s="7"/>
      <c r="H13" s="8">
        <v>1223586.1299999999</v>
      </c>
      <c r="I13" s="12">
        <f t="shared" si="0"/>
        <v>1223586.1299999999</v>
      </c>
      <c r="J13" s="7"/>
      <c r="K13" s="8">
        <v>641975.67000000004</v>
      </c>
      <c r="L13" s="12">
        <f t="shared" si="1"/>
        <v>641975.67000000004</v>
      </c>
    </row>
    <row r="14" spans="1:12">
      <c r="A14" s="250" t="s">
        <v>162</v>
      </c>
      <c r="B14" s="251"/>
      <c r="C14" s="251"/>
      <c r="D14" s="248"/>
      <c r="E14" s="249"/>
      <c r="F14" s="19">
        <v>7</v>
      </c>
      <c r="G14" s="16">
        <f>G15+G16+G17</f>
        <v>0</v>
      </c>
      <c r="H14" s="17">
        <f>H15+H16+H17</f>
        <v>278033134.18000001</v>
      </c>
      <c r="I14" s="12">
        <f t="shared" si="0"/>
        <v>278033134.18000001</v>
      </c>
      <c r="J14" s="16">
        <f>J15+J16+J17</f>
        <v>0</v>
      </c>
      <c r="K14" s="17">
        <f>K15+K16+K17</f>
        <v>271609797.88</v>
      </c>
      <c r="L14" s="12">
        <f t="shared" si="1"/>
        <v>271609797.88</v>
      </c>
    </row>
    <row r="15" spans="1:12">
      <c r="A15" s="247" t="s">
        <v>324</v>
      </c>
      <c r="B15" s="248"/>
      <c r="C15" s="248"/>
      <c r="D15" s="248"/>
      <c r="E15" s="249"/>
      <c r="F15" s="19">
        <v>8</v>
      </c>
      <c r="G15" s="7"/>
      <c r="H15" s="8">
        <v>262115716.16</v>
      </c>
      <c r="I15" s="12">
        <f t="shared" si="0"/>
        <v>262115716.16</v>
      </c>
      <c r="J15" s="7"/>
      <c r="K15" s="8">
        <v>259144415.75</v>
      </c>
      <c r="L15" s="12">
        <f t="shared" si="1"/>
        <v>259144415.75</v>
      </c>
    </row>
    <row r="16" spans="1:12">
      <c r="A16" s="247" t="s">
        <v>325</v>
      </c>
      <c r="B16" s="248"/>
      <c r="C16" s="248"/>
      <c r="D16" s="248"/>
      <c r="E16" s="249"/>
      <c r="F16" s="19">
        <v>9</v>
      </c>
      <c r="G16" s="7"/>
      <c r="H16" s="8">
        <v>15917418.02</v>
      </c>
      <c r="I16" s="12">
        <f t="shared" si="0"/>
        <v>15917418.02</v>
      </c>
      <c r="J16" s="7"/>
      <c r="K16" s="8">
        <v>12465382.130000001</v>
      </c>
      <c r="L16" s="12">
        <f t="shared" si="1"/>
        <v>12465382.130000001</v>
      </c>
    </row>
    <row r="17" spans="1:12">
      <c r="A17" s="247" t="s">
        <v>326</v>
      </c>
      <c r="B17" s="248"/>
      <c r="C17" s="248"/>
      <c r="D17" s="248"/>
      <c r="E17" s="249"/>
      <c r="F17" s="19">
        <v>10</v>
      </c>
      <c r="G17" s="7"/>
      <c r="H17" s="8"/>
      <c r="I17" s="12">
        <f t="shared" si="0"/>
        <v>0</v>
      </c>
      <c r="J17" s="7"/>
      <c r="K17" s="8"/>
      <c r="L17" s="12">
        <f t="shared" si="1"/>
        <v>0</v>
      </c>
    </row>
    <row r="18" spans="1:12">
      <c r="A18" s="250" t="s">
        <v>163</v>
      </c>
      <c r="B18" s="251"/>
      <c r="C18" s="251"/>
      <c r="D18" s="248"/>
      <c r="E18" s="249"/>
      <c r="F18" s="19">
        <v>11</v>
      </c>
      <c r="G18" s="16">
        <f>G19+G20+G24+G43</f>
        <v>0</v>
      </c>
      <c r="H18" s="17">
        <f>H19+H20+H24+H43</f>
        <v>1366374105.1900001</v>
      </c>
      <c r="I18" s="12">
        <f t="shared" si="0"/>
        <v>1366374105.1900001</v>
      </c>
      <c r="J18" s="16"/>
      <c r="K18" s="17">
        <f>K19+K20+K24+K43</f>
        <v>1425424121</v>
      </c>
      <c r="L18" s="12">
        <f t="shared" si="1"/>
        <v>1425424121</v>
      </c>
    </row>
    <row r="19" spans="1:12" ht="25.5" customHeight="1">
      <c r="A19" s="250" t="s">
        <v>327</v>
      </c>
      <c r="B19" s="251"/>
      <c r="C19" s="251"/>
      <c r="D19" s="248"/>
      <c r="E19" s="249"/>
      <c r="F19" s="19">
        <v>12</v>
      </c>
      <c r="G19" s="7"/>
      <c r="H19" s="8">
        <v>368522840.99000001</v>
      </c>
      <c r="I19" s="12">
        <f t="shared" si="0"/>
        <v>368522840.99000001</v>
      </c>
      <c r="J19" s="7"/>
      <c r="K19" s="8">
        <v>372319298.11000001</v>
      </c>
      <c r="L19" s="12">
        <f t="shared" si="1"/>
        <v>372319298.11000001</v>
      </c>
    </row>
    <row r="20" spans="1:12" ht="21" customHeight="1">
      <c r="A20" s="250" t="s">
        <v>164</v>
      </c>
      <c r="B20" s="251"/>
      <c r="C20" s="251"/>
      <c r="D20" s="248"/>
      <c r="E20" s="249"/>
      <c r="F20" s="19">
        <v>13</v>
      </c>
      <c r="G20" s="16">
        <f>SUM(G21:G23)</f>
        <v>0</v>
      </c>
      <c r="H20" s="17"/>
      <c r="I20" s="12">
        <f t="shared" si="0"/>
        <v>0</v>
      </c>
      <c r="J20" s="16"/>
      <c r="K20" s="17">
        <f>SUM(K21:K23)</f>
        <v>0</v>
      </c>
      <c r="L20" s="12">
        <f t="shared" si="1"/>
        <v>0</v>
      </c>
    </row>
    <row r="21" spans="1:12">
      <c r="A21" s="247" t="s">
        <v>328</v>
      </c>
      <c r="B21" s="248"/>
      <c r="C21" s="248"/>
      <c r="D21" s="248"/>
      <c r="E21" s="249"/>
      <c r="F21" s="19">
        <v>14</v>
      </c>
      <c r="G21" s="7"/>
      <c r="H21" s="8"/>
      <c r="I21" s="12">
        <f t="shared" si="0"/>
        <v>0</v>
      </c>
      <c r="J21" s="7"/>
      <c r="K21" s="8"/>
      <c r="L21" s="12">
        <f t="shared" si="1"/>
        <v>0</v>
      </c>
    </row>
    <row r="22" spans="1:12">
      <c r="A22" s="247" t="s">
        <v>329</v>
      </c>
      <c r="B22" s="248"/>
      <c r="C22" s="248"/>
      <c r="D22" s="248"/>
      <c r="E22" s="249"/>
      <c r="F22" s="19">
        <v>15</v>
      </c>
      <c r="G22" s="7"/>
      <c r="H22" s="8"/>
      <c r="I22" s="12">
        <f t="shared" si="0"/>
        <v>0</v>
      </c>
      <c r="J22" s="7"/>
      <c r="K22" s="8"/>
      <c r="L22" s="12">
        <f t="shared" si="1"/>
        <v>0</v>
      </c>
    </row>
    <row r="23" spans="1:12">
      <c r="A23" s="247" t="s">
        <v>330</v>
      </c>
      <c r="B23" s="248"/>
      <c r="C23" s="248"/>
      <c r="D23" s="248"/>
      <c r="E23" s="249"/>
      <c r="F23" s="19">
        <v>16</v>
      </c>
      <c r="G23" s="7"/>
      <c r="H23" s="8"/>
      <c r="I23" s="12">
        <f t="shared" si="0"/>
        <v>0</v>
      </c>
      <c r="J23" s="7"/>
      <c r="K23" s="8"/>
      <c r="L23" s="12">
        <f t="shared" si="1"/>
        <v>0</v>
      </c>
    </row>
    <row r="24" spans="1:12">
      <c r="A24" s="250" t="s">
        <v>165</v>
      </c>
      <c r="B24" s="251"/>
      <c r="C24" s="251"/>
      <c r="D24" s="248"/>
      <c r="E24" s="249"/>
      <c r="F24" s="19">
        <v>17</v>
      </c>
      <c r="G24" s="16">
        <f>G25+G28+G33+G39</f>
        <v>0</v>
      </c>
      <c r="H24" s="17">
        <f>H25+H28+H33+H39</f>
        <v>997851264.19999993</v>
      </c>
      <c r="I24" s="12">
        <f t="shared" si="0"/>
        <v>997851264.19999993</v>
      </c>
      <c r="J24" s="16">
        <f>J25+J28+J33+J39</f>
        <v>0</v>
      </c>
      <c r="K24" s="17">
        <f>K25+K28+K33+K39</f>
        <v>1053104822.89</v>
      </c>
      <c r="L24" s="12">
        <f t="shared" si="1"/>
        <v>1053104822.89</v>
      </c>
    </row>
    <row r="25" spans="1:12">
      <c r="A25" s="247" t="s">
        <v>166</v>
      </c>
      <c r="B25" s="248"/>
      <c r="C25" s="248"/>
      <c r="D25" s="248"/>
      <c r="E25" s="249"/>
      <c r="F25" s="19">
        <v>18</v>
      </c>
      <c r="G25" s="16">
        <f>G26+G27</f>
        <v>0</v>
      </c>
      <c r="H25" s="17">
        <f>H26+H27</f>
        <v>0</v>
      </c>
      <c r="I25" s="12">
        <f>SUM(G25:H25)</f>
        <v>0</v>
      </c>
      <c r="J25" s="16">
        <f>J26+J27</f>
        <v>0</v>
      </c>
      <c r="K25" s="17">
        <f>K26+K27</f>
        <v>0</v>
      </c>
      <c r="L25" s="12">
        <f>SUM(J25:K25)</f>
        <v>0</v>
      </c>
    </row>
    <row r="26" spans="1:12" ht="22.5" customHeight="1">
      <c r="A26" s="247" t="s">
        <v>331</v>
      </c>
      <c r="B26" s="248"/>
      <c r="C26" s="248"/>
      <c r="D26" s="248"/>
      <c r="E26" s="249"/>
      <c r="F26" s="19">
        <v>19</v>
      </c>
      <c r="G26" s="7"/>
      <c r="H26" s="8"/>
      <c r="I26" s="12">
        <f t="shared" si="0"/>
        <v>0</v>
      </c>
      <c r="J26" s="7"/>
      <c r="K26" s="8"/>
      <c r="L26" s="12">
        <f t="shared" si="1"/>
        <v>0</v>
      </c>
    </row>
    <row r="27" spans="1:12">
      <c r="A27" s="247" t="s">
        <v>332</v>
      </c>
      <c r="B27" s="248"/>
      <c r="C27" s="248"/>
      <c r="D27" s="248"/>
      <c r="E27" s="249"/>
      <c r="F27" s="19">
        <v>20</v>
      </c>
      <c r="G27" s="7"/>
      <c r="H27" s="8"/>
      <c r="I27" s="12">
        <f t="shared" si="0"/>
        <v>0</v>
      </c>
      <c r="J27" s="7"/>
      <c r="K27" s="8"/>
      <c r="L27" s="12">
        <f t="shared" si="1"/>
        <v>0</v>
      </c>
    </row>
    <row r="28" spans="1:12">
      <c r="A28" s="247" t="s">
        <v>167</v>
      </c>
      <c r="B28" s="248"/>
      <c r="C28" s="248"/>
      <c r="D28" s="248"/>
      <c r="E28" s="249"/>
      <c r="F28" s="19">
        <v>21</v>
      </c>
      <c r="G28" s="16">
        <f>SUM(G29:G32)</f>
        <v>0</v>
      </c>
      <c r="H28" s="17">
        <f>SUM(H29:H32)</f>
        <v>622659183.54999995</v>
      </c>
      <c r="I28" s="12">
        <f>SUM(G28:H28)</f>
        <v>622659183.54999995</v>
      </c>
      <c r="J28" s="16">
        <f>SUM(J29:J32)</f>
        <v>0</v>
      </c>
      <c r="K28" s="17">
        <f>SUM(K29:K32)</f>
        <v>690749115.77999997</v>
      </c>
      <c r="L28" s="12">
        <f>SUM(J28:K28)</f>
        <v>690749115.77999997</v>
      </c>
    </row>
    <row r="29" spans="1:12">
      <c r="A29" s="247" t="s">
        <v>333</v>
      </c>
      <c r="B29" s="248"/>
      <c r="C29" s="248"/>
      <c r="D29" s="248"/>
      <c r="E29" s="249"/>
      <c r="F29" s="19">
        <v>22</v>
      </c>
      <c r="G29" s="7"/>
      <c r="H29" s="8">
        <v>448111192.44</v>
      </c>
      <c r="I29" s="12">
        <f t="shared" si="0"/>
        <v>448111192.44</v>
      </c>
      <c r="J29" s="7"/>
      <c r="K29" s="8">
        <v>500402415.22000003</v>
      </c>
      <c r="L29" s="12">
        <f t="shared" si="1"/>
        <v>500402415.22000003</v>
      </c>
    </row>
    <row r="30" spans="1:12" ht="24" customHeight="1">
      <c r="A30" s="247" t="s">
        <v>334</v>
      </c>
      <c r="B30" s="248"/>
      <c r="C30" s="248"/>
      <c r="D30" s="248"/>
      <c r="E30" s="249"/>
      <c r="F30" s="19">
        <v>23</v>
      </c>
      <c r="G30" s="7"/>
      <c r="H30" s="8">
        <v>111811944.98</v>
      </c>
      <c r="I30" s="12">
        <f t="shared" si="0"/>
        <v>111811944.98</v>
      </c>
      <c r="J30" s="7"/>
      <c r="K30" s="8">
        <v>126709750.08</v>
      </c>
      <c r="L30" s="12">
        <f t="shared" si="1"/>
        <v>126709750.08</v>
      </c>
    </row>
    <row r="31" spans="1:12">
      <c r="A31" s="247" t="s">
        <v>335</v>
      </c>
      <c r="B31" s="248"/>
      <c r="C31" s="248"/>
      <c r="D31" s="248"/>
      <c r="E31" s="249"/>
      <c r="F31" s="19">
        <v>24</v>
      </c>
      <c r="G31" s="7"/>
      <c r="H31" s="8">
        <v>38663153.409999996</v>
      </c>
      <c r="I31" s="12">
        <f t="shared" si="0"/>
        <v>38663153.409999996</v>
      </c>
      <c r="J31" s="7"/>
      <c r="K31" s="8">
        <v>38794660.189999998</v>
      </c>
      <c r="L31" s="12">
        <f t="shared" si="1"/>
        <v>38794660.189999998</v>
      </c>
    </row>
    <row r="32" spans="1:12">
      <c r="A32" s="247" t="s">
        <v>336</v>
      </c>
      <c r="B32" s="248"/>
      <c r="C32" s="248"/>
      <c r="D32" s="248"/>
      <c r="E32" s="249"/>
      <c r="F32" s="19">
        <v>25</v>
      </c>
      <c r="G32" s="7"/>
      <c r="H32" s="8">
        <v>24072892.719999999</v>
      </c>
      <c r="I32" s="12">
        <f t="shared" si="0"/>
        <v>24072892.719999999</v>
      </c>
      <c r="J32" s="7"/>
      <c r="K32" s="8">
        <v>24842290.289999999</v>
      </c>
      <c r="L32" s="12">
        <f t="shared" si="1"/>
        <v>24842290.289999999</v>
      </c>
    </row>
    <row r="33" spans="1:12">
      <c r="A33" s="247" t="s">
        <v>168</v>
      </c>
      <c r="B33" s="248"/>
      <c r="C33" s="248"/>
      <c r="D33" s="248"/>
      <c r="E33" s="249"/>
      <c r="F33" s="19">
        <v>26</v>
      </c>
      <c r="G33" s="16">
        <f>SUM(G34:G38)</f>
        <v>0</v>
      </c>
      <c r="H33" s="17">
        <f>SUM(H34:H38)</f>
        <v>0</v>
      </c>
      <c r="I33" s="12">
        <f t="shared" si="0"/>
        <v>0</v>
      </c>
      <c r="J33" s="16">
        <f>SUM(J34:J38)</f>
        <v>0</v>
      </c>
      <c r="K33" s="17">
        <f>SUM(K34:K38)</f>
        <v>0</v>
      </c>
      <c r="L33" s="12">
        <f t="shared" si="1"/>
        <v>0</v>
      </c>
    </row>
    <row r="34" spans="1:12">
      <c r="A34" s="247" t="s">
        <v>337</v>
      </c>
      <c r="B34" s="248"/>
      <c r="C34" s="248"/>
      <c r="D34" s="248"/>
      <c r="E34" s="249"/>
      <c r="F34" s="19">
        <v>27</v>
      </c>
      <c r="G34" s="7"/>
      <c r="H34" s="8"/>
      <c r="I34" s="12">
        <f t="shared" si="0"/>
        <v>0</v>
      </c>
      <c r="J34" s="7"/>
      <c r="K34" s="8"/>
      <c r="L34" s="12">
        <f t="shared" si="1"/>
        <v>0</v>
      </c>
    </row>
    <row r="35" spans="1:12" ht="24" customHeight="1">
      <c r="A35" s="247" t="s">
        <v>338</v>
      </c>
      <c r="B35" s="248"/>
      <c r="C35" s="248"/>
      <c r="D35" s="248"/>
      <c r="E35" s="249"/>
      <c r="F35" s="19">
        <v>28</v>
      </c>
      <c r="G35" s="7"/>
      <c r="H35" s="8"/>
      <c r="I35" s="12">
        <f t="shared" si="0"/>
        <v>0</v>
      </c>
      <c r="J35" s="7"/>
      <c r="K35" s="8"/>
      <c r="L35" s="12">
        <f t="shared" si="1"/>
        <v>0</v>
      </c>
    </row>
    <row r="36" spans="1:12">
      <c r="A36" s="247" t="s">
        <v>339</v>
      </c>
      <c r="B36" s="248"/>
      <c r="C36" s="248"/>
      <c r="D36" s="248"/>
      <c r="E36" s="249"/>
      <c r="F36" s="19">
        <v>29</v>
      </c>
      <c r="G36" s="7"/>
      <c r="H36" s="8"/>
      <c r="I36" s="12">
        <f t="shared" si="0"/>
        <v>0</v>
      </c>
      <c r="J36" s="7"/>
      <c r="K36" s="8"/>
      <c r="L36" s="12">
        <f t="shared" si="1"/>
        <v>0</v>
      </c>
    </row>
    <row r="37" spans="1:12">
      <c r="A37" s="247" t="s">
        <v>340</v>
      </c>
      <c r="B37" s="248"/>
      <c r="C37" s="248"/>
      <c r="D37" s="248"/>
      <c r="E37" s="249"/>
      <c r="F37" s="19">
        <v>30</v>
      </c>
      <c r="G37" s="7"/>
      <c r="H37" s="8"/>
      <c r="I37" s="12">
        <f t="shared" si="0"/>
        <v>0</v>
      </c>
      <c r="J37" s="7"/>
      <c r="K37" s="8"/>
      <c r="L37" s="12">
        <f t="shared" si="1"/>
        <v>0</v>
      </c>
    </row>
    <row r="38" spans="1:12">
      <c r="A38" s="247" t="s">
        <v>341</v>
      </c>
      <c r="B38" s="248"/>
      <c r="C38" s="248"/>
      <c r="D38" s="248"/>
      <c r="E38" s="249"/>
      <c r="F38" s="19">
        <v>31</v>
      </c>
      <c r="G38" s="7"/>
      <c r="H38" s="8"/>
      <c r="I38" s="12">
        <f t="shared" si="0"/>
        <v>0</v>
      </c>
      <c r="J38" s="7"/>
      <c r="K38" s="8"/>
      <c r="L38" s="12">
        <f t="shared" si="1"/>
        <v>0</v>
      </c>
    </row>
    <row r="39" spans="1:12">
      <c r="A39" s="247" t="s">
        <v>169</v>
      </c>
      <c r="B39" s="248"/>
      <c r="C39" s="248"/>
      <c r="D39" s="248"/>
      <c r="E39" s="249"/>
      <c r="F39" s="19">
        <v>32</v>
      </c>
      <c r="G39" s="16">
        <f>SUM(G40:G42)</f>
        <v>0</v>
      </c>
      <c r="H39" s="17">
        <f>SUM(H40:H42)</f>
        <v>375192080.64999998</v>
      </c>
      <c r="I39" s="12">
        <f>SUM(G39:H39)</f>
        <v>375192080.64999998</v>
      </c>
      <c r="J39" s="16">
        <f>SUM(J40:J42)</f>
        <v>0</v>
      </c>
      <c r="K39" s="17">
        <f>SUM(K40:K42)</f>
        <v>362355707.11000001</v>
      </c>
      <c r="L39" s="12">
        <f>SUM(J39:K39)</f>
        <v>362355707.11000001</v>
      </c>
    </row>
    <row r="40" spans="1:12">
      <c r="A40" s="247" t="s">
        <v>342</v>
      </c>
      <c r="B40" s="248"/>
      <c r="C40" s="248"/>
      <c r="D40" s="248"/>
      <c r="E40" s="249"/>
      <c r="F40" s="19">
        <v>33</v>
      </c>
      <c r="G40" s="7"/>
      <c r="H40" s="8">
        <v>57026897.890000001</v>
      </c>
      <c r="I40" s="12">
        <f t="shared" si="0"/>
        <v>57026897.890000001</v>
      </c>
      <c r="J40" s="7"/>
      <c r="K40" s="8">
        <v>56380231.57</v>
      </c>
      <c r="L40" s="12">
        <f t="shared" si="1"/>
        <v>56380231.57</v>
      </c>
    </row>
    <row r="41" spans="1:12">
      <c r="A41" s="247" t="s">
        <v>343</v>
      </c>
      <c r="B41" s="248"/>
      <c r="C41" s="248"/>
      <c r="D41" s="248"/>
      <c r="E41" s="249"/>
      <c r="F41" s="19">
        <v>34</v>
      </c>
      <c r="G41" s="7"/>
      <c r="H41" s="8">
        <v>318165182.75999999</v>
      </c>
      <c r="I41" s="12">
        <f t="shared" si="0"/>
        <v>318165182.75999999</v>
      </c>
      <c r="J41" s="7"/>
      <c r="K41" s="8">
        <v>305975475.54000002</v>
      </c>
      <c r="L41" s="12">
        <f t="shared" si="1"/>
        <v>305975475.54000002</v>
      </c>
    </row>
    <row r="42" spans="1:12">
      <c r="A42" s="247" t="s">
        <v>344</v>
      </c>
      <c r="B42" s="248"/>
      <c r="C42" s="248"/>
      <c r="D42" s="248"/>
      <c r="E42" s="249"/>
      <c r="F42" s="19">
        <v>35</v>
      </c>
      <c r="G42" s="7"/>
      <c r="H42" s="8"/>
      <c r="I42" s="12">
        <f t="shared" si="0"/>
        <v>0</v>
      </c>
      <c r="J42" s="7"/>
      <c r="K42" s="8"/>
      <c r="L42" s="12">
        <f t="shared" si="1"/>
        <v>0</v>
      </c>
    </row>
    <row r="43" spans="1:12" ht="24" customHeight="1">
      <c r="A43" s="250" t="s">
        <v>192</v>
      </c>
      <c r="B43" s="251"/>
      <c r="C43" s="251"/>
      <c r="D43" s="248"/>
      <c r="E43" s="249"/>
      <c r="F43" s="19">
        <v>36</v>
      </c>
      <c r="G43" s="7"/>
      <c r="H43" s="8"/>
      <c r="I43" s="12">
        <f t="shared" si="0"/>
        <v>0</v>
      </c>
      <c r="J43" s="7"/>
      <c r="K43" s="8"/>
      <c r="L43" s="12">
        <f t="shared" si="1"/>
        <v>0</v>
      </c>
    </row>
    <row r="44" spans="1:12" ht="24" customHeight="1">
      <c r="A44" s="250" t="s">
        <v>193</v>
      </c>
      <c r="B44" s="251"/>
      <c r="C44" s="251"/>
      <c r="D44" s="248"/>
      <c r="E44" s="249"/>
      <c r="F44" s="19">
        <v>37</v>
      </c>
      <c r="G44" s="7"/>
      <c r="H44" s="8"/>
      <c r="I44" s="12">
        <f t="shared" si="0"/>
        <v>0</v>
      </c>
      <c r="J44" s="7"/>
      <c r="K44" s="8"/>
      <c r="L44" s="12">
        <f t="shared" si="1"/>
        <v>0</v>
      </c>
    </row>
    <row r="45" spans="1:12">
      <c r="A45" s="250" t="s">
        <v>170</v>
      </c>
      <c r="B45" s="251"/>
      <c r="C45" s="251"/>
      <c r="D45" s="248"/>
      <c r="E45" s="249"/>
      <c r="F45" s="19">
        <v>38</v>
      </c>
      <c r="G45" s="16">
        <f>SUM(G46:G52)</f>
        <v>0</v>
      </c>
      <c r="H45" s="17">
        <f>SUM(H46:H52)</f>
        <v>9164079.0399999991</v>
      </c>
      <c r="I45" s="12">
        <f t="shared" si="0"/>
        <v>9164079.0399999991</v>
      </c>
      <c r="J45" s="16">
        <f>SUM(J46:J52)</f>
        <v>0</v>
      </c>
      <c r="K45" s="17">
        <f>SUM(K46:K52)</f>
        <v>9008639.629999999</v>
      </c>
      <c r="L45" s="12">
        <f t="shared" si="1"/>
        <v>9008639.629999999</v>
      </c>
    </row>
    <row r="46" spans="1:12">
      <c r="A46" s="247" t="s">
        <v>345</v>
      </c>
      <c r="B46" s="248"/>
      <c r="C46" s="248"/>
      <c r="D46" s="248"/>
      <c r="E46" s="249"/>
      <c r="F46" s="19">
        <v>39</v>
      </c>
      <c r="G46" s="7"/>
      <c r="H46" s="8">
        <v>5394031.8700000001</v>
      </c>
      <c r="I46" s="12">
        <f t="shared" si="0"/>
        <v>5394031.8700000001</v>
      </c>
      <c r="J46" s="7"/>
      <c r="K46" s="8">
        <v>5080989.1399999997</v>
      </c>
      <c r="L46" s="12">
        <f t="shared" si="1"/>
        <v>5080989.1399999997</v>
      </c>
    </row>
    <row r="47" spans="1:12">
      <c r="A47" s="247" t="s">
        <v>346</v>
      </c>
      <c r="B47" s="248"/>
      <c r="C47" s="248"/>
      <c r="D47" s="248"/>
      <c r="E47" s="249"/>
      <c r="F47" s="19">
        <v>40</v>
      </c>
      <c r="G47" s="7"/>
      <c r="H47" s="8"/>
      <c r="I47" s="12">
        <f t="shared" si="0"/>
        <v>0</v>
      </c>
      <c r="J47" s="7"/>
      <c r="K47" s="8"/>
      <c r="L47" s="12">
        <f t="shared" si="1"/>
        <v>0</v>
      </c>
    </row>
    <row r="48" spans="1:12">
      <c r="A48" s="247" t="s">
        <v>347</v>
      </c>
      <c r="B48" s="248"/>
      <c r="C48" s="248"/>
      <c r="D48" s="248"/>
      <c r="E48" s="249"/>
      <c r="F48" s="19">
        <v>41</v>
      </c>
      <c r="G48" s="7"/>
      <c r="H48" s="8">
        <v>3770047.17</v>
      </c>
      <c r="I48" s="12">
        <f t="shared" si="0"/>
        <v>3770047.17</v>
      </c>
      <c r="J48" s="7"/>
      <c r="K48" s="8">
        <v>3927650.49</v>
      </c>
      <c r="L48" s="12">
        <f t="shared" si="1"/>
        <v>3927650.49</v>
      </c>
    </row>
    <row r="49" spans="1:12" ht="21" customHeight="1">
      <c r="A49" s="247" t="s">
        <v>348</v>
      </c>
      <c r="B49" s="248"/>
      <c r="C49" s="248"/>
      <c r="D49" s="248"/>
      <c r="E49" s="249"/>
      <c r="F49" s="19">
        <v>42</v>
      </c>
      <c r="G49" s="7"/>
      <c r="H49" s="8"/>
      <c r="I49" s="12">
        <f t="shared" si="0"/>
        <v>0</v>
      </c>
      <c r="J49" s="7"/>
      <c r="K49" s="8"/>
      <c r="L49" s="12">
        <f t="shared" si="1"/>
        <v>0</v>
      </c>
    </row>
    <row r="50" spans="1:12">
      <c r="A50" s="247" t="s">
        <v>297</v>
      </c>
      <c r="B50" s="248"/>
      <c r="C50" s="248"/>
      <c r="D50" s="248"/>
      <c r="E50" s="249"/>
      <c r="F50" s="19">
        <v>43</v>
      </c>
      <c r="G50" s="7"/>
      <c r="H50" s="8"/>
      <c r="I50" s="12">
        <f t="shared" si="0"/>
        <v>0</v>
      </c>
      <c r="J50" s="7"/>
      <c r="K50" s="8"/>
      <c r="L50" s="12">
        <f t="shared" si="1"/>
        <v>0</v>
      </c>
    </row>
    <row r="51" spans="1:12">
      <c r="A51" s="247" t="s">
        <v>298</v>
      </c>
      <c r="B51" s="248"/>
      <c r="C51" s="248"/>
      <c r="D51" s="248"/>
      <c r="E51" s="249"/>
      <c r="F51" s="19">
        <v>44</v>
      </c>
      <c r="G51" s="7"/>
      <c r="H51" s="8"/>
      <c r="I51" s="12">
        <f t="shared" si="0"/>
        <v>0</v>
      </c>
      <c r="J51" s="7"/>
      <c r="K51" s="8"/>
      <c r="L51" s="12">
        <f t="shared" si="1"/>
        <v>0</v>
      </c>
    </row>
    <row r="52" spans="1:12" ht="21.75" customHeight="1">
      <c r="A52" s="247" t="s">
        <v>299</v>
      </c>
      <c r="B52" s="248"/>
      <c r="C52" s="248"/>
      <c r="D52" s="248"/>
      <c r="E52" s="249"/>
      <c r="F52" s="19">
        <v>45</v>
      </c>
      <c r="G52" s="7"/>
      <c r="H52" s="8"/>
      <c r="I52" s="12">
        <f t="shared" si="0"/>
        <v>0</v>
      </c>
      <c r="J52" s="7"/>
      <c r="K52" s="8"/>
      <c r="L52" s="12">
        <f t="shared" si="1"/>
        <v>0</v>
      </c>
    </row>
    <row r="53" spans="1:12">
      <c r="A53" s="250" t="s">
        <v>171</v>
      </c>
      <c r="B53" s="251"/>
      <c r="C53" s="251"/>
      <c r="D53" s="248"/>
      <c r="E53" s="249"/>
      <c r="F53" s="19">
        <v>46</v>
      </c>
      <c r="G53" s="16">
        <f>G54+G55</f>
        <v>0</v>
      </c>
      <c r="H53" s="17">
        <f>H54+H55</f>
        <v>30070703.84</v>
      </c>
      <c r="I53" s="12">
        <f t="shared" si="0"/>
        <v>30070703.84</v>
      </c>
      <c r="J53" s="16">
        <f>J54+J55</f>
        <v>0</v>
      </c>
      <c r="K53" s="17">
        <f>K54+K55</f>
        <v>16511223.039999999</v>
      </c>
      <c r="L53" s="12">
        <f t="shared" si="1"/>
        <v>16511223.039999999</v>
      </c>
    </row>
    <row r="54" spans="1:12">
      <c r="A54" s="247" t="s">
        <v>349</v>
      </c>
      <c r="B54" s="248"/>
      <c r="C54" s="248"/>
      <c r="D54" s="248"/>
      <c r="E54" s="249"/>
      <c r="F54" s="19">
        <v>47</v>
      </c>
      <c r="G54" s="7"/>
      <c r="H54" s="8">
        <v>13690736.289999999</v>
      </c>
      <c r="I54" s="12">
        <f t="shared" si="0"/>
        <v>13690736.289999999</v>
      </c>
      <c r="J54" s="7"/>
      <c r="K54" s="8">
        <v>12940859.77</v>
      </c>
      <c r="L54" s="12">
        <f t="shared" si="1"/>
        <v>12940859.77</v>
      </c>
    </row>
    <row r="55" spans="1:12">
      <c r="A55" s="247" t="s">
        <v>350</v>
      </c>
      <c r="B55" s="248"/>
      <c r="C55" s="248"/>
      <c r="D55" s="248"/>
      <c r="E55" s="249"/>
      <c r="F55" s="19">
        <v>48</v>
      </c>
      <c r="G55" s="7"/>
      <c r="H55" s="8">
        <v>16379967.550000001</v>
      </c>
      <c r="I55" s="12">
        <f t="shared" si="0"/>
        <v>16379967.550000001</v>
      </c>
      <c r="J55" s="7"/>
      <c r="K55" s="8">
        <v>3570363.27</v>
      </c>
      <c r="L55" s="12">
        <f t="shared" si="1"/>
        <v>3570363.27</v>
      </c>
    </row>
    <row r="56" spans="1:12">
      <c r="A56" s="250" t="s">
        <v>172</v>
      </c>
      <c r="B56" s="251"/>
      <c r="C56" s="251"/>
      <c r="D56" s="248"/>
      <c r="E56" s="249"/>
      <c r="F56" s="19">
        <v>49</v>
      </c>
      <c r="G56" s="16">
        <f>G57+G60+G61</f>
        <v>0</v>
      </c>
      <c r="H56" s="17">
        <f>H57+H60+H61</f>
        <v>134271820.12</v>
      </c>
      <c r="I56" s="12">
        <f t="shared" si="0"/>
        <v>134271820.12</v>
      </c>
      <c r="J56" s="16">
        <f>J57+J60+J61</f>
        <v>0</v>
      </c>
      <c r="K56" s="17">
        <f>K57+K60+K61</f>
        <v>133773915.23</v>
      </c>
      <c r="L56" s="12">
        <f t="shared" si="1"/>
        <v>133773915.23</v>
      </c>
    </row>
    <row r="57" spans="1:12">
      <c r="A57" s="250" t="s">
        <v>173</v>
      </c>
      <c r="B57" s="251"/>
      <c r="C57" s="251"/>
      <c r="D57" s="248"/>
      <c r="E57" s="249"/>
      <c r="F57" s="19">
        <v>50</v>
      </c>
      <c r="G57" s="16">
        <f>G58+G59</f>
        <v>0</v>
      </c>
      <c r="H57" s="17">
        <f>H58+H59</f>
        <v>73166079.220000014</v>
      </c>
      <c r="I57" s="12">
        <f>SUM(G57:H57)</f>
        <v>73166079.220000014</v>
      </c>
      <c r="J57" s="16">
        <f>J58+J59</f>
        <v>0</v>
      </c>
      <c r="K57" s="16">
        <f>K58+K59</f>
        <v>70727746.310000002</v>
      </c>
      <c r="L57" s="12">
        <f>SUM(J57:K57)</f>
        <v>70727746.310000002</v>
      </c>
    </row>
    <row r="58" spans="1:12">
      <c r="A58" s="247" t="s">
        <v>300</v>
      </c>
      <c r="B58" s="248"/>
      <c r="C58" s="248"/>
      <c r="D58" s="248"/>
      <c r="E58" s="249"/>
      <c r="F58" s="19">
        <v>51</v>
      </c>
      <c r="G58" s="7"/>
      <c r="H58" s="8">
        <v>70787102.680000007</v>
      </c>
      <c r="I58" s="12">
        <f t="shared" si="0"/>
        <v>70787102.680000007</v>
      </c>
      <c r="J58" s="7"/>
      <c r="K58" s="8">
        <v>68389673.549999997</v>
      </c>
      <c r="L58" s="12">
        <f t="shared" si="1"/>
        <v>68389673.549999997</v>
      </c>
    </row>
    <row r="59" spans="1:12">
      <c r="A59" s="247" t="s">
        <v>283</v>
      </c>
      <c r="B59" s="248"/>
      <c r="C59" s="248"/>
      <c r="D59" s="248"/>
      <c r="E59" s="249"/>
      <c r="F59" s="19">
        <v>52</v>
      </c>
      <c r="G59" s="7"/>
      <c r="H59" s="8">
        <v>2378976.54</v>
      </c>
      <c r="I59" s="12">
        <f t="shared" si="0"/>
        <v>2378976.54</v>
      </c>
      <c r="J59" s="7"/>
      <c r="K59" s="8">
        <v>2338072.7599999998</v>
      </c>
      <c r="L59" s="12">
        <f t="shared" si="1"/>
        <v>2338072.7599999998</v>
      </c>
    </row>
    <row r="60" spans="1:12">
      <c r="A60" s="250" t="s">
        <v>284</v>
      </c>
      <c r="B60" s="251"/>
      <c r="C60" s="251"/>
      <c r="D60" s="248"/>
      <c r="E60" s="249"/>
      <c r="F60" s="19">
        <v>53</v>
      </c>
      <c r="G60" s="7"/>
      <c r="H60" s="8">
        <v>440131.62</v>
      </c>
      <c r="I60" s="12">
        <f t="shared" si="0"/>
        <v>440131.62</v>
      </c>
      <c r="J60" s="7"/>
      <c r="K60" s="8">
        <v>67092.38</v>
      </c>
      <c r="L60" s="12">
        <f t="shared" si="1"/>
        <v>67092.38</v>
      </c>
    </row>
    <row r="61" spans="1:12">
      <c r="A61" s="250" t="s">
        <v>174</v>
      </c>
      <c r="B61" s="251"/>
      <c r="C61" s="251"/>
      <c r="D61" s="248"/>
      <c r="E61" s="249"/>
      <c r="F61" s="19">
        <v>54</v>
      </c>
      <c r="G61" s="16">
        <f>SUM(G62:G64)</f>
        <v>0</v>
      </c>
      <c r="H61" s="16">
        <f>SUM(H62:H64)</f>
        <v>60665609.280000001</v>
      </c>
      <c r="I61" s="12">
        <f t="shared" si="0"/>
        <v>60665609.280000001</v>
      </c>
      <c r="J61" s="16">
        <f>SUM(J62:J64)</f>
        <v>0</v>
      </c>
      <c r="K61" s="16">
        <f>SUM(K62:K64)</f>
        <v>62979076.540000007</v>
      </c>
      <c r="L61" s="12">
        <f t="shared" si="1"/>
        <v>62979076.540000007</v>
      </c>
    </row>
    <row r="62" spans="1:12">
      <c r="A62" s="247" t="s">
        <v>294</v>
      </c>
      <c r="B62" s="248"/>
      <c r="C62" s="248"/>
      <c r="D62" s="248"/>
      <c r="E62" s="249"/>
      <c r="F62" s="19">
        <v>55</v>
      </c>
      <c r="G62" s="7"/>
      <c r="H62" s="8">
        <v>37678767.560000002</v>
      </c>
      <c r="I62" s="12">
        <f t="shared" si="0"/>
        <v>37678767.560000002</v>
      </c>
      <c r="J62" s="7"/>
      <c r="K62" s="8">
        <v>38535470.920000002</v>
      </c>
      <c r="L62" s="12">
        <f t="shared" si="1"/>
        <v>38535470.920000002</v>
      </c>
    </row>
    <row r="63" spans="1:12">
      <c r="A63" s="247" t="s">
        <v>295</v>
      </c>
      <c r="B63" s="248"/>
      <c r="C63" s="248"/>
      <c r="D63" s="248"/>
      <c r="E63" s="249"/>
      <c r="F63" s="19">
        <v>56</v>
      </c>
      <c r="G63" s="7"/>
      <c r="H63" s="8">
        <v>1345432.92</v>
      </c>
      <c r="I63" s="12">
        <f t="shared" si="0"/>
        <v>1345432.92</v>
      </c>
      <c r="J63" s="7"/>
      <c r="K63" s="8">
        <v>4691317.28</v>
      </c>
      <c r="L63" s="12">
        <f t="shared" si="1"/>
        <v>4691317.28</v>
      </c>
    </row>
    <row r="64" spans="1:12">
      <c r="A64" s="247" t="s">
        <v>351</v>
      </c>
      <c r="B64" s="248"/>
      <c r="C64" s="248"/>
      <c r="D64" s="248"/>
      <c r="E64" s="249"/>
      <c r="F64" s="19">
        <v>57</v>
      </c>
      <c r="G64" s="7"/>
      <c r="H64" s="8">
        <v>21641408.800000001</v>
      </c>
      <c r="I64" s="12">
        <f t="shared" si="0"/>
        <v>21641408.800000001</v>
      </c>
      <c r="J64" s="7"/>
      <c r="K64" s="8">
        <v>19752288.34</v>
      </c>
      <c r="L64" s="12">
        <f t="shared" si="1"/>
        <v>19752288.34</v>
      </c>
    </row>
    <row r="65" spans="1:12">
      <c r="A65" s="250" t="s">
        <v>175</v>
      </c>
      <c r="B65" s="251"/>
      <c r="C65" s="251"/>
      <c r="D65" s="248"/>
      <c r="E65" s="249"/>
      <c r="F65" s="19">
        <v>58</v>
      </c>
      <c r="G65" s="16">
        <f>G66+G70+G71</f>
        <v>0</v>
      </c>
      <c r="H65" s="17">
        <f>H66+H70+H71</f>
        <v>12115948.16</v>
      </c>
      <c r="I65" s="12">
        <f t="shared" si="0"/>
        <v>12115948.16</v>
      </c>
      <c r="J65" s="16">
        <f>J66+J70+J71</f>
        <v>0</v>
      </c>
      <c r="K65" s="17">
        <f>K66+K70+K71</f>
        <v>29233288.68</v>
      </c>
      <c r="L65" s="12">
        <f t="shared" si="1"/>
        <v>29233288.68</v>
      </c>
    </row>
    <row r="66" spans="1:12">
      <c r="A66" s="250" t="s">
        <v>176</v>
      </c>
      <c r="B66" s="251"/>
      <c r="C66" s="251"/>
      <c r="D66" s="248"/>
      <c r="E66" s="249"/>
      <c r="F66" s="19">
        <v>59</v>
      </c>
      <c r="G66" s="16">
        <f>SUM(G67:G69)</f>
        <v>0</v>
      </c>
      <c r="H66" s="17">
        <f>SUM(H67:H69)</f>
        <v>12075165</v>
      </c>
      <c r="I66" s="12">
        <f t="shared" si="0"/>
        <v>12075165</v>
      </c>
      <c r="J66" s="16">
        <f>SUM(J67:J69)</f>
        <v>0</v>
      </c>
      <c r="K66" s="17">
        <f>SUM(K67:K69)</f>
        <v>29219801.84</v>
      </c>
      <c r="L66" s="12">
        <f t="shared" si="1"/>
        <v>29219801.84</v>
      </c>
    </row>
    <row r="67" spans="1:12">
      <c r="A67" s="247" t="s">
        <v>352</v>
      </c>
      <c r="B67" s="248"/>
      <c r="C67" s="248"/>
      <c r="D67" s="248"/>
      <c r="E67" s="249"/>
      <c r="F67" s="19">
        <v>60</v>
      </c>
      <c r="G67" s="7"/>
      <c r="H67" s="8">
        <v>12022335.33</v>
      </c>
      <c r="I67" s="12">
        <f t="shared" si="0"/>
        <v>12022335.33</v>
      </c>
      <c r="J67" s="7"/>
      <c r="K67" s="8">
        <v>29138850.239999998</v>
      </c>
      <c r="L67" s="12">
        <f t="shared" si="1"/>
        <v>29138850.239999998</v>
      </c>
    </row>
    <row r="68" spans="1:12">
      <c r="A68" s="247" t="s">
        <v>353</v>
      </c>
      <c r="B68" s="248"/>
      <c r="C68" s="248"/>
      <c r="D68" s="248"/>
      <c r="E68" s="249"/>
      <c r="F68" s="19">
        <v>61</v>
      </c>
      <c r="G68" s="7"/>
      <c r="H68" s="8"/>
      <c r="I68" s="12">
        <f t="shared" si="0"/>
        <v>0</v>
      </c>
      <c r="J68" s="7"/>
      <c r="K68" s="8"/>
      <c r="L68" s="12">
        <f t="shared" si="1"/>
        <v>0</v>
      </c>
    </row>
    <row r="69" spans="1:12">
      <c r="A69" s="247" t="s">
        <v>354</v>
      </c>
      <c r="B69" s="248"/>
      <c r="C69" s="248"/>
      <c r="D69" s="248"/>
      <c r="E69" s="249"/>
      <c r="F69" s="19">
        <v>62</v>
      </c>
      <c r="G69" s="7"/>
      <c r="H69" s="8">
        <v>52829.67</v>
      </c>
      <c r="I69" s="12">
        <f t="shared" si="0"/>
        <v>52829.67</v>
      </c>
      <c r="J69" s="7"/>
      <c r="K69" s="8">
        <v>80951.600000000006</v>
      </c>
      <c r="L69" s="12">
        <f t="shared" si="1"/>
        <v>80951.600000000006</v>
      </c>
    </row>
    <row r="70" spans="1:12">
      <c r="A70" s="250" t="s">
        <v>355</v>
      </c>
      <c r="B70" s="251"/>
      <c r="C70" s="251"/>
      <c r="D70" s="248"/>
      <c r="E70" s="249"/>
      <c r="F70" s="19">
        <v>63</v>
      </c>
      <c r="G70" s="7"/>
      <c r="H70" s="8"/>
      <c r="I70" s="12">
        <f t="shared" si="0"/>
        <v>0</v>
      </c>
      <c r="J70" s="7"/>
      <c r="K70" s="8"/>
      <c r="L70" s="12">
        <f t="shared" si="1"/>
        <v>0</v>
      </c>
    </row>
    <row r="71" spans="1:12">
      <c r="A71" s="250" t="s">
        <v>356</v>
      </c>
      <c r="B71" s="251"/>
      <c r="C71" s="251"/>
      <c r="D71" s="248"/>
      <c r="E71" s="249"/>
      <c r="F71" s="19">
        <v>64</v>
      </c>
      <c r="G71" s="7"/>
      <c r="H71" s="8">
        <v>40783.160000000003</v>
      </c>
      <c r="I71" s="12">
        <f t="shared" si="0"/>
        <v>40783.160000000003</v>
      </c>
      <c r="J71" s="7"/>
      <c r="K71" s="8">
        <v>13486.84</v>
      </c>
      <c r="L71" s="12">
        <f t="shared" si="1"/>
        <v>13486.84</v>
      </c>
    </row>
    <row r="72" spans="1:12" ht="24.75" customHeight="1">
      <c r="A72" s="250" t="s">
        <v>177</v>
      </c>
      <c r="B72" s="251"/>
      <c r="C72" s="251"/>
      <c r="D72" s="248"/>
      <c r="E72" s="249"/>
      <c r="F72" s="19">
        <v>65</v>
      </c>
      <c r="G72" s="16">
        <f>SUM(G73:G75)</f>
        <v>0</v>
      </c>
      <c r="H72" s="17">
        <f>SUM(H73:H75)</f>
        <v>2903085.65</v>
      </c>
      <c r="I72" s="12">
        <f t="shared" si="0"/>
        <v>2903085.65</v>
      </c>
      <c r="J72" s="16">
        <f>SUM(J73:J75)</f>
        <v>0</v>
      </c>
      <c r="K72" s="17">
        <f>SUM(K73:K75)</f>
        <v>7935037.9100000001</v>
      </c>
      <c r="L72" s="12">
        <f t="shared" si="1"/>
        <v>7935037.9100000001</v>
      </c>
    </row>
    <row r="73" spans="1:12">
      <c r="A73" s="247" t="s">
        <v>357</v>
      </c>
      <c r="B73" s="248"/>
      <c r="C73" s="248"/>
      <c r="D73" s="248"/>
      <c r="E73" s="249"/>
      <c r="F73" s="19">
        <v>66</v>
      </c>
      <c r="G73" s="7"/>
      <c r="H73" s="8">
        <v>422995.77</v>
      </c>
      <c r="I73" s="12">
        <f>SUM(G73:H73)</f>
        <v>422995.77</v>
      </c>
      <c r="J73" s="7"/>
      <c r="K73" s="8">
        <v>366929.77</v>
      </c>
      <c r="L73" s="12">
        <f>SUM(J73:K73)</f>
        <v>366929.77</v>
      </c>
    </row>
    <row r="74" spans="1:12">
      <c r="A74" s="247" t="s">
        <v>358</v>
      </c>
      <c r="B74" s="248"/>
      <c r="C74" s="248"/>
      <c r="D74" s="248"/>
      <c r="E74" s="249"/>
      <c r="F74" s="19">
        <v>67</v>
      </c>
      <c r="G74" s="7"/>
      <c r="H74" s="8"/>
      <c r="I74" s="12">
        <f>SUM(G74:H74)</f>
        <v>0</v>
      </c>
      <c r="J74" s="7"/>
      <c r="K74" s="8"/>
      <c r="L74" s="12">
        <f>SUM(J74:K74)</f>
        <v>0</v>
      </c>
    </row>
    <row r="75" spans="1:12">
      <c r="A75" s="247" t="s">
        <v>372</v>
      </c>
      <c r="B75" s="248"/>
      <c r="C75" s="248"/>
      <c r="D75" s="248"/>
      <c r="E75" s="249"/>
      <c r="F75" s="19">
        <v>68</v>
      </c>
      <c r="G75" s="7"/>
      <c r="H75" s="8">
        <v>2480089.88</v>
      </c>
      <c r="I75" s="12">
        <f>SUM(G75:H75)</f>
        <v>2480089.88</v>
      </c>
      <c r="J75" s="7"/>
      <c r="K75" s="8">
        <v>7568108.1399999997</v>
      </c>
      <c r="L75" s="12">
        <f>SUM(J75:K75)</f>
        <v>7568108.1399999997</v>
      </c>
    </row>
    <row r="76" spans="1:12">
      <c r="A76" s="250" t="s">
        <v>178</v>
      </c>
      <c r="B76" s="251"/>
      <c r="C76" s="251"/>
      <c r="D76" s="248"/>
      <c r="E76" s="249"/>
      <c r="F76" s="19">
        <v>69</v>
      </c>
      <c r="G76" s="16">
        <f>G8+G11+G14+G18+G44+G45+G53+G56+G65+G72</f>
        <v>0</v>
      </c>
      <c r="H76" s="17">
        <f>H8+H11+H14+H18+H44+H45+H53+H56+H65+H72</f>
        <v>1849143998.3900001</v>
      </c>
      <c r="I76" s="12">
        <f>SUM(G76:H76)</f>
        <v>1849143998.3900001</v>
      </c>
      <c r="J76" s="16">
        <f>J8+J11+J14+J18+J44+J45+J53+J56+J65+J72</f>
        <v>0</v>
      </c>
      <c r="K76" s="17">
        <f>K8+K11+K14+K18+K44+K45+K53+K56+K65+K72</f>
        <v>1909038582.2600002</v>
      </c>
      <c r="L76" s="12">
        <f>SUM(J76:K76)</f>
        <v>1909038582.2600002</v>
      </c>
    </row>
    <row r="77" spans="1:12">
      <c r="A77" s="258" t="s">
        <v>35</v>
      </c>
      <c r="B77" s="259"/>
      <c r="C77" s="259"/>
      <c r="D77" s="260"/>
      <c r="E77" s="267"/>
      <c r="F77" s="20">
        <v>70</v>
      </c>
      <c r="G77" s="9"/>
      <c r="H77" s="10"/>
      <c r="I77" s="13">
        <f>SUM(G77:H77)</f>
        <v>0</v>
      </c>
      <c r="J77" s="9"/>
      <c r="K77" s="10"/>
      <c r="L77" s="13">
        <f>SUM(J77:K77)</f>
        <v>0</v>
      </c>
    </row>
    <row r="78" spans="1:12">
      <c r="A78" s="268" t="s">
        <v>229</v>
      </c>
      <c r="B78" s="269"/>
      <c r="C78" s="269"/>
      <c r="D78" s="269"/>
      <c r="E78" s="269"/>
      <c r="F78" s="269"/>
      <c r="G78" s="269"/>
      <c r="H78" s="269"/>
      <c r="I78" s="269"/>
      <c r="J78" s="269"/>
      <c r="K78" s="269"/>
      <c r="L78" s="270"/>
    </row>
    <row r="79" spans="1:12">
      <c r="A79" s="265" t="s">
        <v>179</v>
      </c>
      <c r="B79" s="271"/>
      <c r="C79" s="271"/>
      <c r="D79" s="266"/>
      <c r="E79" s="272"/>
      <c r="F79" s="18">
        <v>71</v>
      </c>
      <c r="G79" s="14">
        <v>0</v>
      </c>
      <c r="H79" s="15">
        <f>H80+H84+H85+H89+H93+H96</f>
        <v>845925922.64999998</v>
      </c>
      <c r="I79" s="11">
        <f>SUM(G79:H79)</f>
        <v>845925922.64999998</v>
      </c>
      <c r="J79" s="14">
        <f>J80+J84+J85+J89+J93+J96</f>
        <v>0</v>
      </c>
      <c r="K79" s="15">
        <f>K80+K84+K85+K89+K93+K96</f>
        <v>893352516.94000006</v>
      </c>
      <c r="L79" s="11">
        <f>SUM(J79:K79)</f>
        <v>893352516.94000006</v>
      </c>
    </row>
    <row r="80" spans="1:12">
      <c r="A80" s="250" t="s">
        <v>180</v>
      </c>
      <c r="B80" s="251"/>
      <c r="C80" s="251"/>
      <c r="D80" s="248"/>
      <c r="E80" s="249"/>
      <c r="F80" s="19">
        <v>72</v>
      </c>
      <c r="G80" s="16">
        <v>0</v>
      </c>
      <c r="H80" s="17">
        <f>SUM(H81:H83)</f>
        <v>50000000</v>
      </c>
      <c r="I80" s="12">
        <f t="shared" ref="I80:I128" si="2">SUM(G80:H80)</f>
        <v>50000000</v>
      </c>
      <c r="J80" s="16">
        <f>SUM(J81:J83)</f>
        <v>0</v>
      </c>
      <c r="K80" s="17">
        <f>SUM(K81:K83)</f>
        <v>50000000</v>
      </c>
      <c r="L80" s="12">
        <f t="shared" ref="L80:L128" si="3">SUM(J80:K80)</f>
        <v>50000000</v>
      </c>
    </row>
    <row r="81" spans="1:12">
      <c r="A81" s="247" t="s">
        <v>36</v>
      </c>
      <c r="B81" s="248"/>
      <c r="C81" s="248"/>
      <c r="D81" s="248"/>
      <c r="E81" s="249"/>
      <c r="F81" s="19">
        <v>73</v>
      </c>
      <c r="G81" s="7">
        <v>0</v>
      </c>
      <c r="H81" s="8">
        <v>50000000</v>
      </c>
      <c r="I81" s="12">
        <f t="shared" si="2"/>
        <v>50000000</v>
      </c>
      <c r="J81" s="7"/>
      <c r="K81" s="8">
        <v>50000000</v>
      </c>
      <c r="L81" s="12">
        <f t="shared" si="3"/>
        <v>50000000</v>
      </c>
    </row>
    <row r="82" spans="1:12">
      <c r="A82" s="247" t="s">
        <v>37</v>
      </c>
      <c r="B82" s="248"/>
      <c r="C82" s="248"/>
      <c r="D82" s="248"/>
      <c r="E82" s="249"/>
      <c r="F82" s="19">
        <v>74</v>
      </c>
      <c r="G82" s="7"/>
      <c r="H82" s="8"/>
      <c r="I82" s="12">
        <f t="shared" si="2"/>
        <v>0</v>
      </c>
      <c r="J82" s="7"/>
      <c r="K82" s="8"/>
      <c r="L82" s="12">
        <f t="shared" si="3"/>
        <v>0</v>
      </c>
    </row>
    <row r="83" spans="1:12">
      <c r="A83" s="247" t="s">
        <v>38</v>
      </c>
      <c r="B83" s="248"/>
      <c r="C83" s="248"/>
      <c r="D83" s="248"/>
      <c r="E83" s="249"/>
      <c r="F83" s="19">
        <v>75</v>
      </c>
      <c r="G83" s="7"/>
      <c r="H83" s="8"/>
      <c r="I83" s="12">
        <f t="shared" si="2"/>
        <v>0</v>
      </c>
      <c r="J83" s="7"/>
      <c r="K83" s="8"/>
      <c r="L83" s="12">
        <f t="shared" si="3"/>
        <v>0</v>
      </c>
    </row>
    <row r="84" spans="1:12">
      <c r="A84" s="250" t="s">
        <v>39</v>
      </c>
      <c r="B84" s="251"/>
      <c r="C84" s="251"/>
      <c r="D84" s="248"/>
      <c r="E84" s="249"/>
      <c r="F84" s="19">
        <v>76</v>
      </c>
      <c r="G84" s="7"/>
      <c r="H84" s="8"/>
      <c r="I84" s="12">
        <f t="shared" si="2"/>
        <v>0</v>
      </c>
      <c r="J84" s="7"/>
      <c r="K84" s="8"/>
      <c r="L84" s="12">
        <f t="shared" si="3"/>
        <v>0</v>
      </c>
    </row>
    <row r="85" spans="1:12">
      <c r="A85" s="250" t="s">
        <v>181</v>
      </c>
      <c r="B85" s="251"/>
      <c r="C85" s="251"/>
      <c r="D85" s="248"/>
      <c r="E85" s="249"/>
      <c r="F85" s="19">
        <v>77</v>
      </c>
      <c r="G85" s="16">
        <f>SUM(G86:G88)</f>
        <v>0</v>
      </c>
      <c r="H85" s="17">
        <f>SUM(H86:H88)</f>
        <v>348611602.52000004</v>
      </c>
      <c r="I85" s="12">
        <f t="shared" si="2"/>
        <v>348611602.52000004</v>
      </c>
      <c r="J85" s="16">
        <f>SUM(J86:J88)</f>
        <v>0</v>
      </c>
      <c r="K85" s="17">
        <f>SUM(K86:K88)</f>
        <v>364683829.51999998</v>
      </c>
      <c r="L85" s="12">
        <f t="shared" si="3"/>
        <v>364683829.51999998</v>
      </c>
    </row>
    <row r="86" spans="1:12">
      <c r="A86" s="247" t="s">
        <v>40</v>
      </c>
      <c r="B86" s="248"/>
      <c r="C86" s="248"/>
      <c r="D86" s="248"/>
      <c r="E86" s="249"/>
      <c r="F86" s="19">
        <v>78</v>
      </c>
      <c r="G86" s="7"/>
      <c r="H86" s="8">
        <v>274772625.60000002</v>
      </c>
      <c r="I86" s="12">
        <f t="shared" si="2"/>
        <v>274772625.60000002</v>
      </c>
      <c r="J86" s="7"/>
      <c r="K86" s="8">
        <v>280252013.26999998</v>
      </c>
      <c r="L86" s="12">
        <f t="shared" si="3"/>
        <v>280252013.26999998</v>
      </c>
    </row>
    <row r="87" spans="1:12">
      <c r="A87" s="247" t="s">
        <v>41</v>
      </c>
      <c r="B87" s="248"/>
      <c r="C87" s="248"/>
      <c r="D87" s="248"/>
      <c r="E87" s="249"/>
      <c r="F87" s="19">
        <v>79</v>
      </c>
      <c r="G87" s="7"/>
      <c r="H87" s="8">
        <v>73838976.920000002</v>
      </c>
      <c r="I87" s="12">
        <f t="shared" si="2"/>
        <v>73838976.920000002</v>
      </c>
      <c r="J87" s="7"/>
      <c r="K87" s="8">
        <v>84431816.25</v>
      </c>
      <c r="L87" s="12">
        <f t="shared" si="3"/>
        <v>84431816.25</v>
      </c>
    </row>
    <row r="88" spans="1:12">
      <c r="A88" s="247" t="s">
        <v>42</v>
      </c>
      <c r="B88" s="248"/>
      <c r="C88" s="248"/>
      <c r="D88" s="248"/>
      <c r="E88" s="249"/>
      <c r="F88" s="19">
        <v>80</v>
      </c>
      <c r="G88" s="7"/>
      <c r="H88" s="8"/>
      <c r="I88" s="12">
        <f t="shared" si="2"/>
        <v>0</v>
      </c>
      <c r="J88" s="7"/>
      <c r="K88" s="8"/>
      <c r="L88" s="12">
        <f t="shared" si="3"/>
        <v>0</v>
      </c>
    </row>
    <row r="89" spans="1:12">
      <c r="A89" s="250" t="s">
        <v>182</v>
      </c>
      <c r="B89" s="251"/>
      <c r="C89" s="251"/>
      <c r="D89" s="248"/>
      <c r="E89" s="249"/>
      <c r="F89" s="19">
        <v>81</v>
      </c>
      <c r="G89" s="16">
        <f>SUM(G90:G92)</f>
        <v>0</v>
      </c>
      <c r="H89" s="17">
        <f>SUM(H90:H92)</f>
        <v>138761535.25999999</v>
      </c>
      <c r="I89" s="12">
        <f t="shared" si="2"/>
        <v>138761535.25999999</v>
      </c>
      <c r="J89" s="16">
        <f>SUM(J90:J92)</f>
        <v>0</v>
      </c>
      <c r="K89" s="17">
        <f>SUM(K90:K92)</f>
        <v>138761535.25</v>
      </c>
      <c r="L89" s="12">
        <f t="shared" si="3"/>
        <v>138761535.25</v>
      </c>
    </row>
    <row r="90" spans="1:12">
      <c r="A90" s="247" t="s">
        <v>43</v>
      </c>
      <c r="B90" s="248"/>
      <c r="C90" s="248"/>
      <c r="D90" s="248"/>
      <c r="E90" s="249"/>
      <c r="F90" s="19">
        <v>82</v>
      </c>
      <c r="G90" s="7"/>
      <c r="H90" s="8">
        <v>91154569.280000001</v>
      </c>
      <c r="I90" s="12">
        <f t="shared" si="2"/>
        <v>91154569.280000001</v>
      </c>
      <c r="J90" s="7"/>
      <c r="K90" s="8">
        <v>91154569.280000001</v>
      </c>
      <c r="L90" s="12">
        <f t="shared" si="3"/>
        <v>91154569.280000001</v>
      </c>
    </row>
    <row r="91" spans="1:12">
      <c r="A91" s="247" t="s">
        <v>44</v>
      </c>
      <c r="B91" s="248"/>
      <c r="C91" s="248"/>
      <c r="D91" s="248"/>
      <c r="E91" s="249"/>
      <c r="F91" s="19">
        <v>83</v>
      </c>
      <c r="G91" s="7"/>
      <c r="H91" s="8"/>
      <c r="I91" s="12">
        <f t="shared" si="2"/>
        <v>0</v>
      </c>
      <c r="J91" s="7"/>
      <c r="K91" s="8"/>
      <c r="L91" s="12">
        <f t="shared" si="3"/>
        <v>0</v>
      </c>
    </row>
    <row r="92" spans="1:12">
      <c r="A92" s="247" t="s">
        <v>45</v>
      </c>
      <c r="B92" s="248"/>
      <c r="C92" s="248"/>
      <c r="D92" s="248"/>
      <c r="E92" s="249"/>
      <c r="F92" s="19">
        <v>84</v>
      </c>
      <c r="G92" s="7"/>
      <c r="H92" s="8">
        <v>47606965.979999997</v>
      </c>
      <c r="I92" s="12">
        <f t="shared" si="2"/>
        <v>47606965.979999997</v>
      </c>
      <c r="J92" s="7"/>
      <c r="K92" s="8">
        <v>47606965.969999999</v>
      </c>
      <c r="L92" s="12">
        <f t="shared" si="3"/>
        <v>47606965.969999999</v>
      </c>
    </row>
    <row r="93" spans="1:12">
      <c r="A93" s="250" t="s">
        <v>183</v>
      </c>
      <c r="B93" s="251"/>
      <c r="C93" s="251"/>
      <c r="D93" s="248"/>
      <c r="E93" s="249"/>
      <c r="F93" s="19">
        <v>85</v>
      </c>
      <c r="G93" s="16">
        <f>SUM(G94:G95)</f>
        <v>0</v>
      </c>
      <c r="H93" s="17">
        <f>SUM(H94:H95)</f>
        <v>256717237.66999999</v>
      </c>
      <c r="I93" s="12">
        <f t="shared" si="2"/>
        <v>256717237.66999999</v>
      </c>
      <c r="J93" s="16">
        <f>SUM(J94:J95)</f>
        <v>0</v>
      </c>
      <c r="K93" s="17">
        <f>SUM(K94:K95)</f>
        <v>288796436.17000002</v>
      </c>
      <c r="L93" s="12">
        <f t="shared" si="3"/>
        <v>288796436.17000002</v>
      </c>
    </row>
    <row r="94" spans="1:12">
      <c r="A94" s="247" t="s">
        <v>4</v>
      </c>
      <c r="B94" s="248"/>
      <c r="C94" s="248"/>
      <c r="D94" s="248"/>
      <c r="E94" s="249"/>
      <c r="F94" s="19">
        <v>86</v>
      </c>
      <c r="G94" s="7"/>
      <c r="H94" s="8">
        <v>256717237.66999999</v>
      </c>
      <c r="I94" s="12">
        <f t="shared" si="2"/>
        <v>256717237.66999999</v>
      </c>
      <c r="J94" s="7"/>
      <c r="K94" s="8">
        <v>288796436.17000002</v>
      </c>
      <c r="L94" s="12">
        <f t="shared" si="3"/>
        <v>288796436.17000002</v>
      </c>
    </row>
    <row r="95" spans="1:12">
      <c r="A95" s="247" t="s">
        <v>240</v>
      </c>
      <c r="B95" s="248"/>
      <c r="C95" s="248"/>
      <c r="D95" s="248"/>
      <c r="E95" s="249"/>
      <c r="F95" s="19">
        <v>87</v>
      </c>
      <c r="G95" s="7"/>
      <c r="H95" s="8"/>
      <c r="I95" s="12">
        <f t="shared" si="2"/>
        <v>0</v>
      </c>
      <c r="J95" s="7"/>
      <c r="K95" s="8"/>
      <c r="L95" s="12">
        <f t="shared" si="3"/>
        <v>0</v>
      </c>
    </row>
    <row r="96" spans="1:12">
      <c r="A96" s="250" t="s">
        <v>184</v>
      </c>
      <c r="B96" s="251"/>
      <c r="C96" s="251"/>
      <c r="D96" s="248"/>
      <c r="E96" s="249"/>
      <c r="F96" s="19">
        <v>88</v>
      </c>
      <c r="G96" s="16">
        <f>SUM(G97:G98)</f>
        <v>0</v>
      </c>
      <c r="H96" s="17">
        <f>SUM(H97:H98)</f>
        <v>51835547.200000003</v>
      </c>
      <c r="I96" s="12">
        <f t="shared" si="2"/>
        <v>51835547.200000003</v>
      </c>
      <c r="J96" s="16">
        <f>SUM(J97:J98)</f>
        <v>0</v>
      </c>
      <c r="K96" s="17">
        <f>SUM(K97:K98)</f>
        <v>51110716</v>
      </c>
      <c r="L96" s="12">
        <f t="shared" si="3"/>
        <v>51110716</v>
      </c>
    </row>
    <row r="97" spans="1:12">
      <c r="A97" s="247" t="s">
        <v>241</v>
      </c>
      <c r="B97" s="248"/>
      <c r="C97" s="248"/>
      <c r="D97" s="248"/>
      <c r="E97" s="249"/>
      <c r="F97" s="19">
        <v>89</v>
      </c>
      <c r="G97" s="7"/>
      <c r="H97" s="8">
        <v>51835547.200000003</v>
      </c>
      <c r="I97" s="12">
        <f t="shared" si="2"/>
        <v>51835547.200000003</v>
      </c>
      <c r="J97" s="7"/>
      <c r="K97" s="8">
        <v>51110716</v>
      </c>
      <c r="L97" s="12">
        <f t="shared" si="3"/>
        <v>51110716</v>
      </c>
    </row>
    <row r="98" spans="1:12">
      <c r="A98" s="247" t="s">
        <v>301</v>
      </c>
      <c r="B98" s="248"/>
      <c r="C98" s="248"/>
      <c r="D98" s="248"/>
      <c r="E98" s="249"/>
      <c r="F98" s="19">
        <v>90</v>
      </c>
      <c r="G98" s="7"/>
      <c r="H98" s="8"/>
      <c r="I98" s="12">
        <f t="shared" si="2"/>
        <v>0</v>
      </c>
      <c r="J98" s="7"/>
      <c r="K98" s="8"/>
      <c r="L98" s="12">
        <f t="shared" si="3"/>
        <v>0</v>
      </c>
    </row>
    <row r="99" spans="1:12">
      <c r="A99" s="250" t="s">
        <v>302</v>
      </c>
      <c r="B99" s="251"/>
      <c r="C99" s="251"/>
      <c r="D99" s="248"/>
      <c r="E99" s="249"/>
      <c r="F99" s="19">
        <v>91</v>
      </c>
      <c r="G99" s="7"/>
      <c r="H99" s="8"/>
      <c r="I99" s="12">
        <f t="shared" si="2"/>
        <v>0</v>
      </c>
      <c r="J99" s="7"/>
      <c r="K99" s="8"/>
      <c r="L99" s="12">
        <f t="shared" si="3"/>
        <v>0</v>
      </c>
    </row>
    <row r="100" spans="1:12">
      <c r="A100" s="250" t="s">
        <v>185</v>
      </c>
      <c r="B100" s="251"/>
      <c r="C100" s="251"/>
      <c r="D100" s="248"/>
      <c r="E100" s="249"/>
      <c r="F100" s="19">
        <v>92</v>
      </c>
      <c r="G100" s="16">
        <f>SUM(G101:G106)</f>
        <v>0</v>
      </c>
      <c r="H100" s="17">
        <f>SUM(H101:H106)</f>
        <v>763096971.71000004</v>
      </c>
      <c r="I100" s="12">
        <f t="shared" si="2"/>
        <v>763096971.71000004</v>
      </c>
      <c r="J100" s="16">
        <f>SUM(J101:J106)</f>
        <v>0</v>
      </c>
      <c r="K100" s="17">
        <f>SUM(K101:K106)</f>
        <v>794336860.80000007</v>
      </c>
      <c r="L100" s="12">
        <f t="shared" si="3"/>
        <v>794336860.80000007</v>
      </c>
    </row>
    <row r="101" spans="1:12">
      <c r="A101" s="247" t="s">
        <v>242</v>
      </c>
      <c r="B101" s="248"/>
      <c r="C101" s="248"/>
      <c r="D101" s="248"/>
      <c r="E101" s="249"/>
      <c r="F101" s="19">
        <v>93</v>
      </c>
      <c r="G101" s="7"/>
      <c r="H101" s="8">
        <v>275931648.67000002</v>
      </c>
      <c r="I101" s="12">
        <f t="shared" si="2"/>
        <v>275931648.67000002</v>
      </c>
      <c r="J101" s="7"/>
      <c r="K101" s="8">
        <v>289380841.47000003</v>
      </c>
      <c r="L101" s="12">
        <f t="shared" si="3"/>
        <v>289380841.47000003</v>
      </c>
    </row>
    <row r="102" spans="1:12">
      <c r="A102" s="247" t="s">
        <v>243</v>
      </c>
      <c r="B102" s="248"/>
      <c r="C102" s="248"/>
      <c r="D102" s="248"/>
      <c r="E102" s="249"/>
      <c r="F102" s="19">
        <v>94</v>
      </c>
      <c r="G102" s="7"/>
      <c r="H102" s="8"/>
      <c r="I102" s="12">
        <f t="shared" si="2"/>
        <v>0</v>
      </c>
      <c r="J102" s="7"/>
      <c r="K102" s="8"/>
      <c r="L102" s="12">
        <f t="shared" si="3"/>
        <v>0</v>
      </c>
    </row>
    <row r="103" spans="1:12">
      <c r="A103" s="247" t="s">
        <v>244</v>
      </c>
      <c r="B103" s="248"/>
      <c r="C103" s="248"/>
      <c r="D103" s="248"/>
      <c r="E103" s="249"/>
      <c r="F103" s="19">
        <v>95</v>
      </c>
      <c r="G103" s="7"/>
      <c r="H103" s="8">
        <v>486426267.25999999</v>
      </c>
      <c r="I103" s="12">
        <f t="shared" si="2"/>
        <v>486426267.25999999</v>
      </c>
      <c r="J103" s="7"/>
      <c r="K103" s="8">
        <v>504020202.37</v>
      </c>
      <c r="L103" s="12">
        <f t="shared" si="3"/>
        <v>504020202.37</v>
      </c>
    </row>
    <row r="104" spans="1:12" ht="19.5" customHeight="1">
      <c r="A104" s="247" t="s">
        <v>200</v>
      </c>
      <c r="B104" s="248"/>
      <c r="C104" s="248"/>
      <c r="D104" s="248"/>
      <c r="E104" s="249"/>
      <c r="F104" s="19">
        <v>96</v>
      </c>
      <c r="G104" s="7"/>
      <c r="H104" s="8">
        <v>272741.67</v>
      </c>
      <c r="I104" s="12">
        <f t="shared" si="2"/>
        <v>272741.67</v>
      </c>
      <c r="J104" s="7"/>
      <c r="K104" s="8">
        <v>458720.95</v>
      </c>
      <c r="L104" s="12">
        <f t="shared" si="3"/>
        <v>458720.95</v>
      </c>
    </row>
    <row r="105" spans="1:12">
      <c r="A105" s="247" t="s">
        <v>303</v>
      </c>
      <c r="B105" s="248"/>
      <c r="C105" s="248"/>
      <c r="D105" s="248"/>
      <c r="E105" s="249"/>
      <c r="F105" s="19">
        <v>97</v>
      </c>
      <c r="G105" s="7"/>
      <c r="H105" s="8">
        <v>466314.11</v>
      </c>
      <c r="I105" s="12">
        <f t="shared" si="2"/>
        <v>466314.11</v>
      </c>
      <c r="J105" s="7"/>
      <c r="K105" s="8">
        <v>477096.01</v>
      </c>
      <c r="L105" s="12">
        <f t="shared" si="3"/>
        <v>477096.01</v>
      </c>
    </row>
    <row r="106" spans="1:12">
      <c r="A106" s="247" t="s">
        <v>304</v>
      </c>
      <c r="B106" s="248"/>
      <c r="C106" s="248"/>
      <c r="D106" s="248"/>
      <c r="E106" s="249"/>
      <c r="F106" s="19">
        <v>98</v>
      </c>
      <c r="G106" s="7"/>
      <c r="H106" s="8"/>
      <c r="I106" s="12">
        <f t="shared" si="2"/>
        <v>0</v>
      </c>
      <c r="J106" s="7"/>
      <c r="K106" s="8"/>
      <c r="L106" s="12">
        <f t="shared" si="3"/>
        <v>0</v>
      </c>
    </row>
    <row r="107" spans="1:12" ht="33" customHeight="1">
      <c r="A107" s="250" t="s">
        <v>305</v>
      </c>
      <c r="B107" s="251"/>
      <c r="C107" s="251"/>
      <c r="D107" s="248"/>
      <c r="E107" s="249"/>
      <c r="F107" s="19">
        <v>99</v>
      </c>
      <c r="G107" s="7"/>
      <c r="H107" s="8"/>
      <c r="I107" s="12">
        <f t="shared" si="2"/>
        <v>0</v>
      </c>
      <c r="J107" s="7"/>
      <c r="K107" s="8"/>
      <c r="L107" s="12">
        <f t="shared" si="3"/>
        <v>0</v>
      </c>
    </row>
    <row r="108" spans="1:12">
      <c r="A108" s="250" t="s">
        <v>186</v>
      </c>
      <c r="B108" s="251"/>
      <c r="C108" s="251"/>
      <c r="D108" s="248"/>
      <c r="E108" s="249"/>
      <c r="F108" s="19">
        <v>100</v>
      </c>
      <c r="G108" s="16">
        <f>SUM(G109:G110)</f>
        <v>0</v>
      </c>
      <c r="H108" s="17">
        <f>SUM(H109:H110)</f>
        <v>0</v>
      </c>
      <c r="I108" s="12">
        <f t="shared" si="2"/>
        <v>0</v>
      </c>
      <c r="J108" s="16">
        <f>SUM(J109:J110)</f>
        <v>0</v>
      </c>
      <c r="K108" s="17">
        <f>SUM(K109:K110)</f>
        <v>0</v>
      </c>
      <c r="L108" s="12">
        <f t="shared" si="3"/>
        <v>0</v>
      </c>
    </row>
    <row r="109" spans="1:12">
      <c r="A109" s="247" t="s">
        <v>245</v>
      </c>
      <c r="B109" s="248"/>
      <c r="C109" s="248"/>
      <c r="D109" s="248"/>
      <c r="E109" s="249"/>
      <c r="F109" s="19">
        <v>101</v>
      </c>
      <c r="G109" s="7"/>
      <c r="H109" s="8"/>
      <c r="I109" s="12">
        <f t="shared" si="2"/>
        <v>0</v>
      </c>
      <c r="J109" s="7"/>
      <c r="K109" s="8"/>
      <c r="L109" s="12">
        <f t="shared" si="3"/>
        <v>0</v>
      </c>
    </row>
    <row r="110" spans="1:12">
      <c r="A110" s="247" t="s">
        <v>246</v>
      </c>
      <c r="B110" s="248"/>
      <c r="C110" s="248"/>
      <c r="D110" s="248"/>
      <c r="E110" s="249"/>
      <c r="F110" s="19">
        <v>102</v>
      </c>
      <c r="G110" s="7"/>
      <c r="H110" s="8"/>
      <c r="I110" s="12">
        <f t="shared" si="2"/>
        <v>0</v>
      </c>
      <c r="J110" s="7"/>
      <c r="K110" s="8"/>
      <c r="L110" s="12">
        <f t="shared" si="3"/>
        <v>0</v>
      </c>
    </row>
    <row r="111" spans="1:12">
      <c r="A111" s="250" t="s">
        <v>187</v>
      </c>
      <c r="B111" s="251"/>
      <c r="C111" s="251"/>
      <c r="D111" s="248"/>
      <c r="E111" s="249"/>
      <c r="F111" s="19">
        <v>103</v>
      </c>
      <c r="G111" s="16">
        <f>SUM(G112:G113)</f>
        <v>0</v>
      </c>
      <c r="H111" s="17">
        <f>SUM(H112:H113)</f>
        <v>87152901.049999997</v>
      </c>
      <c r="I111" s="12">
        <f t="shared" si="2"/>
        <v>87152901.049999997</v>
      </c>
      <c r="J111" s="16">
        <f>SUM(J112:J113)</f>
        <v>0</v>
      </c>
      <c r="K111" s="17">
        <f>SUM(K112:K113)</f>
        <v>80052547.989999995</v>
      </c>
      <c r="L111" s="12">
        <f t="shared" si="3"/>
        <v>80052547.989999995</v>
      </c>
    </row>
    <row r="112" spans="1:12">
      <c r="A112" s="247" t="s">
        <v>247</v>
      </c>
      <c r="B112" s="248"/>
      <c r="C112" s="248"/>
      <c r="D112" s="248"/>
      <c r="E112" s="249"/>
      <c r="F112" s="19">
        <v>104</v>
      </c>
      <c r="G112" s="7"/>
      <c r="H112" s="8">
        <v>87152901.049999997</v>
      </c>
      <c r="I112" s="12">
        <f t="shared" si="2"/>
        <v>87152901.049999997</v>
      </c>
      <c r="J112" s="7"/>
      <c r="K112" s="8">
        <v>80052547.989999995</v>
      </c>
      <c r="L112" s="12">
        <f t="shared" si="3"/>
        <v>80052547.989999995</v>
      </c>
    </row>
    <row r="113" spans="1:12">
      <c r="A113" s="247" t="s">
        <v>248</v>
      </c>
      <c r="B113" s="248"/>
      <c r="C113" s="248"/>
      <c r="D113" s="248"/>
      <c r="E113" s="249"/>
      <c r="F113" s="19">
        <v>105</v>
      </c>
      <c r="G113" s="7"/>
      <c r="H113" s="8"/>
      <c r="I113" s="12">
        <f t="shared" si="2"/>
        <v>0</v>
      </c>
      <c r="J113" s="7"/>
      <c r="K113" s="8"/>
      <c r="L113" s="12">
        <f t="shared" si="3"/>
        <v>0</v>
      </c>
    </row>
    <row r="114" spans="1:12">
      <c r="A114" s="250" t="s">
        <v>306</v>
      </c>
      <c r="B114" s="251"/>
      <c r="C114" s="251"/>
      <c r="D114" s="248"/>
      <c r="E114" s="249"/>
      <c r="F114" s="19">
        <v>106</v>
      </c>
      <c r="G114" s="7"/>
      <c r="H114" s="8"/>
      <c r="I114" s="12">
        <f t="shared" si="2"/>
        <v>0</v>
      </c>
      <c r="J114" s="7"/>
      <c r="K114" s="8"/>
      <c r="L114" s="12">
        <f t="shared" si="3"/>
        <v>0</v>
      </c>
    </row>
    <row r="115" spans="1:12">
      <c r="A115" s="250" t="s">
        <v>188</v>
      </c>
      <c r="B115" s="251"/>
      <c r="C115" s="251"/>
      <c r="D115" s="248"/>
      <c r="E115" s="249"/>
      <c r="F115" s="19">
        <v>107</v>
      </c>
      <c r="G115" s="16">
        <f>SUM(G116:G118)</f>
        <v>0</v>
      </c>
      <c r="H115" s="17">
        <f>SUM(H116:H118)</f>
        <v>66985752.879999995</v>
      </c>
      <c r="I115" s="12">
        <f t="shared" si="2"/>
        <v>66985752.879999995</v>
      </c>
      <c r="J115" s="16">
        <f>SUM(J116:J118)</f>
        <v>0</v>
      </c>
      <c r="K115" s="17">
        <f>SUM(K116:K118)</f>
        <v>65520979.719999999</v>
      </c>
      <c r="L115" s="12">
        <f t="shared" si="3"/>
        <v>65520979.719999999</v>
      </c>
    </row>
    <row r="116" spans="1:12">
      <c r="A116" s="247" t="s">
        <v>230</v>
      </c>
      <c r="B116" s="248"/>
      <c r="C116" s="248"/>
      <c r="D116" s="248"/>
      <c r="E116" s="249"/>
      <c r="F116" s="19">
        <v>108</v>
      </c>
      <c r="G116" s="7"/>
      <c r="H116" s="8">
        <v>66246968.299999997</v>
      </c>
      <c r="I116" s="12">
        <f t="shared" si="2"/>
        <v>66246968.299999997</v>
      </c>
      <c r="J116" s="7"/>
      <c r="K116" s="8">
        <v>65342248.060000002</v>
      </c>
      <c r="L116" s="12">
        <f t="shared" si="3"/>
        <v>65342248.060000002</v>
      </c>
    </row>
    <row r="117" spans="1:12">
      <c r="A117" s="247" t="s">
        <v>231</v>
      </c>
      <c r="B117" s="248"/>
      <c r="C117" s="248"/>
      <c r="D117" s="248"/>
      <c r="E117" s="249"/>
      <c r="F117" s="19">
        <v>109</v>
      </c>
      <c r="G117" s="7"/>
      <c r="H117" s="8"/>
      <c r="I117" s="12">
        <f t="shared" si="2"/>
        <v>0</v>
      </c>
      <c r="J117" s="7"/>
      <c r="K117" s="8"/>
      <c r="L117" s="12">
        <f t="shared" si="3"/>
        <v>0</v>
      </c>
    </row>
    <row r="118" spans="1:12">
      <c r="A118" s="247" t="s">
        <v>232</v>
      </c>
      <c r="B118" s="248"/>
      <c r="C118" s="248"/>
      <c r="D118" s="248"/>
      <c r="E118" s="249"/>
      <c r="F118" s="19">
        <v>110</v>
      </c>
      <c r="G118" s="7"/>
      <c r="H118" s="8">
        <v>738784.58</v>
      </c>
      <c r="I118" s="12">
        <f t="shared" si="2"/>
        <v>738784.58</v>
      </c>
      <c r="J118" s="7"/>
      <c r="K118" s="8">
        <v>178731.66</v>
      </c>
      <c r="L118" s="12">
        <f t="shared" si="3"/>
        <v>178731.66</v>
      </c>
    </row>
    <row r="119" spans="1:12">
      <c r="A119" s="250" t="s">
        <v>189</v>
      </c>
      <c r="B119" s="251"/>
      <c r="C119" s="251"/>
      <c r="D119" s="248"/>
      <c r="E119" s="249"/>
      <c r="F119" s="19">
        <v>111</v>
      </c>
      <c r="G119" s="16">
        <f>SUM(G120:G123)</f>
        <v>0</v>
      </c>
      <c r="H119" s="17">
        <f>SUM(H120:H123)</f>
        <v>67627604.829999998</v>
      </c>
      <c r="I119" s="12">
        <f t="shared" si="2"/>
        <v>67627604.829999998</v>
      </c>
      <c r="J119" s="16">
        <f>SUM(J120:J123)</f>
        <v>0</v>
      </c>
      <c r="K119" s="17">
        <f>SUM(K120:K123)</f>
        <v>59442330.880000003</v>
      </c>
      <c r="L119" s="12">
        <f t="shared" si="3"/>
        <v>59442330.880000003</v>
      </c>
    </row>
    <row r="120" spans="1:12">
      <c r="A120" s="247" t="s">
        <v>233</v>
      </c>
      <c r="B120" s="248"/>
      <c r="C120" s="248"/>
      <c r="D120" s="248"/>
      <c r="E120" s="249"/>
      <c r="F120" s="19">
        <v>112</v>
      </c>
      <c r="G120" s="7"/>
      <c r="H120" s="8">
        <v>28463904.699999999</v>
      </c>
      <c r="I120" s="12">
        <f t="shared" si="2"/>
        <v>28463904.699999999</v>
      </c>
      <c r="J120" s="7"/>
      <c r="K120" s="8">
        <v>25109236.960000001</v>
      </c>
      <c r="L120" s="12">
        <f t="shared" si="3"/>
        <v>25109236.960000001</v>
      </c>
    </row>
    <row r="121" spans="1:12">
      <c r="A121" s="247" t="s">
        <v>234</v>
      </c>
      <c r="B121" s="248"/>
      <c r="C121" s="248"/>
      <c r="D121" s="248"/>
      <c r="E121" s="249"/>
      <c r="F121" s="19">
        <v>113</v>
      </c>
      <c r="G121" s="7"/>
      <c r="H121" s="8">
        <v>3061528.53</v>
      </c>
      <c r="I121" s="12">
        <f t="shared" si="2"/>
        <v>3061528.53</v>
      </c>
      <c r="J121" s="7"/>
      <c r="K121" s="8">
        <v>2710417.78</v>
      </c>
      <c r="L121" s="12">
        <f t="shared" si="3"/>
        <v>2710417.78</v>
      </c>
    </row>
    <row r="122" spans="1:12">
      <c r="A122" s="247" t="s">
        <v>235</v>
      </c>
      <c r="B122" s="248"/>
      <c r="C122" s="248"/>
      <c r="D122" s="248"/>
      <c r="E122" s="249"/>
      <c r="F122" s="19">
        <v>114</v>
      </c>
      <c r="G122" s="7"/>
      <c r="H122" s="8"/>
      <c r="I122" s="12">
        <f t="shared" si="2"/>
        <v>0</v>
      </c>
      <c r="J122" s="7"/>
      <c r="K122" s="8"/>
      <c r="L122" s="12">
        <f t="shared" si="3"/>
        <v>0</v>
      </c>
    </row>
    <row r="123" spans="1:12">
      <c r="A123" s="247" t="s">
        <v>236</v>
      </c>
      <c r="B123" s="248"/>
      <c r="C123" s="248"/>
      <c r="D123" s="248"/>
      <c r="E123" s="249"/>
      <c r="F123" s="19">
        <v>115</v>
      </c>
      <c r="G123" s="7"/>
      <c r="H123" s="8">
        <v>36102171.600000001</v>
      </c>
      <c r="I123" s="12">
        <f t="shared" si="2"/>
        <v>36102171.600000001</v>
      </c>
      <c r="J123" s="7"/>
      <c r="K123" s="8">
        <v>31622676.140000001</v>
      </c>
      <c r="L123" s="12">
        <f t="shared" si="3"/>
        <v>31622676.140000001</v>
      </c>
    </row>
    <row r="124" spans="1:12" ht="26.25" customHeight="1">
      <c r="A124" s="250" t="s">
        <v>190</v>
      </c>
      <c r="B124" s="251"/>
      <c r="C124" s="251"/>
      <c r="D124" s="248"/>
      <c r="E124" s="249"/>
      <c r="F124" s="19">
        <v>116</v>
      </c>
      <c r="G124" s="16">
        <f>SUM(G125:G126)</f>
        <v>0</v>
      </c>
      <c r="H124" s="17">
        <f>SUM(H125:H126)</f>
        <v>18354845.27</v>
      </c>
      <c r="I124" s="12">
        <f t="shared" si="2"/>
        <v>18354845.27</v>
      </c>
      <c r="J124" s="16">
        <f>SUM(J125:J126)</f>
        <v>0</v>
      </c>
      <c r="K124" s="17">
        <f>SUM(K125:K126)</f>
        <v>16333345.93</v>
      </c>
      <c r="L124" s="12">
        <f t="shared" si="3"/>
        <v>16333345.93</v>
      </c>
    </row>
    <row r="125" spans="1:12">
      <c r="A125" s="247" t="s">
        <v>237</v>
      </c>
      <c r="B125" s="248"/>
      <c r="C125" s="248"/>
      <c r="D125" s="248"/>
      <c r="E125" s="249"/>
      <c r="F125" s="19">
        <v>117</v>
      </c>
      <c r="G125" s="7"/>
      <c r="H125" s="8"/>
      <c r="I125" s="12">
        <f t="shared" si="2"/>
        <v>0</v>
      </c>
      <c r="J125" s="7"/>
      <c r="K125" s="8"/>
      <c r="L125" s="12">
        <f t="shared" si="3"/>
        <v>0</v>
      </c>
    </row>
    <row r="126" spans="1:12">
      <c r="A126" s="247" t="s">
        <v>238</v>
      </c>
      <c r="B126" s="248"/>
      <c r="C126" s="248"/>
      <c r="D126" s="248"/>
      <c r="E126" s="249"/>
      <c r="F126" s="19">
        <v>118</v>
      </c>
      <c r="G126" s="7"/>
      <c r="H126" s="8">
        <v>18354845.27</v>
      </c>
      <c r="I126" s="12">
        <f t="shared" si="2"/>
        <v>18354845.27</v>
      </c>
      <c r="J126" s="7"/>
      <c r="K126" s="8">
        <v>16333345.93</v>
      </c>
      <c r="L126" s="12">
        <f t="shared" si="3"/>
        <v>16333345.93</v>
      </c>
    </row>
    <row r="127" spans="1:12">
      <c r="A127" s="250" t="s">
        <v>191</v>
      </c>
      <c r="B127" s="251"/>
      <c r="C127" s="251"/>
      <c r="D127" s="248"/>
      <c r="E127" s="249"/>
      <c r="F127" s="19">
        <v>119</v>
      </c>
      <c r="G127" s="16">
        <f>G79+G99+G100+G107+G108+G111+G114+G115+G119+G124</f>
        <v>0</v>
      </c>
      <c r="H127" s="12">
        <f>H79+H99+H100+H107+H108+H111+H114+H115+H119+H124</f>
        <v>1849143998.3899999</v>
      </c>
      <c r="I127" s="12">
        <f t="shared" si="2"/>
        <v>1849143998.3899999</v>
      </c>
      <c r="J127" s="16">
        <f>J79+J99+J100+J107+J108+J111+J114+J115+J119+J124</f>
        <v>0</v>
      </c>
      <c r="K127" s="12">
        <f>K79+K99+K100+K107+K108+K111+K114+K115+K119+K124</f>
        <v>1909038582.2600005</v>
      </c>
      <c r="L127" s="12">
        <f t="shared" si="3"/>
        <v>1909038582.2600005</v>
      </c>
    </row>
    <row r="128" spans="1:12">
      <c r="A128" s="258" t="s">
        <v>35</v>
      </c>
      <c r="B128" s="259"/>
      <c r="C128" s="259"/>
      <c r="D128" s="260"/>
      <c r="E128" s="261"/>
      <c r="F128" s="21">
        <v>120</v>
      </c>
      <c r="G128" s="9"/>
      <c r="H128" s="10"/>
      <c r="I128" s="13">
        <f t="shared" si="2"/>
        <v>0</v>
      </c>
      <c r="J128" s="9"/>
      <c r="K128" s="10"/>
      <c r="L128" s="13">
        <f t="shared" si="3"/>
        <v>0</v>
      </c>
    </row>
    <row r="129" spans="1:12">
      <c r="A129" s="262" t="s">
        <v>57</v>
      </c>
      <c r="B129" s="263"/>
      <c r="C129" s="263"/>
      <c r="D129" s="263"/>
      <c r="E129" s="263"/>
      <c r="F129" s="263"/>
      <c r="G129" s="263"/>
      <c r="H129" s="263"/>
      <c r="I129" s="263"/>
      <c r="J129" s="263"/>
      <c r="K129" s="263"/>
      <c r="L129" s="264"/>
    </row>
    <row r="130" spans="1:12">
      <c r="A130" s="265" t="s">
        <v>58</v>
      </c>
      <c r="B130" s="266"/>
      <c r="C130" s="266"/>
      <c r="D130" s="266"/>
      <c r="E130" s="266"/>
      <c r="F130" s="18">
        <v>121</v>
      </c>
      <c r="G130" s="14">
        <f>SUM(G131:G132)</f>
        <v>0</v>
      </c>
      <c r="H130" s="15">
        <f>SUM(H131:H132)</f>
        <v>0</v>
      </c>
      <c r="I130" s="11">
        <f>G130+H130</f>
        <v>0</v>
      </c>
      <c r="J130" s="14">
        <f>SUM(J131:J132)</f>
        <v>0</v>
      </c>
      <c r="K130" s="15">
        <f>SUM(K131:K132)</f>
        <v>0</v>
      </c>
      <c r="L130" s="11">
        <f>J130+K130</f>
        <v>0</v>
      </c>
    </row>
    <row r="131" spans="1:12">
      <c r="A131" s="252" t="s">
        <v>100</v>
      </c>
      <c r="B131" s="253"/>
      <c r="C131" s="253"/>
      <c r="D131" s="253"/>
      <c r="E131" s="254"/>
      <c r="F131" s="19">
        <v>122</v>
      </c>
      <c r="G131" s="7"/>
      <c r="H131" s="8"/>
      <c r="I131" s="12">
        <f>G131+H131</f>
        <v>0</v>
      </c>
      <c r="J131" s="7"/>
      <c r="K131" s="8"/>
      <c r="L131" s="12">
        <f>J131+K131</f>
        <v>0</v>
      </c>
    </row>
    <row r="132" spans="1:12">
      <c r="A132" s="255" t="s">
        <v>101</v>
      </c>
      <c r="B132" s="256"/>
      <c r="C132" s="256"/>
      <c r="D132" s="256"/>
      <c r="E132" s="257"/>
      <c r="F132" s="20">
        <v>123</v>
      </c>
      <c r="G132" s="9"/>
      <c r="H132" s="10"/>
      <c r="I132" s="13">
        <f>G132+H132</f>
        <v>0</v>
      </c>
      <c r="J132" s="9"/>
      <c r="K132" s="10"/>
      <c r="L132" s="13">
        <f>J132+K132</f>
        <v>0</v>
      </c>
    </row>
    <row r="133" spans="1:12">
      <c r="A133" s="43" t="s">
        <v>102</v>
      </c>
      <c r="B133" s="1"/>
      <c r="C133" s="1"/>
      <c r="D133" s="1"/>
      <c r="E133" s="1" t="s">
        <v>412</v>
      </c>
      <c r="F133" s="1"/>
      <c r="G133" s="1"/>
      <c r="H133" s="2"/>
      <c r="I133" s="2"/>
      <c r="J133" s="2"/>
      <c r="K133" s="3"/>
      <c r="L133" s="3"/>
    </row>
  </sheetData>
  <mergeCells count="135">
    <mergeCell ref="A1:K1"/>
    <mergeCell ref="A2:K2"/>
    <mergeCell ref="J4:L4"/>
    <mergeCell ref="A6:E6"/>
    <mergeCell ref="K3:L3"/>
    <mergeCell ref="F3:G3"/>
    <mergeCell ref="A7:L7"/>
    <mergeCell ref="A8:E8"/>
    <mergeCell ref="A4:E5"/>
    <mergeCell ref="F4:F5"/>
    <mergeCell ref="G4:I4"/>
    <mergeCell ref="A16:E16"/>
    <mergeCell ref="A9:E9"/>
    <mergeCell ref="A10:E10"/>
    <mergeCell ref="A11:E11"/>
    <mergeCell ref="A12:E12"/>
    <mergeCell ref="A13:E13"/>
    <mergeCell ref="A14:E14"/>
    <mergeCell ref="A15:E15"/>
    <mergeCell ref="A27:E27"/>
    <mergeCell ref="A28:E28"/>
    <mergeCell ref="A17:E17"/>
    <mergeCell ref="A18:E18"/>
    <mergeCell ref="A19:E19"/>
    <mergeCell ref="A20:E20"/>
    <mergeCell ref="A21:E21"/>
    <mergeCell ref="A22:E22"/>
    <mergeCell ref="A23:E23"/>
    <mergeCell ref="A24:E24"/>
    <mergeCell ref="A25:E25"/>
    <mergeCell ref="A26:E26"/>
    <mergeCell ref="A39:E39"/>
    <mergeCell ref="A38:E38"/>
    <mergeCell ref="A40:E40"/>
    <mergeCell ref="A29:E29"/>
    <mergeCell ref="A30:E30"/>
    <mergeCell ref="A31:E31"/>
    <mergeCell ref="A32:E32"/>
    <mergeCell ref="A33:E33"/>
    <mergeCell ref="A34:E34"/>
    <mergeCell ref="A35:E35"/>
    <mergeCell ref="A36:E36"/>
    <mergeCell ref="A37:E37"/>
    <mergeCell ref="A51:E51"/>
    <mergeCell ref="A52:E52"/>
    <mergeCell ref="A41:E41"/>
    <mergeCell ref="A42:E42"/>
    <mergeCell ref="A43:E43"/>
    <mergeCell ref="A44:E44"/>
    <mergeCell ref="A45:E45"/>
    <mergeCell ref="A46:E46"/>
    <mergeCell ref="A47:E47"/>
    <mergeCell ref="A48:E48"/>
    <mergeCell ref="A49:E49"/>
    <mergeCell ref="A50:E50"/>
    <mergeCell ref="A63:E63"/>
    <mergeCell ref="A64:E64"/>
    <mergeCell ref="A53:E53"/>
    <mergeCell ref="A54:E54"/>
    <mergeCell ref="A55:E55"/>
    <mergeCell ref="A56:E56"/>
    <mergeCell ref="A57:E57"/>
    <mergeCell ref="A58:E58"/>
    <mergeCell ref="A59:E59"/>
    <mergeCell ref="A60:E60"/>
    <mergeCell ref="A61:E61"/>
    <mergeCell ref="A62:E62"/>
    <mergeCell ref="A75:E75"/>
    <mergeCell ref="A76:E76"/>
    <mergeCell ref="A65:E65"/>
    <mergeCell ref="A66:E66"/>
    <mergeCell ref="A67:E67"/>
    <mergeCell ref="A68:E68"/>
    <mergeCell ref="A69:E69"/>
    <mergeCell ref="A70:E70"/>
    <mergeCell ref="A71:E71"/>
    <mergeCell ref="A72:E72"/>
    <mergeCell ref="A73:E73"/>
    <mergeCell ref="A74:E74"/>
    <mergeCell ref="A87:E87"/>
    <mergeCell ref="A88:E88"/>
    <mergeCell ref="A77:E77"/>
    <mergeCell ref="A78:L78"/>
    <mergeCell ref="A79:E79"/>
    <mergeCell ref="A80:E80"/>
    <mergeCell ref="A81:E81"/>
    <mergeCell ref="A82:E82"/>
    <mergeCell ref="A83:E83"/>
    <mergeCell ref="A84:E84"/>
    <mergeCell ref="A85:E85"/>
    <mergeCell ref="A86:E86"/>
    <mergeCell ref="A99:E99"/>
    <mergeCell ref="A100:E100"/>
    <mergeCell ref="A89:E89"/>
    <mergeCell ref="A90:E90"/>
    <mergeCell ref="A91:E91"/>
    <mergeCell ref="A92:E92"/>
    <mergeCell ref="A93:E93"/>
    <mergeCell ref="A94:E94"/>
    <mergeCell ref="A95:E95"/>
    <mergeCell ref="A96:E96"/>
    <mergeCell ref="A97:E97"/>
    <mergeCell ref="A98:E98"/>
    <mergeCell ref="A111:E111"/>
    <mergeCell ref="A112:E112"/>
    <mergeCell ref="A101:E101"/>
    <mergeCell ref="A102:E102"/>
    <mergeCell ref="A103:E103"/>
    <mergeCell ref="A104:E104"/>
    <mergeCell ref="A105:E105"/>
    <mergeCell ref="A106:E106"/>
    <mergeCell ref="A107:E107"/>
    <mergeCell ref="A108:E108"/>
    <mergeCell ref="A109:E109"/>
    <mergeCell ref="A110:E110"/>
    <mergeCell ref="A129:L129"/>
    <mergeCell ref="A130:E130"/>
    <mergeCell ref="A119:E119"/>
    <mergeCell ref="A120:E120"/>
    <mergeCell ref="A113:E113"/>
    <mergeCell ref="A114:E114"/>
    <mergeCell ref="A115:E115"/>
    <mergeCell ref="A116:E116"/>
    <mergeCell ref="A117:E117"/>
    <mergeCell ref="A118:E118"/>
    <mergeCell ref="A121:E121"/>
    <mergeCell ref="A122:E122"/>
    <mergeCell ref="A123:E123"/>
    <mergeCell ref="A124:E124"/>
    <mergeCell ref="A131:E131"/>
    <mergeCell ref="A132:E132"/>
    <mergeCell ref="A125:E125"/>
    <mergeCell ref="A126:E126"/>
    <mergeCell ref="A127:E127"/>
    <mergeCell ref="A128:E128"/>
  </mergeCells>
  <phoneticPr fontId="3" type="noConversion"/>
  <pageMargins left="0.75" right="0.75" top="1" bottom="1" header="0.5" footer="0.5"/>
  <pageSetup paperSize="9" scale="65" orientation="portrait" r:id="rId1"/>
  <headerFooter alignWithMargins="0"/>
  <rowBreaks count="1" manualBreakCount="1">
    <brk id="7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N100"/>
  <sheetViews>
    <sheetView view="pageBreakPreview" zoomScale="110" workbookViewId="0">
      <selection activeCell="H78" sqref="H78"/>
    </sheetView>
  </sheetViews>
  <sheetFormatPr defaultRowHeight="12.75"/>
  <cols>
    <col min="14" max="14" width="11.28515625" bestFit="1" customWidth="1"/>
  </cols>
  <sheetData>
    <row r="1" spans="1:14" ht="15.75">
      <c r="A1" s="302" t="s">
        <v>209</v>
      </c>
      <c r="B1" s="303"/>
      <c r="C1" s="303"/>
      <c r="D1" s="303"/>
      <c r="E1" s="303"/>
      <c r="F1" s="303"/>
      <c r="G1" s="303"/>
      <c r="H1" s="304"/>
      <c r="I1" s="304"/>
      <c r="J1" s="305"/>
      <c r="K1" s="44"/>
      <c r="L1" s="45"/>
    </row>
    <row r="2" spans="1:14">
      <c r="A2" s="306" t="s">
        <v>414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</row>
    <row r="3" spans="1:14">
      <c r="A3" s="46"/>
      <c r="B3" s="47"/>
      <c r="C3" s="47"/>
      <c r="D3" s="116"/>
      <c r="E3" s="116"/>
      <c r="F3" s="116"/>
      <c r="G3" s="116"/>
      <c r="H3" s="116"/>
      <c r="I3" s="22"/>
      <c r="J3" s="22"/>
      <c r="K3" s="307" t="s">
        <v>61</v>
      </c>
      <c r="L3" s="307"/>
    </row>
    <row r="4" spans="1:14" ht="12.75" customHeight="1">
      <c r="A4" s="276" t="s">
        <v>2</v>
      </c>
      <c r="B4" s="277"/>
      <c r="C4" s="277"/>
      <c r="D4" s="277"/>
      <c r="E4" s="278"/>
      <c r="F4" s="282" t="s">
        <v>228</v>
      </c>
      <c r="G4" s="284" t="s">
        <v>260</v>
      </c>
      <c r="H4" s="285"/>
      <c r="I4" s="286"/>
      <c r="J4" s="284" t="s">
        <v>261</v>
      </c>
      <c r="K4" s="285"/>
      <c r="L4" s="286"/>
    </row>
    <row r="5" spans="1:14" ht="13.5" thickBot="1">
      <c r="A5" s="279"/>
      <c r="B5" s="280"/>
      <c r="C5" s="280"/>
      <c r="D5" s="280"/>
      <c r="E5" s="281"/>
      <c r="F5" s="283"/>
      <c r="G5" s="36" t="s">
        <v>369</v>
      </c>
      <c r="H5" s="37" t="s">
        <v>370</v>
      </c>
      <c r="I5" s="38" t="s">
        <v>371</v>
      </c>
      <c r="J5" s="36" t="s">
        <v>369</v>
      </c>
      <c r="K5" s="37" t="s">
        <v>370</v>
      </c>
      <c r="L5" s="38" t="s">
        <v>371</v>
      </c>
    </row>
    <row r="6" spans="1:14">
      <c r="A6" s="291">
        <v>1</v>
      </c>
      <c r="B6" s="292"/>
      <c r="C6" s="292"/>
      <c r="D6" s="292"/>
      <c r="E6" s="293"/>
      <c r="F6" s="39">
        <v>2</v>
      </c>
      <c r="G6" s="40">
        <v>3</v>
      </c>
      <c r="H6" s="41">
        <v>4</v>
      </c>
      <c r="I6" s="42" t="s">
        <v>59</v>
      </c>
      <c r="J6" s="40">
        <v>6</v>
      </c>
      <c r="K6" s="41">
        <v>7</v>
      </c>
      <c r="L6" s="42" t="s">
        <v>60</v>
      </c>
    </row>
    <row r="7" spans="1:14">
      <c r="A7" s="299" t="s">
        <v>103</v>
      </c>
      <c r="B7" s="300"/>
      <c r="C7" s="300"/>
      <c r="D7" s="300"/>
      <c r="E7" s="301"/>
      <c r="F7" s="18">
        <v>124</v>
      </c>
      <c r="G7" s="14">
        <f>SUM(G8:G15)</f>
        <v>0</v>
      </c>
      <c r="H7" s="154">
        <f>SUM(H8:H15)</f>
        <v>513949812.33000004</v>
      </c>
      <c r="I7" s="154">
        <f>G7+H7</f>
        <v>513949812.33000004</v>
      </c>
      <c r="J7" s="14">
        <f>SUM(J8:J15)</f>
        <v>0</v>
      </c>
      <c r="K7" s="15">
        <f>SUM(K8:K15)</f>
        <v>518203456.6699999</v>
      </c>
      <c r="L7" s="11">
        <f>J7+K7</f>
        <v>518203456.6699999</v>
      </c>
    </row>
    <row r="8" spans="1:14">
      <c r="A8" s="298" t="s">
        <v>201</v>
      </c>
      <c r="B8" s="296"/>
      <c r="C8" s="296"/>
      <c r="D8" s="296"/>
      <c r="E8" s="297"/>
      <c r="F8" s="19">
        <v>125</v>
      </c>
      <c r="G8" s="7"/>
      <c r="H8" s="155">
        <v>521718536.30000001</v>
      </c>
      <c r="I8" s="156">
        <f t="shared" ref="I8:I71" si="0">G8+H8</f>
        <v>521718536.30000001</v>
      </c>
      <c r="J8" s="7"/>
      <c r="K8" s="8">
        <v>547252466.05999994</v>
      </c>
      <c r="L8" s="12">
        <f t="shared" ref="L8:L71" si="1">J8+K8</f>
        <v>547252466.05999994</v>
      </c>
      <c r="N8" s="362"/>
    </row>
    <row r="9" spans="1:14">
      <c r="A9" s="298" t="s">
        <v>202</v>
      </c>
      <c r="B9" s="296"/>
      <c r="C9" s="296"/>
      <c r="D9" s="296"/>
      <c r="E9" s="297"/>
      <c r="F9" s="19">
        <v>126</v>
      </c>
      <c r="G9" s="7"/>
      <c r="H9" s="157">
        <v>650017.72</v>
      </c>
      <c r="I9" s="156">
        <f t="shared" si="0"/>
        <v>650017.72</v>
      </c>
      <c r="J9" s="7"/>
      <c r="K9" s="8">
        <v>594394.18999999994</v>
      </c>
      <c r="L9" s="12">
        <f t="shared" si="1"/>
        <v>594394.18999999994</v>
      </c>
      <c r="N9" s="362"/>
    </row>
    <row r="10" spans="1:14" ht="25.5" customHeight="1">
      <c r="A10" s="298" t="s">
        <v>203</v>
      </c>
      <c r="B10" s="296"/>
      <c r="C10" s="296"/>
      <c r="D10" s="296"/>
      <c r="E10" s="297"/>
      <c r="F10" s="19">
        <v>127</v>
      </c>
      <c r="G10" s="7"/>
      <c r="H10" s="157">
        <v>-3920485.62</v>
      </c>
      <c r="I10" s="156">
        <f t="shared" si="0"/>
        <v>-3920485.62</v>
      </c>
      <c r="J10" s="7"/>
      <c r="K10" s="8">
        <v>-1988216.07</v>
      </c>
      <c r="L10" s="12">
        <f t="shared" si="1"/>
        <v>-1988216.07</v>
      </c>
    </row>
    <row r="11" spans="1:14">
      <c r="A11" s="298" t="s">
        <v>204</v>
      </c>
      <c r="B11" s="296"/>
      <c r="C11" s="296"/>
      <c r="D11" s="296"/>
      <c r="E11" s="297"/>
      <c r="F11" s="19">
        <v>128</v>
      </c>
      <c r="G11" s="7"/>
      <c r="H11" s="8">
        <v>-7010817.0700000003</v>
      </c>
      <c r="I11" s="156">
        <f t="shared" si="0"/>
        <v>-7010817.0700000003</v>
      </c>
      <c r="J11" s="7"/>
      <c r="K11" s="8">
        <v>-8008776.9699999997</v>
      </c>
      <c r="L11" s="12">
        <f t="shared" si="1"/>
        <v>-8008776.9699999997</v>
      </c>
    </row>
    <row r="12" spans="1:14">
      <c r="A12" s="298" t="s">
        <v>205</v>
      </c>
      <c r="B12" s="296"/>
      <c r="C12" s="296"/>
      <c r="D12" s="296"/>
      <c r="E12" s="297"/>
      <c r="F12" s="19">
        <v>129</v>
      </c>
      <c r="G12" s="7"/>
      <c r="H12" s="8">
        <v>-6140462.9400000004</v>
      </c>
      <c r="I12" s="156">
        <f t="shared" si="0"/>
        <v>-6140462.9400000004</v>
      </c>
      <c r="J12" s="7"/>
      <c r="K12" s="8">
        <v>-5884175.04</v>
      </c>
      <c r="L12" s="12">
        <f t="shared" si="1"/>
        <v>-5884175.04</v>
      </c>
    </row>
    <row r="13" spans="1:14">
      <c r="A13" s="298" t="s">
        <v>206</v>
      </c>
      <c r="B13" s="296"/>
      <c r="C13" s="296"/>
      <c r="D13" s="296"/>
      <c r="E13" s="297"/>
      <c r="F13" s="19">
        <v>130</v>
      </c>
      <c r="G13" s="7"/>
      <c r="H13" s="155">
        <v>8257074.1900000004</v>
      </c>
      <c r="I13" s="156">
        <f t="shared" si="0"/>
        <v>8257074.1900000004</v>
      </c>
      <c r="J13" s="7"/>
      <c r="K13" s="8">
        <v>-13449192.800000001</v>
      </c>
      <c r="L13" s="12">
        <f t="shared" si="1"/>
        <v>-13449192.800000001</v>
      </c>
    </row>
    <row r="14" spans="1:14">
      <c r="A14" s="298" t="s">
        <v>207</v>
      </c>
      <c r="B14" s="296"/>
      <c r="C14" s="296"/>
      <c r="D14" s="296"/>
      <c r="E14" s="297"/>
      <c r="F14" s="19">
        <v>131</v>
      </c>
      <c r="G14" s="7"/>
      <c r="H14" s="155">
        <v>367904.37</v>
      </c>
      <c r="I14" s="156">
        <f t="shared" si="0"/>
        <v>367904.37</v>
      </c>
      <c r="J14" s="7"/>
      <c r="K14" s="8">
        <v>26505.759999999998</v>
      </c>
      <c r="L14" s="12">
        <f t="shared" si="1"/>
        <v>26505.759999999998</v>
      </c>
    </row>
    <row r="15" spans="1:14">
      <c r="A15" s="298" t="s">
        <v>249</v>
      </c>
      <c r="B15" s="296"/>
      <c r="C15" s="296"/>
      <c r="D15" s="296"/>
      <c r="E15" s="297"/>
      <c r="F15" s="19">
        <v>132</v>
      </c>
      <c r="G15" s="7"/>
      <c r="H15" s="8">
        <v>28045.38</v>
      </c>
      <c r="I15" s="12">
        <f t="shared" si="0"/>
        <v>28045.38</v>
      </c>
      <c r="J15" s="7"/>
      <c r="K15" s="8">
        <v>-339548.46</v>
      </c>
      <c r="L15" s="12">
        <f t="shared" si="1"/>
        <v>-339548.46</v>
      </c>
    </row>
    <row r="16" spans="1:14" ht="24.75" customHeight="1">
      <c r="A16" s="252" t="s">
        <v>104</v>
      </c>
      <c r="B16" s="296"/>
      <c r="C16" s="296"/>
      <c r="D16" s="296"/>
      <c r="E16" s="297"/>
      <c r="F16" s="19">
        <v>133</v>
      </c>
      <c r="G16" s="16">
        <f>G17+G18+G22+G23+G24+G28+G29</f>
        <v>0</v>
      </c>
      <c r="H16" s="17">
        <f>H17+H18+H22+H23+H24+H28+H29</f>
        <v>48233189.200000003</v>
      </c>
      <c r="I16" s="12">
        <f t="shared" si="0"/>
        <v>48233189.200000003</v>
      </c>
      <c r="J16" s="16">
        <f>J17+J18+J22+J23+J24+J28+J29</f>
        <v>0</v>
      </c>
      <c r="K16" s="17">
        <f>K17+K18+K22+K23+K24+K28+K29</f>
        <v>66332241.640000001</v>
      </c>
      <c r="L16" s="12">
        <f t="shared" si="1"/>
        <v>66332241.640000001</v>
      </c>
    </row>
    <row r="17" spans="1:12" ht="19.5" customHeight="1">
      <c r="A17" s="298" t="s">
        <v>226</v>
      </c>
      <c r="B17" s="296"/>
      <c r="C17" s="296"/>
      <c r="D17" s="296"/>
      <c r="E17" s="297"/>
      <c r="F17" s="19">
        <v>134</v>
      </c>
      <c r="G17" s="7"/>
      <c r="H17" s="8"/>
      <c r="I17" s="12">
        <f t="shared" si="0"/>
        <v>0</v>
      </c>
      <c r="J17" s="7"/>
      <c r="K17" s="8"/>
      <c r="L17" s="12">
        <f t="shared" si="1"/>
        <v>0</v>
      </c>
    </row>
    <row r="18" spans="1:12" ht="26.25" customHeight="1">
      <c r="A18" s="298" t="s">
        <v>210</v>
      </c>
      <c r="B18" s="296"/>
      <c r="C18" s="296"/>
      <c r="D18" s="296"/>
      <c r="E18" s="297"/>
      <c r="F18" s="19">
        <v>135</v>
      </c>
      <c r="G18" s="16">
        <f>SUM(G19:G21)</f>
        <v>0</v>
      </c>
      <c r="H18" s="17">
        <v>13233108.34</v>
      </c>
      <c r="I18" s="12">
        <f t="shared" si="0"/>
        <v>13233108.34</v>
      </c>
      <c r="J18" s="16">
        <f>SUM(J19:J21)</f>
        <v>0</v>
      </c>
      <c r="K18" s="17">
        <v>15163364.689999999</v>
      </c>
      <c r="L18" s="12">
        <f t="shared" si="1"/>
        <v>15163364.689999999</v>
      </c>
    </row>
    <row r="19" spans="1:12">
      <c r="A19" s="298" t="s">
        <v>250</v>
      </c>
      <c r="B19" s="296"/>
      <c r="C19" s="296"/>
      <c r="D19" s="296"/>
      <c r="E19" s="297"/>
      <c r="F19" s="19">
        <v>136</v>
      </c>
      <c r="G19" s="7"/>
      <c r="H19" s="8"/>
      <c r="I19" s="12">
        <f t="shared" si="0"/>
        <v>0</v>
      </c>
      <c r="J19" s="7"/>
      <c r="K19" s="8"/>
      <c r="L19" s="12">
        <f t="shared" si="1"/>
        <v>0</v>
      </c>
    </row>
    <row r="20" spans="1:12" ht="24" customHeight="1">
      <c r="A20" s="298" t="s">
        <v>56</v>
      </c>
      <c r="B20" s="296"/>
      <c r="C20" s="296"/>
      <c r="D20" s="296"/>
      <c r="E20" s="297"/>
      <c r="F20" s="19">
        <v>137</v>
      </c>
      <c r="G20" s="7"/>
      <c r="H20" s="8"/>
      <c r="I20" s="12">
        <f t="shared" si="0"/>
        <v>0</v>
      </c>
      <c r="J20" s="7"/>
      <c r="K20" s="8"/>
      <c r="L20" s="12">
        <f t="shared" si="1"/>
        <v>0</v>
      </c>
    </row>
    <row r="21" spans="1:12">
      <c r="A21" s="298" t="s">
        <v>251</v>
      </c>
      <c r="B21" s="296"/>
      <c r="C21" s="296"/>
      <c r="D21" s="296"/>
      <c r="E21" s="297"/>
      <c r="F21" s="19">
        <v>138</v>
      </c>
      <c r="G21" s="7"/>
      <c r="H21" s="8"/>
      <c r="I21" s="12">
        <f t="shared" si="0"/>
        <v>0</v>
      </c>
      <c r="J21" s="7"/>
      <c r="K21" s="8"/>
      <c r="L21" s="12">
        <f t="shared" si="1"/>
        <v>0</v>
      </c>
    </row>
    <row r="22" spans="1:12">
      <c r="A22" s="298" t="s">
        <v>252</v>
      </c>
      <c r="B22" s="296"/>
      <c r="C22" s="296"/>
      <c r="D22" s="296"/>
      <c r="E22" s="297"/>
      <c r="F22" s="19">
        <v>139</v>
      </c>
      <c r="G22" s="7"/>
      <c r="H22" s="8">
        <v>22656029.16</v>
      </c>
      <c r="I22" s="12">
        <f t="shared" si="0"/>
        <v>22656029.16</v>
      </c>
      <c r="J22" s="7"/>
      <c r="K22" s="8">
        <v>21351069.629999999</v>
      </c>
      <c r="L22" s="12">
        <f t="shared" si="1"/>
        <v>21351069.629999999</v>
      </c>
    </row>
    <row r="23" spans="1:12" ht="20.25" customHeight="1">
      <c r="A23" s="298" t="s">
        <v>282</v>
      </c>
      <c r="B23" s="296"/>
      <c r="C23" s="296"/>
      <c r="D23" s="296"/>
      <c r="E23" s="297"/>
      <c r="F23" s="19">
        <v>140</v>
      </c>
      <c r="G23" s="7"/>
      <c r="H23" s="8">
        <v>2162402.77</v>
      </c>
      <c r="I23" s="12">
        <f t="shared" si="0"/>
        <v>2162402.77</v>
      </c>
      <c r="J23" s="7"/>
      <c r="K23" s="8">
        <v>7395984.7800000003</v>
      </c>
      <c r="L23" s="12">
        <f t="shared" si="1"/>
        <v>7395984.7800000003</v>
      </c>
    </row>
    <row r="24" spans="1:12" ht="19.5" customHeight="1">
      <c r="A24" s="298" t="s">
        <v>105</v>
      </c>
      <c r="B24" s="296"/>
      <c r="C24" s="296"/>
      <c r="D24" s="296"/>
      <c r="E24" s="297"/>
      <c r="F24" s="19">
        <v>141</v>
      </c>
      <c r="G24" s="16">
        <f>SUM(G25:G27)</f>
        <v>0</v>
      </c>
      <c r="H24" s="17">
        <f>SUM(H25:H27)</f>
        <v>4091119.22</v>
      </c>
      <c r="I24" s="12">
        <f t="shared" si="0"/>
        <v>4091119.22</v>
      </c>
      <c r="J24" s="16">
        <f>SUM(J25:J27)</f>
        <v>0</v>
      </c>
      <c r="K24" s="17">
        <f>SUM(K25:K27)</f>
        <v>11948675.08</v>
      </c>
      <c r="L24" s="12">
        <f t="shared" si="1"/>
        <v>11948675.08</v>
      </c>
    </row>
    <row r="25" spans="1:12">
      <c r="A25" s="298" t="s">
        <v>253</v>
      </c>
      <c r="B25" s="296"/>
      <c r="C25" s="296"/>
      <c r="D25" s="296"/>
      <c r="E25" s="297"/>
      <c r="F25" s="19">
        <v>142</v>
      </c>
      <c r="G25" s="7"/>
      <c r="H25" s="8"/>
      <c r="I25" s="158">
        <f t="shared" si="0"/>
        <v>0</v>
      </c>
      <c r="J25" s="7"/>
      <c r="K25" s="8"/>
      <c r="L25" s="158">
        <f t="shared" si="1"/>
        <v>0</v>
      </c>
    </row>
    <row r="26" spans="1:12">
      <c r="A26" s="298" t="s">
        <v>254</v>
      </c>
      <c r="B26" s="296"/>
      <c r="C26" s="296"/>
      <c r="D26" s="296"/>
      <c r="E26" s="297"/>
      <c r="F26" s="19">
        <v>143</v>
      </c>
      <c r="G26" s="7"/>
      <c r="H26" s="8">
        <v>4091119.22</v>
      </c>
      <c r="I26" s="158">
        <f t="shared" si="0"/>
        <v>4091119.22</v>
      </c>
      <c r="J26" s="7"/>
      <c r="K26" s="8">
        <v>11948675.08</v>
      </c>
      <c r="L26" s="12">
        <f t="shared" si="1"/>
        <v>11948675.08</v>
      </c>
    </row>
    <row r="27" spans="1:12">
      <c r="A27" s="298" t="s">
        <v>9</v>
      </c>
      <c r="B27" s="296"/>
      <c r="C27" s="296"/>
      <c r="D27" s="296"/>
      <c r="E27" s="297"/>
      <c r="F27" s="19">
        <v>144</v>
      </c>
      <c r="G27" s="7"/>
      <c r="H27" s="8"/>
      <c r="I27" s="12">
        <f t="shared" si="0"/>
        <v>0</v>
      </c>
      <c r="J27" s="7"/>
      <c r="K27" s="8"/>
      <c r="L27" s="12">
        <f t="shared" si="1"/>
        <v>0</v>
      </c>
    </row>
    <row r="28" spans="1:12">
      <c r="A28" s="298" t="s">
        <v>10</v>
      </c>
      <c r="B28" s="296"/>
      <c r="C28" s="296"/>
      <c r="D28" s="296"/>
      <c r="E28" s="297"/>
      <c r="F28" s="19">
        <v>145</v>
      </c>
      <c r="G28" s="7"/>
      <c r="H28" s="8">
        <v>532157.96</v>
      </c>
      <c r="I28" s="12">
        <f t="shared" si="0"/>
        <v>532157.96</v>
      </c>
      <c r="J28" s="7"/>
      <c r="K28" s="8">
        <v>732374.74</v>
      </c>
      <c r="L28" s="12">
        <f t="shared" si="1"/>
        <v>732374.74</v>
      </c>
    </row>
    <row r="29" spans="1:12">
      <c r="A29" s="298" t="s">
        <v>11</v>
      </c>
      <c r="B29" s="296"/>
      <c r="C29" s="296"/>
      <c r="D29" s="296"/>
      <c r="E29" s="297"/>
      <c r="F29" s="19">
        <v>146</v>
      </c>
      <c r="G29" s="7"/>
      <c r="H29" s="8">
        <v>5558371.75</v>
      </c>
      <c r="I29" s="12">
        <f t="shared" si="0"/>
        <v>5558371.75</v>
      </c>
      <c r="J29" s="7"/>
      <c r="K29" s="8">
        <v>9740772.7200000007</v>
      </c>
      <c r="L29" s="12">
        <f t="shared" si="1"/>
        <v>9740772.7200000007</v>
      </c>
    </row>
    <row r="30" spans="1:12">
      <c r="A30" s="252" t="s">
        <v>12</v>
      </c>
      <c r="B30" s="296"/>
      <c r="C30" s="296"/>
      <c r="D30" s="296"/>
      <c r="E30" s="297"/>
      <c r="F30" s="19">
        <v>147</v>
      </c>
      <c r="G30" s="7"/>
      <c r="H30" s="8">
        <v>1324178.44</v>
      </c>
      <c r="I30" s="12">
        <f t="shared" si="0"/>
        <v>1324178.44</v>
      </c>
      <c r="J30" s="7"/>
      <c r="K30" s="8">
        <v>1229672.1200000001</v>
      </c>
      <c r="L30" s="12">
        <f t="shared" si="1"/>
        <v>1229672.1200000001</v>
      </c>
    </row>
    <row r="31" spans="1:12" ht="21.75" customHeight="1">
      <c r="A31" s="252" t="s">
        <v>13</v>
      </c>
      <c r="B31" s="296"/>
      <c r="C31" s="296"/>
      <c r="D31" s="296"/>
      <c r="E31" s="297"/>
      <c r="F31" s="19">
        <v>148</v>
      </c>
      <c r="G31" s="7"/>
      <c r="H31" s="8">
        <v>5721394.7199999997</v>
      </c>
      <c r="I31" s="12">
        <f t="shared" si="0"/>
        <v>5721394.7199999997</v>
      </c>
      <c r="J31" s="7"/>
      <c r="K31" s="8">
        <v>2529498.96</v>
      </c>
      <c r="L31" s="12">
        <f t="shared" si="1"/>
        <v>2529498.96</v>
      </c>
    </row>
    <row r="32" spans="1:12">
      <c r="A32" s="252" t="s">
        <v>14</v>
      </c>
      <c r="B32" s="296"/>
      <c r="C32" s="296"/>
      <c r="D32" s="296"/>
      <c r="E32" s="297"/>
      <c r="F32" s="19">
        <v>149</v>
      </c>
      <c r="G32" s="7"/>
      <c r="H32" s="8">
        <v>9956341.25</v>
      </c>
      <c r="I32" s="12">
        <f t="shared" si="0"/>
        <v>9956341.25</v>
      </c>
      <c r="J32" s="7"/>
      <c r="K32" s="8">
        <v>11034399.15</v>
      </c>
      <c r="L32" s="12">
        <f t="shared" si="1"/>
        <v>11034399.15</v>
      </c>
    </row>
    <row r="33" spans="1:12">
      <c r="A33" s="252" t="s">
        <v>106</v>
      </c>
      <c r="B33" s="296"/>
      <c r="C33" s="296"/>
      <c r="D33" s="296"/>
      <c r="E33" s="297"/>
      <c r="F33" s="19">
        <v>150</v>
      </c>
      <c r="G33" s="16">
        <f>G34+G38</f>
        <v>0</v>
      </c>
      <c r="H33" s="17">
        <f>H34+H38</f>
        <v>-192966655.66</v>
      </c>
      <c r="I33" s="12">
        <f t="shared" si="0"/>
        <v>-192966655.66</v>
      </c>
      <c r="J33" s="16">
        <f>J34+J38</f>
        <v>0</v>
      </c>
      <c r="K33" s="17">
        <f>K34+K38</f>
        <v>-210868100.78</v>
      </c>
      <c r="L33" s="12">
        <f t="shared" si="1"/>
        <v>-210868100.78</v>
      </c>
    </row>
    <row r="34" spans="1:12">
      <c r="A34" s="298" t="s">
        <v>107</v>
      </c>
      <c r="B34" s="296"/>
      <c r="C34" s="296"/>
      <c r="D34" s="296"/>
      <c r="E34" s="297"/>
      <c r="F34" s="19">
        <v>151</v>
      </c>
      <c r="G34" s="16">
        <f>SUM(G35:G37)</f>
        <v>0</v>
      </c>
      <c r="H34" s="17">
        <f>SUM(H35:H37)</f>
        <v>-202175015.84999999</v>
      </c>
      <c r="I34" s="12">
        <f t="shared" si="0"/>
        <v>-202175015.84999999</v>
      </c>
      <c r="J34" s="16">
        <f>SUM(J35:J37)</f>
        <v>0</v>
      </c>
      <c r="K34" s="17">
        <f>SUM(K35:K37)</f>
        <v>-193431768.99000001</v>
      </c>
      <c r="L34" s="12">
        <f t="shared" si="1"/>
        <v>-193431768.99000001</v>
      </c>
    </row>
    <row r="35" spans="1:12">
      <c r="A35" s="298" t="s">
        <v>15</v>
      </c>
      <c r="B35" s="296"/>
      <c r="C35" s="296"/>
      <c r="D35" s="296"/>
      <c r="E35" s="297"/>
      <c r="F35" s="19">
        <v>152</v>
      </c>
      <c r="G35" s="7"/>
      <c r="H35" s="8">
        <v>-205259031.81999999</v>
      </c>
      <c r="I35" s="12">
        <f t="shared" si="0"/>
        <v>-205259031.81999999</v>
      </c>
      <c r="J35" s="7"/>
      <c r="K35" s="8">
        <v>-195020557.02000001</v>
      </c>
      <c r="L35" s="12">
        <f t="shared" si="1"/>
        <v>-195020557.02000001</v>
      </c>
    </row>
    <row r="36" spans="1:12">
      <c r="A36" s="298" t="s">
        <v>16</v>
      </c>
      <c r="B36" s="296"/>
      <c r="C36" s="296"/>
      <c r="D36" s="296"/>
      <c r="E36" s="297"/>
      <c r="F36" s="19">
        <v>153</v>
      </c>
      <c r="G36" s="7"/>
      <c r="H36" s="8"/>
      <c r="I36" s="12">
        <f t="shared" si="0"/>
        <v>0</v>
      </c>
      <c r="J36" s="7"/>
      <c r="K36" s="8">
        <v>230106.63</v>
      </c>
      <c r="L36" s="12">
        <f t="shared" si="1"/>
        <v>230106.63</v>
      </c>
    </row>
    <row r="37" spans="1:12">
      <c r="A37" s="298" t="s">
        <v>17</v>
      </c>
      <c r="B37" s="296"/>
      <c r="C37" s="296"/>
      <c r="D37" s="296"/>
      <c r="E37" s="297"/>
      <c r="F37" s="19">
        <v>154</v>
      </c>
      <c r="G37" s="7"/>
      <c r="H37" s="8">
        <v>3084015.97</v>
      </c>
      <c r="I37" s="12">
        <f t="shared" si="0"/>
        <v>3084015.97</v>
      </c>
      <c r="J37" s="7"/>
      <c r="K37" s="8">
        <v>1358681.4</v>
      </c>
      <c r="L37" s="12">
        <f t="shared" si="1"/>
        <v>1358681.4</v>
      </c>
    </row>
    <row r="38" spans="1:12">
      <c r="A38" s="298" t="s">
        <v>108</v>
      </c>
      <c r="B38" s="296"/>
      <c r="C38" s="296"/>
      <c r="D38" s="296"/>
      <c r="E38" s="297"/>
      <c r="F38" s="19">
        <v>155</v>
      </c>
      <c r="G38" s="16">
        <f>SUM(G39:G41)</f>
        <v>0</v>
      </c>
      <c r="H38" s="17">
        <f>SUM(H39:H41)</f>
        <v>9208360.1900000013</v>
      </c>
      <c r="I38" s="12">
        <f t="shared" si="0"/>
        <v>9208360.1900000013</v>
      </c>
      <c r="J38" s="16">
        <f>SUM(J39:J41)</f>
        <v>0</v>
      </c>
      <c r="K38" s="17">
        <f>SUM(K39:K41)</f>
        <v>-17436331.789999999</v>
      </c>
      <c r="L38" s="12">
        <f t="shared" si="1"/>
        <v>-17436331.789999999</v>
      </c>
    </row>
    <row r="39" spans="1:12">
      <c r="A39" s="298" t="s">
        <v>18</v>
      </c>
      <c r="B39" s="296"/>
      <c r="C39" s="296"/>
      <c r="D39" s="296"/>
      <c r="E39" s="297"/>
      <c r="F39" s="19">
        <v>156</v>
      </c>
      <c r="G39" s="7"/>
      <c r="H39" s="8">
        <v>9479726.5600000005</v>
      </c>
      <c r="I39" s="12">
        <f t="shared" si="0"/>
        <v>9479726.5600000005</v>
      </c>
      <c r="J39" s="7"/>
      <c r="K39" s="8">
        <v>-17593935.109999999</v>
      </c>
      <c r="L39" s="12">
        <f t="shared" si="1"/>
        <v>-17593935.109999999</v>
      </c>
    </row>
    <row r="40" spans="1:12">
      <c r="A40" s="298" t="s">
        <v>19</v>
      </c>
      <c r="B40" s="296"/>
      <c r="C40" s="296"/>
      <c r="D40" s="296"/>
      <c r="E40" s="297"/>
      <c r="F40" s="19">
        <v>157</v>
      </c>
      <c r="G40" s="7"/>
      <c r="H40" s="8"/>
      <c r="I40" s="12">
        <f t="shared" si="0"/>
        <v>0</v>
      </c>
      <c r="J40" s="7"/>
      <c r="K40" s="8"/>
      <c r="L40" s="12">
        <f t="shared" si="1"/>
        <v>0</v>
      </c>
    </row>
    <row r="41" spans="1:12">
      <c r="A41" s="298" t="s">
        <v>20</v>
      </c>
      <c r="B41" s="296"/>
      <c r="C41" s="296"/>
      <c r="D41" s="296"/>
      <c r="E41" s="297"/>
      <c r="F41" s="19">
        <v>158</v>
      </c>
      <c r="G41" s="7"/>
      <c r="H41" s="8">
        <v>-271366.37</v>
      </c>
      <c r="I41" s="12">
        <f t="shared" si="0"/>
        <v>-271366.37</v>
      </c>
      <c r="J41" s="7"/>
      <c r="K41" s="8">
        <v>157603.32</v>
      </c>
      <c r="L41" s="12">
        <f t="shared" si="1"/>
        <v>157603.32</v>
      </c>
    </row>
    <row r="42" spans="1:12" ht="22.5" customHeight="1">
      <c r="A42" s="252" t="s">
        <v>109</v>
      </c>
      <c r="B42" s="296"/>
      <c r="C42" s="296"/>
      <c r="D42" s="296"/>
      <c r="E42" s="297"/>
      <c r="F42" s="19">
        <v>159</v>
      </c>
      <c r="G42" s="16">
        <f>G43+G46</f>
        <v>0</v>
      </c>
      <c r="H42" s="17">
        <f>H43+H46</f>
        <v>-73114.31</v>
      </c>
      <c r="I42" s="12">
        <f t="shared" si="0"/>
        <v>-73114.31</v>
      </c>
      <c r="J42" s="16">
        <f>J43+J46</f>
        <v>0</v>
      </c>
      <c r="K42" s="17">
        <f>K43+K46</f>
        <v>-10781.9</v>
      </c>
      <c r="L42" s="12">
        <f t="shared" si="1"/>
        <v>-10781.9</v>
      </c>
    </row>
    <row r="43" spans="1:12" ht="21" customHeight="1">
      <c r="A43" s="298" t="s">
        <v>110</v>
      </c>
      <c r="B43" s="296"/>
      <c r="C43" s="296"/>
      <c r="D43" s="296"/>
      <c r="E43" s="297"/>
      <c r="F43" s="19">
        <v>160</v>
      </c>
      <c r="G43" s="16">
        <f>SUM(G44:G45)</f>
        <v>0</v>
      </c>
      <c r="H43" s="17">
        <f>SUM(H44:H45)</f>
        <v>0</v>
      </c>
      <c r="I43" s="12">
        <f t="shared" si="0"/>
        <v>0</v>
      </c>
      <c r="J43" s="16">
        <f>SUM(J44:J45)</f>
        <v>0</v>
      </c>
      <c r="K43" s="17">
        <f>SUM(K44:K45)</f>
        <v>0</v>
      </c>
      <c r="L43" s="12">
        <f t="shared" si="1"/>
        <v>0</v>
      </c>
    </row>
    <row r="44" spans="1:12">
      <c r="A44" s="298" t="s">
        <v>21</v>
      </c>
      <c r="B44" s="296"/>
      <c r="C44" s="296"/>
      <c r="D44" s="296"/>
      <c r="E44" s="297"/>
      <c r="F44" s="19">
        <v>161</v>
      </c>
      <c r="G44" s="7"/>
      <c r="H44" s="8"/>
      <c r="I44" s="12">
        <f t="shared" si="0"/>
        <v>0</v>
      </c>
      <c r="J44" s="7"/>
      <c r="K44" s="8"/>
      <c r="L44" s="12">
        <f t="shared" si="1"/>
        <v>0</v>
      </c>
    </row>
    <row r="45" spans="1:12">
      <c r="A45" s="298" t="s">
        <v>22</v>
      </c>
      <c r="B45" s="296"/>
      <c r="C45" s="296"/>
      <c r="D45" s="296"/>
      <c r="E45" s="297"/>
      <c r="F45" s="19">
        <v>162</v>
      </c>
      <c r="G45" s="7"/>
      <c r="H45" s="8"/>
      <c r="I45" s="12">
        <f t="shared" si="0"/>
        <v>0</v>
      </c>
      <c r="J45" s="7"/>
      <c r="K45" s="8"/>
      <c r="L45" s="12">
        <f t="shared" si="1"/>
        <v>0</v>
      </c>
    </row>
    <row r="46" spans="1:12" ht="21.75" customHeight="1">
      <c r="A46" s="298" t="s">
        <v>111</v>
      </c>
      <c r="B46" s="296"/>
      <c r="C46" s="296"/>
      <c r="D46" s="296"/>
      <c r="E46" s="297"/>
      <c r="F46" s="19">
        <v>163</v>
      </c>
      <c r="G46" s="16">
        <f>SUM(G47:G49)</f>
        <v>0</v>
      </c>
      <c r="H46" s="17">
        <f>SUM(H47:H49)</f>
        <v>-73114.31</v>
      </c>
      <c r="I46" s="12">
        <f t="shared" si="0"/>
        <v>-73114.31</v>
      </c>
      <c r="J46" s="16">
        <f>SUM(J47:J49)</f>
        <v>0</v>
      </c>
      <c r="K46" s="17">
        <f>SUM(K47:K49)</f>
        <v>-10781.9</v>
      </c>
      <c r="L46" s="12">
        <f t="shared" si="1"/>
        <v>-10781.9</v>
      </c>
    </row>
    <row r="47" spans="1:12">
      <c r="A47" s="298" t="s">
        <v>23</v>
      </c>
      <c r="B47" s="296"/>
      <c r="C47" s="296"/>
      <c r="D47" s="296"/>
      <c r="E47" s="297"/>
      <c r="F47" s="19">
        <v>164</v>
      </c>
      <c r="G47" s="7"/>
      <c r="H47" s="8">
        <v>-73114.31</v>
      </c>
      <c r="I47" s="12">
        <f t="shared" si="0"/>
        <v>-73114.31</v>
      </c>
      <c r="J47" s="7"/>
      <c r="K47" s="8">
        <v>-10781.9</v>
      </c>
      <c r="L47" s="12">
        <f t="shared" si="1"/>
        <v>-10781.9</v>
      </c>
    </row>
    <row r="48" spans="1:12">
      <c r="A48" s="298" t="s">
        <v>24</v>
      </c>
      <c r="B48" s="296"/>
      <c r="C48" s="296"/>
      <c r="D48" s="296"/>
      <c r="E48" s="297"/>
      <c r="F48" s="19">
        <v>165</v>
      </c>
      <c r="G48" s="7"/>
      <c r="H48" s="8"/>
      <c r="I48" s="12">
        <f t="shared" si="0"/>
        <v>0</v>
      </c>
      <c r="J48" s="7"/>
      <c r="K48" s="8"/>
      <c r="L48" s="12">
        <f t="shared" si="1"/>
        <v>0</v>
      </c>
    </row>
    <row r="49" spans="1:12">
      <c r="A49" s="298" t="s">
        <v>25</v>
      </c>
      <c r="B49" s="296"/>
      <c r="C49" s="296"/>
      <c r="D49" s="296"/>
      <c r="E49" s="297"/>
      <c r="F49" s="19">
        <v>166</v>
      </c>
      <c r="G49" s="7"/>
      <c r="H49" s="8"/>
      <c r="I49" s="12">
        <f t="shared" si="0"/>
        <v>0</v>
      </c>
      <c r="J49" s="7"/>
      <c r="K49" s="8"/>
      <c r="L49" s="12">
        <f t="shared" si="1"/>
        <v>0</v>
      </c>
    </row>
    <row r="50" spans="1:12" ht="21" customHeight="1">
      <c r="A50" s="252" t="s">
        <v>216</v>
      </c>
      <c r="B50" s="296"/>
      <c r="C50" s="296"/>
      <c r="D50" s="296"/>
      <c r="E50" s="297"/>
      <c r="F50" s="19">
        <v>167</v>
      </c>
      <c r="G50" s="16">
        <f>SUM(G51:G53)</f>
        <v>0</v>
      </c>
      <c r="H50" s="17">
        <f>SUM(H51:H53)</f>
        <v>0</v>
      </c>
      <c r="I50" s="12">
        <f t="shared" si="0"/>
        <v>0</v>
      </c>
      <c r="J50" s="16">
        <f>SUM(J51:J53)</f>
        <v>0</v>
      </c>
      <c r="K50" s="17">
        <f>SUM(K51:K53)</f>
        <v>0</v>
      </c>
      <c r="L50" s="12">
        <f t="shared" si="1"/>
        <v>0</v>
      </c>
    </row>
    <row r="51" spans="1:12">
      <c r="A51" s="298" t="s">
        <v>26</v>
      </c>
      <c r="B51" s="296"/>
      <c r="C51" s="296"/>
      <c r="D51" s="296"/>
      <c r="E51" s="297"/>
      <c r="F51" s="19">
        <v>168</v>
      </c>
      <c r="G51" s="7"/>
      <c r="H51" s="8"/>
      <c r="I51" s="12">
        <f t="shared" si="0"/>
        <v>0</v>
      </c>
      <c r="J51" s="7"/>
      <c r="K51" s="8"/>
      <c r="L51" s="12">
        <f t="shared" si="1"/>
        <v>0</v>
      </c>
    </row>
    <row r="52" spans="1:12">
      <c r="A52" s="298" t="s">
        <v>27</v>
      </c>
      <c r="B52" s="296"/>
      <c r="C52" s="296"/>
      <c r="D52" s="296"/>
      <c r="E52" s="297"/>
      <c r="F52" s="19">
        <v>169</v>
      </c>
      <c r="G52" s="7"/>
      <c r="H52" s="8"/>
      <c r="I52" s="12">
        <f t="shared" si="0"/>
        <v>0</v>
      </c>
      <c r="J52" s="7"/>
      <c r="K52" s="8"/>
      <c r="L52" s="12">
        <f t="shared" si="1"/>
        <v>0</v>
      </c>
    </row>
    <row r="53" spans="1:12">
      <c r="A53" s="298" t="s">
        <v>28</v>
      </c>
      <c r="B53" s="296"/>
      <c r="C53" s="296"/>
      <c r="D53" s="296"/>
      <c r="E53" s="297"/>
      <c r="F53" s="19">
        <v>170</v>
      </c>
      <c r="G53" s="7"/>
      <c r="H53" s="8"/>
      <c r="I53" s="12">
        <f t="shared" si="0"/>
        <v>0</v>
      </c>
      <c r="J53" s="7"/>
      <c r="K53" s="8"/>
      <c r="L53" s="12">
        <f t="shared" si="1"/>
        <v>0</v>
      </c>
    </row>
    <row r="54" spans="1:12" ht="21" customHeight="1">
      <c r="A54" s="252" t="s">
        <v>112</v>
      </c>
      <c r="B54" s="296"/>
      <c r="C54" s="296"/>
      <c r="D54" s="296"/>
      <c r="E54" s="297"/>
      <c r="F54" s="19">
        <v>171</v>
      </c>
      <c r="G54" s="16">
        <f>SUM(G55:G56)</f>
        <v>0</v>
      </c>
      <c r="H54" s="17">
        <f>SUM(H55:H56)</f>
        <v>216574.28</v>
      </c>
      <c r="I54" s="12">
        <f t="shared" si="0"/>
        <v>216574.28</v>
      </c>
      <c r="J54" s="16">
        <f>SUM(J55:J56)</f>
        <v>0</v>
      </c>
      <c r="K54" s="17">
        <f>SUM(K55:K56)</f>
        <v>-185979.28</v>
      </c>
      <c r="L54" s="12">
        <f t="shared" si="1"/>
        <v>-185979.28</v>
      </c>
    </row>
    <row r="55" spans="1:12">
      <c r="A55" s="298" t="s">
        <v>29</v>
      </c>
      <c r="B55" s="296"/>
      <c r="C55" s="296"/>
      <c r="D55" s="296"/>
      <c r="E55" s="297"/>
      <c r="F55" s="19">
        <v>172</v>
      </c>
      <c r="G55" s="7"/>
      <c r="H55" s="8">
        <v>216574.28</v>
      </c>
      <c r="I55" s="12">
        <f t="shared" si="0"/>
        <v>216574.28</v>
      </c>
      <c r="J55" s="7"/>
      <c r="K55" s="8">
        <v>-185979.28</v>
      </c>
      <c r="L55" s="12">
        <f t="shared" si="1"/>
        <v>-185979.28</v>
      </c>
    </row>
    <row r="56" spans="1:12">
      <c r="A56" s="298" t="s">
        <v>30</v>
      </c>
      <c r="B56" s="296"/>
      <c r="C56" s="296"/>
      <c r="D56" s="296"/>
      <c r="E56" s="297"/>
      <c r="F56" s="19">
        <v>173</v>
      </c>
      <c r="G56" s="7"/>
      <c r="H56" s="8"/>
      <c r="I56" s="12">
        <f t="shared" si="0"/>
        <v>0</v>
      </c>
      <c r="J56" s="7"/>
      <c r="K56" s="8"/>
      <c r="L56" s="12">
        <f t="shared" si="1"/>
        <v>0</v>
      </c>
    </row>
    <row r="57" spans="1:12" ht="21" customHeight="1">
      <c r="A57" s="252" t="s">
        <v>113</v>
      </c>
      <c r="B57" s="296"/>
      <c r="C57" s="296"/>
      <c r="D57" s="296"/>
      <c r="E57" s="297"/>
      <c r="F57" s="19">
        <v>174</v>
      </c>
      <c r="G57" s="16">
        <f>G58+G62</f>
        <v>0</v>
      </c>
      <c r="H57" s="17">
        <f>H58+H62</f>
        <v>-276217042.70000005</v>
      </c>
      <c r="I57" s="12">
        <f t="shared" si="0"/>
        <v>-276217042.70000005</v>
      </c>
      <c r="J57" s="16">
        <f>J58+J62</f>
        <v>0</v>
      </c>
      <c r="K57" s="17">
        <f>K58+K62</f>
        <v>-279086971.44</v>
      </c>
      <c r="L57" s="12">
        <f t="shared" si="1"/>
        <v>-279086971.44</v>
      </c>
    </row>
    <row r="58" spans="1:12">
      <c r="A58" s="298" t="s">
        <v>114</v>
      </c>
      <c r="B58" s="296"/>
      <c r="C58" s="296"/>
      <c r="D58" s="296"/>
      <c r="E58" s="297"/>
      <c r="F58" s="19">
        <v>175</v>
      </c>
      <c r="G58" s="16">
        <f>SUM(G59:G61)</f>
        <v>0</v>
      </c>
      <c r="H58" s="17">
        <f>SUM(H59:H61)</f>
        <v>-187298116.10000002</v>
      </c>
      <c r="I58" s="12">
        <f t="shared" si="0"/>
        <v>-187298116.10000002</v>
      </c>
      <c r="J58" s="16">
        <f>SUM(J59:J61)</f>
        <v>0</v>
      </c>
      <c r="K58" s="17">
        <f>SUM(K59:K61)</f>
        <v>-191731748.31999999</v>
      </c>
      <c r="L58" s="12">
        <f t="shared" si="1"/>
        <v>-191731748.31999999</v>
      </c>
    </row>
    <row r="59" spans="1:12">
      <c r="A59" s="298" t="s">
        <v>31</v>
      </c>
      <c r="B59" s="296"/>
      <c r="C59" s="296"/>
      <c r="D59" s="296"/>
      <c r="E59" s="297"/>
      <c r="F59" s="19">
        <v>176</v>
      </c>
      <c r="G59" s="7"/>
      <c r="H59" s="8">
        <v>-8405016.8300000001</v>
      </c>
      <c r="I59" s="12">
        <f t="shared" si="0"/>
        <v>-8405016.8300000001</v>
      </c>
      <c r="J59" s="7"/>
      <c r="K59" s="8">
        <v>-9804366.9399999995</v>
      </c>
      <c r="L59" s="12">
        <f t="shared" si="1"/>
        <v>-9804366.9399999995</v>
      </c>
    </row>
    <row r="60" spans="1:12">
      <c r="A60" s="298" t="s">
        <v>32</v>
      </c>
      <c r="B60" s="296"/>
      <c r="C60" s="296"/>
      <c r="D60" s="296"/>
      <c r="E60" s="297"/>
      <c r="F60" s="19">
        <v>177</v>
      </c>
      <c r="G60" s="7"/>
      <c r="H60" s="8">
        <v>-178893099.27000001</v>
      </c>
      <c r="I60" s="12">
        <f t="shared" si="0"/>
        <v>-178893099.27000001</v>
      </c>
      <c r="J60" s="7"/>
      <c r="K60" s="8">
        <v>-181927381.38</v>
      </c>
      <c r="L60" s="12">
        <f t="shared" si="1"/>
        <v>-181927381.38</v>
      </c>
    </row>
    <row r="61" spans="1:12">
      <c r="A61" s="298" t="s">
        <v>33</v>
      </c>
      <c r="B61" s="296"/>
      <c r="C61" s="296"/>
      <c r="D61" s="296"/>
      <c r="E61" s="297"/>
      <c r="F61" s="19">
        <v>178</v>
      </c>
      <c r="G61" s="7"/>
      <c r="H61" s="8"/>
      <c r="I61" s="12">
        <f t="shared" si="0"/>
        <v>0</v>
      </c>
      <c r="J61" s="7"/>
      <c r="K61" s="8"/>
      <c r="L61" s="12">
        <f t="shared" si="1"/>
        <v>0</v>
      </c>
    </row>
    <row r="62" spans="1:12" ht="24" customHeight="1">
      <c r="A62" s="298" t="s">
        <v>115</v>
      </c>
      <c r="B62" s="296"/>
      <c r="C62" s="296"/>
      <c r="D62" s="296"/>
      <c r="E62" s="297"/>
      <c r="F62" s="19">
        <v>179</v>
      </c>
      <c r="G62" s="16">
        <f>SUM(G63:G65)</f>
        <v>0</v>
      </c>
      <c r="H62" s="159">
        <f>SUM(H63:H65)</f>
        <v>-88918926.599999994</v>
      </c>
      <c r="I62" s="12">
        <f t="shared" si="0"/>
        <v>-88918926.599999994</v>
      </c>
      <c r="J62" s="16">
        <f>SUM(J63:J65)</f>
        <v>0</v>
      </c>
      <c r="K62" s="17">
        <f>SUM(K63:K65)</f>
        <v>-87355223.120000005</v>
      </c>
      <c r="L62" s="12">
        <f t="shared" si="1"/>
        <v>-87355223.120000005</v>
      </c>
    </row>
    <row r="63" spans="1:12">
      <c r="A63" s="298" t="s">
        <v>34</v>
      </c>
      <c r="B63" s="296"/>
      <c r="C63" s="296"/>
      <c r="D63" s="296"/>
      <c r="E63" s="297"/>
      <c r="F63" s="19">
        <v>180</v>
      </c>
      <c r="G63" s="7"/>
      <c r="H63" s="8">
        <v>-10517644.380000001</v>
      </c>
      <c r="I63" s="12">
        <f t="shared" si="0"/>
        <v>-10517644.380000001</v>
      </c>
      <c r="J63" s="7"/>
      <c r="K63" s="8">
        <v>-11139518.220000001</v>
      </c>
      <c r="L63" s="12">
        <f t="shared" si="1"/>
        <v>-11139518.220000001</v>
      </c>
    </row>
    <row r="64" spans="1:12">
      <c r="A64" s="298" t="s">
        <v>49</v>
      </c>
      <c r="B64" s="296"/>
      <c r="C64" s="296"/>
      <c r="D64" s="296"/>
      <c r="E64" s="297"/>
      <c r="F64" s="19">
        <v>181</v>
      </c>
      <c r="G64" s="7"/>
      <c r="H64" s="8">
        <v>-31222267.920000002</v>
      </c>
      <c r="I64" s="12">
        <f t="shared" si="0"/>
        <v>-31222267.920000002</v>
      </c>
      <c r="J64" s="7"/>
      <c r="K64" s="8">
        <v>-31018693.649999999</v>
      </c>
      <c r="L64" s="12">
        <f t="shared" si="1"/>
        <v>-31018693.649999999</v>
      </c>
    </row>
    <row r="65" spans="1:12">
      <c r="A65" s="298" t="s">
        <v>50</v>
      </c>
      <c r="B65" s="296"/>
      <c r="C65" s="296"/>
      <c r="D65" s="296"/>
      <c r="E65" s="297"/>
      <c r="F65" s="19">
        <v>182</v>
      </c>
      <c r="G65" s="7"/>
      <c r="H65" s="8">
        <v>-47179014.299999997</v>
      </c>
      <c r="I65" s="12">
        <f t="shared" si="0"/>
        <v>-47179014.299999997</v>
      </c>
      <c r="J65" s="7"/>
      <c r="K65" s="8">
        <v>-45197011.25</v>
      </c>
      <c r="L65" s="12">
        <f t="shared" si="1"/>
        <v>-45197011.25</v>
      </c>
    </row>
    <row r="66" spans="1:12">
      <c r="A66" s="252" t="s">
        <v>116</v>
      </c>
      <c r="B66" s="296"/>
      <c r="C66" s="296"/>
      <c r="D66" s="296"/>
      <c r="E66" s="297"/>
      <c r="F66" s="19">
        <v>183</v>
      </c>
      <c r="G66" s="16">
        <f>SUM(G67:G73)</f>
        <v>0</v>
      </c>
      <c r="H66" s="159">
        <f>SUM(H67:H73)</f>
        <v>-23285030.289999999</v>
      </c>
      <c r="I66" s="158">
        <f t="shared" si="0"/>
        <v>-23285030.289999999</v>
      </c>
      <c r="J66" s="160">
        <f>SUM(J67:J73)</f>
        <v>0</v>
      </c>
      <c r="K66" s="159">
        <f>SUM(K67:K73)</f>
        <v>-24232120.740000002</v>
      </c>
      <c r="L66" s="12">
        <f t="shared" si="1"/>
        <v>-24232120.740000002</v>
      </c>
    </row>
    <row r="67" spans="1:12" ht="21" customHeight="1">
      <c r="A67" s="298" t="s">
        <v>227</v>
      </c>
      <c r="B67" s="296"/>
      <c r="C67" s="296"/>
      <c r="D67" s="296"/>
      <c r="E67" s="297"/>
      <c r="F67" s="19">
        <v>184</v>
      </c>
      <c r="G67" s="7"/>
      <c r="H67" s="8">
        <v>-1053766.8999999999</v>
      </c>
      <c r="I67" s="12">
        <f t="shared" si="0"/>
        <v>-1053766.8999999999</v>
      </c>
      <c r="J67" s="7"/>
      <c r="K67" s="8">
        <v>-388427.09</v>
      </c>
      <c r="L67" s="12">
        <f t="shared" si="1"/>
        <v>-388427.09</v>
      </c>
    </row>
    <row r="68" spans="1:12">
      <c r="A68" s="298" t="s">
        <v>51</v>
      </c>
      <c r="B68" s="296"/>
      <c r="C68" s="296"/>
      <c r="D68" s="296"/>
      <c r="E68" s="297"/>
      <c r="F68" s="19">
        <v>185</v>
      </c>
      <c r="G68" s="7"/>
      <c r="H68" s="8">
        <v>-2580985.4</v>
      </c>
      <c r="I68" s="12">
        <f t="shared" si="0"/>
        <v>-2580985.4</v>
      </c>
      <c r="J68" s="7"/>
      <c r="K68" s="8">
        <v>-3613409.65</v>
      </c>
      <c r="L68" s="12">
        <f t="shared" si="1"/>
        <v>-3613409.65</v>
      </c>
    </row>
    <row r="69" spans="1:12">
      <c r="A69" s="298" t="s">
        <v>211</v>
      </c>
      <c r="B69" s="296"/>
      <c r="C69" s="296"/>
      <c r="D69" s="296"/>
      <c r="E69" s="297"/>
      <c r="F69" s="19">
        <v>186</v>
      </c>
      <c r="G69" s="7"/>
      <c r="H69" s="8"/>
      <c r="I69" s="12">
        <f t="shared" si="0"/>
        <v>0</v>
      </c>
      <c r="J69" s="7"/>
      <c r="K69" s="8"/>
      <c r="L69" s="12">
        <f t="shared" si="1"/>
        <v>0</v>
      </c>
    </row>
    <row r="70" spans="1:12" ht="23.25" customHeight="1">
      <c r="A70" s="298" t="s">
        <v>262</v>
      </c>
      <c r="B70" s="296"/>
      <c r="C70" s="296"/>
      <c r="D70" s="296"/>
      <c r="E70" s="297"/>
      <c r="F70" s="19">
        <v>187</v>
      </c>
      <c r="G70" s="7"/>
      <c r="H70" s="8">
        <v>-692634.46</v>
      </c>
      <c r="I70" s="12">
        <f t="shared" si="0"/>
        <v>-692634.46</v>
      </c>
      <c r="J70" s="7"/>
      <c r="K70" s="8">
        <v>-11256241.65</v>
      </c>
      <c r="L70" s="12">
        <f t="shared" si="1"/>
        <v>-11256241.65</v>
      </c>
    </row>
    <row r="71" spans="1:12" ht="19.5" customHeight="1">
      <c r="A71" s="298" t="s">
        <v>263</v>
      </c>
      <c r="B71" s="296"/>
      <c r="C71" s="296"/>
      <c r="D71" s="296"/>
      <c r="E71" s="297"/>
      <c r="F71" s="19">
        <v>188</v>
      </c>
      <c r="G71" s="7"/>
      <c r="H71" s="8">
        <v>-16553335.25</v>
      </c>
      <c r="I71" s="12">
        <f t="shared" si="0"/>
        <v>-16553335.25</v>
      </c>
      <c r="J71" s="7"/>
      <c r="K71" s="8">
        <v>-5283376.7300000004</v>
      </c>
      <c r="L71" s="12">
        <f t="shared" si="1"/>
        <v>-5283376.7300000004</v>
      </c>
    </row>
    <row r="72" spans="1:12">
      <c r="A72" s="298" t="s">
        <v>265</v>
      </c>
      <c r="B72" s="296"/>
      <c r="C72" s="296"/>
      <c r="D72" s="296"/>
      <c r="E72" s="297"/>
      <c r="F72" s="19">
        <v>189</v>
      </c>
      <c r="G72" s="7"/>
      <c r="H72" s="8">
        <v>-684910.85</v>
      </c>
      <c r="I72" s="12">
        <f t="shared" ref="I72:I99" si="2">G72+H72</f>
        <v>-684910.85</v>
      </c>
      <c r="J72" s="7"/>
      <c r="K72" s="8">
        <v>-1459531.01</v>
      </c>
      <c r="L72" s="12">
        <f t="shared" ref="L72:L99" si="3">J72+K72</f>
        <v>-1459531.01</v>
      </c>
    </row>
    <row r="73" spans="1:12">
      <c r="A73" s="298" t="s">
        <v>264</v>
      </c>
      <c r="B73" s="296"/>
      <c r="C73" s="296"/>
      <c r="D73" s="296"/>
      <c r="E73" s="297"/>
      <c r="F73" s="19">
        <v>190</v>
      </c>
      <c r="G73" s="7"/>
      <c r="H73" s="8">
        <v>-1719397.43</v>
      </c>
      <c r="I73" s="12">
        <f t="shared" si="2"/>
        <v>-1719397.43</v>
      </c>
      <c r="J73" s="7"/>
      <c r="K73" s="8">
        <v>-2231134.61</v>
      </c>
      <c r="L73" s="12">
        <f t="shared" si="3"/>
        <v>-2231134.61</v>
      </c>
    </row>
    <row r="74" spans="1:12" ht="24.75" customHeight="1">
      <c r="A74" s="252" t="s">
        <v>117</v>
      </c>
      <c r="B74" s="296"/>
      <c r="C74" s="296"/>
      <c r="D74" s="296"/>
      <c r="E74" s="297"/>
      <c r="F74" s="19">
        <v>191</v>
      </c>
      <c r="G74" s="16">
        <f>SUM(G75:G76)</f>
        <v>0</v>
      </c>
      <c r="H74" s="17">
        <f>SUM(H75:H76)</f>
        <v>-20088481.299999997</v>
      </c>
      <c r="I74" s="12">
        <f t="shared" si="2"/>
        <v>-20088481.299999997</v>
      </c>
      <c r="J74" s="16">
        <f>SUM(J75:J76)</f>
        <v>0</v>
      </c>
      <c r="K74" s="17">
        <f>SUM(K75:K76)</f>
        <v>-21032358.84</v>
      </c>
      <c r="L74" s="12">
        <f t="shared" si="3"/>
        <v>-21032358.84</v>
      </c>
    </row>
    <row r="75" spans="1:12">
      <c r="A75" s="298" t="s">
        <v>52</v>
      </c>
      <c r="B75" s="296"/>
      <c r="C75" s="296"/>
      <c r="D75" s="296"/>
      <c r="E75" s="297"/>
      <c r="F75" s="19">
        <v>192</v>
      </c>
      <c r="G75" s="7"/>
      <c r="H75" s="8">
        <v>-204042.33</v>
      </c>
      <c r="I75" s="12">
        <f t="shared" si="2"/>
        <v>-204042.33</v>
      </c>
      <c r="J75" s="7"/>
      <c r="K75" s="8">
        <v>-1306664.3</v>
      </c>
      <c r="L75" s="12">
        <f t="shared" si="3"/>
        <v>-1306664.3</v>
      </c>
    </row>
    <row r="76" spans="1:12">
      <c r="A76" s="298" t="s">
        <v>53</v>
      </c>
      <c r="B76" s="296"/>
      <c r="C76" s="296"/>
      <c r="D76" s="296"/>
      <c r="E76" s="297"/>
      <c r="F76" s="19">
        <v>193</v>
      </c>
      <c r="G76" s="7"/>
      <c r="H76" s="8">
        <v>-19884438.969999999</v>
      </c>
      <c r="I76" s="12">
        <f t="shared" si="2"/>
        <v>-19884438.969999999</v>
      </c>
      <c r="J76" s="7"/>
      <c r="K76" s="8">
        <v>-19725694.539999999</v>
      </c>
      <c r="L76" s="12">
        <f t="shared" si="3"/>
        <v>-19725694.539999999</v>
      </c>
    </row>
    <row r="77" spans="1:12">
      <c r="A77" s="252" t="s">
        <v>62</v>
      </c>
      <c r="B77" s="296"/>
      <c r="C77" s="296"/>
      <c r="D77" s="296"/>
      <c r="E77" s="297"/>
      <c r="F77" s="19">
        <v>194</v>
      </c>
      <c r="G77" s="7"/>
      <c r="H77" s="8">
        <v>-8878440.7100000009</v>
      </c>
      <c r="I77" s="12">
        <f t="shared" si="2"/>
        <v>-8878440.7100000009</v>
      </c>
      <c r="J77" s="7"/>
      <c r="K77" s="8">
        <v>-65963.58</v>
      </c>
      <c r="L77" s="12">
        <f t="shared" si="3"/>
        <v>-65963.58</v>
      </c>
    </row>
    <row r="78" spans="1:12" ht="48" customHeight="1">
      <c r="A78" s="252" t="s">
        <v>378</v>
      </c>
      <c r="B78" s="296"/>
      <c r="C78" s="296"/>
      <c r="D78" s="296"/>
      <c r="E78" s="297"/>
      <c r="F78" s="19">
        <v>195</v>
      </c>
      <c r="G78" s="16">
        <f>G7+G16+G30+G31+G32+G33+G42+G50+G54+G57+G66+G74+G77</f>
        <v>0</v>
      </c>
      <c r="H78" s="12">
        <f>H7+H16+H30+H31+H32+H33+H42+H50+H54+H57+H66+H74+H77</f>
        <v>57892725.250000142</v>
      </c>
      <c r="I78" s="12">
        <f t="shared" si="2"/>
        <v>57892725.250000142</v>
      </c>
      <c r="J78" s="16">
        <f>J7+J16+J30+J31+J32+J33+J42+J50+J54+J57+J66+J74+J77</f>
        <v>0</v>
      </c>
      <c r="K78" s="17">
        <f>K7+K16+K30+K31+K32+K33+K42+K50+K54+K57+K66+K74+K77</f>
        <v>63846991.980000034</v>
      </c>
      <c r="L78" s="12">
        <f t="shared" si="3"/>
        <v>63846991.980000034</v>
      </c>
    </row>
    <row r="79" spans="1:12">
      <c r="A79" s="252" t="s">
        <v>118</v>
      </c>
      <c r="B79" s="296"/>
      <c r="C79" s="296"/>
      <c r="D79" s="296"/>
      <c r="E79" s="297"/>
      <c r="F79" s="19">
        <v>196</v>
      </c>
      <c r="G79" s="16">
        <f>SUM(G80:G81)</f>
        <v>0</v>
      </c>
      <c r="H79" s="17">
        <f>SUM(H80:H81)</f>
        <v>-6057178.0500000007</v>
      </c>
      <c r="I79" s="12">
        <f t="shared" si="2"/>
        <v>-6057178.0500000007</v>
      </c>
      <c r="J79" s="16">
        <f>SUM(J80:J81)</f>
        <v>0</v>
      </c>
      <c r="K79" s="17">
        <f>SUM(K80:K81)</f>
        <v>-12736275.949999999</v>
      </c>
      <c r="L79" s="12">
        <f t="shared" si="3"/>
        <v>-12736275.949999999</v>
      </c>
    </row>
    <row r="80" spans="1:12">
      <c r="A80" s="298" t="s">
        <v>54</v>
      </c>
      <c r="B80" s="296"/>
      <c r="C80" s="296"/>
      <c r="D80" s="296"/>
      <c r="E80" s="297"/>
      <c r="F80" s="19">
        <v>197</v>
      </c>
      <c r="G80" s="7"/>
      <c r="H80" s="8">
        <v>-11544753.65</v>
      </c>
      <c r="I80" s="12">
        <f t="shared" si="2"/>
        <v>-11544753.65</v>
      </c>
      <c r="J80" s="7"/>
      <c r="K80" s="8">
        <v>-11986399.43</v>
      </c>
      <c r="L80" s="12">
        <f t="shared" si="3"/>
        <v>-11986399.43</v>
      </c>
    </row>
    <row r="81" spans="1:12">
      <c r="A81" s="298" t="s">
        <v>55</v>
      </c>
      <c r="B81" s="296"/>
      <c r="C81" s="296"/>
      <c r="D81" s="296"/>
      <c r="E81" s="297"/>
      <c r="F81" s="19">
        <v>198</v>
      </c>
      <c r="G81" s="7"/>
      <c r="H81" s="8">
        <v>5487575.5999999996</v>
      </c>
      <c r="I81" s="12">
        <f t="shared" si="2"/>
        <v>5487575.5999999996</v>
      </c>
      <c r="J81" s="7"/>
      <c r="K81" s="8">
        <v>-749876.52</v>
      </c>
      <c r="L81" s="12">
        <f t="shared" si="3"/>
        <v>-749876.52</v>
      </c>
    </row>
    <row r="82" spans="1:12" ht="21" customHeight="1">
      <c r="A82" s="252" t="s">
        <v>213</v>
      </c>
      <c r="B82" s="296"/>
      <c r="C82" s="296"/>
      <c r="D82" s="296"/>
      <c r="E82" s="297"/>
      <c r="F82" s="19">
        <v>199</v>
      </c>
      <c r="G82" s="16">
        <f>G78+G79</f>
        <v>0</v>
      </c>
      <c r="H82" s="12">
        <f>H78+H79</f>
        <v>51835547.200000137</v>
      </c>
      <c r="I82" s="12">
        <f t="shared" si="2"/>
        <v>51835547.200000137</v>
      </c>
      <c r="J82" s="16">
        <f>J78+J79</f>
        <v>0</v>
      </c>
      <c r="K82" s="17">
        <f>K78+K79</f>
        <v>51110716.030000031</v>
      </c>
      <c r="L82" s="12">
        <f>J82+K82</f>
        <v>51110716.030000031</v>
      </c>
    </row>
    <row r="83" spans="1:12">
      <c r="A83" s="252" t="s">
        <v>266</v>
      </c>
      <c r="B83" s="253"/>
      <c r="C83" s="253"/>
      <c r="D83" s="253"/>
      <c r="E83" s="254"/>
      <c r="F83" s="19">
        <v>200</v>
      </c>
      <c r="G83" s="7"/>
      <c r="H83" s="8"/>
      <c r="I83" s="12">
        <f t="shared" si="2"/>
        <v>0</v>
      </c>
      <c r="J83" s="7"/>
      <c r="K83" s="8"/>
      <c r="L83" s="12">
        <f t="shared" si="3"/>
        <v>0</v>
      </c>
    </row>
    <row r="84" spans="1:12">
      <c r="A84" s="252" t="s">
        <v>267</v>
      </c>
      <c r="B84" s="253"/>
      <c r="C84" s="253"/>
      <c r="D84" s="253"/>
      <c r="E84" s="254"/>
      <c r="F84" s="19">
        <v>201</v>
      </c>
      <c r="G84" s="7"/>
      <c r="H84" s="8"/>
      <c r="I84" s="12">
        <f t="shared" si="2"/>
        <v>0</v>
      </c>
      <c r="J84" s="7"/>
      <c r="K84" s="8"/>
      <c r="L84" s="12">
        <f t="shared" si="3"/>
        <v>0</v>
      </c>
    </row>
    <row r="85" spans="1:12">
      <c r="A85" s="250" t="s">
        <v>272</v>
      </c>
      <c r="B85" s="251"/>
      <c r="C85" s="251"/>
      <c r="D85" s="251"/>
      <c r="E85" s="251"/>
      <c r="F85" s="19">
        <v>202</v>
      </c>
      <c r="G85" s="34"/>
      <c r="H85" s="35">
        <f>H7+H16+H30+H31+H32+H81</f>
        <v>584672491.5400002</v>
      </c>
      <c r="I85" s="31">
        <f t="shared" si="2"/>
        <v>584672491.5400002</v>
      </c>
      <c r="J85" s="34"/>
      <c r="K85" s="35">
        <f>K7+K16+K30+K31+K32+K81</f>
        <v>598579392.01999998</v>
      </c>
      <c r="L85" s="31">
        <f t="shared" si="3"/>
        <v>598579392.01999998</v>
      </c>
    </row>
    <row r="86" spans="1:12">
      <c r="A86" s="250" t="s">
        <v>273</v>
      </c>
      <c r="B86" s="251"/>
      <c r="C86" s="251"/>
      <c r="D86" s="251"/>
      <c r="E86" s="251"/>
      <c r="F86" s="19">
        <v>203</v>
      </c>
      <c r="G86" s="34"/>
      <c r="H86" s="35">
        <f>H33+H42+H50+H54+H57+H66+H74+H77+H80</f>
        <v>-532836944.34000003</v>
      </c>
      <c r="I86" s="31">
        <f t="shared" si="2"/>
        <v>-532836944.34000003</v>
      </c>
      <c r="J86" s="34"/>
      <c r="K86" s="35">
        <f>K33+K42+K50+K54+K57+K66+K74+K77+K80</f>
        <v>-547468675.98999989</v>
      </c>
      <c r="L86" s="31">
        <f t="shared" si="3"/>
        <v>-547468675.98999989</v>
      </c>
    </row>
    <row r="87" spans="1:12">
      <c r="A87" s="250" t="s">
        <v>214</v>
      </c>
      <c r="B87" s="248"/>
      <c r="C87" s="248"/>
      <c r="D87" s="248"/>
      <c r="E87" s="248"/>
      <c r="F87" s="19">
        <v>204</v>
      </c>
      <c r="G87" s="16">
        <f>SUM(G88:G94)-G95</f>
        <v>0</v>
      </c>
      <c r="H87" s="12">
        <f>SUM(H88:H94)+H95</f>
        <v>3654348.3299999996</v>
      </c>
      <c r="I87" s="12">
        <f t="shared" si="2"/>
        <v>3654348.3299999996</v>
      </c>
      <c r="J87" s="16">
        <f>SUM(J88:J94)-J95</f>
        <v>0</v>
      </c>
      <c r="K87" s="17">
        <f>SUM(K88:K94)+K95</f>
        <v>18848037.460000001</v>
      </c>
      <c r="L87" s="12">
        <f t="shared" si="3"/>
        <v>18848037.460000001</v>
      </c>
    </row>
    <row r="88" spans="1:12" ht="19.5" customHeight="1">
      <c r="A88" s="247" t="s">
        <v>274</v>
      </c>
      <c r="B88" s="248"/>
      <c r="C88" s="248"/>
      <c r="D88" s="248"/>
      <c r="E88" s="248"/>
      <c r="F88" s="19">
        <v>205</v>
      </c>
      <c r="G88" s="34"/>
      <c r="H88" s="35"/>
      <c r="I88" s="12">
        <f t="shared" si="2"/>
        <v>0</v>
      </c>
      <c r="J88" s="34"/>
      <c r="K88" s="35"/>
      <c r="L88" s="12">
        <f t="shared" si="3"/>
        <v>0</v>
      </c>
    </row>
    <row r="89" spans="1:12" ht="23.25" customHeight="1">
      <c r="A89" s="247" t="s">
        <v>275</v>
      </c>
      <c r="B89" s="248"/>
      <c r="C89" s="248"/>
      <c r="D89" s="248"/>
      <c r="E89" s="248"/>
      <c r="F89" s="19">
        <v>206</v>
      </c>
      <c r="G89" s="34"/>
      <c r="H89" s="35">
        <v>-1471022.38</v>
      </c>
      <c r="I89" s="12">
        <f t="shared" si="2"/>
        <v>-1471022.38</v>
      </c>
      <c r="J89" s="34"/>
      <c r="K89" s="35">
        <v>12918096.74</v>
      </c>
      <c r="L89" s="12">
        <f t="shared" si="3"/>
        <v>12918096.74</v>
      </c>
    </row>
    <row r="90" spans="1:12" ht="21.75" customHeight="1">
      <c r="A90" s="247" t="s">
        <v>276</v>
      </c>
      <c r="B90" s="248"/>
      <c r="C90" s="248"/>
      <c r="D90" s="248"/>
      <c r="E90" s="248"/>
      <c r="F90" s="19">
        <v>207</v>
      </c>
      <c r="G90" s="34"/>
      <c r="H90" s="35">
        <v>6038957.7699999996</v>
      </c>
      <c r="I90" s="12">
        <f t="shared" si="2"/>
        <v>6038957.7699999996</v>
      </c>
      <c r="J90" s="34"/>
      <c r="K90" s="35">
        <v>10067314.800000001</v>
      </c>
      <c r="L90" s="12">
        <f t="shared" si="3"/>
        <v>10067314.800000001</v>
      </c>
    </row>
    <row r="91" spans="1:12" ht="21" customHeight="1">
      <c r="A91" s="247" t="s">
        <v>277</v>
      </c>
      <c r="B91" s="248"/>
      <c r="C91" s="248"/>
      <c r="D91" s="248"/>
      <c r="E91" s="248"/>
      <c r="F91" s="19">
        <v>208</v>
      </c>
      <c r="G91" s="34"/>
      <c r="H91" s="35"/>
      <c r="I91" s="12">
        <f t="shared" si="2"/>
        <v>0</v>
      </c>
      <c r="J91" s="34"/>
      <c r="K91" s="35"/>
      <c r="L91" s="12">
        <f t="shared" si="3"/>
        <v>0</v>
      </c>
    </row>
    <row r="92" spans="1:12">
      <c r="A92" s="247" t="s">
        <v>278</v>
      </c>
      <c r="B92" s="248"/>
      <c r="C92" s="248"/>
      <c r="D92" s="248"/>
      <c r="E92" s="248"/>
      <c r="F92" s="19">
        <v>209</v>
      </c>
      <c r="G92" s="34"/>
      <c r="H92" s="35"/>
      <c r="I92" s="12">
        <f t="shared" si="2"/>
        <v>0</v>
      </c>
      <c r="J92" s="34"/>
      <c r="K92" s="35"/>
      <c r="L92" s="12">
        <f t="shared" si="3"/>
        <v>0</v>
      </c>
    </row>
    <row r="93" spans="1:12" ht="22.5" customHeight="1">
      <c r="A93" s="247" t="s">
        <v>279</v>
      </c>
      <c r="B93" s="248"/>
      <c r="C93" s="248"/>
      <c r="D93" s="248"/>
      <c r="E93" s="248"/>
      <c r="F93" s="19">
        <v>210</v>
      </c>
      <c r="G93" s="34"/>
      <c r="H93" s="35"/>
      <c r="I93" s="12">
        <f t="shared" si="2"/>
        <v>0</v>
      </c>
      <c r="J93" s="34"/>
      <c r="K93" s="35"/>
      <c r="L93" s="12">
        <f t="shared" si="3"/>
        <v>0</v>
      </c>
    </row>
    <row r="94" spans="1:12">
      <c r="A94" s="247" t="s">
        <v>280</v>
      </c>
      <c r="B94" s="248"/>
      <c r="C94" s="248"/>
      <c r="D94" s="248"/>
      <c r="E94" s="248"/>
      <c r="F94" s="19">
        <v>211</v>
      </c>
      <c r="G94" s="34"/>
      <c r="H94" s="35"/>
      <c r="I94" s="12">
        <f t="shared" si="2"/>
        <v>0</v>
      </c>
      <c r="J94" s="34"/>
      <c r="K94" s="35"/>
      <c r="L94" s="12">
        <f t="shared" si="3"/>
        <v>0</v>
      </c>
    </row>
    <row r="95" spans="1:12">
      <c r="A95" s="247" t="s">
        <v>281</v>
      </c>
      <c r="B95" s="248"/>
      <c r="C95" s="248"/>
      <c r="D95" s="248"/>
      <c r="E95" s="248"/>
      <c r="F95" s="19">
        <v>212</v>
      </c>
      <c r="G95" s="34"/>
      <c r="H95" s="35">
        <v>-913587.06</v>
      </c>
      <c r="I95" s="12">
        <f t="shared" si="2"/>
        <v>-913587.06</v>
      </c>
      <c r="J95" s="34"/>
      <c r="K95" s="35">
        <v>-4137374.08</v>
      </c>
      <c r="L95" s="12">
        <f t="shared" si="3"/>
        <v>-4137374.08</v>
      </c>
    </row>
    <row r="96" spans="1:12">
      <c r="A96" s="250" t="s">
        <v>212</v>
      </c>
      <c r="B96" s="248"/>
      <c r="C96" s="248"/>
      <c r="D96" s="248"/>
      <c r="E96" s="248"/>
      <c r="F96" s="19">
        <v>213</v>
      </c>
      <c r="G96" s="16">
        <f>G82+G87</f>
        <v>0</v>
      </c>
      <c r="H96" s="12">
        <f>H82+H87</f>
        <v>55489895.530000135</v>
      </c>
      <c r="I96" s="12">
        <f t="shared" si="2"/>
        <v>55489895.530000135</v>
      </c>
      <c r="J96" s="16">
        <f>J82+J87</f>
        <v>0</v>
      </c>
      <c r="K96" s="12">
        <f>K82+K87</f>
        <v>69958753.490000039</v>
      </c>
      <c r="L96" s="12">
        <f t="shared" si="3"/>
        <v>69958753.490000039</v>
      </c>
    </row>
    <row r="97" spans="1:12">
      <c r="A97" s="252" t="s">
        <v>266</v>
      </c>
      <c r="B97" s="253"/>
      <c r="C97" s="253"/>
      <c r="D97" s="253"/>
      <c r="E97" s="254"/>
      <c r="F97" s="19">
        <v>214</v>
      </c>
      <c r="G97" s="7"/>
      <c r="H97" s="8"/>
      <c r="I97" s="12">
        <f t="shared" si="2"/>
        <v>0</v>
      </c>
      <c r="J97" s="7"/>
      <c r="K97" s="8"/>
      <c r="L97" s="12">
        <f t="shared" si="3"/>
        <v>0</v>
      </c>
    </row>
    <row r="98" spans="1:12">
      <c r="A98" s="252" t="s">
        <v>267</v>
      </c>
      <c r="B98" s="253"/>
      <c r="C98" s="253"/>
      <c r="D98" s="253"/>
      <c r="E98" s="254"/>
      <c r="F98" s="19">
        <v>215</v>
      </c>
      <c r="G98" s="7"/>
      <c r="H98" s="8"/>
      <c r="I98" s="12">
        <f t="shared" si="2"/>
        <v>0</v>
      </c>
      <c r="J98" s="7"/>
      <c r="K98" s="8"/>
      <c r="L98" s="12">
        <f t="shared" si="3"/>
        <v>0</v>
      </c>
    </row>
    <row r="99" spans="1:12">
      <c r="A99" s="258" t="s">
        <v>307</v>
      </c>
      <c r="B99" s="260"/>
      <c r="C99" s="260"/>
      <c r="D99" s="260"/>
      <c r="E99" s="260"/>
      <c r="F99" s="20">
        <v>216</v>
      </c>
      <c r="G99" s="32">
        <v>0</v>
      </c>
      <c r="H99" s="33">
        <v>0</v>
      </c>
      <c r="I99" s="13">
        <f t="shared" si="2"/>
        <v>0</v>
      </c>
      <c r="J99" s="32">
        <v>0</v>
      </c>
      <c r="K99" s="33">
        <v>0</v>
      </c>
      <c r="L99" s="13">
        <f t="shared" si="3"/>
        <v>0</v>
      </c>
    </row>
    <row r="100" spans="1:12">
      <c r="A100" s="295" t="s">
        <v>215</v>
      </c>
      <c r="B100" s="295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</row>
  </sheetData>
  <mergeCells count="102">
    <mergeCell ref="A1:J1"/>
    <mergeCell ref="A2:L2"/>
    <mergeCell ref="J4:L4"/>
    <mergeCell ref="A6:E6"/>
    <mergeCell ref="G4:I4"/>
    <mergeCell ref="K3:L3"/>
    <mergeCell ref="A4:E5"/>
    <mergeCell ref="F4:F5"/>
    <mergeCell ref="A15:E15"/>
    <mergeCell ref="A16:E16"/>
    <mergeCell ref="A13:E13"/>
    <mergeCell ref="A14:E14"/>
    <mergeCell ref="A7:E7"/>
    <mergeCell ref="A8:E8"/>
    <mergeCell ref="A11:E11"/>
    <mergeCell ref="A12:E12"/>
    <mergeCell ref="A9:E9"/>
    <mergeCell ref="A10:E10"/>
    <mergeCell ref="A27:E27"/>
    <mergeCell ref="A28:E28"/>
    <mergeCell ref="A17:E17"/>
    <mergeCell ref="A18:E18"/>
    <mergeCell ref="A19:E19"/>
    <mergeCell ref="A20:E20"/>
    <mergeCell ref="A21:E21"/>
    <mergeCell ref="A22:E22"/>
    <mergeCell ref="A23:E23"/>
    <mergeCell ref="A24:E24"/>
    <mergeCell ref="A25:E25"/>
    <mergeCell ref="A26:E26"/>
    <mergeCell ref="A39:E39"/>
    <mergeCell ref="A40:E40"/>
    <mergeCell ref="A29:E29"/>
    <mergeCell ref="A30:E30"/>
    <mergeCell ref="A31:E31"/>
    <mergeCell ref="A32:E32"/>
    <mergeCell ref="A33:E33"/>
    <mergeCell ref="A34:E34"/>
    <mergeCell ref="A35:E35"/>
    <mergeCell ref="A36:E36"/>
    <mergeCell ref="A37:E37"/>
    <mergeCell ref="A38:E38"/>
    <mergeCell ref="A51:E51"/>
    <mergeCell ref="A52:E52"/>
    <mergeCell ref="A41:E41"/>
    <mergeCell ref="A42:E42"/>
    <mergeCell ref="A43:E43"/>
    <mergeCell ref="A44:E44"/>
    <mergeCell ref="A45:E45"/>
    <mergeCell ref="A46:E46"/>
    <mergeCell ref="A47:E47"/>
    <mergeCell ref="A48:E48"/>
    <mergeCell ref="A49:E49"/>
    <mergeCell ref="A50:E50"/>
    <mergeCell ref="A63:E63"/>
    <mergeCell ref="A64:E64"/>
    <mergeCell ref="A53:E53"/>
    <mergeCell ref="A54:E54"/>
    <mergeCell ref="A55:E55"/>
    <mergeCell ref="A56:E56"/>
    <mergeCell ref="A57:E57"/>
    <mergeCell ref="A58:E58"/>
    <mergeCell ref="A59:E59"/>
    <mergeCell ref="A60:E60"/>
    <mergeCell ref="A61:E61"/>
    <mergeCell ref="A62:E62"/>
    <mergeCell ref="A69:E69"/>
    <mergeCell ref="A70:E70"/>
    <mergeCell ref="A71:E71"/>
    <mergeCell ref="A72:E72"/>
    <mergeCell ref="A65:E65"/>
    <mergeCell ref="A66:E66"/>
    <mergeCell ref="A67:E67"/>
    <mergeCell ref="A68:E68"/>
    <mergeCell ref="A73:E73"/>
    <mergeCell ref="A74:E74"/>
    <mergeCell ref="A81:E81"/>
    <mergeCell ref="A82:E82"/>
    <mergeCell ref="A75:E75"/>
    <mergeCell ref="A76:E76"/>
    <mergeCell ref="A83:E83"/>
    <mergeCell ref="A84:E84"/>
    <mergeCell ref="A77:E77"/>
    <mergeCell ref="A78:E78"/>
    <mergeCell ref="A79:E79"/>
    <mergeCell ref="A80:E80"/>
    <mergeCell ref="A100:L100"/>
    <mergeCell ref="A93:E93"/>
    <mergeCell ref="A94:E94"/>
    <mergeCell ref="A95:E95"/>
    <mergeCell ref="A96:E96"/>
    <mergeCell ref="A97:E97"/>
    <mergeCell ref="A85:E85"/>
    <mergeCell ref="A86:E86"/>
    <mergeCell ref="A98:E98"/>
    <mergeCell ref="A99:E99"/>
    <mergeCell ref="A87:E87"/>
    <mergeCell ref="A88:E88"/>
    <mergeCell ref="A89:E89"/>
    <mergeCell ref="A90:E90"/>
    <mergeCell ref="A91:E91"/>
    <mergeCell ref="A92:E92"/>
  </mergeCells>
  <phoneticPr fontId="3" type="noConversion"/>
  <dataValidations count="1">
    <dataValidation allowBlank="1" sqref="A1:XFD1048576"/>
  </dataValidations>
  <pageMargins left="0.75" right="0.75" top="1" bottom="1" header="0.5" footer="0.5"/>
  <pageSetup paperSize="9" scale="80" orientation="portrait" r:id="rId1"/>
  <headerFooter alignWithMargins="0"/>
  <rowBreaks count="1" manualBreakCount="1">
    <brk id="5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1:K63"/>
  <sheetViews>
    <sheetView view="pageBreakPreview" zoomScale="110" workbookViewId="0">
      <selection activeCell="A14" sqref="A14:H14"/>
    </sheetView>
  </sheetViews>
  <sheetFormatPr defaultRowHeight="12.75"/>
  <cols>
    <col min="1" max="9" width="9.140625" style="45"/>
    <col min="10" max="11" width="10.85546875" style="45" bestFit="1" customWidth="1"/>
    <col min="12" max="16384" width="9.140625" style="45"/>
  </cols>
  <sheetData>
    <row r="1" spans="1:11">
      <c r="A1" s="318" t="s">
        <v>217</v>
      </c>
      <c r="B1" s="319"/>
      <c r="C1" s="319"/>
      <c r="D1" s="319"/>
      <c r="E1" s="319"/>
      <c r="F1" s="319"/>
      <c r="G1" s="319"/>
      <c r="H1" s="319"/>
      <c r="I1" s="319"/>
      <c r="J1" s="320"/>
    </row>
    <row r="2" spans="1:11">
      <c r="A2" s="321" t="s">
        <v>414</v>
      </c>
      <c r="B2" s="322"/>
      <c r="C2" s="322"/>
      <c r="D2" s="322"/>
      <c r="E2" s="322"/>
      <c r="F2" s="322"/>
      <c r="G2" s="322"/>
      <c r="H2" s="322"/>
      <c r="I2" s="322"/>
      <c r="J2" s="320"/>
    </row>
    <row r="3" spans="1:11">
      <c r="A3" s="49"/>
      <c r="B3" s="50"/>
      <c r="C3" s="50"/>
      <c r="D3" s="317"/>
      <c r="E3" s="317"/>
      <c r="F3" s="50"/>
      <c r="G3" s="50"/>
      <c r="H3" s="50"/>
      <c r="I3" s="50"/>
      <c r="J3" s="51"/>
      <c r="K3" s="115" t="s">
        <v>61</v>
      </c>
    </row>
    <row r="4" spans="1:11" ht="45.75" thickBot="1">
      <c r="A4" s="323" t="s">
        <v>6</v>
      </c>
      <c r="B4" s="323"/>
      <c r="C4" s="323"/>
      <c r="D4" s="323"/>
      <c r="E4" s="323"/>
      <c r="F4" s="323"/>
      <c r="G4" s="323"/>
      <c r="H4" s="323"/>
      <c r="I4" s="52" t="s">
        <v>65</v>
      </c>
      <c r="J4" s="53" t="s">
        <v>7</v>
      </c>
      <c r="K4" s="53" t="s">
        <v>8</v>
      </c>
    </row>
    <row r="5" spans="1:11" ht="12.75" customHeight="1">
      <c r="A5" s="324">
        <v>1</v>
      </c>
      <c r="B5" s="324"/>
      <c r="C5" s="324"/>
      <c r="D5" s="324"/>
      <c r="E5" s="324"/>
      <c r="F5" s="324"/>
      <c r="G5" s="324"/>
      <c r="H5" s="324"/>
      <c r="I5" s="54">
        <v>2</v>
      </c>
      <c r="J5" s="55" t="s">
        <v>63</v>
      </c>
      <c r="K5" s="55" t="s">
        <v>64</v>
      </c>
    </row>
    <row r="6" spans="1:11">
      <c r="A6" s="325" t="s">
        <v>219</v>
      </c>
      <c r="B6" s="326"/>
      <c r="C6" s="326"/>
      <c r="D6" s="326"/>
      <c r="E6" s="326"/>
      <c r="F6" s="326"/>
      <c r="G6" s="326"/>
      <c r="H6" s="327"/>
      <c r="I6" s="23">
        <v>1</v>
      </c>
      <c r="J6" s="127">
        <f>IF(ISERROR(ROUND(J7+J18+J36,2)),"",ROUND(J7+J18+J36,2))</f>
        <v>43842248.32</v>
      </c>
      <c r="K6" s="128">
        <f>IF(ISERROR(ROUND(K7+K18+K36,2)),"",ROUND(K7+K18+K36,2))</f>
        <v>71504453.670000002</v>
      </c>
    </row>
    <row r="7" spans="1:11">
      <c r="A7" s="311" t="s">
        <v>220</v>
      </c>
      <c r="B7" s="309"/>
      <c r="C7" s="309"/>
      <c r="D7" s="309"/>
      <c r="E7" s="309"/>
      <c r="F7" s="309"/>
      <c r="G7" s="309"/>
      <c r="H7" s="310"/>
      <c r="I7" s="24">
        <v>2</v>
      </c>
      <c r="J7" s="129">
        <f>IF(ISERROR(ROUND(J8+J9,2)),"",ROUND(J8+J9,2))</f>
        <v>70895213.219999999</v>
      </c>
      <c r="K7" s="130">
        <f>IF(ISERROR(ROUND(K8+K9,2)),"",ROUND(K8+K9,2))</f>
        <v>37150286.329999998</v>
      </c>
    </row>
    <row r="8" spans="1:11">
      <c r="A8" s="308" t="s">
        <v>88</v>
      </c>
      <c r="B8" s="309"/>
      <c r="C8" s="309"/>
      <c r="D8" s="309"/>
      <c r="E8" s="309"/>
      <c r="F8" s="309"/>
      <c r="G8" s="309"/>
      <c r="H8" s="310"/>
      <c r="I8" s="24">
        <v>3</v>
      </c>
      <c r="J8" s="131">
        <v>57892725.25</v>
      </c>
      <c r="K8" s="132">
        <v>63846991.950000003</v>
      </c>
    </row>
    <row r="9" spans="1:11">
      <c r="A9" s="308" t="s">
        <v>89</v>
      </c>
      <c r="B9" s="309"/>
      <c r="C9" s="309"/>
      <c r="D9" s="309"/>
      <c r="E9" s="309"/>
      <c r="F9" s="309"/>
      <c r="G9" s="309"/>
      <c r="H9" s="310"/>
      <c r="I9" s="24">
        <v>4</v>
      </c>
      <c r="J9" s="133">
        <f>IF(ISERROR(ROUND(SUM(J10:J17),2)),"",ROUND(SUM(J10:J17),2))</f>
        <v>13002487.970000001</v>
      </c>
      <c r="K9" s="134">
        <f>IF(ISERROR(ROUND(SUM(K10:K17),2)),"",ROUND(SUM(K10:K17),2))</f>
        <v>-26696705.620000001</v>
      </c>
    </row>
    <row r="10" spans="1:11">
      <c r="A10" s="308" t="s">
        <v>119</v>
      </c>
      <c r="B10" s="309"/>
      <c r="C10" s="309"/>
      <c r="D10" s="309"/>
      <c r="E10" s="309"/>
      <c r="F10" s="309"/>
      <c r="G10" s="309"/>
      <c r="H10" s="310"/>
      <c r="I10" s="24">
        <v>5</v>
      </c>
      <c r="J10" s="135">
        <v>11190752.890000001</v>
      </c>
      <c r="K10" s="136">
        <v>10851118.119999999</v>
      </c>
    </row>
    <row r="11" spans="1:11">
      <c r="A11" s="308" t="s">
        <v>120</v>
      </c>
      <c r="B11" s="309"/>
      <c r="C11" s="309"/>
      <c r="D11" s="309"/>
      <c r="E11" s="309"/>
      <c r="F11" s="309"/>
      <c r="G11" s="309"/>
      <c r="H11" s="310"/>
      <c r="I11" s="24">
        <v>6</v>
      </c>
      <c r="J11" s="137">
        <v>380658.39</v>
      </c>
      <c r="K11" s="138">
        <v>676827.19</v>
      </c>
    </row>
    <row r="12" spans="1:11">
      <c r="A12" s="308" t="s">
        <v>121</v>
      </c>
      <c r="B12" s="309"/>
      <c r="C12" s="309"/>
      <c r="D12" s="309"/>
      <c r="E12" s="309"/>
      <c r="F12" s="309"/>
      <c r="G12" s="309"/>
      <c r="H12" s="310"/>
      <c r="I12" s="24">
        <v>7</v>
      </c>
      <c r="J12" s="137">
        <v>9453046.7199999988</v>
      </c>
      <c r="K12" s="138">
        <v>-19067269.109999999</v>
      </c>
    </row>
    <row r="13" spans="1:11">
      <c r="A13" s="308" t="s">
        <v>122</v>
      </c>
      <c r="B13" s="309"/>
      <c r="C13" s="309"/>
      <c r="D13" s="309"/>
      <c r="E13" s="309"/>
      <c r="F13" s="309"/>
      <c r="G13" s="309"/>
      <c r="H13" s="310"/>
      <c r="I13" s="24">
        <v>8</v>
      </c>
      <c r="J13" s="137">
        <v>2544178.16</v>
      </c>
      <c r="K13" s="138">
        <v>2365162.0299999998</v>
      </c>
    </row>
    <row r="14" spans="1:11">
      <c r="A14" s="308" t="s">
        <v>123</v>
      </c>
      <c r="B14" s="309"/>
      <c r="C14" s="309"/>
      <c r="D14" s="309"/>
      <c r="E14" s="309"/>
      <c r="F14" s="309"/>
      <c r="G14" s="309"/>
      <c r="H14" s="310"/>
      <c r="I14" s="24">
        <v>9</v>
      </c>
      <c r="J14" s="137">
        <v>-22621121.219999999</v>
      </c>
      <c r="K14" s="138">
        <v>-21342033.34</v>
      </c>
    </row>
    <row r="15" spans="1:11">
      <c r="A15" s="308" t="s">
        <v>124</v>
      </c>
      <c r="B15" s="309"/>
      <c r="C15" s="309"/>
      <c r="D15" s="309"/>
      <c r="E15" s="309"/>
      <c r="F15" s="309"/>
      <c r="G15" s="309"/>
      <c r="H15" s="310"/>
      <c r="I15" s="24">
        <v>10</v>
      </c>
      <c r="J15" s="137">
        <v>0</v>
      </c>
      <c r="K15" s="138">
        <v>0</v>
      </c>
    </row>
    <row r="16" spans="1:11" ht="21" customHeight="1">
      <c r="A16" s="308" t="s">
        <v>125</v>
      </c>
      <c r="B16" s="309"/>
      <c r="C16" s="309"/>
      <c r="D16" s="309"/>
      <c r="E16" s="309"/>
      <c r="F16" s="309"/>
      <c r="G16" s="309"/>
      <c r="H16" s="310"/>
      <c r="I16" s="24">
        <v>11</v>
      </c>
      <c r="J16" s="137">
        <v>-155291.28000000003</v>
      </c>
      <c r="K16" s="138">
        <v>7353178.2800000003</v>
      </c>
    </row>
    <row r="17" spans="1:11">
      <c r="A17" s="308" t="s">
        <v>126</v>
      </c>
      <c r="B17" s="309"/>
      <c r="C17" s="309"/>
      <c r="D17" s="309"/>
      <c r="E17" s="309"/>
      <c r="F17" s="309"/>
      <c r="G17" s="309"/>
      <c r="H17" s="310"/>
      <c r="I17" s="24">
        <v>12</v>
      </c>
      <c r="J17" s="139">
        <v>12210264.310000001</v>
      </c>
      <c r="K17" s="151">
        <v>-7533688.79</v>
      </c>
    </row>
    <row r="18" spans="1:11">
      <c r="A18" s="311" t="s">
        <v>127</v>
      </c>
      <c r="B18" s="309"/>
      <c r="C18" s="309"/>
      <c r="D18" s="309"/>
      <c r="E18" s="309"/>
      <c r="F18" s="309"/>
      <c r="G18" s="309"/>
      <c r="H18" s="310"/>
      <c r="I18" s="24">
        <v>13</v>
      </c>
      <c r="J18" s="133">
        <f>IF(ISERROR(ROUND(SUM(J19:J35),2)),"",ROUND(SUM(J19:J35),2))</f>
        <v>-1092546.79</v>
      </c>
      <c r="K18" s="134">
        <f>IF(ISERROR(ROUND(SUM(K19:K35),2)),"",ROUND(SUM(K19:K35),2))</f>
        <v>49910930.039999999</v>
      </c>
    </row>
    <row r="19" spans="1:11">
      <c r="A19" s="308" t="s">
        <v>128</v>
      </c>
      <c r="B19" s="309"/>
      <c r="C19" s="309"/>
      <c r="D19" s="309"/>
      <c r="E19" s="309"/>
      <c r="F19" s="309"/>
      <c r="G19" s="309"/>
      <c r="H19" s="310"/>
      <c r="I19" s="24">
        <v>14</v>
      </c>
      <c r="J19" s="135">
        <v>-2543122.44</v>
      </c>
      <c r="K19" s="136">
        <v>-8167586.1299999999</v>
      </c>
    </row>
    <row r="20" spans="1:11" ht="19.5" customHeight="1">
      <c r="A20" s="308" t="s">
        <v>151</v>
      </c>
      <c r="B20" s="309"/>
      <c r="C20" s="309"/>
      <c r="D20" s="309"/>
      <c r="E20" s="309"/>
      <c r="F20" s="309"/>
      <c r="G20" s="309"/>
      <c r="H20" s="310"/>
      <c r="I20" s="24">
        <v>15</v>
      </c>
      <c r="J20" s="137">
        <v>0</v>
      </c>
      <c r="K20" s="138">
        <v>0</v>
      </c>
    </row>
    <row r="21" spans="1:11">
      <c r="A21" s="308" t="s">
        <v>129</v>
      </c>
      <c r="B21" s="309"/>
      <c r="C21" s="309"/>
      <c r="D21" s="309"/>
      <c r="E21" s="309"/>
      <c r="F21" s="309"/>
      <c r="G21" s="309"/>
      <c r="H21" s="310"/>
      <c r="I21" s="24">
        <v>16</v>
      </c>
      <c r="J21" s="137">
        <v>14513935.139999999</v>
      </c>
      <c r="K21" s="138">
        <v>646666.31999999995</v>
      </c>
    </row>
    <row r="22" spans="1:11" ht="22.5" customHeight="1">
      <c r="A22" s="308" t="s">
        <v>130</v>
      </c>
      <c r="B22" s="309"/>
      <c r="C22" s="309"/>
      <c r="D22" s="309"/>
      <c r="E22" s="309"/>
      <c r="F22" s="309"/>
      <c r="G22" s="309"/>
      <c r="H22" s="310"/>
      <c r="I22" s="24">
        <v>17</v>
      </c>
      <c r="J22" s="137">
        <v>0</v>
      </c>
      <c r="K22" s="138">
        <v>0</v>
      </c>
    </row>
    <row r="23" spans="1:11" ht="21" customHeight="1">
      <c r="A23" s="308" t="s">
        <v>131</v>
      </c>
      <c r="B23" s="309"/>
      <c r="C23" s="309"/>
      <c r="D23" s="309"/>
      <c r="E23" s="309"/>
      <c r="F23" s="309"/>
      <c r="G23" s="309"/>
      <c r="H23" s="310"/>
      <c r="I23" s="24">
        <v>18</v>
      </c>
      <c r="J23" s="137">
        <v>0</v>
      </c>
      <c r="K23" s="138">
        <v>0</v>
      </c>
    </row>
    <row r="24" spans="1:11">
      <c r="A24" s="308" t="s">
        <v>132</v>
      </c>
      <c r="B24" s="309"/>
      <c r="C24" s="309"/>
      <c r="D24" s="309"/>
      <c r="E24" s="309"/>
      <c r="F24" s="309"/>
      <c r="G24" s="309"/>
      <c r="H24" s="310"/>
      <c r="I24" s="24">
        <v>19</v>
      </c>
      <c r="J24" s="137">
        <v>-124583.38</v>
      </c>
      <c r="K24" s="138">
        <v>155439.41</v>
      </c>
    </row>
    <row r="25" spans="1:11">
      <c r="A25" s="308" t="s">
        <v>133</v>
      </c>
      <c r="B25" s="309"/>
      <c r="C25" s="309"/>
      <c r="D25" s="309"/>
      <c r="E25" s="309"/>
      <c r="F25" s="309"/>
      <c r="G25" s="309"/>
      <c r="H25" s="310"/>
      <c r="I25" s="24">
        <v>20</v>
      </c>
      <c r="J25" s="137">
        <v>0</v>
      </c>
      <c r="K25" s="152">
        <v>0</v>
      </c>
    </row>
    <row r="26" spans="1:11">
      <c r="A26" s="308" t="s">
        <v>134</v>
      </c>
      <c r="B26" s="309"/>
      <c r="C26" s="309"/>
      <c r="D26" s="309"/>
      <c r="E26" s="309"/>
      <c r="F26" s="309"/>
      <c r="G26" s="309"/>
      <c r="H26" s="310"/>
      <c r="I26" s="24">
        <v>21</v>
      </c>
      <c r="J26" s="137">
        <v>-9862368.8099999987</v>
      </c>
      <c r="K26" s="152">
        <v>43988025.25</v>
      </c>
    </row>
    <row r="27" spans="1:11">
      <c r="A27" s="308" t="s">
        <v>135</v>
      </c>
      <c r="B27" s="309"/>
      <c r="C27" s="309"/>
      <c r="D27" s="309"/>
      <c r="E27" s="309"/>
      <c r="F27" s="309"/>
      <c r="G27" s="309"/>
      <c r="H27" s="310"/>
      <c r="I27" s="24">
        <v>22</v>
      </c>
      <c r="J27" s="137">
        <v>18612406.899999999</v>
      </c>
      <c r="K27" s="138">
        <v>-1142459.47</v>
      </c>
    </row>
    <row r="28" spans="1:11" ht="21" customHeight="1">
      <c r="A28" s="308" t="s">
        <v>150</v>
      </c>
      <c r="B28" s="309"/>
      <c r="C28" s="309"/>
      <c r="D28" s="309"/>
      <c r="E28" s="309"/>
      <c r="F28" s="309"/>
      <c r="G28" s="309"/>
      <c r="H28" s="310"/>
      <c r="I28" s="24">
        <v>23</v>
      </c>
      <c r="J28" s="137">
        <v>-1946646.36</v>
      </c>
      <c r="K28" s="138">
        <v>-5031952.29</v>
      </c>
    </row>
    <row r="29" spans="1:11">
      <c r="A29" s="308" t="s">
        <v>136</v>
      </c>
      <c r="B29" s="309"/>
      <c r="C29" s="309"/>
      <c r="D29" s="309"/>
      <c r="E29" s="309"/>
      <c r="F29" s="309"/>
      <c r="G29" s="309"/>
      <c r="H29" s="310"/>
      <c r="I29" s="24">
        <v>24</v>
      </c>
      <c r="J29" s="137">
        <v>-17880260.719999999</v>
      </c>
      <c r="K29" s="138">
        <v>31239889.09</v>
      </c>
    </row>
    <row r="30" spans="1:11" ht="19.5" customHeight="1">
      <c r="A30" s="308" t="s">
        <v>137</v>
      </c>
      <c r="B30" s="309"/>
      <c r="C30" s="309"/>
      <c r="D30" s="309"/>
      <c r="E30" s="309"/>
      <c r="F30" s="309"/>
      <c r="G30" s="309"/>
      <c r="H30" s="310"/>
      <c r="I30" s="24">
        <v>25</v>
      </c>
      <c r="J30" s="140">
        <v>0</v>
      </c>
      <c r="K30" s="141">
        <v>0</v>
      </c>
    </row>
    <row r="31" spans="1:11">
      <c r="A31" s="308" t="s">
        <v>138</v>
      </c>
      <c r="B31" s="309"/>
      <c r="C31" s="309"/>
      <c r="D31" s="309"/>
      <c r="E31" s="309"/>
      <c r="F31" s="309"/>
      <c r="G31" s="309"/>
      <c r="H31" s="310"/>
      <c r="I31" s="24">
        <v>26</v>
      </c>
      <c r="J31" s="140">
        <v>5657.7</v>
      </c>
      <c r="K31" s="153">
        <v>34408.68</v>
      </c>
    </row>
    <row r="32" spans="1:11">
      <c r="A32" s="308" t="s">
        <v>139</v>
      </c>
      <c r="B32" s="309"/>
      <c r="C32" s="309"/>
      <c r="D32" s="309"/>
      <c r="E32" s="309"/>
      <c r="F32" s="309"/>
      <c r="G32" s="309"/>
      <c r="H32" s="310"/>
      <c r="I32" s="24">
        <v>27</v>
      </c>
      <c r="J32" s="140">
        <v>0</v>
      </c>
      <c r="K32" s="141">
        <v>0</v>
      </c>
    </row>
    <row r="33" spans="1:11">
      <c r="A33" s="308" t="s">
        <v>140</v>
      </c>
      <c r="B33" s="309"/>
      <c r="C33" s="309"/>
      <c r="D33" s="309"/>
      <c r="E33" s="309"/>
      <c r="F33" s="309"/>
      <c r="G33" s="309"/>
      <c r="H33" s="310"/>
      <c r="I33" s="24">
        <v>28</v>
      </c>
      <c r="J33" s="140">
        <v>0</v>
      </c>
      <c r="K33" s="141">
        <v>-812215.25</v>
      </c>
    </row>
    <row r="34" spans="1:11">
      <c r="A34" s="308" t="s">
        <v>141</v>
      </c>
      <c r="B34" s="309"/>
      <c r="C34" s="309"/>
      <c r="D34" s="309"/>
      <c r="E34" s="309"/>
      <c r="F34" s="309"/>
      <c r="G34" s="309"/>
      <c r="H34" s="310"/>
      <c r="I34" s="24">
        <v>29</v>
      </c>
      <c r="J34" s="137">
        <v>-10734005.530000001</v>
      </c>
      <c r="K34" s="138">
        <v>-8977786.2199999988</v>
      </c>
    </row>
    <row r="35" spans="1:11" ht="21" customHeight="1">
      <c r="A35" s="308" t="s">
        <v>142</v>
      </c>
      <c r="B35" s="309"/>
      <c r="C35" s="309"/>
      <c r="D35" s="309"/>
      <c r="E35" s="309"/>
      <c r="F35" s="309"/>
      <c r="G35" s="309"/>
      <c r="H35" s="310"/>
      <c r="I35" s="24">
        <v>30</v>
      </c>
      <c r="J35" s="137">
        <v>8866440.7100000009</v>
      </c>
      <c r="K35" s="138">
        <v>-2021499.35</v>
      </c>
    </row>
    <row r="36" spans="1:11">
      <c r="A36" s="311" t="s">
        <v>143</v>
      </c>
      <c r="B36" s="309"/>
      <c r="C36" s="309"/>
      <c r="D36" s="309"/>
      <c r="E36" s="309"/>
      <c r="F36" s="309"/>
      <c r="G36" s="309"/>
      <c r="H36" s="310"/>
      <c r="I36" s="24">
        <v>31</v>
      </c>
      <c r="J36" s="139">
        <v>-25960418.109999999</v>
      </c>
      <c r="K36" s="142">
        <v>-15556762.699999999</v>
      </c>
    </row>
    <row r="37" spans="1:11">
      <c r="A37" s="311" t="s">
        <v>95</v>
      </c>
      <c r="B37" s="309"/>
      <c r="C37" s="309"/>
      <c r="D37" s="309"/>
      <c r="E37" s="309"/>
      <c r="F37" s="309"/>
      <c r="G37" s="309"/>
      <c r="H37" s="310"/>
      <c r="I37" s="24">
        <v>32</v>
      </c>
      <c r="J37" s="143">
        <f>IF(ISERROR(ROUND(SUM(J38:J51),2)),"",ROUND(SUM(J38:J51),2))</f>
        <v>-61132201.770000003</v>
      </c>
      <c r="K37" s="144">
        <f>IF(ISERROR(ROUND(SUM(K38:K51),2)),"",ROUND(SUM(K38:K51),2))</f>
        <v>-32199087.57</v>
      </c>
    </row>
    <row r="38" spans="1:11">
      <c r="A38" s="308" t="s">
        <v>144</v>
      </c>
      <c r="B38" s="309"/>
      <c r="C38" s="309"/>
      <c r="D38" s="309"/>
      <c r="E38" s="309"/>
      <c r="F38" s="309"/>
      <c r="G38" s="309"/>
      <c r="H38" s="310"/>
      <c r="I38" s="24">
        <v>33</v>
      </c>
      <c r="J38" s="135">
        <v>608424.46</v>
      </c>
      <c r="K38" s="136">
        <v>2897754.52</v>
      </c>
    </row>
    <row r="39" spans="1:11">
      <c r="A39" s="308" t="s">
        <v>145</v>
      </c>
      <c r="B39" s="309"/>
      <c r="C39" s="309"/>
      <c r="D39" s="309"/>
      <c r="E39" s="309"/>
      <c r="F39" s="309"/>
      <c r="G39" s="309"/>
      <c r="H39" s="310"/>
      <c r="I39" s="24">
        <v>34</v>
      </c>
      <c r="J39" s="137">
        <v>-4430077.43</v>
      </c>
      <c r="K39" s="138">
        <v>-1952129.78</v>
      </c>
    </row>
    <row r="40" spans="1:11">
      <c r="A40" s="308" t="s">
        <v>146</v>
      </c>
      <c r="B40" s="309"/>
      <c r="C40" s="309"/>
      <c r="D40" s="309"/>
      <c r="E40" s="309"/>
      <c r="F40" s="309"/>
      <c r="G40" s="309"/>
      <c r="H40" s="310"/>
      <c r="I40" s="24">
        <v>35</v>
      </c>
      <c r="J40" s="137">
        <v>0</v>
      </c>
      <c r="K40" s="138">
        <v>0</v>
      </c>
    </row>
    <row r="41" spans="1:11">
      <c r="A41" s="308" t="s">
        <v>147</v>
      </c>
      <c r="B41" s="309"/>
      <c r="C41" s="309"/>
      <c r="D41" s="309"/>
      <c r="E41" s="309"/>
      <c r="F41" s="309"/>
      <c r="G41" s="309"/>
      <c r="H41" s="310"/>
      <c r="I41" s="24">
        <v>36</v>
      </c>
      <c r="J41" s="137">
        <v>-832592.25</v>
      </c>
      <c r="K41" s="138">
        <v>-95704.07</v>
      </c>
    </row>
    <row r="42" spans="1:11" ht="21" customHeight="1">
      <c r="A42" s="308" t="s">
        <v>148</v>
      </c>
      <c r="B42" s="309"/>
      <c r="C42" s="309"/>
      <c r="D42" s="309"/>
      <c r="E42" s="309"/>
      <c r="F42" s="309"/>
      <c r="G42" s="309"/>
      <c r="H42" s="310"/>
      <c r="I42" s="24">
        <v>37</v>
      </c>
      <c r="J42" s="137">
        <v>1507571.8</v>
      </c>
      <c r="K42" s="152"/>
    </row>
    <row r="43" spans="1:11" ht="21.75" customHeight="1">
      <c r="A43" s="308" t="s">
        <v>149</v>
      </c>
      <c r="B43" s="309"/>
      <c r="C43" s="309"/>
      <c r="D43" s="309"/>
      <c r="E43" s="309"/>
      <c r="F43" s="309"/>
      <c r="G43" s="309"/>
      <c r="H43" s="310"/>
      <c r="I43" s="24">
        <v>38</v>
      </c>
      <c r="J43" s="137">
        <v>-26644072.979999997</v>
      </c>
      <c r="K43" s="138">
        <v>-434642.64</v>
      </c>
    </row>
    <row r="44" spans="1:11" ht="23.25" customHeight="1">
      <c r="A44" s="308" t="s">
        <v>152</v>
      </c>
      <c r="B44" s="309"/>
      <c r="C44" s="309"/>
      <c r="D44" s="309"/>
      <c r="E44" s="309"/>
      <c r="F44" s="309"/>
      <c r="G44" s="309"/>
      <c r="H44" s="310"/>
      <c r="I44" s="24">
        <v>39</v>
      </c>
      <c r="J44" s="137">
        <v>0</v>
      </c>
      <c r="K44" s="138">
        <v>0</v>
      </c>
    </row>
    <row r="45" spans="1:11">
      <c r="A45" s="308" t="s">
        <v>255</v>
      </c>
      <c r="B45" s="309"/>
      <c r="C45" s="309"/>
      <c r="D45" s="309"/>
      <c r="E45" s="309"/>
      <c r="F45" s="309"/>
      <c r="G45" s="309"/>
      <c r="H45" s="310"/>
      <c r="I45" s="24">
        <v>40</v>
      </c>
      <c r="J45" s="137">
        <v>0</v>
      </c>
      <c r="K45" s="138">
        <v>0</v>
      </c>
    </row>
    <row r="46" spans="1:11">
      <c r="A46" s="308" t="s">
        <v>256</v>
      </c>
      <c r="B46" s="309"/>
      <c r="C46" s="309"/>
      <c r="D46" s="309"/>
      <c r="E46" s="309"/>
      <c r="F46" s="309"/>
      <c r="G46" s="309"/>
      <c r="H46" s="310"/>
      <c r="I46" s="24">
        <v>41</v>
      </c>
      <c r="J46" s="137">
        <v>0</v>
      </c>
      <c r="K46" s="138">
        <v>0</v>
      </c>
    </row>
    <row r="47" spans="1:11">
      <c r="A47" s="308" t="s">
        <v>257</v>
      </c>
      <c r="B47" s="309"/>
      <c r="C47" s="309"/>
      <c r="D47" s="309"/>
      <c r="E47" s="309"/>
      <c r="F47" s="309"/>
      <c r="G47" s="309"/>
      <c r="H47" s="310"/>
      <c r="I47" s="24">
        <v>42</v>
      </c>
      <c r="J47" s="137">
        <v>47534206.289999999</v>
      </c>
      <c r="K47" s="138">
        <v>61604767.780000001</v>
      </c>
    </row>
    <row r="48" spans="1:11">
      <c r="A48" s="308" t="s">
        <v>258</v>
      </c>
      <c r="B48" s="309"/>
      <c r="C48" s="309"/>
      <c r="D48" s="309"/>
      <c r="E48" s="309"/>
      <c r="F48" s="309"/>
      <c r="G48" s="309"/>
      <c r="H48" s="310"/>
      <c r="I48" s="24">
        <v>43</v>
      </c>
      <c r="J48" s="137">
        <v>-105161745.37</v>
      </c>
      <c r="K48" s="138">
        <v>-109921262.55</v>
      </c>
    </row>
    <row r="49" spans="1:11">
      <c r="A49" s="308" t="s">
        <v>259</v>
      </c>
      <c r="B49" s="312"/>
      <c r="C49" s="312"/>
      <c r="D49" s="312"/>
      <c r="E49" s="312"/>
      <c r="F49" s="312"/>
      <c r="G49" s="312"/>
      <c r="H49" s="313"/>
      <c r="I49" s="24">
        <v>44</v>
      </c>
      <c r="J49" s="137">
        <v>4247897.0999999996</v>
      </c>
      <c r="K49" s="138">
        <v>5414853.3200000003</v>
      </c>
    </row>
    <row r="50" spans="1:11">
      <c r="A50" s="308" t="s">
        <v>285</v>
      </c>
      <c r="B50" s="312"/>
      <c r="C50" s="312"/>
      <c r="D50" s="312"/>
      <c r="E50" s="312"/>
      <c r="F50" s="312"/>
      <c r="G50" s="312"/>
      <c r="H50" s="313"/>
      <c r="I50" s="24">
        <v>45</v>
      </c>
      <c r="J50" s="137">
        <v>95342771.140000001</v>
      </c>
      <c r="K50" s="138">
        <v>42787275.850000001</v>
      </c>
    </row>
    <row r="51" spans="1:11">
      <c r="A51" s="308" t="s">
        <v>286</v>
      </c>
      <c r="B51" s="312"/>
      <c r="C51" s="312"/>
      <c r="D51" s="312"/>
      <c r="E51" s="312"/>
      <c r="F51" s="312"/>
      <c r="G51" s="312"/>
      <c r="H51" s="313"/>
      <c r="I51" s="24">
        <v>46</v>
      </c>
      <c r="J51" s="139">
        <v>-73304584.530000001</v>
      </c>
      <c r="K51" s="142">
        <v>-32500000</v>
      </c>
    </row>
    <row r="52" spans="1:11">
      <c r="A52" s="311" t="s">
        <v>96</v>
      </c>
      <c r="B52" s="312"/>
      <c r="C52" s="312"/>
      <c r="D52" s="312"/>
      <c r="E52" s="312"/>
      <c r="F52" s="312"/>
      <c r="G52" s="312"/>
      <c r="H52" s="313"/>
      <c r="I52" s="24">
        <v>47</v>
      </c>
      <c r="J52" s="143">
        <f>IF(ISERROR(ROUND(SUM(J53:J57),2)),"",ROUND(SUM(J53:J57),2))</f>
        <v>299391.64</v>
      </c>
      <c r="K52" s="144">
        <f>IF(ISERROR(ROUND(SUM(K53:K57),2)),"",ROUND(SUM(K53:K57),2))</f>
        <v>-23155105.260000002</v>
      </c>
    </row>
    <row r="53" spans="1:11">
      <c r="A53" s="308" t="s">
        <v>287</v>
      </c>
      <c r="B53" s="312"/>
      <c r="C53" s="312"/>
      <c r="D53" s="312"/>
      <c r="E53" s="312"/>
      <c r="F53" s="312"/>
      <c r="G53" s="312"/>
      <c r="H53" s="313"/>
      <c r="I53" s="24">
        <v>48</v>
      </c>
      <c r="J53" s="135">
        <v>0</v>
      </c>
      <c r="K53" s="136">
        <v>0</v>
      </c>
    </row>
    <row r="54" spans="1:11">
      <c r="A54" s="308" t="s">
        <v>288</v>
      </c>
      <c r="B54" s="312"/>
      <c r="C54" s="312"/>
      <c r="D54" s="312"/>
      <c r="E54" s="312"/>
      <c r="F54" s="312"/>
      <c r="G54" s="312"/>
      <c r="H54" s="313"/>
      <c r="I54" s="24">
        <v>49</v>
      </c>
      <c r="J54" s="137">
        <v>542041942.32000005</v>
      </c>
      <c r="K54" s="138">
        <v>52003161.93</v>
      </c>
    </row>
    <row r="55" spans="1:11">
      <c r="A55" s="308" t="s">
        <v>289</v>
      </c>
      <c r="B55" s="312"/>
      <c r="C55" s="312"/>
      <c r="D55" s="312"/>
      <c r="E55" s="312"/>
      <c r="F55" s="312"/>
      <c r="G55" s="312"/>
      <c r="H55" s="313"/>
      <c r="I55" s="24">
        <v>50</v>
      </c>
      <c r="J55" s="137">
        <v>-516824579.85000002</v>
      </c>
      <c r="K55" s="138">
        <v>-52690740.870000005</v>
      </c>
    </row>
    <row r="56" spans="1:11">
      <c r="A56" s="308" t="s">
        <v>290</v>
      </c>
      <c r="B56" s="312"/>
      <c r="C56" s="312"/>
      <c r="D56" s="312"/>
      <c r="E56" s="312"/>
      <c r="F56" s="312"/>
      <c r="G56" s="312"/>
      <c r="H56" s="313"/>
      <c r="I56" s="24">
        <v>51</v>
      </c>
      <c r="J56" s="137">
        <v>0</v>
      </c>
      <c r="K56" s="138">
        <v>0</v>
      </c>
    </row>
    <row r="57" spans="1:11">
      <c r="A57" s="308" t="s">
        <v>291</v>
      </c>
      <c r="B57" s="312"/>
      <c r="C57" s="312"/>
      <c r="D57" s="312"/>
      <c r="E57" s="312"/>
      <c r="F57" s="312"/>
      <c r="G57" s="312"/>
      <c r="H57" s="313"/>
      <c r="I57" s="24">
        <v>52</v>
      </c>
      <c r="J57" s="139">
        <v>-24917970.829999998</v>
      </c>
      <c r="K57" s="142">
        <v>-22467526.32</v>
      </c>
    </row>
    <row r="58" spans="1:11">
      <c r="A58" s="311" t="s">
        <v>97</v>
      </c>
      <c r="B58" s="312"/>
      <c r="C58" s="312"/>
      <c r="D58" s="312"/>
      <c r="E58" s="312"/>
      <c r="F58" s="312"/>
      <c r="G58" s="312"/>
      <c r="H58" s="313"/>
      <c r="I58" s="24">
        <v>53</v>
      </c>
      <c r="J58" s="145">
        <f>IF(ISERROR(ROUND(J6+J37+J52,2)),"",ROUND(J6+J37+J52,2))</f>
        <v>-16990561.809999999</v>
      </c>
      <c r="K58" s="144">
        <f>IF(ISERROR(ROUND(K6+K37+K52,2)),"",ROUND(K6+K37+K52,2))</f>
        <v>16150260.84</v>
      </c>
    </row>
    <row r="59" spans="1:11" ht="21.75" customHeight="1">
      <c r="A59" s="311" t="s">
        <v>292</v>
      </c>
      <c r="B59" s="312"/>
      <c r="C59" s="312"/>
      <c r="D59" s="312"/>
      <c r="E59" s="312"/>
      <c r="F59" s="312"/>
      <c r="G59" s="312"/>
      <c r="H59" s="313"/>
      <c r="I59" s="24">
        <v>54</v>
      </c>
      <c r="J59" s="146">
        <v>0</v>
      </c>
      <c r="K59" s="147">
        <v>0</v>
      </c>
    </row>
    <row r="60" spans="1:11">
      <c r="A60" s="311" t="s">
        <v>98</v>
      </c>
      <c r="B60" s="312"/>
      <c r="C60" s="312"/>
      <c r="D60" s="312"/>
      <c r="E60" s="312"/>
      <c r="F60" s="312"/>
      <c r="G60" s="312"/>
      <c r="H60" s="313"/>
      <c r="I60" s="24">
        <v>55</v>
      </c>
      <c r="J60" s="143">
        <f>IF(ISERROR(ROUND(J58+J59,2)),"",ROUND(J58+J59,2))</f>
        <v>-16990561.809999999</v>
      </c>
      <c r="K60" s="144">
        <f>IF(ISERROR(ROUND(K58+K59,2)),"",ROUND(K58+K59,2))</f>
        <v>16150260.84</v>
      </c>
    </row>
    <row r="61" spans="1:11">
      <c r="A61" s="308" t="s">
        <v>293</v>
      </c>
      <c r="B61" s="312"/>
      <c r="C61" s="312"/>
      <c r="D61" s="312"/>
      <c r="E61" s="312"/>
      <c r="F61" s="312"/>
      <c r="G61" s="312"/>
      <c r="H61" s="313"/>
      <c r="I61" s="24">
        <v>56</v>
      </c>
      <c r="J61" s="131">
        <v>30472445.530000001</v>
      </c>
      <c r="K61" s="132">
        <v>13481883.719999999</v>
      </c>
    </row>
    <row r="62" spans="1:11">
      <c r="A62" s="314" t="s">
        <v>99</v>
      </c>
      <c r="B62" s="315"/>
      <c r="C62" s="315"/>
      <c r="D62" s="315"/>
      <c r="E62" s="315"/>
      <c r="F62" s="315"/>
      <c r="G62" s="315"/>
      <c r="H62" s="316"/>
      <c r="I62" s="25">
        <v>57</v>
      </c>
      <c r="J62" s="148">
        <f>IF(ISERROR(ROUND(J60+J61,2)),"",ROUND(J60+J61,2))</f>
        <v>13481883.720000001</v>
      </c>
      <c r="K62" s="149">
        <f>IF(ISERROR(ROUND(K60+K61,2)),"",ROUND(K60+K61,2))</f>
        <v>29632144.559999999</v>
      </c>
    </row>
    <row r="63" spans="1:11">
      <c r="A63" s="56" t="s">
        <v>5</v>
      </c>
      <c r="J63" s="150"/>
      <c r="K63" s="150"/>
    </row>
  </sheetData>
  <mergeCells count="62">
    <mergeCell ref="A1:J1"/>
    <mergeCell ref="A2:J2"/>
    <mergeCell ref="A4:H4"/>
    <mergeCell ref="A5:H5"/>
    <mergeCell ref="A12:H12"/>
    <mergeCell ref="A13:H13"/>
    <mergeCell ref="A6:H6"/>
    <mergeCell ref="A7:H7"/>
    <mergeCell ref="A8:H8"/>
    <mergeCell ref="A9:H9"/>
    <mergeCell ref="A26:H26"/>
    <mergeCell ref="A27:H27"/>
    <mergeCell ref="A22:H22"/>
    <mergeCell ref="A23:H23"/>
    <mergeCell ref="A10:H10"/>
    <mergeCell ref="A11:H11"/>
    <mergeCell ref="A14:H14"/>
    <mergeCell ref="A15:H15"/>
    <mergeCell ref="A16:H16"/>
    <mergeCell ref="A17:H17"/>
    <mergeCell ref="A36:H36"/>
    <mergeCell ref="A37:H37"/>
    <mergeCell ref="A18:H18"/>
    <mergeCell ref="A19:H19"/>
    <mergeCell ref="A20:H20"/>
    <mergeCell ref="A21:H21"/>
    <mergeCell ref="A34:H34"/>
    <mergeCell ref="A35:H35"/>
    <mergeCell ref="A24:H24"/>
    <mergeCell ref="A25:H25"/>
    <mergeCell ref="A28:H28"/>
    <mergeCell ref="A29:H29"/>
    <mergeCell ref="A30:H30"/>
    <mergeCell ref="A31:H31"/>
    <mergeCell ref="A32:H32"/>
    <mergeCell ref="A33:H33"/>
    <mergeCell ref="A38:H38"/>
    <mergeCell ref="A39:H39"/>
    <mergeCell ref="A40:H40"/>
    <mergeCell ref="A41:H41"/>
    <mergeCell ref="A44:H44"/>
    <mergeCell ref="A45:H45"/>
    <mergeCell ref="A42:H42"/>
    <mergeCell ref="A43:H43"/>
    <mergeCell ref="A54:H54"/>
    <mergeCell ref="A55:H55"/>
    <mergeCell ref="A48:H48"/>
    <mergeCell ref="A49:H49"/>
    <mergeCell ref="A50:H50"/>
    <mergeCell ref="A51:H51"/>
    <mergeCell ref="A52:H52"/>
    <mergeCell ref="A53:H53"/>
    <mergeCell ref="A46:H46"/>
    <mergeCell ref="A47:H47"/>
    <mergeCell ref="A60:H60"/>
    <mergeCell ref="A61:H61"/>
    <mergeCell ref="A62:H62"/>
    <mergeCell ref="D3:E3"/>
    <mergeCell ref="A56:H56"/>
    <mergeCell ref="A57:H57"/>
    <mergeCell ref="A58:H58"/>
    <mergeCell ref="A59:H59"/>
  </mergeCells>
  <phoneticPr fontId="3" type="noConversion"/>
  <dataValidations count="2">
    <dataValidation allowBlank="1" sqref="A1:I1048576 L1:IV1048576 J1:K5 J63:K65536"/>
    <dataValidation type="custom" allowBlank="1" showInputMessage="1" showErrorMessage="1" errorTitle="Previše decimala!" error="Maksimalan dozvoljeni broj decimalnih mjesta je &gt; 2" sqref="J61:K61 J59:K59 J8:K8 J53:K57 J38:K51 J19:K36 J10:K17">
      <formula1>IF(ISNUMBER(J8),LEN(J8)-IFERROR(FIND(",",J8),LEN(J8))&lt;=2,FALSE)</formula1>
    </dataValidation>
  </dataValidations>
  <pageMargins left="0.75" right="0.75" top="1" bottom="1" header="0.5" footer="0.5"/>
  <pageSetup paperSize="9" scale="7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M40"/>
  <sheetViews>
    <sheetView view="pageBreakPreview" topLeftCell="A19" workbookViewId="0">
      <selection activeCell="I36" sqref="I36"/>
    </sheetView>
  </sheetViews>
  <sheetFormatPr defaultRowHeight="12.75"/>
  <cols>
    <col min="5" max="5" width="10" customWidth="1"/>
    <col min="8" max="8" width="10.140625" customWidth="1"/>
    <col min="12" max="12" width="11.42578125" customWidth="1"/>
  </cols>
  <sheetData>
    <row r="1" spans="1:13" ht="13.5">
      <c r="A1" s="337" t="s">
        <v>153</v>
      </c>
      <c r="B1" s="320"/>
      <c r="C1" s="320"/>
      <c r="D1" s="320"/>
      <c r="E1" s="338"/>
      <c r="F1" s="339"/>
      <c r="G1" s="339"/>
      <c r="H1" s="339"/>
      <c r="I1" s="339"/>
      <c r="J1" s="339"/>
      <c r="K1" s="340"/>
      <c r="L1" s="5"/>
    </row>
    <row r="2" spans="1:13">
      <c r="A2" s="321" t="s">
        <v>415</v>
      </c>
      <c r="B2" s="322"/>
      <c r="C2" s="322"/>
      <c r="D2" s="322"/>
      <c r="E2" s="338"/>
      <c r="F2" s="341"/>
      <c r="G2" s="341"/>
      <c r="H2" s="341"/>
      <c r="I2" s="341"/>
      <c r="J2" s="341"/>
      <c r="K2" s="342"/>
      <c r="L2" s="5"/>
    </row>
    <row r="3" spans="1:13">
      <c r="A3" s="49"/>
      <c r="B3" s="48"/>
      <c r="C3" s="48"/>
      <c r="D3" s="48"/>
      <c r="E3" s="57"/>
      <c r="F3" s="3"/>
      <c r="G3" s="3"/>
      <c r="H3" s="3"/>
      <c r="I3" s="3"/>
      <c r="J3" s="3"/>
      <c r="K3" s="3"/>
      <c r="L3" s="359" t="s">
        <v>61</v>
      </c>
      <c r="M3" s="359"/>
    </row>
    <row r="4" spans="1:13" ht="13.5" customHeight="1" thickBot="1">
      <c r="A4" s="346" t="s">
        <v>48</v>
      </c>
      <c r="B4" s="347"/>
      <c r="C4" s="348"/>
      <c r="D4" s="352" t="s">
        <v>65</v>
      </c>
      <c r="E4" s="356" t="s">
        <v>218</v>
      </c>
      <c r="F4" s="357"/>
      <c r="G4" s="357"/>
      <c r="H4" s="357"/>
      <c r="I4" s="357"/>
      <c r="J4" s="357"/>
      <c r="K4" s="358"/>
      <c r="L4" s="354" t="s">
        <v>225</v>
      </c>
      <c r="M4" s="354" t="s">
        <v>87</v>
      </c>
    </row>
    <row r="5" spans="1:13" ht="57" thickBot="1">
      <c r="A5" s="349"/>
      <c r="B5" s="350"/>
      <c r="C5" s="351"/>
      <c r="D5" s="353"/>
      <c r="E5" s="53" t="s">
        <v>221</v>
      </c>
      <c r="F5" s="53" t="s">
        <v>46</v>
      </c>
      <c r="G5" s="53" t="s">
        <v>222</v>
      </c>
      <c r="H5" s="53" t="s">
        <v>223</v>
      </c>
      <c r="I5" s="53" t="s">
        <v>47</v>
      </c>
      <c r="J5" s="53" t="s">
        <v>224</v>
      </c>
      <c r="K5" s="53" t="s">
        <v>86</v>
      </c>
      <c r="L5" s="355"/>
      <c r="M5" s="355"/>
    </row>
    <row r="6" spans="1:13">
      <c r="A6" s="343">
        <v>1</v>
      </c>
      <c r="B6" s="343"/>
      <c r="C6" s="343"/>
      <c r="D6" s="58">
        <v>2</v>
      </c>
      <c r="E6" s="58" t="s">
        <v>63</v>
      </c>
      <c r="F6" s="59" t="s">
        <v>64</v>
      </c>
      <c r="G6" s="58" t="s">
        <v>66</v>
      </c>
      <c r="H6" s="59" t="s">
        <v>67</v>
      </c>
      <c r="I6" s="58" t="s">
        <v>68</v>
      </c>
      <c r="J6" s="59" t="s">
        <v>69</v>
      </c>
      <c r="K6" s="58" t="s">
        <v>70</v>
      </c>
      <c r="L6" s="59" t="s">
        <v>71</v>
      </c>
      <c r="M6" s="58" t="s">
        <v>72</v>
      </c>
    </row>
    <row r="7" spans="1:13" ht="21" customHeight="1">
      <c r="A7" s="344" t="s">
        <v>309</v>
      </c>
      <c r="B7" s="345"/>
      <c r="C7" s="345"/>
      <c r="D7" s="27">
        <v>1</v>
      </c>
      <c r="E7" s="161">
        <v>50000000</v>
      </c>
      <c r="F7" s="161">
        <v>0</v>
      </c>
      <c r="G7" s="161">
        <v>348152357.68000001</v>
      </c>
      <c r="H7" s="161">
        <v>138761535.25999999</v>
      </c>
      <c r="I7" s="161">
        <v>234203941.56999999</v>
      </c>
      <c r="J7" s="161">
        <v>43519416.740000002</v>
      </c>
      <c r="K7" s="162">
        <f>SUM(E7:J7)</f>
        <v>814637251.25</v>
      </c>
      <c r="L7" s="161"/>
      <c r="M7" s="162">
        <f>K7+L7</f>
        <v>814637251.25</v>
      </c>
    </row>
    <row r="8" spans="1:13" ht="22.5" customHeight="1">
      <c r="A8" s="330" t="s">
        <v>268</v>
      </c>
      <c r="B8" s="331"/>
      <c r="C8" s="331"/>
      <c r="D8" s="4">
        <v>2</v>
      </c>
      <c r="E8" s="163">
        <v>0</v>
      </c>
      <c r="F8" s="163">
        <v>0</v>
      </c>
      <c r="G8" s="163">
        <v>0</v>
      </c>
      <c r="H8" s="163">
        <v>0</v>
      </c>
      <c r="I8" s="163">
        <v>0</v>
      </c>
      <c r="J8" s="163">
        <v>0</v>
      </c>
      <c r="K8" s="164">
        <f t="shared" ref="K8:K40" si="0">SUM(E8:J8)</f>
        <v>0</v>
      </c>
      <c r="L8" s="163"/>
      <c r="M8" s="164">
        <f t="shared" ref="M8:M40" si="1">K8+L8</f>
        <v>0</v>
      </c>
    </row>
    <row r="9" spans="1:13" ht="21.75" customHeight="1">
      <c r="A9" s="330" t="s">
        <v>269</v>
      </c>
      <c r="B9" s="331"/>
      <c r="C9" s="331"/>
      <c r="D9" s="4">
        <v>3</v>
      </c>
      <c r="E9" s="163">
        <v>0</v>
      </c>
      <c r="F9" s="163">
        <v>0</v>
      </c>
      <c r="G9" s="163">
        <v>0</v>
      </c>
      <c r="H9" s="163">
        <v>0</v>
      </c>
      <c r="I9" s="163">
        <v>0</v>
      </c>
      <c r="J9" s="163">
        <v>0</v>
      </c>
      <c r="K9" s="164">
        <f t="shared" si="0"/>
        <v>0</v>
      </c>
      <c r="L9" s="163"/>
      <c r="M9" s="164">
        <f t="shared" si="1"/>
        <v>0</v>
      </c>
    </row>
    <row r="10" spans="1:13" ht="20.25" customHeight="1">
      <c r="A10" s="332" t="s">
        <v>361</v>
      </c>
      <c r="B10" s="331"/>
      <c r="C10" s="331"/>
      <c r="D10" s="4">
        <v>4</v>
      </c>
      <c r="E10" s="164">
        <f t="shared" ref="E10:J10" si="2">SUM(E7:E9)</f>
        <v>50000000</v>
      </c>
      <c r="F10" s="164">
        <f t="shared" si="2"/>
        <v>0</v>
      </c>
      <c r="G10" s="164">
        <f t="shared" si="2"/>
        <v>348152357.68000001</v>
      </c>
      <c r="H10" s="164">
        <f t="shared" si="2"/>
        <v>138761535.25999999</v>
      </c>
      <c r="I10" s="164">
        <f t="shared" si="2"/>
        <v>234203941.56999999</v>
      </c>
      <c r="J10" s="164">
        <f t="shared" si="2"/>
        <v>43519416.740000002</v>
      </c>
      <c r="K10" s="164">
        <f t="shared" si="0"/>
        <v>814637251.25</v>
      </c>
      <c r="L10" s="164">
        <f>SUM(L7:L9)</f>
        <v>0</v>
      </c>
      <c r="M10" s="164">
        <f t="shared" si="1"/>
        <v>814637251.25</v>
      </c>
    </row>
    <row r="11" spans="1:13" ht="20.25" customHeight="1">
      <c r="A11" s="332" t="s">
        <v>362</v>
      </c>
      <c r="B11" s="360"/>
      <c r="C11" s="360"/>
      <c r="D11" s="4">
        <v>5</v>
      </c>
      <c r="E11" s="164">
        <f>E12+E13</f>
        <v>0</v>
      </c>
      <c r="F11" s="164">
        <f t="shared" ref="F11:L11" si="3">F12+F13</f>
        <v>0</v>
      </c>
      <c r="G11" s="164">
        <f t="shared" si="3"/>
        <v>3654348.3300000005</v>
      </c>
      <c r="H11" s="164">
        <f t="shared" si="3"/>
        <v>0</v>
      </c>
      <c r="I11" s="164">
        <f t="shared" si="3"/>
        <v>0</v>
      </c>
      <c r="J11" s="164">
        <f t="shared" si="3"/>
        <v>51835547.200000003</v>
      </c>
      <c r="K11" s="164">
        <f t="shared" si="0"/>
        <v>55489895.530000001</v>
      </c>
      <c r="L11" s="164">
        <f t="shared" si="3"/>
        <v>0</v>
      </c>
      <c r="M11" s="164">
        <f t="shared" si="1"/>
        <v>55489895.530000001</v>
      </c>
    </row>
    <row r="12" spans="1:13">
      <c r="A12" s="330" t="s">
        <v>270</v>
      </c>
      <c r="B12" s="331"/>
      <c r="C12" s="331"/>
      <c r="D12" s="4">
        <v>6</v>
      </c>
      <c r="E12" s="163"/>
      <c r="F12" s="163"/>
      <c r="G12" s="163"/>
      <c r="H12" s="163"/>
      <c r="I12" s="163"/>
      <c r="J12" s="169">
        <v>51835547.200000003</v>
      </c>
      <c r="K12" s="164">
        <f t="shared" si="0"/>
        <v>51835547.200000003</v>
      </c>
      <c r="L12" s="163"/>
      <c r="M12" s="164">
        <f t="shared" si="1"/>
        <v>51835547.200000003</v>
      </c>
    </row>
    <row r="13" spans="1:13" ht="21.75" customHeight="1">
      <c r="A13" s="330" t="s">
        <v>91</v>
      </c>
      <c r="B13" s="331"/>
      <c r="C13" s="331"/>
      <c r="D13" s="4">
        <v>7</v>
      </c>
      <c r="E13" s="164">
        <f t="shared" ref="E13:J13" si="4">SUM(E14:E17)</f>
        <v>0</v>
      </c>
      <c r="F13" s="164">
        <f t="shared" si="4"/>
        <v>0</v>
      </c>
      <c r="G13" s="164">
        <f t="shared" si="4"/>
        <v>3654348.3300000005</v>
      </c>
      <c r="H13" s="164">
        <f t="shared" si="4"/>
        <v>0</v>
      </c>
      <c r="I13" s="164">
        <f t="shared" si="4"/>
        <v>0</v>
      </c>
      <c r="J13" s="164">
        <f t="shared" si="4"/>
        <v>0</v>
      </c>
      <c r="K13" s="164">
        <f t="shared" si="0"/>
        <v>3654348.3300000005</v>
      </c>
      <c r="L13" s="164">
        <f>SUM(L14:L17)</f>
        <v>0</v>
      </c>
      <c r="M13" s="164">
        <f t="shared" si="1"/>
        <v>3654348.3300000005</v>
      </c>
    </row>
    <row r="14" spans="1:13" ht="19.5" customHeight="1">
      <c r="A14" s="330" t="s">
        <v>310</v>
      </c>
      <c r="B14" s="331"/>
      <c r="C14" s="331"/>
      <c r="D14" s="4">
        <v>8</v>
      </c>
      <c r="E14" s="163"/>
      <c r="F14" s="163"/>
      <c r="G14" s="170">
        <v>4831166.1900000004</v>
      </c>
      <c r="H14" s="163"/>
      <c r="I14" s="163"/>
      <c r="J14" s="163"/>
      <c r="K14" s="164">
        <f t="shared" si="0"/>
        <v>4831166.1900000004</v>
      </c>
      <c r="L14" s="163"/>
      <c r="M14" s="164">
        <f t="shared" si="1"/>
        <v>4831166.1900000004</v>
      </c>
    </row>
    <row r="15" spans="1:13" ht="19.5" customHeight="1">
      <c r="A15" s="330" t="s">
        <v>311</v>
      </c>
      <c r="B15" s="331"/>
      <c r="C15" s="331"/>
      <c r="D15" s="4">
        <v>9</v>
      </c>
      <c r="E15" s="163"/>
      <c r="F15" s="163"/>
      <c r="G15" s="171">
        <v>1366304.58</v>
      </c>
      <c r="H15" s="163"/>
      <c r="I15" s="163"/>
      <c r="J15" s="163"/>
      <c r="K15" s="164">
        <f t="shared" si="0"/>
        <v>1366304.58</v>
      </c>
      <c r="L15" s="163"/>
      <c r="M15" s="164">
        <f t="shared" si="1"/>
        <v>1366304.58</v>
      </c>
    </row>
    <row r="16" spans="1:13" ht="21" customHeight="1">
      <c r="A16" s="330" t="s">
        <v>312</v>
      </c>
      <c r="B16" s="331"/>
      <c r="C16" s="331"/>
      <c r="D16" s="4">
        <v>10</v>
      </c>
      <c r="E16" s="163"/>
      <c r="F16" s="163"/>
      <c r="G16" s="171">
        <v>-2543122.44</v>
      </c>
      <c r="H16" s="163"/>
      <c r="I16" s="163"/>
      <c r="J16" s="163"/>
      <c r="K16" s="164">
        <f t="shared" si="0"/>
        <v>-2543122.44</v>
      </c>
      <c r="L16" s="163"/>
      <c r="M16" s="164">
        <f t="shared" si="1"/>
        <v>-2543122.44</v>
      </c>
    </row>
    <row r="17" spans="1:13" ht="21.75" customHeight="1">
      <c r="A17" s="330" t="s">
        <v>271</v>
      </c>
      <c r="B17" s="331"/>
      <c r="C17" s="331"/>
      <c r="D17" s="4">
        <v>11</v>
      </c>
      <c r="E17" s="163"/>
      <c r="F17" s="163"/>
      <c r="G17" s="172">
        <v>0</v>
      </c>
      <c r="H17" s="163"/>
      <c r="I17" s="163"/>
      <c r="J17" s="163"/>
      <c r="K17" s="164">
        <f t="shared" si="0"/>
        <v>0</v>
      </c>
      <c r="L17" s="163"/>
      <c r="M17" s="164">
        <f t="shared" si="1"/>
        <v>0</v>
      </c>
    </row>
    <row r="18" spans="1:13" ht="21.75" customHeight="1">
      <c r="A18" s="332" t="s">
        <v>363</v>
      </c>
      <c r="B18" s="331"/>
      <c r="C18" s="331"/>
      <c r="D18" s="4">
        <v>12</v>
      </c>
      <c r="E18" s="164">
        <f>SUM(E19:E22)</f>
        <v>0</v>
      </c>
      <c r="F18" s="164">
        <f t="shared" ref="F18:L18" si="5">SUM(F19:F22)</f>
        <v>0</v>
      </c>
      <c r="G18" s="164">
        <f t="shared" si="5"/>
        <v>-3195103.49</v>
      </c>
      <c r="H18" s="164">
        <f t="shared" si="5"/>
        <v>0</v>
      </c>
      <c r="I18" s="164">
        <f t="shared" si="5"/>
        <v>22513296.100000001</v>
      </c>
      <c r="J18" s="164">
        <f t="shared" si="5"/>
        <v>-43519416.740000002</v>
      </c>
      <c r="K18" s="164">
        <f t="shared" si="0"/>
        <v>-24201224.130000003</v>
      </c>
      <c r="L18" s="164">
        <f t="shared" si="5"/>
        <v>0</v>
      </c>
      <c r="M18" s="164">
        <f t="shared" si="1"/>
        <v>-24201224.130000003</v>
      </c>
    </row>
    <row r="19" spans="1:13" ht="21.75" customHeight="1">
      <c r="A19" s="330" t="s">
        <v>92</v>
      </c>
      <c r="B19" s="331"/>
      <c r="C19" s="331"/>
      <c r="D19" s="4">
        <v>13</v>
      </c>
      <c r="E19" s="163"/>
      <c r="F19" s="163"/>
      <c r="G19" s="163"/>
      <c r="H19" s="163"/>
      <c r="I19" s="163"/>
      <c r="J19" s="163"/>
      <c r="K19" s="164">
        <f t="shared" si="0"/>
        <v>0</v>
      </c>
      <c r="L19" s="163"/>
      <c r="M19" s="164">
        <f t="shared" si="1"/>
        <v>0</v>
      </c>
    </row>
    <row r="20" spans="1:13">
      <c r="A20" s="330" t="s">
        <v>314</v>
      </c>
      <c r="B20" s="331"/>
      <c r="C20" s="331"/>
      <c r="D20" s="4">
        <v>14</v>
      </c>
      <c r="E20" s="163"/>
      <c r="F20" s="163"/>
      <c r="G20" s="163"/>
      <c r="H20" s="163"/>
      <c r="I20" s="163"/>
      <c r="J20" s="163"/>
      <c r="K20" s="164">
        <f t="shared" si="0"/>
        <v>0</v>
      </c>
      <c r="L20" s="163"/>
      <c r="M20" s="164">
        <f t="shared" si="1"/>
        <v>0</v>
      </c>
    </row>
    <row r="21" spans="1:13">
      <c r="A21" s="330" t="s">
        <v>315</v>
      </c>
      <c r="B21" s="331"/>
      <c r="C21" s="331"/>
      <c r="D21" s="4">
        <v>15</v>
      </c>
      <c r="E21" s="163"/>
      <c r="F21" s="163"/>
      <c r="G21" s="171">
        <v>0</v>
      </c>
      <c r="H21" s="171">
        <v>0</v>
      </c>
      <c r="I21" s="171">
        <v>-25000000</v>
      </c>
      <c r="J21" s="173">
        <v>0</v>
      </c>
      <c r="K21" s="164">
        <f t="shared" si="0"/>
        <v>-25000000</v>
      </c>
      <c r="L21" s="163"/>
      <c r="M21" s="164">
        <f t="shared" si="1"/>
        <v>-25000000</v>
      </c>
    </row>
    <row r="22" spans="1:13">
      <c r="A22" s="330" t="s">
        <v>316</v>
      </c>
      <c r="B22" s="331"/>
      <c r="C22" s="331"/>
      <c r="D22" s="4">
        <v>16</v>
      </c>
      <c r="E22" s="163"/>
      <c r="F22" s="163"/>
      <c r="G22" s="172">
        <v>-3195103.49</v>
      </c>
      <c r="H22" s="172">
        <v>0</v>
      </c>
      <c r="I22" s="172">
        <v>47513296.100000001</v>
      </c>
      <c r="J22" s="174">
        <v>-43519416.740000002</v>
      </c>
      <c r="K22" s="164">
        <f t="shared" si="0"/>
        <v>798775.86999999732</v>
      </c>
      <c r="L22" s="163"/>
      <c r="M22" s="164">
        <f t="shared" si="1"/>
        <v>798775.86999999732</v>
      </c>
    </row>
    <row r="23" spans="1:13" ht="21.75" customHeight="1" thickBot="1">
      <c r="A23" s="333" t="s">
        <v>364</v>
      </c>
      <c r="B23" s="334"/>
      <c r="C23" s="334"/>
      <c r="D23" s="28">
        <v>17</v>
      </c>
      <c r="E23" s="165">
        <f t="shared" ref="E23:J23" si="6">E10+E11+E18</f>
        <v>50000000</v>
      </c>
      <c r="F23" s="165">
        <f t="shared" si="6"/>
        <v>0</v>
      </c>
      <c r="G23" s="165">
        <f t="shared" si="6"/>
        <v>348611602.51999998</v>
      </c>
      <c r="H23" s="165">
        <f t="shared" si="6"/>
        <v>138761535.25999999</v>
      </c>
      <c r="I23" s="165">
        <f t="shared" si="6"/>
        <v>256717237.66999999</v>
      </c>
      <c r="J23" s="165">
        <f t="shared" si="6"/>
        <v>51835547.199999996</v>
      </c>
      <c r="K23" s="165">
        <f t="shared" si="0"/>
        <v>845925922.64999998</v>
      </c>
      <c r="L23" s="165">
        <f>L10+L11+L18</f>
        <v>0</v>
      </c>
      <c r="M23" s="165">
        <f t="shared" si="1"/>
        <v>845925922.64999998</v>
      </c>
    </row>
    <row r="24" spans="1:13" ht="24" customHeight="1" thickTop="1">
      <c r="A24" s="335" t="s">
        <v>317</v>
      </c>
      <c r="B24" s="336"/>
      <c r="C24" s="336"/>
      <c r="D24" s="29">
        <v>18</v>
      </c>
      <c r="E24" s="166">
        <f>E23</f>
        <v>50000000</v>
      </c>
      <c r="F24" s="166"/>
      <c r="G24" s="166">
        <f>G23</f>
        <v>348611602.51999998</v>
      </c>
      <c r="H24" s="166">
        <f>H23</f>
        <v>138761535.25999999</v>
      </c>
      <c r="I24" s="166">
        <f>I23</f>
        <v>256717237.66999999</v>
      </c>
      <c r="J24" s="166">
        <f>J23</f>
        <v>51835547.199999996</v>
      </c>
      <c r="K24" s="167">
        <f t="shared" si="0"/>
        <v>845925922.64999998</v>
      </c>
      <c r="L24" s="166"/>
      <c r="M24" s="167">
        <f t="shared" si="1"/>
        <v>845925922.64999998</v>
      </c>
    </row>
    <row r="25" spans="1:13">
      <c r="A25" s="330" t="s">
        <v>319</v>
      </c>
      <c r="B25" s="331"/>
      <c r="C25" s="331"/>
      <c r="D25" s="4">
        <v>19</v>
      </c>
      <c r="E25" s="163"/>
      <c r="F25" s="163"/>
      <c r="G25" s="163"/>
      <c r="H25" s="163"/>
      <c r="I25" s="163"/>
      <c r="J25" s="163"/>
      <c r="K25" s="164">
        <f t="shared" si="0"/>
        <v>0</v>
      </c>
      <c r="L25" s="163"/>
      <c r="M25" s="164">
        <f t="shared" si="1"/>
        <v>0</v>
      </c>
    </row>
    <row r="26" spans="1:13" ht="20.25" customHeight="1">
      <c r="A26" s="330" t="s">
        <v>318</v>
      </c>
      <c r="B26" s="331"/>
      <c r="C26" s="331"/>
      <c r="D26" s="4">
        <v>20</v>
      </c>
      <c r="E26" s="163"/>
      <c r="F26" s="163"/>
      <c r="G26" s="163"/>
      <c r="H26" s="163"/>
      <c r="I26" s="163"/>
      <c r="J26" s="163"/>
      <c r="K26" s="164">
        <f t="shared" si="0"/>
        <v>0</v>
      </c>
      <c r="L26" s="163"/>
      <c r="M26" s="164">
        <f t="shared" si="1"/>
        <v>0</v>
      </c>
    </row>
    <row r="27" spans="1:13" ht="21.75" customHeight="1">
      <c r="A27" s="332" t="s">
        <v>365</v>
      </c>
      <c r="B27" s="331"/>
      <c r="C27" s="331"/>
      <c r="D27" s="4">
        <v>21</v>
      </c>
      <c r="E27" s="164">
        <f>SUM(E24:E26)</f>
        <v>50000000</v>
      </c>
      <c r="F27" s="164">
        <f t="shared" ref="F27:L27" si="7">SUM(F24:F26)</f>
        <v>0</v>
      </c>
      <c r="G27" s="164">
        <f>SUM(G24:G26)</f>
        <v>348611602.51999998</v>
      </c>
      <c r="H27" s="164">
        <f t="shared" si="7"/>
        <v>138761535.25999999</v>
      </c>
      <c r="I27" s="164">
        <f t="shared" si="7"/>
        <v>256717237.66999999</v>
      </c>
      <c r="J27" s="164">
        <f t="shared" si="7"/>
        <v>51835547.199999996</v>
      </c>
      <c r="K27" s="164">
        <f t="shared" si="0"/>
        <v>845925922.64999998</v>
      </c>
      <c r="L27" s="164">
        <f t="shared" si="7"/>
        <v>0</v>
      </c>
      <c r="M27" s="164">
        <f t="shared" si="1"/>
        <v>845925922.64999998</v>
      </c>
    </row>
    <row r="28" spans="1:13" ht="23.25" customHeight="1">
      <c r="A28" s="332" t="s">
        <v>366</v>
      </c>
      <c r="B28" s="331"/>
      <c r="C28" s="331"/>
      <c r="D28" s="4">
        <v>22</v>
      </c>
      <c r="E28" s="164">
        <f>E29+E30</f>
        <v>0</v>
      </c>
      <c r="F28" s="164">
        <f t="shared" ref="F28:L28" si="8">F29+F30</f>
        <v>0</v>
      </c>
      <c r="G28" s="164">
        <f t="shared" si="8"/>
        <v>18848037.460000001</v>
      </c>
      <c r="H28" s="164">
        <f t="shared" si="8"/>
        <v>0</v>
      </c>
      <c r="I28" s="164">
        <f t="shared" si="8"/>
        <v>0</v>
      </c>
      <c r="J28" s="164">
        <f t="shared" si="8"/>
        <v>51110716</v>
      </c>
      <c r="K28" s="164">
        <f t="shared" si="0"/>
        <v>69958753.460000008</v>
      </c>
      <c r="L28" s="164">
        <f t="shared" si="8"/>
        <v>0</v>
      </c>
      <c r="M28" s="164">
        <f t="shared" si="1"/>
        <v>69958753.460000008</v>
      </c>
    </row>
    <row r="29" spans="1:13" ht="13.5" customHeight="1">
      <c r="A29" s="330" t="s">
        <v>93</v>
      </c>
      <c r="B29" s="331"/>
      <c r="C29" s="331"/>
      <c r="D29" s="4">
        <v>23</v>
      </c>
      <c r="E29" s="163"/>
      <c r="F29" s="163"/>
      <c r="G29" s="163"/>
      <c r="H29" s="163"/>
      <c r="I29" s="163"/>
      <c r="J29" s="175">
        <v>51110716</v>
      </c>
      <c r="K29" s="164">
        <f t="shared" si="0"/>
        <v>51110716</v>
      </c>
      <c r="L29" s="163"/>
      <c r="M29" s="164">
        <f t="shared" si="1"/>
        <v>51110716</v>
      </c>
    </row>
    <row r="30" spans="1:13" ht="21.75" customHeight="1">
      <c r="A30" s="330" t="s">
        <v>90</v>
      </c>
      <c r="B30" s="331"/>
      <c r="C30" s="331"/>
      <c r="D30" s="4">
        <v>24</v>
      </c>
      <c r="E30" s="164">
        <f t="shared" ref="E30:J30" si="9">SUM(E31:E34)</f>
        <v>0</v>
      </c>
      <c r="F30" s="164">
        <f t="shared" si="9"/>
        <v>0</v>
      </c>
      <c r="G30" s="164">
        <f t="shared" si="9"/>
        <v>18848037.460000001</v>
      </c>
      <c r="H30" s="164">
        <f t="shared" si="9"/>
        <v>0</v>
      </c>
      <c r="I30" s="164">
        <f t="shared" si="9"/>
        <v>0</v>
      </c>
      <c r="J30" s="164">
        <f t="shared" si="9"/>
        <v>0</v>
      </c>
      <c r="K30" s="164">
        <f t="shared" si="0"/>
        <v>18848037.460000001</v>
      </c>
      <c r="L30" s="164">
        <f>SUM(L31:L34)</f>
        <v>0</v>
      </c>
      <c r="M30" s="164">
        <f t="shared" si="1"/>
        <v>18848037.460000001</v>
      </c>
    </row>
    <row r="31" spans="1:13" ht="21.75" customHeight="1">
      <c r="A31" s="330" t="s">
        <v>310</v>
      </c>
      <c r="B31" s="331"/>
      <c r="C31" s="331"/>
      <c r="D31" s="4">
        <v>25</v>
      </c>
      <c r="E31" s="163"/>
      <c r="F31" s="163"/>
      <c r="G31" s="176">
        <v>8255198.1399999997</v>
      </c>
      <c r="H31" s="163"/>
      <c r="I31" s="163"/>
      <c r="J31" s="163"/>
      <c r="K31" s="164">
        <f t="shared" si="0"/>
        <v>8255198.1399999997</v>
      </c>
      <c r="L31" s="163"/>
      <c r="M31" s="164">
        <f t="shared" si="1"/>
        <v>8255198.1399999997</v>
      </c>
    </row>
    <row r="32" spans="1:13" ht="21.75" customHeight="1">
      <c r="A32" s="330" t="s">
        <v>311</v>
      </c>
      <c r="B32" s="331"/>
      <c r="C32" s="331"/>
      <c r="D32" s="4">
        <v>26</v>
      </c>
      <c r="E32" s="163"/>
      <c r="F32" s="163"/>
      <c r="G32" s="177">
        <v>17127357.66</v>
      </c>
      <c r="H32" s="163"/>
      <c r="I32" s="163"/>
      <c r="J32" s="163"/>
      <c r="K32" s="164">
        <f t="shared" si="0"/>
        <v>17127357.66</v>
      </c>
      <c r="L32" s="163"/>
      <c r="M32" s="164">
        <f t="shared" si="1"/>
        <v>17127357.66</v>
      </c>
    </row>
    <row r="33" spans="1:13" ht="22.5" customHeight="1">
      <c r="A33" s="330" t="s">
        <v>312</v>
      </c>
      <c r="B33" s="331"/>
      <c r="C33" s="331"/>
      <c r="D33" s="4">
        <v>27</v>
      </c>
      <c r="E33" s="163"/>
      <c r="F33" s="163"/>
      <c r="G33" s="171">
        <v>-6534518.3399999999</v>
      </c>
      <c r="H33" s="163"/>
      <c r="I33" s="163"/>
      <c r="J33" s="163"/>
      <c r="K33" s="164">
        <f t="shared" si="0"/>
        <v>-6534518.3399999999</v>
      </c>
      <c r="L33" s="163"/>
      <c r="M33" s="164">
        <f t="shared" si="1"/>
        <v>-6534518.3399999999</v>
      </c>
    </row>
    <row r="34" spans="1:13" ht="21" customHeight="1">
      <c r="A34" s="330" t="s">
        <v>271</v>
      </c>
      <c r="B34" s="331"/>
      <c r="C34" s="331"/>
      <c r="D34" s="4">
        <v>28</v>
      </c>
      <c r="E34" s="163"/>
      <c r="F34" s="163"/>
      <c r="G34" s="172">
        <v>0</v>
      </c>
      <c r="H34" s="163"/>
      <c r="I34" s="163"/>
      <c r="J34" s="163"/>
      <c r="K34" s="164">
        <f t="shared" si="0"/>
        <v>0</v>
      </c>
      <c r="L34" s="163"/>
      <c r="M34" s="164">
        <f t="shared" si="1"/>
        <v>0</v>
      </c>
    </row>
    <row r="35" spans="1:13" ht="33.75" customHeight="1">
      <c r="A35" s="332" t="s">
        <v>367</v>
      </c>
      <c r="B35" s="331"/>
      <c r="C35" s="331"/>
      <c r="D35" s="4">
        <v>29</v>
      </c>
      <c r="E35" s="164">
        <f t="shared" ref="E35:J35" si="10">SUM(E36:E39)</f>
        <v>0</v>
      </c>
      <c r="F35" s="164">
        <f t="shared" si="10"/>
        <v>0</v>
      </c>
      <c r="G35" s="164">
        <f t="shared" si="10"/>
        <v>-2775810.46</v>
      </c>
      <c r="H35" s="164">
        <f t="shared" si="10"/>
        <v>0</v>
      </c>
      <c r="I35" s="164">
        <f t="shared" si="10"/>
        <v>32079198.5</v>
      </c>
      <c r="J35" s="164">
        <f t="shared" si="10"/>
        <v>-51835547.200000003</v>
      </c>
      <c r="K35" s="164">
        <f t="shared" si="0"/>
        <v>-22532159.160000004</v>
      </c>
      <c r="L35" s="164">
        <f>SUM(L36:L39)</f>
        <v>0</v>
      </c>
      <c r="M35" s="164">
        <f t="shared" si="1"/>
        <v>-22532159.160000004</v>
      </c>
    </row>
    <row r="36" spans="1:13" ht="26.25" customHeight="1">
      <c r="A36" s="330" t="s">
        <v>313</v>
      </c>
      <c r="B36" s="331"/>
      <c r="C36" s="331"/>
      <c r="D36" s="4">
        <v>30</v>
      </c>
      <c r="E36" s="163"/>
      <c r="F36" s="163"/>
      <c r="G36" s="170">
        <v>0</v>
      </c>
      <c r="H36" s="170">
        <v>0</v>
      </c>
      <c r="I36" s="170">
        <v>0</v>
      </c>
      <c r="J36" s="178">
        <v>0</v>
      </c>
      <c r="K36" s="164">
        <f t="shared" si="0"/>
        <v>0</v>
      </c>
      <c r="L36" s="163"/>
      <c r="M36" s="164">
        <f t="shared" si="1"/>
        <v>0</v>
      </c>
    </row>
    <row r="37" spans="1:13">
      <c r="A37" s="330" t="s">
        <v>314</v>
      </c>
      <c r="B37" s="331"/>
      <c r="C37" s="331"/>
      <c r="D37" s="4">
        <v>31</v>
      </c>
      <c r="E37" s="163"/>
      <c r="F37" s="163"/>
      <c r="G37" s="171">
        <v>0</v>
      </c>
      <c r="H37" s="171">
        <v>0</v>
      </c>
      <c r="I37" s="171">
        <v>0</v>
      </c>
      <c r="J37" s="173">
        <v>0</v>
      </c>
      <c r="K37" s="164">
        <f t="shared" si="0"/>
        <v>0</v>
      </c>
      <c r="L37" s="163"/>
      <c r="M37" s="164">
        <f t="shared" si="1"/>
        <v>0</v>
      </c>
    </row>
    <row r="38" spans="1:13">
      <c r="A38" s="330" t="s">
        <v>315</v>
      </c>
      <c r="B38" s="331"/>
      <c r="C38" s="331"/>
      <c r="D38" s="4">
        <v>32</v>
      </c>
      <c r="E38" s="163"/>
      <c r="F38" s="163"/>
      <c r="G38" s="171">
        <v>0</v>
      </c>
      <c r="H38" s="171">
        <v>0</v>
      </c>
      <c r="I38" s="171">
        <v>-22500000</v>
      </c>
      <c r="J38" s="173">
        <v>0</v>
      </c>
      <c r="K38" s="164">
        <f t="shared" si="0"/>
        <v>-22500000</v>
      </c>
      <c r="L38" s="163"/>
      <c r="M38" s="164">
        <f t="shared" si="1"/>
        <v>-22500000</v>
      </c>
    </row>
    <row r="39" spans="1:13">
      <c r="A39" s="330" t="s">
        <v>94</v>
      </c>
      <c r="B39" s="331"/>
      <c r="C39" s="331"/>
      <c r="D39" s="4">
        <v>33</v>
      </c>
      <c r="E39" s="163"/>
      <c r="F39" s="163"/>
      <c r="G39" s="179">
        <v>-2775810.46</v>
      </c>
      <c r="H39" s="172">
        <v>0</v>
      </c>
      <c r="I39" s="172">
        <v>54579198.5</v>
      </c>
      <c r="J39" s="174">
        <v>-51835547.200000003</v>
      </c>
      <c r="K39" s="164">
        <f t="shared" si="0"/>
        <v>-32159.160000003874</v>
      </c>
      <c r="L39" s="163"/>
      <c r="M39" s="164">
        <f t="shared" si="1"/>
        <v>-32159.160000003874</v>
      </c>
    </row>
    <row r="40" spans="1:13" ht="48.75" customHeight="1">
      <c r="A40" s="328" t="s">
        <v>368</v>
      </c>
      <c r="B40" s="329"/>
      <c r="C40" s="329"/>
      <c r="D40" s="26">
        <v>34</v>
      </c>
      <c r="E40" s="168">
        <f t="shared" ref="E40:J40" si="11">E27+E28+E35</f>
        <v>50000000</v>
      </c>
      <c r="F40" s="168">
        <f t="shared" si="11"/>
        <v>0</v>
      </c>
      <c r="G40" s="168">
        <f>G27+G28+G35</f>
        <v>364683829.51999998</v>
      </c>
      <c r="H40" s="168">
        <f t="shared" si="11"/>
        <v>138761535.25999999</v>
      </c>
      <c r="I40" s="168">
        <f t="shared" si="11"/>
        <v>288796436.16999996</v>
      </c>
      <c r="J40" s="168">
        <f t="shared" si="11"/>
        <v>51110715.999999985</v>
      </c>
      <c r="K40" s="168">
        <f t="shared" si="0"/>
        <v>893352516.94999993</v>
      </c>
      <c r="L40" s="168">
        <f>L27+L28+L35</f>
        <v>0</v>
      </c>
      <c r="M40" s="168">
        <f t="shared" si="1"/>
        <v>893352516.94999993</v>
      </c>
    </row>
  </sheetData>
  <mergeCells count="43">
    <mergeCell ref="A14:C14"/>
    <mergeCell ref="A15:C15"/>
    <mergeCell ref="A8:C8"/>
    <mergeCell ref="A9:C9"/>
    <mergeCell ref="A10:C10"/>
    <mergeCell ref="A11:C11"/>
    <mergeCell ref="L4:L5"/>
    <mergeCell ref="M4:M5"/>
    <mergeCell ref="E4:K4"/>
    <mergeCell ref="L3:M3"/>
    <mergeCell ref="A20:C20"/>
    <mergeCell ref="A21:C21"/>
    <mergeCell ref="A16:C16"/>
    <mergeCell ref="A17:C17"/>
    <mergeCell ref="A18:C18"/>
    <mergeCell ref="A19:C19"/>
    <mergeCell ref="A1:K1"/>
    <mergeCell ref="A2:K2"/>
    <mergeCell ref="A12:C12"/>
    <mergeCell ref="A13:C13"/>
    <mergeCell ref="A6:C6"/>
    <mergeCell ref="A7:C7"/>
    <mergeCell ref="A4:C5"/>
    <mergeCell ref="D4:D5"/>
    <mergeCell ref="A33:C33"/>
    <mergeCell ref="A26:C26"/>
    <mergeCell ref="A27:C27"/>
    <mergeCell ref="A28:C28"/>
    <mergeCell ref="A29:C29"/>
    <mergeCell ref="A22:C22"/>
    <mergeCell ref="A23:C23"/>
    <mergeCell ref="A24:C24"/>
    <mergeCell ref="A25:C25"/>
    <mergeCell ref="A40:C40"/>
    <mergeCell ref="A36:C36"/>
    <mergeCell ref="A37:C37"/>
    <mergeCell ref="A38:C38"/>
    <mergeCell ref="A39:C39"/>
    <mergeCell ref="A30:C30"/>
    <mergeCell ref="A31:C31"/>
    <mergeCell ref="A34:C34"/>
    <mergeCell ref="A35:C35"/>
    <mergeCell ref="A32:C32"/>
  </mergeCells>
  <phoneticPr fontId="3" type="noConversion"/>
  <dataValidations count="2">
    <dataValidation allowBlank="1" sqref="K1:IV1048576 J1:J11 A1:F1048576 G1:G13 G18:G20 H1:I20 J13:J20 G40:J65536 G35 G23:G30 H23:I35 J23:J28 J30:J35"/>
    <dataValidation type="custom" allowBlank="1" showInputMessage="1" showErrorMessage="1" errorTitle="Previše decimala!" error="Maksimalan dozvoljeni broj decimalnih mjesta je &gt; 2" sqref="J12 G14:G17 G21:J22 G31:G34 G36:J39 J29">
      <formula1>IF(ISNUMBER(G12),LEN(G12)-IFERROR(FIND(",",G12),LEN(G12))&lt;=2,FALSE)</formula1>
    </dataValidation>
  </dataValidations>
  <pageMargins left="0.75" right="0.75" top="1" bottom="1" header="0.5" footer="0.5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7"/>
  <dimension ref="A1:K33"/>
  <sheetViews>
    <sheetView view="pageBreakPreview" zoomScale="110" zoomScaleSheetLayoutView="100" workbookViewId="0">
      <selection activeCell="B28" sqref="B28"/>
    </sheetView>
  </sheetViews>
  <sheetFormatPr defaultRowHeight="12"/>
  <cols>
    <col min="1" max="7" width="9.140625" style="114"/>
    <col min="8" max="8" width="9.85546875" style="114" bestFit="1" customWidth="1"/>
    <col min="9" max="16384" width="9.140625" style="114"/>
  </cols>
  <sheetData>
    <row r="1" spans="1:11">
      <c r="A1" s="113"/>
      <c r="B1" s="113"/>
      <c r="C1" s="113"/>
      <c r="D1" s="113"/>
      <c r="E1" s="113"/>
      <c r="F1" s="113"/>
      <c r="G1" s="113"/>
      <c r="H1" s="113"/>
      <c r="I1" s="113"/>
      <c r="J1" s="113"/>
    </row>
    <row r="2" spans="1:11" ht="15.75">
      <c r="A2" s="361" t="s">
        <v>360</v>
      </c>
      <c r="B2" s="361"/>
      <c r="C2" s="361"/>
      <c r="D2" s="361"/>
      <c r="E2" s="361"/>
      <c r="F2" s="361"/>
      <c r="G2" s="361"/>
      <c r="H2" s="361"/>
      <c r="I2" s="361"/>
      <c r="J2" s="361"/>
    </row>
    <row r="3" spans="1:11">
      <c r="A3" s="113"/>
      <c r="B3" s="113"/>
      <c r="C3" s="113"/>
      <c r="D3" s="113"/>
      <c r="E3" s="113"/>
      <c r="F3" s="113"/>
      <c r="G3" s="113"/>
      <c r="H3" s="113"/>
      <c r="I3" s="113"/>
      <c r="J3" s="113"/>
    </row>
    <row r="4" spans="1:11" ht="12.75" customHeight="1">
      <c r="A4" s="180" t="s">
        <v>408</v>
      </c>
      <c r="B4" s="180"/>
      <c r="C4" s="180"/>
      <c r="D4" s="180"/>
      <c r="E4" s="180"/>
      <c r="F4" s="180"/>
      <c r="G4" s="181"/>
      <c r="H4" s="181"/>
      <c r="I4" s="181"/>
      <c r="J4" s="181"/>
      <c r="K4" s="182"/>
    </row>
    <row r="5" spans="1:11" ht="12.75" customHeight="1">
      <c r="A5" s="180" t="s">
        <v>397</v>
      </c>
      <c r="B5" s="180"/>
      <c r="C5" s="180"/>
      <c r="D5" s="180"/>
      <c r="E5" s="180"/>
      <c r="F5" s="180"/>
      <c r="G5" s="181"/>
      <c r="H5" s="181"/>
      <c r="I5" s="181"/>
      <c r="J5" s="181"/>
      <c r="K5" s="182"/>
    </row>
    <row r="6" spans="1:11" ht="12.75" customHeight="1">
      <c r="A6" s="180" t="s">
        <v>416</v>
      </c>
      <c r="B6" s="180"/>
      <c r="C6" s="180"/>
      <c r="D6" s="180"/>
      <c r="E6" s="180"/>
      <c r="F6" s="180"/>
      <c r="G6" s="181"/>
      <c r="H6" s="181"/>
      <c r="I6" s="181"/>
      <c r="J6" s="181"/>
      <c r="K6" s="182"/>
    </row>
    <row r="7" spans="1:11" ht="12.75" customHeight="1">
      <c r="A7" s="180" t="s">
        <v>417</v>
      </c>
      <c r="B7" s="180"/>
      <c r="C7" s="180"/>
      <c r="D7" s="180"/>
      <c r="E7" s="180"/>
      <c r="F7" s="180"/>
      <c r="G7" s="181"/>
      <c r="H7" s="181"/>
      <c r="I7" s="181"/>
      <c r="J7" s="181"/>
      <c r="K7" s="182"/>
    </row>
    <row r="8" spans="1:11" ht="12.75" customHeight="1">
      <c r="A8" s="183"/>
      <c r="B8" s="184"/>
      <c r="C8" s="184"/>
      <c r="D8" s="184"/>
      <c r="E8" s="184"/>
      <c r="F8" s="184"/>
      <c r="G8" s="181"/>
      <c r="H8" s="181"/>
      <c r="I8" s="181"/>
      <c r="J8" s="181"/>
      <c r="K8" s="185"/>
    </row>
    <row r="9" spans="1:11" ht="12.75" customHeight="1">
      <c r="A9" s="180" t="s">
        <v>398</v>
      </c>
      <c r="B9" s="180"/>
      <c r="C9" s="180"/>
      <c r="D9" s="180"/>
      <c r="E9" s="180"/>
      <c r="F9" s="180"/>
      <c r="G9" s="181"/>
      <c r="H9" s="181"/>
      <c r="I9" s="181"/>
      <c r="J9" s="181"/>
      <c r="K9" s="185"/>
    </row>
    <row r="10" spans="1:11">
      <c r="A10" s="180" t="s">
        <v>399</v>
      </c>
      <c r="B10" s="183"/>
      <c r="C10" s="183"/>
      <c r="D10" s="183"/>
      <c r="E10" s="180"/>
      <c r="F10" s="183"/>
      <c r="G10" s="186"/>
      <c r="H10" s="186"/>
      <c r="I10" s="186"/>
      <c r="J10" s="186"/>
      <c r="K10" s="185"/>
    </row>
    <row r="11" spans="1:11">
      <c r="A11" s="183"/>
      <c r="B11" s="184"/>
      <c r="C11" s="184"/>
      <c r="D11" s="184"/>
      <c r="E11" s="184"/>
      <c r="F11" s="184"/>
      <c r="G11" s="186"/>
      <c r="H11" s="186"/>
      <c r="I11" s="186"/>
      <c r="J11" s="186"/>
      <c r="K11" s="185"/>
    </row>
    <row r="12" spans="1:11">
      <c r="A12" s="180" t="s">
        <v>400</v>
      </c>
      <c r="B12" s="184"/>
      <c r="C12" s="184"/>
      <c r="D12" s="184"/>
      <c r="E12" s="184"/>
      <c r="F12" s="184"/>
      <c r="G12" s="186"/>
      <c r="H12" s="186"/>
      <c r="I12" s="186"/>
      <c r="J12" s="186"/>
      <c r="K12" s="185"/>
    </row>
    <row r="13" spans="1:11">
      <c r="A13" s="183"/>
      <c r="B13" s="184"/>
      <c r="C13" s="184"/>
      <c r="D13" s="184"/>
      <c r="E13" s="184"/>
      <c r="F13" s="184"/>
      <c r="G13" s="186"/>
      <c r="H13" s="186"/>
      <c r="I13" s="186"/>
      <c r="J13" s="186"/>
      <c r="K13" s="185"/>
    </row>
    <row r="14" spans="1:11">
      <c r="A14" s="180" t="s">
        <v>401</v>
      </c>
      <c r="B14" s="180"/>
      <c r="C14" s="180"/>
      <c r="D14" s="180"/>
      <c r="E14" s="180"/>
      <c r="F14" s="180"/>
      <c r="G14" s="186"/>
      <c r="H14" s="186"/>
      <c r="I14" s="186"/>
      <c r="J14" s="186"/>
      <c r="K14" s="185"/>
    </row>
    <row r="15" spans="1:11">
      <c r="A15" s="180" t="s">
        <v>402</v>
      </c>
      <c r="B15" s="180"/>
      <c r="C15" s="180"/>
      <c r="D15" s="180"/>
      <c r="E15" s="180"/>
      <c r="F15" s="180"/>
      <c r="G15" s="186"/>
      <c r="H15" s="186"/>
      <c r="I15" s="186"/>
      <c r="J15" s="186"/>
      <c r="K15" s="185"/>
    </row>
    <row r="16" spans="1:11">
      <c r="A16" s="180" t="s">
        <v>403</v>
      </c>
      <c r="B16" s="180"/>
      <c r="C16" s="180"/>
      <c r="D16" s="180"/>
      <c r="E16" s="180"/>
      <c r="F16" s="180"/>
      <c r="G16" s="186"/>
      <c r="H16" s="186"/>
      <c r="I16" s="186"/>
      <c r="J16" s="186"/>
      <c r="K16" s="182"/>
    </row>
    <row r="17" spans="1:11">
      <c r="A17" s="180" t="s">
        <v>404</v>
      </c>
      <c r="B17" s="180"/>
      <c r="C17" s="180"/>
      <c r="D17" s="180"/>
      <c r="E17" s="180"/>
      <c r="F17" s="180"/>
      <c r="G17" s="186"/>
      <c r="H17" s="186"/>
      <c r="I17" s="186"/>
      <c r="J17" s="186"/>
      <c r="K17" s="185"/>
    </row>
    <row r="18" spans="1:11">
      <c r="A18" s="183"/>
      <c r="B18" s="184"/>
      <c r="C18" s="184"/>
      <c r="D18" s="184"/>
      <c r="E18" s="184"/>
      <c r="F18" s="184"/>
      <c r="G18" s="186"/>
      <c r="H18" s="186"/>
      <c r="I18" s="186"/>
      <c r="J18" s="186"/>
      <c r="K18" s="182"/>
    </row>
    <row r="19" spans="1:11">
      <c r="A19" s="183"/>
      <c r="B19" s="184"/>
      <c r="C19" s="184"/>
      <c r="D19" s="184"/>
      <c r="E19" s="184"/>
      <c r="F19" s="184"/>
      <c r="G19" s="186"/>
      <c r="H19" s="186"/>
      <c r="I19" s="186"/>
      <c r="J19" s="186"/>
      <c r="K19" s="182"/>
    </row>
    <row r="20" spans="1:11">
      <c r="A20" s="180" t="s">
        <v>409</v>
      </c>
      <c r="B20" s="180"/>
      <c r="C20" s="180"/>
      <c r="D20" s="180"/>
      <c r="E20" s="180"/>
      <c r="F20" s="180"/>
      <c r="G20" s="186"/>
      <c r="H20" s="186"/>
      <c r="I20" s="186"/>
      <c r="J20" s="186"/>
      <c r="K20" s="182"/>
    </row>
    <row r="21" spans="1:11">
      <c r="A21" s="180" t="s">
        <v>405</v>
      </c>
      <c r="B21" s="180"/>
      <c r="C21" s="180"/>
      <c r="D21" s="180"/>
      <c r="E21" s="180"/>
      <c r="F21" s="180"/>
      <c r="G21" s="186"/>
      <c r="H21" s="186"/>
      <c r="I21" s="186"/>
      <c r="J21" s="186"/>
      <c r="K21" s="182"/>
    </row>
    <row r="22" spans="1:11">
      <c r="A22" s="183"/>
      <c r="B22" s="184"/>
      <c r="C22" s="184"/>
      <c r="D22" s="184"/>
      <c r="E22" s="184"/>
      <c r="F22" s="184"/>
      <c r="G22" s="186"/>
      <c r="H22" s="186"/>
      <c r="I22" s="186"/>
      <c r="J22" s="186"/>
      <c r="K22" s="185"/>
    </row>
    <row r="23" spans="1:11">
      <c r="A23" s="180" t="s">
        <v>406</v>
      </c>
      <c r="B23" s="180"/>
      <c r="C23" s="180"/>
      <c r="D23" s="180"/>
      <c r="E23" s="180"/>
      <c r="F23" s="180"/>
      <c r="G23" s="186"/>
      <c r="H23" s="186"/>
      <c r="I23" s="186"/>
      <c r="J23" s="186"/>
      <c r="K23" s="185"/>
    </row>
    <row r="24" spans="1:11">
      <c r="A24" s="180" t="s">
        <v>418</v>
      </c>
      <c r="B24" s="180"/>
      <c r="C24" s="180"/>
      <c r="D24" s="180"/>
      <c r="E24" s="180"/>
      <c r="F24" s="180"/>
      <c r="G24" s="186"/>
      <c r="H24" s="186"/>
      <c r="I24" s="186"/>
      <c r="J24" s="186"/>
      <c r="K24" s="185"/>
    </row>
    <row r="25" spans="1:11">
      <c r="A25" s="183"/>
      <c r="B25" s="183"/>
      <c r="C25" s="183"/>
      <c r="D25" s="183"/>
      <c r="E25" s="183"/>
      <c r="F25" s="183"/>
      <c r="G25" s="186"/>
      <c r="H25" s="186"/>
      <c r="I25" s="185"/>
      <c r="J25" s="186"/>
      <c r="K25" s="182"/>
    </row>
    <row r="26" spans="1:11">
      <c r="A26" s="180" t="s">
        <v>410</v>
      </c>
      <c r="B26" s="180"/>
      <c r="C26" s="180"/>
      <c r="D26" s="180"/>
      <c r="E26" s="180"/>
      <c r="F26" s="180"/>
      <c r="G26" s="186"/>
      <c r="H26" s="186"/>
      <c r="I26" s="186"/>
      <c r="J26" s="186"/>
      <c r="K26" s="182"/>
    </row>
    <row r="27" spans="1:11">
      <c r="A27" s="180" t="s">
        <v>411</v>
      </c>
      <c r="B27" s="180"/>
      <c r="C27" s="180"/>
      <c r="D27" s="180"/>
      <c r="E27" s="180"/>
      <c r="F27" s="180"/>
      <c r="G27" s="186"/>
      <c r="H27" s="186"/>
      <c r="I27" s="186"/>
      <c r="J27" s="186"/>
      <c r="K27" s="182"/>
    </row>
    <row r="28" spans="1:11">
      <c r="A28" s="183"/>
      <c r="B28" s="183"/>
      <c r="C28" s="183"/>
      <c r="D28" s="183"/>
      <c r="E28" s="183"/>
      <c r="F28" s="183"/>
      <c r="G28" s="185"/>
      <c r="H28" s="185"/>
      <c r="I28" s="185"/>
      <c r="J28" s="185"/>
      <c r="K28" s="182"/>
    </row>
    <row r="29" spans="1:11">
      <c r="A29" s="183"/>
      <c r="B29" s="183"/>
      <c r="C29" s="183"/>
      <c r="D29" s="183"/>
      <c r="E29" s="183"/>
      <c r="F29" s="183"/>
      <c r="G29" s="185"/>
      <c r="H29" s="185"/>
      <c r="I29" s="185"/>
      <c r="J29" s="185"/>
      <c r="K29" s="182"/>
    </row>
    <row r="30" spans="1:11">
      <c r="A30" s="180" t="s">
        <v>407</v>
      </c>
      <c r="B30" s="180"/>
      <c r="C30" s="180"/>
      <c r="D30" s="180"/>
      <c r="E30" s="180"/>
      <c r="F30" s="180"/>
      <c r="G30" s="185"/>
      <c r="H30" s="185"/>
      <c r="I30" s="185"/>
      <c r="J30" s="185"/>
      <c r="K30" s="182"/>
    </row>
    <row r="31" spans="1:11">
      <c r="A31" s="182"/>
      <c r="B31" s="182"/>
      <c r="C31" s="182"/>
      <c r="D31" s="182"/>
      <c r="E31" s="182"/>
      <c r="F31" s="182"/>
      <c r="G31" s="182"/>
      <c r="H31" s="182"/>
      <c r="I31" s="182"/>
      <c r="J31" s="182"/>
      <c r="K31" s="182"/>
    </row>
    <row r="33" spans="6:8">
      <c r="F33" s="182"/>
      <c r="H33" s="363"/>
    </row>
  </sheetData>
  <mergeCells count="1">
    <mergeCell ref="A2:J2"/>
  </mergeCells>
  <phoneticPr fontId="3" type="noConversion"/>
  <dataValidations count="1">
    <dataValidation allowBlank="1" sqref="A1:XFD1048576"/>
  </dataValidations>
  <pageMargins left="0.75" right="0.75" top="1" bottom="1" header="0.5" footer="0.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OPCI PODACI</vt:lpstr>
      <vt:lpstr>Bilanca</vt:lpstr>
      <vt:lpstr>RDG</vt:lpstr>
      <vt:lpstr>NT</vt:lpstr>
      <vt:lpstr>PK</vt:lpstr>
      <vt:lpstr>BILJEŠKE </vt:lpstr>
      <vt:lpstr>'BILJEŠKE '!Print_Area</vt:lpstr>
      <vt:lpstr>'OPCI PODACI'!Print_Area</vt:lpstr>
    </vt:vector>
  </TitlesOfParts>
  <Company>HANFA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GFI-OS-RE</dc:title>
  <dc:creator>Bernarda Bešlić</dc:creator>
  <cp:lastModifiedBy>Dražena Berković</cp:lastModifiedBy>
  <cp:lastPrinted>2017-04-28T12:01:44Z</cp:lastPrinted>
  <dcterms:created xsi:type="dcterms:W3CDTF">2008-10-17T11:51:54Z</dcterms:created>
  <dcterms:modified xsi:type="dcterms:W3CDTF">2017-04-28T12:40:29Z</dcterms:modified>
</cp:coreProperties>
</file>