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0" yWindow="15" windowWidth="12195" windowHeight="8715"/>
  </bookViews>
  <sheets>
    <sheet name="OPCI PODACI" sheetId="26" r:id="rId1"/>
    <sheet name="Bilanca" sheetId="20" r:id="rId2"/>
    <sheet name="RDG-tekuće" sheetId="21" r:id="rId3"/>
    <sheet name="RDG-kumulativno" sheetId="27" r:id="rId4"/>
    <sheet name="NT" sheetId="22" r:id="rId5"/>
    <sheet name="PK" sheetId="23" r:id="rId6"/>
    <sheet name="BILJEŠKE " sheetId="25" r:id="rId7"/>
  </sheets>
  <externalReferences>
    <externalReference r:id="rId8"/>
  </externalReferences>
  <definedNames>
    <definedName name="datum_izrade" localSheetId="0">[1]Naslovni!$E$5</definedName>
    <definedName name="datum_izrade">[1]Naslovni!$E$5</definedName>
    <definedName name="drustvo" localSheetId="0">[1]Naslovni!$B$5</definedName>
    <definedName name="drustvo">[1]Naslovni!$B$5</definedName>
    <definedName name="p" localSheetId="6">#REF!</definedName>
    <definedName name="p" localSheetId="0">#REF!</definedName>
    <definedName name="p">#REF!</definedName>
    <definedName name="_xlnm.Print_Area" localSheetId="6">'BILJEŠKE '!$A$1:$J$38</definedName>
    <definedName name="_xlnm.Print_Area" localSheetId="0">'OPCI PODACI'!$A$1:$I$64</definedName>
    <definedName name="razdoblje" localSheetId="0">[1]Naslovni!$E$7</definedName>
    <definedName name="razdoblje">[1]Naslovni!$E$7</definedName>
  </definedNames>
  <calcPr calcId="124519"/>
</workbook>
</file>

<file path=xl/calcChain.xml><?xml version="1.0" encoding="utf-8"?>
<calcChain xmlns="http://schemas.openxmlformats.org/spreadsheetml/2006/main">
  <c r="K86" i="21"/>
  <c r="J35" i="23"/>
  <c r="G30"/>
  <c r="G28" s="1"/>
  <c r="G24"/>
  <c r="E27"/>
  <c r="K18"/>
  <c r="K16"/>
  <c r="K15"/>
  <c r="K14"/>
  <c r="K13"/>
  <c r="G13"/>
  <c r="G11" s="1"/>
  <c r="K11" s="1"/>
  <c r="I23"/>
  <c r="I18"/>
  <c r="H23"/>
  <c r="G18"/>
  <c r="J11"/>
  <c r="M7"/>
  <c r="K10"/>
  <c r="H11"/>
  <c r="I11"/>
  <c r="K18" i="22"/>
  <c r="J18"/>
  <c r="K52"/>
  <c r="K37" l="1"/>
  <c r="K9"/>
  <c r="K7" s="1"/>
  <c r="K6" s="1"/>
  <c r="J52"/>
  <c r="J37"/>
  <c r="J9"/>
  <c r="J7"/>
  <c r="J6" s="1"/>
  <c r="J58" s="1"/>
  <c r="J60" s="1"/>
  <c r="J62" s="1"/>
  <c r="L99" i="27"/>
  <c r="I99"/>
  <c r="L98"/>
  <c r="I98"/>
  <c r="L97"/>
  <c r="I97"/>
  <c r="L95"/>
  <c r="I95"/>
  <c r="L94"/>
  <c r="I94"/>
  <c r="L93"/>
  <c r="I93"/>
  <c r="L92"/>
  <c r="I92"/>
  <c r="L91"/>
  <c r="I91"/>
  <c r="L90"/>
  <c r="I90"/>
  <c r="L89"/>
  <c r="I89"/>
  <c r="L88"/>
  <c r="I88"/>
  <c r="K87"/>
  <c r="L87" s="1"/>
  <c r="H87"/>
  <c r="I87" s="1"/>
  <c r="L84"/>
  <c r="I84"/>
  <c r="L83"/>
  <c r="I83"/>
  <c r="L81"/>
  <c r="I81"/>
  <c r="L80"/>
  <c r="I80"/>
  <c r="K79"/>
  <c r="L79" s="1"/>
  <c r="H79"/>
  <c r="I79" s="1"/>
  <c r="L77"/>
  <c r="I77"/>
  <c r="L76"/>
  <c r="I76"/>
  <c r="L75"/>
  <c r="I75"/>
  <c r="K74"/>
  <c r="L74" s="1"/>
  <c r="H74"/>
  <c r="I74" s="1"/>
  <c r="L73"/>
  <c r="I73"/>
  <c r="L72"/>
  <c r="I72"/>
  <c r="L71"/>
  <c r="I71"/>
  <c r="L70"/>
  <c r="I70"/>
  <c r="L69"/>
  <c r="I69"/>
  <c r="L68"/>
  <c r="I68"/>
  <c r="L67"/>
  <c r="I67"/>
  <c r="K66"/>
  <c r="L66" s="1"/>
  <c r="H66"/>
  <c r="I66" s="1"/>
  <c r="L65"/>
  <c r="I65"/>
  <c r="L64"/>
  <c r="I64"/>
  <c r="L63"/>
  <c r="I63"/>
  <c r="K62"/>
  <c r="L62" s="1"/>
  <c r="H62"/>
  <c r="I62" s="1"/>
  <c r="L61"/>
  <c r="I61"/>
  <c r="L60"/>
  <c r="I60"/>
  <c r="L59"/>
  <c r="I59"/>
  <c r="K58"/>
  <c r="L58" s="1"/>
  <c r="H58"/>
  <c r="I58" s="1"/>
  <c r="K57"/>
  <c r="L57" s="1"/>
  <c r="L56"/>
  <c r="I56"/>
  <c r="L55"/>
  <c r="I55"/>
  <c r="K54"/>
  <c r="L54" s="1"/>
  <c r="H54"/>
  <c r="I54" s="1"/>
  <c r="L53"/>
  <c r="I53"/>
  <c r="L52"/>
  <c r="I52"/>
  <c r="L51"/>
  <c r="I51"/>
  <c r="L50"/>
  <c r="I50"/>
  <c r="H50"/>
  <c r="L49"/>
  <c r="I49"/>
  <c r="L48"/>
  <c r="I48"/>
  <c r="L47"/>
  <c r="I47"/>
  <c r="L46"/>
  <c r="H46"/>
  <c r="I46" s="1"/>
  <c r="L45"/>
  <c r="I45"/>
  <c r="L44"/>
  <c r="I44"/>
  <c r="L43"/>
  <c r="I43"/>
  <c r="H43"/>
  <c r="L42"/>
  <c r="H42"/>
  <c r="I42" s="1"/>
  <c r="L41"/>
  <c r="I41"/>
  <c r="L40"/>
  <c r="I40"/>
  <c r="L39"/>
  <c r="I39"/>
  <c r="K38"/>
  <c r="L38" s="1"/>
  <c r="H38"/>
  <c r="I38" s="1"/>
  <c r="L37"/>
  <c r="I37"/>
  <c r="L36"/>
  <c r="I36"/>
  <c r="L35"/>
  <c r="I35"/>
  <c r="K34"/>
  <c r="L34" s="1"/>
  <c r="H34"/>
  <c r="I34" s="1"/>
  <c r="K33"/>
  <c r="L33" s="1"/>
  <c r="H33"/>
  <c r="I33" s="1"/>
  <c r="L32"/>
  <c r="I32"/>
  <c r="L31"/>
  <c r="I31"/>
  <c r="L30"/>
  <c r="I30"/>
  <c r="L29"/>
  <c r="I29"/>
  <c r="L28"/>
  <c r="I28"/>
  <c r="L27"/>
  <c r="I27"/>
  <c r="L26"/>
  <c r="I26"/>
  <c r="L25"/>
  <c r="I25"/>
  <c r="K24"/>
  <c r="L24" s="1"/>
  <c r="H24"/>
  <c r="I24" s="1"/>
  <c r="L23"/>
  <c r="I23"/>
  <c r="L22"/>
  <c r="I22"/>
  <c r="L21"/>
  <c r="I21"/>
  <c r="L20"/>
  <c r="I20"/>
  <c r="L19"/>
  <c r="I19"/>
  <c r="K18"/>
  <c r="L18" s="1"/>
  <c r="H18"/>
  <c r="I18" s="1"/>
  <c r="L17"/>
  <c r="I17"/>
  <c r="K16"/>
  <c r="L16" s="1"/>
  <c r="H16"/>
  <c r="I16" s="1"/>
  <c r="L15"/>
  <c r="I15"/>
  <c r="L14"/>
  <c r="I14"/>
  <c r="L13"/>
  <c r="I13"/>
  <c r="L12"/>
  <c r="I12"/>
  <c r="L11"/>
  <c r="I11"/>
  <c r="L10"/>
  <c r="I10"/>
  <c r="L9"/>
  <c r="I9"/>
  <c r="L8"/>
  <c r="I8"/>
  <c r="K7"/>
  <c r="L7" s="1"/>
  <c r="H7"/>
  <c r="I7" s="1"/>
  <c r="L126" i="20"/>
  <c r="L125"/>
  <c r="L123"/>
  <c r="L122"/>
  <c r="L121"/>
  <c r="L120"/>
  <c r="L118"/>
  <c r="L117"/>
  <c r="L116"/>
  <c r="L114"/>
  <c r="L113"/>
  <c r="L112"/>
  <c r="L110"/>
  <c r="L107"/>
  <c r="L105"/>
  <c r="L104"/>
  <c r="L103"/>
  <c r="L102"/>
  <c r="L101"/>
  <c r="L99"/>
  <c r="L98"/>
  <c r="L97"/>
  <c r="L95"/>
  <c r="L94"/>
  <c r="L92"/>
  <c r="L91"/>
  <c r="L90"/>
  <c r="L88"/>
  <c r="L87"/>
  <c r="L86"/>
  <c r="L77"/>
  <c r="L75"/>
  <c r="L74"/>
  <c r="L73"/>
  <c r="L71"/>
  <c r="L70"/>
  <c r="L69"/>
  <c r="L68"/>
  <c r="L67"/>
  <c r="L64"/>
  <c r="L63"/>
  <c r="L62"/>
  <c r="L60"/>
  <c r="L59"/>
  <c r="L58"/>
  <c r="L55"/>
  <c r="L54"/>
  <c r="L52"/>
  <c r="L51"/>
  <c r="L50"/>
  <c r="L49"/>
  <c r="L48"/>
  <c r="L47"/>
  <c r="L46"/>
  <c r="L44"/>
  <c r="L43"/>
  <c r="L42"/>
  <c r="L41"/>
  <c r="L40"/>
  <c r="L38"/>
  <c r="L37"/>
  <c r="L36"/>
  <c r="L35"/>
  <c r="L34"/>
  <c r="L32"/>
  <c r="L31"/>
  <c r="L30"/>
  <c r="L29"/>
  <c r="L27"/>
  <c r="L26"/>
  <c r="L23"/>
  <c r="L22"/>
  <c r="L21"/>
  <c r="L19"/>
  <c r="L17"/>
  <c r="L16"/>
  <c r="L15"/>
  <c r="L13"/>
  <c r="L12"/>
  <c r="L10"/>
  <c r="L9"/>
  <c r="L8" i="21"/>
  <c r="K58" i="22" l="1"/>
  <c r="K60" s="1"/>
  <c r="K62" s="1"/>
  <c r="H57" i="27"/>
  <c r="I57" s="1"/>
  <c r="H78"/>
  <c r="K78"/>
  <c r="H85"/>
  <c r="I85" s="1"/>
  <c r="K85"/>
  <c r="L85" s="1"/>
  <c r="H86"/>
  <c r="I86" s="1"/>
  <c r="K86"/>
  <c r="L86" s="1"/>
  <c r="L78" l="1"/>
  <c r="K82"/>
  <c r="I78"/>
  <c r="H82"/>
  <c r="I82" l="1"/>
  <c r="H96"/>
  <c r="I96" s="1"/>
  <c r="L82"/>
  <c r="K96"/>
  <c r="L96" s="1"/>
  <c r="H58" i="21" l="1"/>
  <c r="K24"/>
  <c r="H24"/>
  <c r="H18"/>
  <c r="H16" s="1"/>
  <c r="K96" i="20"/>
  <c r="K66"/>
  <c r="K87" i="21"/>
  <c r="L87" s="1"/>
  <c r="H87"/>
  <c r="K79"/>
  <c r="L79" s="1"/>
  <c r="H79"/>
  <c r="K74"/>
  <c r="L74" s="1"/>
  <c r="H74"/>
  <c r="K66"/>
  <c r="L66" s="1"/>
  <c r="H66"/>
  <c r="K62"/>
  <c r="L62" s="1"/>
  <c r="H46"/>
  <c r="I46" s="1"/>
  <c r="K38"/>
  <c r="H38"/>
  <c r="K34"/>
  <c r="H34"/>
  <c r="H62"/>
  <c r="I62" s="1"/>
  <c r="K54"/>
  <c r="L54" s="1"/>
  <c r="H54"/>
  <c r="I54" s="1"/>
  <c r="K18"/>
  <c r="L18" s="1"/>
  <c r="K7"/>
  <c r="L7" s="1"/>
  <c r="H7"/>
  <c r="I7" s="1"/>
  <c r="L99"/>
  <c r="L98"/>
  <c r="L97"/>
  <c r="L95"/>
  <c r="L94"/>
  <c r="L93"/>
  <c r="L92"/>
  <c r="L91"/>
  <c r="L90"/>
  <c r="L89"/>
  <c r="L88"/>
  <c r="L84"/>
  <c r="L83"/>
  <c r="L81"/>
  <c r="L80"/>
  <c r="L77"/>
  <c r="L76"/>
  <c r="L75"/>
  <c r="L73"/>
  <c r="L72"/>
  <c r="L71"/>
  <c r="L70"/>
  <c r="L69"/>
  <c r="L68"/>
  <c r="L67"/>
  <c r="L65"/>
  <c r="L64"/>
  <c r="L63"/>
  <c r="L61"/>
  <c r="L60"/>
  <c r="L59"/>
  <c r="L56"/>
  <c r="L55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2"/>
  <c r="L31"/>
  <c r="L30"/>
  <c r="L29"/>
  <c r="L28"/>
  <c r="L27"/>
  <c r="L26"/>
  <c r="L25"/>
  <c r="L24"/>
  <c r="L23"/>
  <c r="L22"/>
  <c r="L21"/>
  <c r="L20"/>
  <c r="L19"/>
  <c r="L17"/>
  <c r="L15"/>
  <c r="L14"/>
  <c r="L13"/>
  <c r="L12"/>
  <c r="L11"/>
  <c r="L10"/>
  <c r="L9"/>
  <c r="I99"/>
  <c r="I98"/>
  <c r="I97"/>
  <c r="I95"/>
  <c r="I94"/>
  <c r="I93"/>
  <c r="I92"/>
  <c r="I91"/>
  <c r="I90"/>
  <c r="I89"/>
  <c r="I88"/>
  <c r="I87"/>
  <c r="I84"/>
  <c r="I83"/>
  <c r="I81"/>
  <c r="I80"/>
  <c r="I79"/>
  <c r="I77"/>
  <c r="I76"/>
  <c r="I75"/>
  <c r="I74"/>
  <c r="I73"/>
  <c r="I72"/>
  <c r="I71"/>
  <c r="I70"/>
  <c r="I69"/>
  <c r="I68"/>
  <c r="I67"/>
  <c r="I66"/>
  <c r="I65"/>
  <c r="I64"/>
  <c r="I63"/>
  <c r="I61"/>
  <c r="I60"/>
  <c r="I59"/>
  <c r="I56"/>
  <c r="I55"/>
  <c r="I53"/>
  <c r="I52"/>
  <c r="I51"/>
  <c r="I49"/>
  <c r="I48"/>
  <c r="I47"/>
  <c r="I45"/>
  <c r="I44"/>
  <c r="I41"/>
  <c r="I40"/>
  <c r="I39"/>
  <c r="I38"/>
  <c r="I37"/>
  <c r="I36"/>
  <c r="I35"/>
  <c r="I32"/>
  <c r="I31"/>
  <c r="I30"/>
  <c r="I29"/>
  <c r="I28"/>
  <c r="I27"/>
  <c r="I26"/>
  <c r="I25"/>
  <c r="I24"/>
  <c r="I23"/>
  <c r="I22"/>
  <c r="I21"/>
  <c r="I20"/>
  <c r="I19"/>
  <c r="I18"/>
  <c r="I17"/>
  <c r="I15"/>
  <c r="I14"/>
  <c r="I13"/>
  <c r="I12"/>
  <c r="I11"/>
  <c r="I10"/>
  <c r="I9"/>
  <c r="I8"/>
  <c r="M10" i="23"/>
  <c r="F23"/>
  <c r="H24"/>
  <c r="E23"/>
  <c r="H33" i="21" l="1"/>
  <c r="H85"/>
  <c r="K16"/>
  <c r="K85" s="1"/>
  <c r="K33"/>
  <c r="L16" l="1"/>
  <c r="L85"/>
  <c r="K124" i="20" l="1"/>
  <c r="K119"/>
  <c r="H119"/>
  <c r="K115"/>
  <c r="K111"/>
  <c r="K100"/>
  <c r="H100"/>
  <c r="K93"/>
  <c r="H93"/>
  <c r="K89"/>
  <c r="H89"/>
  <c r="K85"/>
  <c r="H85"/>
  <c r="K72"/>
  <c r="K65"/>
  <c r="K61"/>
  <c r="K57"/>
  <c r="H57"/>
  <c r="K53"/>
  <c r="H53"/>
  <c r="K45"/>
  <c r="H45"/>
  <c r="K39"/>
  <c r="H39"/>
  <c r="K28"/>
  <c r="H28"/>
  <c r="K14"/>
  <c r="K11"/>
  <c r="H11"/>
  <c r="K39" i="23"/>
  <c r="M39" s="1"/>
  <c r="M38"/>
  <c r="K38"/>
  <c r="M37"/>
  <c r="K37"/>
  <c r="M36"/>
  <c r="K36"/>
  <c r="L35"/>
  <c r="I35"/>
  <c r="K35" s="1"/>
  <c r="M35" s="1"/>
  <c r="H35"/>
  <c r="G35"/>
  <c r="F35"/>
  <c r="E35"/>
  <c r="K34"/>
  <c r="M34"/>
  <c r="K33"/>
  <c r="M33" s="1"/>
  <c r="K32"/>
  <c r="M32" s="1"/>
  <c r="K31"/>
  <c r="M31" s="1"/>
  <c r="L30"/>
  <c r="L28"/>
  <c r="J30"/>
  <c r="J28"/>
  <c r="K28" s="1"/>
  <c r="M28" s="1"/>
  <c r="I30"/>
  <c r="H30"/>
  <c r="H28"/>
  <c r="F30"/>
  <c r="F28"/>
  <c r="E30"/>
  <c r="K30"/>
  <c r="M30" s="1"/>
  <c r="K29"/>
  <c r="M29" s="1"/>
  <c r="I28"/>
  <c r="E28"/>
  <c r="L27"/>
  <c r="L40"/>
  <c r="H27"/>
  <c r="H40" s="1"/>
  <c r="F27"/>
  <c r="F40"/>
  <c r="E40"/>
  <c r="M26"/>
  <c r="K26"/>
  <c r="M25"/>
  <c r="K25"/>
  <c r="K22"/>
  <c r="M22" s="1"/>
  <c r="K21"/>
  <c r="M21" s="1"/>
  <c r="K20"/>
  <c r="M20"/>
  <c r="K19"/>
  <c r="M19"/>
  <c r="L18"/>
  <c r="J18"/>
  <c r="J23" s="1"/>
  <c r="J24" s="1"/>
  <c r="J27" s="1"/>
  <c r="I24"/>
  <c r="I27" s="1"/>
  <c r="H18"/>
  <c r="G23"/>
  <c r="F18"/>
  <c r="E18"/>
  <c r="M17"/>
  <c r="K17"/>
  <c r="M16"/>
  <c r="M15"/>
  <c r="M14"/>
  <c r="L13"/>
  <c r="M13"/>
  <c r="K12"/>
  <c r="M12" s="1"/>
  <c r="L11"/>
  <c r="M11"/>
  <c r="L10"/>
  <c r="L23"/>
  <c r="K9"/>
  <c r="M9"/>
  <c r="K8"/>
  <c r="M8"/>
  <c r="K7"/>
  <c r="I126" i="20"/>
  <c r="I125"/>
  <c r="H124"/>
  <c r="I123"/>
  <c r="I122"/>
  <c r="I121"/>
  <c r="I120"/>
  <c r="I118"/>
  <c r="I116"/>
  <c r="H115"/>
  <c r="I112"/>
  <c r="H111"/>
  <c r="I105"/>
  <c r="I104"/>
  <c r="I103"/>
  <c r="I102"/>
  <c r="I101"/>
  <c r="I107"/>
  <c r="I110"/>
  <c r="I113"/>
  <c r="I114"/>
  <c r="I117"/>
  <c r="I99"/>
  <c r="I98"/>
  <c r="I97"/>
  <c r="H96"/>
  <c r="I95"/>
  <c r="I94"/>
  <c r="I92"/>
  <c r="I91"/>
  <c r="I90"/>
  <c r="I88"/>
  <c r="I87"/>
  <c r="I86"/>
  <c r="K58" i="21"/>
  <c r="H50"/>
  <c r="I50" s="1"/>
  <c r="H43"/>
  <c r="I16"/>
  <c r="I77" i="20"/>
  <c r="I75"/>
  <c r="I74"/>
  <c r="I73"/>
  <c r="H72"/>
  <c r="I71"/>
  <c r="I70"/>
  <c r="I69"/>
  <c r="I68"/>
  <c r="I67"/>
  <c r="H66"/>
  <c r="H65" s="1"/>
  <c r="I64"/>
  <c r="I63"/>
  <c r="I62"/>
  <c r="H61"/>
  <c r="I60"/>
  <c r="I59"/>
  <c r="I58"/>
  <c r="I55"/>
  <c r="I54"/>
  <c r="I52"/>
  <c r="I51"/>
  <c r="I50"/>
  <c r="I49"/>
  <c r="I48"/>
  <c r="I47"/>
  <c r="I46"/>
  <c r="I44"/>
  <c r="I43"/>
  <c r="I42"/>
  <c r="I41"/>
  <c r="I40"/>
  <c r="I38"/>
  <c r="I37"/>
  <c r="I36"/>
  <c r="I35"/>
  <c r="I34"/>
  <c r="H33"/>
  <c r="I32"/>
  <c r="I31"/>
  <c r="I30"/>
  <c r="I29"/>
  <c r="I27"/>
  <c r="I26"/>
  <c r="H25"/>
  <c r="I23"/>
  <c r="I22"/>
  <c r="I21"/>
  <c r="H20"/>
  <c r="I19"/>
  <c r="I17"/>
  <c r="I16"/>
  <c r="I15"/>
  <c r="H14"/>
  <c r="I13"/>
  <c r="I12"/>
  <c r="L132"/>
  <c r="I132"/>
  <c r="L131"/>
  <c r="I131"/>
  <c r="J130"/>
  <c r="K130"/>
  <c r="G130"/>
  <c r="I130" s="1"/>
  <c r="H130"/>
  <c r="J80"/>
  <c r="J85"/>
  <c r="L85" s="1"/>
  <c r="J89"/>
  <c r="J93"/>
  <c r="L93" s="1"/>
  <c r="J96"/>
  <c r="L96" s="1"/>
  <c r="J100"/>
  <c r="L100" s="1"/>
  <c r="J108"/>
  <c r="L108" s="1"/>
  <c r="J111"/>
  <c r="J115"/>
  <c r="L115" s="1"/>
  <c r="J119"/>
  <c r="L119" s="1"/>
  <c r="J124"/>
  <c r="G80"/>
  <c r="G85"/>
  <c r="G89"/>
  <c r="G93"/>
  <c r="G96"/>
  <c r="G100"/>
  <c r="G108"/>
  <c r="I108" s="1"/>
  <c r="G111"/>
  <c r="G115"/>
  <c r="G119"/>
  <c r="G124"/>
  <c r="J8"/>
  <c r="J11"/>
  <c r="L11" s="1"/>
  <c r="J14"/>
  <c r="L14" s="1"/>
  <c r="J20"/>
  <c r="L20" s="1"/>
  <c r="J25"/>
  <c r="L25" s="1"/>
  <c r="J28"/>
  <c r="J33"/>
  <c r="L33" s="1"/>
  <c r="J39"/>
  <c r="J45"/>
  <c r="J53"/>
  <c r="L53" s="1"/>
  <c r="J57"/>
  <c r="J61"/>
  <c r="J66"/>
  <c r="L66" s="1"/>
  <c r="J72"/>
  <c r="L72" s="1"/>
  <c r="K8"/>
  <c r="G8"/>
  <c r="G11"/>
  <c r="G14"/>
  <c r="G20"/>
  <c r="G25"/>
  <c r="G28"/>
  <c r="G33"/>
  <c r="G39"/>
  <c r="G45"/>
  <c r="G53"/>
  <c r="G57"/>
  <c r="G61"/>
  <c r="G66"/>
  <c r="G65" s="1"/>
  <c r="G72"/>
  <c r="H8"/>
  <c r="I8" s="1"/>
  <c r="I10"/>
  <c r="I9"/>
  <c r="L130" l="1"/>
  <c r="G56"/>
  <c r="G79"/>
  <c r="G127" s="1"/>
  <c r="L57"/>
  <c r="G24"/>
  <c r="G18" s="1"/>
  <c r="J56"/>
  <c r="J24"/>
  <c r="J18" s="1"/>
  <c r="L8"/>
  <c r="I111"/>
  <c r="I109" s="1"/>
  <c r="L124"/>
  <c r="L89"/>
  <c r="I28"/>
  <c r="I20"/>
  <c r="I53"/>
  <c r="L45"/>
  <c r="L28"/>
  <c r="L111"/>
  <c r="L109" s="1"/>
  <c r="I33"/>
  <c r="I14"/>
  <c r="I61"/>
  <c r="I96"/>
  <c r="I93"/>
  <c r="J79"/>
  <c r="J127" s="1"/>
  <c r="I25"/>
  <c r="I85"/>
  <c r="H24"/>
  <c r="H18" s="1"/>
  <c r="L39"/>
  <c r="J65"/>
  <c r="I39"/>
  <c r="I72"/>
  <c r="I115"/>
  <c r="I119"/>
  <c r="I89"/>
  <c r="L61"/>
  <c r="I124"/>
  <c r="I40" i="23"/>
  <c r="J40"/>
  <c r="K24"/>
  <c r="M24" s="1"/>
  <c r="G27"/>
  <c r="G40" s="1"/>
  <c r="K23"/>
  <c r="M23" s="1"/>
  <c r="M18"/>
  <c r="I100" i="20"/>
  <c r="I66"/>
  <c r="K56"/>
  <c r="H56"/>
  <c r="H76" s="1"/>
  <c r="I57"/>
  <c r="I45"/>
  <c r="I11"/>
  <c r="H42" i="21"/>
  <c r="I43"/>
  <c r="I58"/>
  <c r="H57"/>
  <c r="I57" s="1"/>
  <c r="L58"/>
  <c r="K57"/>
  <c r="I85"/>
  <c r="L34"/>
  <c r="L33"/>
  <c r="I34"/>
  <c r="K79" i="20"/>
  <c r="H79"/>
  <c r="K24"/>
  <c r="G76" l="1"/>
  <c r="I56"/>
  <c r="I65"/>
  <c r="J76"/>
  <c r="I24"/>
  <c r="L56"/>
  <c r="L65"/>
  <c r="K127"/>
  <c r="K40" i="23"/>
  <c r="M40" s="1"/>
  <c r="K27"/>
  <c r="M27" s="1"/>
  <c r="K18" i="20"/>
  <c r="L24"/>
  <c r="H127"/>
  <c r="I42" i="21"/>
  <c r="H86"/>
  <c r="H78"/>
  <c r="H82" s="1"/>
  <c r="H96" s="1"/>
  <c r="K78"/>
  <c r="L57"/>
  <c r="I33"/>
  <c r="I127" i="20" l="1"/>
  <c r="I18"/>
  <c r="L127"/>
  <c r="K76"/>
  <c r="L18"/>
  <c r="L78" i="21"/>
  <c r="K82"/>
  <c r="L86"/>
  <c r="I86"/>
  <c r="I78"/>
  <c r="I76" i="20" l="1"/>
  <c r="L76"/>
  <c r="K96" i="21"/>
  <c r="L82"/>
  <c r="I82"/>
  <c r="L96" l="1"/>
  <c r="I96"/>
</calcChain>
</file>

<file path=xl/sharedStrings.xml><?xml version="1.0" encoding="utf-8"?>
<sst xmlns="http://schemas.openxmlformats.org/spreadsheetml/2006/main" count="561" uniqueCount="420">
  <si>
    <t>(osoba ovlaštene za zastupanje)</t>
  </si>
  <si>
    <t>Osobni identifikacijski broj (OIB):</t>
  </si>
  <si>
    <t>Naziv pozicije</t>
  </si>
  <si>
    <t>AKTIVA</t>
  </si>
  <si>
    <t xml:space="preserve">        5.1. Zadržana dobit </t>
  </si>
  <si>
    <t>Napomene: Pozicije koje umanjuju novčani tok upisuju se s negativnim predznakom</t>
  </si>
  <si>
    <t>Opis pozicije</t>
  </si>
  <si>
    <t xml:space="preserve">       5.3. Ostali dobici od prodaje financijskih ulaganja 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</si>
  <si>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</si>
  <si>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</si>
  <si>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</si>
  <si>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</si>
  <si>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</si>
  <si>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 1.1. Bruto iznos </t>
  </si>
  <si>
    <t xml:space="preserve">         1.2. Udio suosiguratelja </t>
  </si>
  <si>
    <t xml:space="preserve">         1.3. Udio reosiguratelja </t>
  </si>
  <si>
    <t xml:space="preserve">        2.1. Bruto iznos </t>
  </si>
  <si>
    <t xml:space="preserve">        2.2. Udio suosiguratelja </t>
  </si>
  <si>
    <t xml:space="preserve">        2.3. Udio reosiguratelja </t>
  </si>
  <si>
    <t xml:space="preserve">          1.1. Bruto iznos </t>
  </si>
  <si>
    <t xml:space="preserve">          1.2. Udio reosiguratelja </t>
  </si>
  <si>
    <t xml:space="preserve">          2.1. Bruto iznos </t>
  </si>
  <si>
    <t xml:space="preserve">          2.2. Udio suosiguratelja </t>
  </si>
  <si>
    <t xml:space="preserve">          2.3. Udio reosiguratelja </t>
  </si>
  <si>
    <t xml:space="preserve">       1. Bruto iznos </t>
  </si>
  <si>
    <t xml:space="preserve">       2. Udio suosiguratelja </t>
  </si>
  <si>
    <t xml:space="preserve">       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</si>
  <si>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</si>
  <si>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</si>
  <si>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</si>
  <si>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</si>
  <si>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</si>
  <si>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2.1. Amortizacija materijalne imovine </t>
  </si>
  <si>
    <t xml:space="preserve">L. IZVANBILANČNI ZAPISI </t>
  </si>
  <si>
    <t xml:space="preserve">        1.1. Uplaćeni kapital - redovne dionice </t>
  </si>
  <si>
    <t xml:space="preserve">        1.2. Uplaćeni kapital -povlaštene dionice </t>
  </si>
  <si>
    <t xml:space="preserve">        1.3. Kapital pozvan da se plati </t>
  </si>
  <si>
    <t xml:space="preserve">    2. Premije na emitirane dionice (rezerve kapitala) </t>
  </si>
  <si>
    <t xml:space="preserve">        3.1. Zemljišta i građevinskih objekata </t>
  </si>
  <si>
    <t xml:space="preserve">        3.2. Financijskih ulaganja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</si>
  <si>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</si>
  <si>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</si>
  <si>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</si>
  <si>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</si>
  <si>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</si>
  <si>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</si>
  <si>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</si>
  <si>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</si>
  <si>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</si>
  <si>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</si>
  <si>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</si>
  <si>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</si>
  <si>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 xml:space="preserve">       1. Tekući porezni trošak </t>
  </si>
  <si>
    <t xml:space="preserve">       2. Odgođeni porezni trošak (prihod) </t>
  </si>
  <si>
    <t xml:space="preserve">       2.2. Prihodi od povećanja vrijednosti zemljišta i građevinskih objekata </t>
  </si>
  <si>
    <t>5(3+4)</t>
  </si>
  <si>
    <t>8(6+7)</t>
  </si>
  <si>
    <t>u kunama</t>
  </si>
  <si>
    <t xml:space="preserve">XIII. Ostali troškovi, uključujući vrijednosna usklađenja 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</si>
  <si>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</si>
  <si>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</si>
  <si>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</si>
  <si>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</si>
  <si>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</si>
  <si>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</si>
  <si>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</si>
  <si>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</si>
  <si>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</si>
  <si>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</si>
  <si>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Prilog 2.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</si>
  <si>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</si>
  <si>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</si>
  <si>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</si>
  <si>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</si>
  <si>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</si>
  <si>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</si>
  <si>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</si>
  <si>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</si>
  <si>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</si>
  <si>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</si>
  <si>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</si>
  <si>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</si>
  <si>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</si>
  <si>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</si>
  <si>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</si>
  <si>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2. Ostala sveobuhvatna dobit ili gubitak
     tekuće godine (AOP 025 do 028)</t>
  </si>
  <si>
    <t>2. Ostala sveobuhvatna dobit ili gubitak
    prethodne godine (AOP 008 do 011)</t>
  </si>
  <si>
    <t xml:space="preserve">1. Povećanje/smanjenje upisanog kapitala </t>
  </si>
  <si>
    <t>1. Dobit ili gubitak prethodnog razdoblja</t>
  </si>
  <si>
    <t>4. Ostale transakcije s vlasnicima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</si>
  <si>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</si>
  <si>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</si>
  <si>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</si>
  <si>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</si>
  <si>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</si>
  <si>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  1. Pripisano imateljima kapitala matice</t>
  </si>
  <si>
    <t xml:space="preserve">     2. Pripisano nekontrolirajućim interesima</t>
  </si>
  <si>
    <t>I. Zarađene premije (prihodovane) (AOP 125 do 132)</t>
  </si>
  <si>
    <t>II. Prihodi od ulaganja (AOP 134 + 135 + 139 + 140 + 141 + 145 + 146)</t>
  </si>
  <si>
    <t xml:space="preserve">   5. Dobici od prodaje (realizacije) financijskih ulaganja (AOP 142 do 144)</t>
  </si>
  <si>
    <t>VI. Izdaci za osigurane slučajeve, neto (AOP 151 + 155)</t>
  </si>
  <si>
    <t xml:space="preserve">     1. Likvidirane štete (AOP 152 do 154)</t>
  </si>
  <si>
    <t xml:space="preserve">    2. Promjena pričuva za štete (AOP 156 do 158)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</si>
  <si>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>kih pričuva, 
       neto od reosiguranja (AOP 160 + 163)</t>
    </r>
  </si>
  <si>
    <t xml:space="preserve">      1. Promjena matematičke pričuve osiguranja (AOP 161 + 162)</t>
  </si>
  <si>
    <t xml:space="preserve">      2. Promjena ostalih tehn. pričuva, neto od reosiguranja (AOP 164 do 166)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</si>
  <si>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172 + 173)</t>
    </r>
  </si>
  <si>
    <t>X. Poslovni rashodi (izdaci za obavljanje djelatnosti), neto (AOP 175+179)</t>
  </si>
  <si>
    <t xml:space="preserve">    1. Troškovi pribave (AOP 176 do 178)</t>
  </si>
  <si>
    <t xml:space="preserve">    2. Troškovi uprave (administrativni troškovi) (AOP 180 do 182)</t>
  </si>
  <si>
    <r>
      <t xml:space="preserve">XI. Troškovi ulaganja </t>
    </r>
    <r>
      <rPr>
        <sz val="8"/>
        <rFont val="Arial"/>
        <family val="2"/>
        <charset val="238"/>
      </rPr>
      <t>(AOP 184 do 189)</t>
    </r>
  </si>
  <si>
    <r>
      <t xml:space="preserve">XII. Ostali tehnički troškovi, neto od reosiguranja </t>
    </r>
    <r>
      <rPr>
        <sz val="8"/>
        <rFont val="Arial"/>
        <family val="2"/>
        <charset val="238"/>
      </rPr>
      <t>(AOP 192 + 193)</t>
    </r>
  </si>
  <si>
    <r>
      <t xml:space="preserve">XV. Porez na dobit ili gubitak </t>
    </r>
    <r>
      <rPr>
        <sz val="8"/>
        <rFont val="Arial"/>
        <family val="2"/>
        <charset val="238"/>
      </rPr>
      <t>(AOP 197+198)</t>
    </r>
  </si>
  <si>
    <t xml:space="preserve">               1.2.1.  Amortizacija nekretnina i opreme </t>
  </si>
  <si>
    <t xml:space="preserve">               1.2.2.  Amortizacija nematerijalne imovine </t>
  </si>
  <si>
    <t xml:space="preserve">               1.2.3.  Umanjenje vrijednosti i dobici/gubici od svođenja na fer vrijednost </t>
  </si>
  <si>
    <t xml:space="preserve">               1.2.4.  Troškovi kamata </t>
  </si>
  <si>
    <t xml:space="preserve">               1.2.5.  Prihodi od kamata </t>
  </si>
  <si>
    <t xml:space="preserve">                1.2.6. Udjeli u dobiti pridruženih društava </t>
  </si>
  <si>
    <t xml:space="preserve">               1.2.7.  Dobici/gubici od prodaje materijalne imovine (uključujući zemljišta
                          i građevinske objekte) </t>
  </si>
  <si>
    <t xml:space="preserve">               1.2.8.  Ostala usklađenja </t>
  </si>
  <si>
    <t xml:space="preserve">   2. Povećanje/smanjenje poslovne imovine i obveza (AOP 014 do 030)</t>
  </si>
  <si>
    <t xml:space="preserve">         2.1. Povećanje/smanjenje ulaganja raspoloživih za prodaju </t>
  </si>
  <si>
    <t xml:space="preserve">         2.3. Povećanje/smanjenje depozita, zajmova i potraživanja </t>
  </si>
  <si>
    <t xml:space="preserve">         2.4. Povećanje/smanjenje depozita kod preuzetog poslovanja osiguranja
                 u reosiguranje </t>
  </si>
  <si>
    <t xml:space="preserve">         2.5. Povećanje/smanjenje ulaganja za račun i rizik vlasnika polica
                 životnog osiguranja 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</si>
  <si>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</si>
  <si>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</si>
  <si>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</si>
  <si>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</si>
  <si>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</si>
  <si>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2.12. Povećanje/smanjenje tehničkih pričuva životnog osiguranja kada
                 ugovaratelj snosi rizik ulaganja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</si>
  <si>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</si>
  <si>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</si>
  <si>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</si>
  <si>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</si>
  <si>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
                 budućeg razdoblja </t>
  </si>
  <si>
    <t xml:space="preserve">   3. Plaćeni porez na dobit </t>
  </si>
  <si>
    <t xml:space="preserve">      1. Primici od prodaje materijalne imovine </t>
  </si>
  <si>
    <t xml:space="preserve">      2. Izdaci za nabavu materijalne imovine </t>
  </si>
  <si>
    <t xml:space="preserve">      3. Primici od prodaje nematerijalne imovine </t>
  </si>
  <si>
    <t xml:space="preserve">      4. Izdaci za nabavu nematerijalne imovine </t>
  </si>
  <si>
    <t xml:space="preserve">      5. Primici od prodaje zemljišta i građevinskih objekata koji ne služe društvu
          za provođenje djelatnosti </t>
  </si>
  <si>
    <t xml:space="preserve">      6. Izdaci za nabavu zemljišta i građevinskih objekata koji ne služe društvu
          za provođenje djelatnosti </t>
  </si>
  <si>
    <t xml:space="preserve">       2.10. Povećanje/smanjenje plaćenih troškova budućeg razdoblja i nedospjele
                naplate prihoda </t>
  </si>
  <si>
    <t xml:space="preserve">         2.2. Povećanje/smanjenje ulaganja koja se vrednuju po fer vrijednosti kroz račun
                dobiti i gubitka </t>
  </si>
  <si>
    <t xml:space="preserve">      7. Povećanje/smanjenje ulaganja u podružnice, pridružena društva i sudjelovanje
          u zajedničkim ulaganjima </t>
  </si>
  <si>
    <t>IZVJEŠTAJ O PROMJENAMA KAPITALA</t>
  </si>
  <si>
    <t>Matični broj (MB):</t>
  </si>
  <si>
    <t>(unosi se samo prezime i ime osobe za kontakt)</t>
  </si>
  <si>
    <t>Telefon:</t>
  </si>
  <si>
    <t>Telefaks:</t>
  </si>
  <si>
    <t>M.P.</t>
  </si>
  <si>
    <t>(potpis osobe ovlaštene za zastupanje)</t>
  </si>
  <si>
    <t xml:space="preserve">       1. Ulaganja koja se drže do dospijeća (019+020)</t>
  </si>
  <si>
    <t xml:space="preserve">       2. Ulaganja raspoloživa za prodaju (022 do 025)</t>
  </si>
  <si>
    <t xml:space="preserve">       3. Ulaganja po fer vrijednosti kroz račun dobiti i gubitka (027 do 031) </t>
  </si>
  <si>
    <t xml:space="preserve">       4. Depoziti, zajmovi i potraživanja (033 do 035)</t>
  </si>
  <si>
    <t xml:space="preserve">     IV. Depoziti kod preuzetog poslovanja osiguranja u reosiguranje
           (depoziti kod cedenta) </t>
  </si>
  <si>
    <t xml:space="preserve">E. ULAGANJA ZA RAČUN I RIZIK VLASNIKA POLICA ŽIVOTNOG OSIGURANJA 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</si>
  <si>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</si>
  <si>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</si>
  <si>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</si>
  <si>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</si>
  <si>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</si>
  <si>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</si>
  <si>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 xml:space="preserve">    4. Pričuve za povrate premija ovisne i neovisne o rezultatu (bonusi i popusti),
        bruto iznos </t>
  </si>
  <si>
    <t xml:space="preserve">   1. Zaračunate bruto premije </t>
  </si>
  <si>
    <t xml:space="preserve">   2. Premije suosiguranja </t>
  </si>
  <si>
    <t xml:space="preserve">   3. Ispravak vrijednosti i naplaćeni ispravak vrijednosti premije
       osiguranja/suosiguranja </t>
  </si>
  <si>
    <t xml:space="preserve">   4. Premije predane u reosiguranje </t>
  </si>
  <si>
    <t xml:space="preserve">   5. Premije predane u suosiguranje </t>
  </si>
  <si>
    <t xml:space="preserve">   6. Promjena bruto pričuva prijenosnih premija </t>
  </si>
  <si>
    <t xml:space="preserve">   7. Promjena pričuva prijenosnih premija, udio reosiguratelja </t>
  </si>
  <si>
    <t>Izvještaj o financijskom položaju (Bilanca)</t>
  </si>
  <si>
    <t xml:space="preserve">   2. Prihodi od ulaganja u zemljišta i građevinske objekte (AOP 136 do 138)</t>
  </si>
  <si>
    <t xml:space="preserve">      3. Umanjenje vrijednosti ulaganja </t>
  </si>
  <si>
    <t>XX. Ukupna sveobuhvatna dobit (199+204)</t>
  </si>
  <si>
    <t>XVI. Dobit ili gubitak obračunskog razdoblja poslije poreza (AOP 195-196)</t>
  </si>
  <si>
    <r>
      <t xml:space="preserve">IX. Ostala sveobuhvatna dobit </t>
    </r>
    <r>
      <rPr>
        <sz val="8"/>
        <rFont val="Arial"/>
        <family val="2"/>
        <charset val="238"/>
      </rPr>
      <t>(205 do 211 - 212)</t>
    </r>
  </si>
  <si>
    <r>
      <t xml:space="preserve">VIII. Promjena posebne pričuve za osiguranje iz skupine životnih
        osiguranja kod kojih ugovaratelj osiguranja preuzima investicijski
        rizik, neto od reosiguranja </t>
    </r>
    <r>
      <rPr>
        <sz val="8"/>
        <rFont val="Arial"/>
        <family val="2"/>
        <charset val="238"/>
      </rPr>
      <t>(AOP 168 do 170)</t>
    </r>
  </si>
  <si>
    <t>IZVJEŠTAJ O NOVČANIM TOKOVIMA - Indirektna metoda</t>
  </si>
  <si>
    <t>Rapspodjeljivo vlasnicima matice</t>
  </si>
  <si>
    <t>I. NOVČANI TOK IZ POSLOVNIH AKTIVNOSTI (002+013+031)</t>
  </si>
  <si>
    <t xml:space="preserve">   1. Novčani tok prije promjene poslovne imovine i obveza (AOP 003+004)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</si>
  <si>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</si>
  <si>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</si>
  <si>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</si>
  <si>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</si>
  <si>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</si>
  <si>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 xml:space="preserve">   1. Prihodi od podružnica, pridruženih društava i sudjelovanja u
       zajedničkim ulaganjima </t>
  </si>
  <si>
    <t xml:space="preserve">      1. Amortizacija (građevinski objekti koji ne služe društvu za obavljanje
          djelatnosti) </t>
  </si>
  <si>
    <t>AOP
oznaka</t>
  </si>
  <si>
    <t>PASIVA</t>
  </si>
  <si>
    <t xml:space="preserve">    1. Obveze po zajmovima </t>
  </si>
  <si>
    <t xml:space="preserve">    2. Obveze po izdanim vrijednosnim papirima </t>
  </si>
  <si>
    <t xml:space="preserve">    3. Ostale financijske obveze </t>
  </si>
  <si>
    <t xml:space="preserve">    1. Obveze proizašle iz neposrednih poslova osiguranja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</si>
  <si>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</si>
  <si>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</si>
  <si>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</si>
  <si>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</si>
  <si>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</si>
  <si>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>do</t>
  </si>
  <si>
    <t xml:space="preserve">        5.2. Preneseni gubitak (-) </t>
  </si>
  <si>
    <t xml:space="preserve">        6.1. Dobit tekućeg obračunskog razdoblja </t>
  </si>
  <si>
    <t xml:space="preserve">    1. Prijenosne premije, bruto iznos </t>
  </si>
  <si>
    <t xml:space="preserve">    2. Matematička pričuva osiguranja, bruto iznos </t>
  </si>
  <si>
    <t xml:space="preserve">    3. Pričuva šteta, bruto iznos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</si>
  <si>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</si>
  <si>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</si>
  <si>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</si>
  <si>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</si>
  <si>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8. Promjena pričuva prijenosnih premija, udio suosiguratelja </t>
  </si>
  <si>
    <t xml:space="preserve">       2.1. Prihodi od najma </t>
  </si>
  <si>
    <t xml:space="preserve">       2.3. Prihodi od prodaje zemljišta i građevinskih objekata </t>
  </si>
  <si>
    <t xml:space="preserve">   3. Prihodi od kamata </t>
  </si>
  <si>
    <t xml:space="preserve">       5.1. Ulaganja po fer vrijednosti kroz račun dobiti i gubitka </t>
  </si>
  <si>
    <t xml:space="preserve">       5.2. Ulaganja raspoloživa za prodaju </t>
  </si>
  <si>
    <t xml:space="preserve">    10. Primici od ulaganja koja se drže do dospijeća </t>
  </si>
  <si>
    <t xml:space="preserve">    11. Izdaci za ulaganja koja se drže do dospijeća </t>
  </si>
  <si>
    <t xml:space="preserve">    12. Primici od prodaje vrijednosnih papira i udjela </t>
  </si>
  <si>
    <t xml:space="preserve">    13. Izdaci za ulaganja u vrijednosne papire i udjele </t>
  </si>
  <si>
    <t xml:space="preserve">    14. Primici od dividendi i udjela u dobiti </t>
  </si>
  <si>
    <t xml:space="preserve">      4. Gubici ostvareni pri prodaji (realizaciji) financijske imovine </t>
  </si>
  <si>
    <t xml:space="preserve">      5. Usklađivanje financijske imovine po fer vrijednosti kroz RDG</t>
  </si>
  <si>
    <t xml:space="preserve">      7. Ostali troškovi ulaganja </t>
  </si>
  <si>
    <t xml:space="preserve">      6. Negativne tečajne rezlike</t>
  </si>
  <si>
    <t xml:space="preserve">        1. Pripisano imateljima kapitala matice</t>
  </si>
  <si>
    <t xml:space="preserve">        2. Pripisano nekontrolirajućim interesima</t>
  </si>
  <si>
    <t xml:space="preserve">     1. Promjena računovodstvenih politika </t>
  </si>
  <si>
    <t xml:space="preserve">     2. Ispravak pogreški prethodnih razdoblja </t>
  </si>
  <si>
    <t>1. Dobit ili gubitak razdoblja</t>
  </si>
  <si>
    <t>2.4. Ostale nevlasničke promjene kapitala</t>
  </si>
  <si>
    <t xml:space="preserve">XVII. UKUPNI PRIHODI </t>
  </si>
  <si>
    <t xml:space="preserve">XVIII. UKUPNI RASHODI </t>
  </si>
  <si>
    <t xml:space="preserve">     1. Dobici/gubici proizašli iz preračunavanja financijskih izvještaja 
         inozemnog poslovanja</t>
  </si>
  <si>
    <t xml:space="preserve">     2. Dobici/gubici proizišli iz revalorizacije financijske imovine raspoložive
         za prodaju</t>
  </si>
  <si>
    <t xml:space="preserve">     3. Dobici/gubici proizišli iz revalorizacije zemljišta i građevinskih objekata koji 
         služe društvu za obavljanje djelatnosti</t>
  </si>
  <si>
    <t xml:space="preserve">     4. Dobici/gubici proizišli iz revalorizacije druge materijalne (osim zemljišta
         i nekretnina) i nematerijalne imovine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</si>
  <si>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</si>
  <si>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</si>
  <si>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</si>
  <si>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</si>
  <si>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4. Nerealizirani dobici od ulaganja po fer vrijednosti kroz račun dobiti i gubitka </t>
  </si>
  <si>
    <t xml:space="preserve">        1.2. Od zastupnika, odnosno posrednika u osiguranju </t>
  </si>
  <si>
    <t xml:space="preserve">    2. Potraživanja iz poslova suosiguranja i reosiguranja </t>
  </si>
  <si>
    <t xml:space="preserve">    15. Primici sa naslova otplate danih kratkoročnih i dugoročnih zajmova </t>
  </si>
  <si>
    <t xml:space="preserve">    16. Izdaci za dane kratkoročne i dugoročne zajmove </t>
  </si>
  <si>
    <t xml:space="preserve">    1. Novčani primici uslijed povećanja temeljnog kapitala 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</si>
  <si>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</si>
  <si>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</si>
  <si>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</si>
  <si>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</si>
  <si>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IV. UČINCI PROMJENE TEČAJEVA STRANIH VALUTA NA NOVAC
      I NOVČANE EKVIVALENTE</t>
  </si>
  <si>
    <t xml:space="preserve">Novac i novčani ekvivalenti na početku razdoblja </t>
  </si>
  <si>
    <t xml:space="preserve">        3.1. Potraživanja iz drugih poslova osiguranja </t>
  </si>
  <si>
    <t xml:space="preserve">        3.2. Potraživanja za prinose na ulaganja </t>
  </si>
  <si>
    <t>Prezime i ime:</t>
  </si>
  <si>
    <t xml:space="preserve">    5. Pričuva za kolebanje šteta, udio reosiguranja</t>
  </si>
  <si>
    <t xml:space="preserve">    6. Druge tehničke pričuve osiguranja, udio reosiguranja</t>
  </si>
  <si>
    <t xml:space="preserve">    7. Posebna pričuva za osiguranje iz skupine životnih osiguranja kod kojih
        ugovaratelj osiguranja preuzima investicijski rizik, udio reosiguranja</t>
  </si>
  <si>
    <t xml:space="preserve">        1.1. Od ugovaratelja osiguranja</t>
  </si>
  <si>
    <t xml:space="preserve">        6.2. Gubitak tekućeg obračunskog razdoblja (-) </t>
  </si>
  <si>
    <t xml:space="preserve">B. OBVEZE DRUGOG REDA (PODREĐENE OBVEZE) </t>
  </si>
  <si>
    <t xml:space="preserve">    5. Pričuva za kolebanje šteta, bruto iznos </t>
  </si>
  <si>
    <t xml:space="preserve">    6. Druge tehničke pričuve osiguranja, bruto iznos</t>
  </si>
  <si>
    <t>D. POSEBNA PRIČUVA ZA OSIGURANJE IZ SKUPINE ŽIVOTNIH 
    OSIGURANJA KOD KOJIH UGOVARATELJ OSIGURANJA PREUZIMA
    INVESTICIJSKI RIZIK, bruto iznos</t>
  </si>
  <si>
    <t xml:space="preserve">G. DEPOZITI ZADRŽANI IZ POSLA PREDANOG U REOSIGURANJE </t>
  </si>
  <si>
    <t>XXI. Reklasifikacijske usklade</t>
  </si>
  <si>
    <t>Razdoblje izvještavanja:</t>
  </si>
  <si>
    <t>I.   Stanje 1. siječnja prethodne godine</t>
  </si>
  <si>
    <t>2.1. Nerealizirani dobici ili gubici od materijalne
       imovine (zemljišta i građevinski objekti)</t>
  </si>
  <si>
    <t>2.2. Nerealizirani dobici ili gubici od financijske
       imovine raspoložive za prodaju</t>
  </si>
  <si>
    <t>2.3. Realizirani dobici ili gubici od financijske
       imovine raspoložive za prodaju</t>
  </si>
  <si>
    <t xml:space="preserve">1. Povećanje/smanjenje temeljnog kapitala </t>
  </si>
  <si>
    <t>2. Ostale uplate vlasnika</t>
  </si>
  <si>
    <t>3. Isplata udjela u dobiti/dividenda</t>
  </si>
  <si>
    <t>4. Ostale raspodjele vlasnicima</t>
  </si>
  <si>
    <t>VI. Stanje 1. siječnja tekuće godine</t>
  </si>
  <si>
    <t xml:space="preserve">2. Ispravak pogreški prethodnih razdoblja </t>
  </si>
  <si>
    <t xml:space="preserve">1. Promjena računovodstvenih politika </t>
  </si>
  <si>
    <t xml:space="preserve">    1. Kapital pozvan da se plati </t>
  </si>
  <si>
    <t xml:space="preserve">    2. Kapital nije pozvan da se plati 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</si>
  <si>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</si>
  <si>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</si>
  <si>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</si>
  <si>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</si>
  <si>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</si>
  <si>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I. Ulaganja u zemljišta i građevinske objekte koji ne služe društvu za
       provođenje djelatnosti</t>
  </si>
  <si>
    <t xml:space="preserve">       1. Dionice i udjeli u podružnicama</t>
  </si>
  <si>
    <t xml:space="preserve">       2. Dionice i udjeli u pridruženim društvima</t>
  </si>
  <si>
    <t xml:space="preserve">       3. Sudjelovanje u zajedničkim ulaganjima </t>
  </si>
  <si>
    <t xml:space="preserve">          1.1. Dužnički vrijednosni papiri i drugi vrijednosni papiri s fiksnim prihodom </t>
  </si>
  <si>
    <t xml:space="preserve">          1.2. Ostala ulaganja koja se drže do dospijeća </t>
  </si>
  <si>
    <t xml:space="preserve">          2.1. Dionice, udjeli i drugi vrijednosni papiri koji donose promjenjiv prihod</t>
  </si>
  <si>
    <t xml:space="preserve">          2.2. Dužnički vrijednosni papiri i drugi vrijednosni papiri s fiksnim prihodom </t>
  </si>
  <si>
    <t xml:space="preserve">          2.3. Udjeli u investicijskim fondovima </t>
  </si>
  <si>
    <t xml:space="preserve">          2.4. Ostala ulaganja raspoloživa za prodaju </t>
  </si>
  <si>
    <t xml:space="preserve">           3.1. Dionice, udjeli i drugi vrijednosni papiri koji donose promjenjiv prihod </t>
  </si>
  <si>
    <t xml:space="preserve">           3.2. Dužnički vrijednosni papiri i drugi vrijednosni papiri s fiksnim prihodom </t>
  </si>
  <si>
    <t xml:space="preserve">           3.3. Derivativni financijski instrumenti</t>
  </si>
  <si>
    <t xml:space="preserve">           3.4. Udjeli u investicijskim fondovima </t>
  </si>
  <si>
    <t xml:space="preserve">           3.5. Ostala ulaganja </t>
  </si>
  <si>
    <t xml:space="preserve">           4.1. Depoziti kod kreditnih institucija (banaka) </t>
  </si>
  <si>
    <t xml:space="preserve">           4.2. Zajmovi </t>
  </si>
  <si>
    <t xml:space="preserve">           4.3. Ostali zajmovi i potraživanja </t>
  </si>
  <si>
    <t xml:space="preserve">    1. Prijenosne premije, udio reosiguranja </t>
  </si>
  <si>
    <t xml:space="preserve">    2. Matematička pričuva osiguranja, udio reosiguranja </t>
  </si>
  <si>
    <t xml:space="preserve">    3. Pričuva šteta, udio reosiguranja </t>
  </si>
  <si>
    <t xml:space="preserve">    4. Pričuve za povrate premija ovisne i neovisne o rezultatu (bonusi i popusti),
       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</si>
  <si>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</si>
  <si>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</si>
  <si>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</si>
  <si>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</si>
  <si>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</si>
  <si>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</si>
  <si>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</si>
  <si>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</si>
  <si>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</si>
  <si>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</si>
  <si>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Knjigovodstveni servis:</t>
  </si>
  <si>
    <t>Bilješke uz financijske izvještaje</t>
  </si>
  <si>
    <r>
      <t xml:space="preserve">II.  Stanje 1. siječnja prethodne godine
     (prepravljeno) </t>
    </r>
    <r>
      <rPr>
        <sz val="8.5"/>
        <rFont val="Arial"/>
        <family val="2"/>
        <charset val="238"/>
      </rPr>
      <t>(AOP 001 do 003)</t>
    </r>
  </si>
  <si>
    <r>
      <t>III. Sveobuhvatna dobit ili gubitak
     prethodne godine</t>
    </r>
    <r>
      <rPr>
        <sz val="8.5"/>
        <rFont val="Arial"/>
        <family val="2"/>
        <charset val="238"/>
      </rPr>
      <t xml:space="preserve"> (AOP 006+007)</t>
    </r>
  </si>
  <si>
    <r>
      <t xml:space="preserve">IV. Transakcije s vlasnicima
      </t>
    </r>
    <r>
      <rPr>
        <sz val="8.5"/>
        <rFont val="Arial"/>
        <family val="2"/>
        <charset val="238"/>
      </rPr>
      <t>(prethodno razdoblje) (AOP 013 do 016)</t>
    </r>
  </si>
  <si>
    <r>
      <t xml:space="preserve">V. Stanje na zadnji dan izvještajnog 
     razdoblja u prethodnoj godini
</t>
    </r>
    <r>
      <rPr>
        <sz val="8.5"/>
        <rFont val="Arial"/>
        <family val="2"/>
        <charset val="238"/>
      </rPr>
      <t xml:space="preserve">     (AOP 004+005+012)</t>
    </r>
  </si>
  <si>
    <r>
      <t xml:space="preserve">VII. Stanje 1. siječnja tekuće godine
       (prepravljeno) </t>
    </r>
    <r>
      <rPr>
        <sz val="8.5"/>
        <rFont val="Arial"/>
        <family val="2"/>
        <charset val="238"/>
      </rPr>
      <t>(AOP 018 do 020)</t>
    </r>
  </si>
  <si>
    <r>
      <t>VIII. Sveobuhvatna dobit ili gubitak
        tekuće godine</t>
    </r>
    <r>
      <rPr>
        <sz val="8.5"/>
        <rFont val="Arial"/>
        <family val="2"/>
        <charset val="238"/>
      </rPr>
      <t xml:space="preserve"> (AOP 023+024)</t>
    </r>
  </si>
  <si>
    <r>
      <t xml:space="preserve">IX. Transakcije s vlasnicima
      (tekuće razdoblje) </t>
    </r>
    <r>
      <rPr>
        <sz val="8.5"/>
        <rFont val="Arial"/>
        <family val="2"/>
        <charset val="238"/>
      </rPr>
      <t>(AOP 030 do 033)</t>
    </r>
  </si>
  <si>
    <r>
      <t xml:space="preserve">X. Stanje na zadnji dan izvještajnog
    razdoblja u tekućoj godini
</t>
    </r>
    <r>
      <rPr>
        <sz val="8.5"/>
        <rFont val="Arial"/>
        <family val="2"/>
        <charset val="238"/>
      </rPr>
      <t xml:space="preserve">    (AOP 021+022+029)</t>
    </r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</si>
  <si>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</si>
  <si>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</si>
  <si>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</si>
  <si>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</si>
  <si>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XIV. Dobit ili gubitak obračunskog razdoblja prije poreza 
</t>
    </r>
    <r>
      <rPr>
        <sz val="8"/>
        <rFont val="Arial"/>
        <family val="2"/>
        <charset val="238"/>
      </rPr>
      <t xml:space="preserve"> (AOP 124+133+147+148+149+150+159+167+171+174+183+191+194)</t>
    </r>
  </si>
  <si>
    <t>Tromjesečni financijski izvještaj društva za osiguranje odnosno društva za reosiguranje TFI-OSIG/RE</t>
  </si>
  <si>
    <t>(krajem izvještajnog razdoblja)</t>
  </si>
  <si>
    <t>1. Financijski izvjštaji (bilanca, račun dobiti i gubitka, izvještaj o novčanim tokovima,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</si>
  <si>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</si>
  <si>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</si>
  <si>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</si>
  <si>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t>Napomena: Podatak pod AOP oznakama 121 do 123 popunjavaju društva za osiguranje koja sastavljaju konsolidirane financijske izvještaje</t>
  </si>
  <si>
    <t>Prethodno razdoblje</t>
  </si>
  <si>
    <t>Tekuće razdoblje</t>
  </si>
  <si>
    <t>Izvještaj o sveobuhvatnoj dobiti (Račun dobiti i gubitka) - tekuće izvještajno razdoblje</t>
  </si>
  <si>
    <t>Izvještaj o sveobuhvatnoj dobiti (Račun dobiti i gubitka) - kumulativno izvještajno razdoblje</t>
  </si>
  <si>
    <t>Napomena: Podatke pod AOP 200, 201, 214 i 215 popunjavaju društva za osiguranje koja sastavljaju konsolidirane financijske izvještaje</t>
  </si>
  <si>
    <t>03763536</t>
  </si>
  <si>
    <t>060006216</t>
  </si>
  <si>
    <t>94472454976</t>
  </si>
  <si>
    <t>Jadransko osiguranje d.d.</t>
  </si>
  <si>
    <t>10 000</t>
  </si>
  <si>
    <t>ZAGREB</t>
  </si>
  <si>
    <t>Listopadska 2</t>
  </si>
  <si>
    <t>jadransko@jadransko.hr</t>
  </si>
  <si>
    <t>www.jadransko.hr</t>
  </si>
  <si>
    <t>Zagreb</t>
  </si>
  <si>
    <t>Zagrebačka</t>
  </si>
  <si>
    <t>NE</t>
  </si>
  <si>
    <t>6512</t>
  </si>
  <si>
    <t>Goran Jurišić</t>
  </si>
  <si>
    <t>01 303 6275</t>
  </si>
  <si>
    <t>01 303 6925</t>
  </si>
  <si>
    <t>goran.jurisic@jadransko.hr</t>
  </si>
  <si>
    <t>Jurišić Goran</t>
  </si>
  <si>
    <t>DODATAK BILANCI (popunjava obveznik koji sastavlja konsolidirani financijski izvještaj)</t>
  </si>
  <si>
    <t xml:space="preserve">A. POTRAŽIVANJA ZA UPISANI A NEUPLAĆENI KAPITAL (002+003) </t>
  </si>
  <si>
    <t>B. NEMATERIJALNA IMOVINA (005+006)</t>
  </si>
  <si>
    <t>C. MATERIJALNA IMOVINA (008 do 010)</t>
  </si>
  <si>
    <t>D. ULAGANJA (012+013+017+036)</t>
  </si>
  <si>
    <t xml:space="preserve">   II. Ulaganja u podružnice, pridružena društva i sudjelovanje u
       zajedničkim ulaganjima (014 do 016)</t>
  </si>
  <si>
    <t xml:space="preserve">  III. Ostala financijska ulaganja (018+021+026+032)</t>
  </si>
  <si>
    <t xml:space="preserve">F. UDIO REOSIGURANJA U TEHNIČKIM PRIČUVAMA (039 do 045) </t>
  </si>
  <si>
    <t>G. ODGOĐENA I TEKUĆA POREZNA IMOVINA (047+048)</t>
  </si>
  <si>
    <t>H. POTRAŽIVANJA (050+053+054)</t>
  </si>
  <si>
    <t xml:space="preserve">    1. Potraživanja iz neposrednih poslova osiguranja (051+052)</t>
  </si>
  <si>
    <t xml:space="preserve">    3. Ostala potraživanja (055 do 057)</t>
  </si>
  <si>
    <t>I.  OSTALA IMOVINA (059+063+064)</t>
  </si>
  <si>
    <t xml:space="preserve">    1. Novac u banci i blagajni (060 do 062)</t>
  </si>
  <si>
    <t>J. PLAĆENI TROŠKOVI BUDUĆEG RAZDOBLJA I NEDOSPJELA NAPLATA
    PRIHODA (066 do 068)</t>
  </si>
  <si>
    <t xml:space="preserve">K. UKUPNO AKTIVA (001+004+007+011+037+038+046+049+058+065) </t>
  </si>
  <si>
    <t>A. KAPITAL I REZERVE (072+076+077+081+085+088)</t>
  </si>
  <si>
    <t xml:space="preserve">    1. Upisani kapital (073 do 075)</t>
  </si>
  <si>
    <t xml:space="preserve">    3. Revalorizacijske rezerve (078 do 080)</t>
  </si>
  <si>
    <t xml:space="preserve">    4. Rezerve (082 do 084)</t>
  </si>
  <si>
    <t xml:space="preserve">    5. Prenesena (zadržana) dobit ili gubitak (086 + 087)</t>
  </si>
  <si>
    <t xml:space="preserve">    6. Dobit ili gubitak tekućeg obračunskog razdoblja (089+090)</t>
  </si>
  <si>
    <t>C. TEHNIČKE PRIČUVE (093 do 098)</t>
  </si>
  <si>
    <t>E. OSTALE PRIČUVE (101 + 102)</t>
  </si>
  <si>
    <t>F. ODGOĐENA I TEKUĆA POREZNA OBVEZA (104 + 105)</t>
  </si>
  <si>
    <t>H. FINANCIJSKE OBVEZE (108 do 110)</t>
  </si>
  <si>
    <t>I.  OSTALE OBVEZE (112 do 115)</t>
  </si>
  <si>
    <t>J. ODGOĐENO PLAĆANJE TROŠKOVA I PRIHOD BUDUĆEG
    RAZDOBLJA (117+118)</t>
  </si>
  <si>
    <t xml:space="preserve">K. UKUPNA PASIVA (071+091+092+099+100+103+106+107+111+116 ) </t>
  </si>
  <si>
    <t>M. KAPITAL I REZERVE (122+123)</t>
  </si>
  <si>
    <t>Statutarnih promjena vezanih za spajanja i pripajanja u promatranom razdoblju nije bilo.</t>
  </si>
  <si>
    <t>Naplata prihoda se kreće u okvirima koji su karakteristični za ovu vrstu djelatnosti i Društvo je uspješno realizira.</t>
  </si>
  <si>
    <t>Preostali dio prihoda čine financijski prihodi od plasmana zajmova, najmova i ostalog.</t>
  </si>
  <si>
    <t>Društvo je registrirano za obavljanje prodaje neživotnih osiguranja i to 17 skupina osiguranja te iz tog razloga</t>
  </si>
  <si>
    <t>U izvještajnom razdoblju nije bilo izmjena računovodstvenih politika.</t>
  </si>
  <si>
    <t>01.01.2017.</t>
  </si>
  <si>
    <t>31.03.2017.</t>
  </si>
  <si>
    <t>Stanje na dan: 31.03.2017.</t>
  </si>
  <si>
    <t>U razdoblju: 1.1.2017.-31.03.2017.</t>
  </si>
  <si>
    <t>U razdoblju: od 01.01.2017. do 31.03.2017.</t>
  </si>
  <si>
    <t>Za razdoblje: od 01.01.2017. do 31.03.2017.</t>
  </si>
  <si>
    <t>Društvo je u promatranom razdoblju ostvarilo neto dobit u iznosu od 21.686.795 kn što predstavlja povećanje  od 4,3%</t>
  </si>
  <si>
    <t xml:space="preserve">više  za 4,3 %. </t>
  </si>
  <si>
    <t>Iznos prometa dionicama Jadranskog osiguranja na Zagrebačkoj burzi u razdoblju od 01.01. do 31.3.2017.</t>
  </si>
  <si>
    <t>u odnosu na isto razdoblje u 2016. g.</t>
  </si>
  <si>
    <t xml:space="preserve">Društvo je u promatranom razdoblju zaključilo 204.098 polica osiguranja od čega se 102.151 polica odnosi na  </t>
  </si>
  <si>
    <t>obvezno osiguranje od autoodgovornosti. Ostvarena je bruto zaračunata premija od 133.860.243 kn te se ista povećala</t>
  </si>
  <si>
    <t>za 10,28 % u odnosu na isto razdoblje prethodne godine.</t>
  </si>
  <si>
    <t xml:space="preserve">Ukupni prihod društva iznosi 149.303.776 kn, od čega  bruto zaračunata premija iznosi 133.860.243  kn. </t>
  </si>
  <si>
    <t>prihodi od prodaje čine 87,77 % ukupnih prihoda Društva.</t>
  </si>
  <si>
    <t>(štete) čine 37,36 % zaračunate premije odnosno 39,19 % ukupnih rashoda.</t>
  </si>
  <si>
    <t xml:space="preserve">Zarada po dionici mjerena neto dobiti po dionici iznosi 173,49 kn, što je u odnosu na isto razdoblje u 2016. g. </t>
  </si>
  <si>
    <t>iznosio je 690.621 kn. Društva je na dan 31.03.2017. imalo 408 dioničara.</t>
  </si>
  <si>
    <t xml:space="preserve">Ukupni rashodi Društva u promatranom razdoblju iznosili su 127.616.982  kn dok izdaci za osigurane slučajeve </t>
  </si>
</sst>
</file>

<file path=xl/styles.xml><?xml version="1.0" encoding="utf-8"?>
<styleSheet xmlns="http://schemas.openxmlformats.org/spreadsheetml/2006/main">
  <numFmts count="6">
    <numFmt numFmtId="43" formatCode="_-* #,##0.00\ _k_n_-;\-* #,##0.00\ _k_n_-;_-* &quot;-&quot;??\ _k_n_-;_-@_-"/>
    <numFmt numFmtId="164" formatCode="000"/>
    <numFmt numFmtId="165" formatCode="#,"/>
    <numFmt numFmtId="166" formatCode="#,###"/>
    <numFmt numFmtId="167" formatCode="m\o\n\th\ d\,\ yyyy"/>
    <numFmt numFmtId="168" formatCode="#,#00"/>
  </numFmts>
  <fonts count="73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8"/>
      <name val="Arial Rounded MT Bold"/>
      <family val="2"/>
    </font>
    <font>
      <b/>
      <sz val="9"/>
      <color indexed="8"/>
      <name val="Arial Rounded MT Bold"/>
      <family val="2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8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Times New Roman CE"/>
      <family val="1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Tahoma"/>
      <family val="2"/>
      <charset val="238"/>
    </font>
    <font>
      <b/>
      <sz val="13"/>
      <color theme="3"/>
      <name val="Tahoma"/>
      <family val="2"/>
      <charset val="238"/>
    </font>
    <font>
      <b/>
      <sz val="11"/>
      <color theme="3"/>
      <name val="Tahoma"/>
      <family val="2"/>
      <charset val="238"/>
    </font>
    <font>
      <sz val="10"/>
      <color rgb="FF006100"/>
      <name val="Tahoma"/>
      <family val="2"/>
      <charset val="238"/>
    </font>
    <font>
      <sz val="10"/>
      <color rgb="FF9C0006"/>
      <name val="Tahoma"/>
      <family val="2"/>
      <charset val="238"/>
    </font>
    <font>
      <sz val="10"/>
      <color rgb="FF9C6500"/>
      <name val="Tahoma"/>
      <family val="2"/>
      <charset val="238"/>
    </font>
    <font>
      <sz val="10"/>
      <color rgb="FF3F3F76"/>
      <name val="Tahoma"/>
      <family val="2"/>
      <charset val="238"/>
    </font>
    <font>
      <b/>
      <sz val="10"/>
      <color rgb="FF3F3F3F"/>
      <name val="Tahoma"/>
      <family val="2"/>
      <charset val="238"/>
    </font>
    <font>
      <b/>
      <sz val="10"/>
      <color rgb="FFFA7D00"/>
      <name val="Tahoma"/>
      <family val="2"/>
      <charset val="238"/>
    </font>
    <font>
      <sz val="10"/>
      <color rgb="FFFA7D0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color rgb="FFFF0000"/>
      <name val="Tahoma"/>
      <family val="2"/>
      <charset val="238"/>
    </font>
    <font>
      <sz val="10"/>
      <color theme="1"/>
      <name val="Tahoma"/>
      <family val="2"/>
      <charset val="238"/>
    </font>
    <font>
      <i/>
      <sz val="10"/>
      <color rgb="FF7F7F7F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sz val="11"/>
      <color rgb="FF9C0006"/>
      <name val="A_Sizif Berlin Sans BT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2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3"/>
      </left>
      <right/>
      <top style="hair">
        <color indexed="63"/>
      </top>
      <bottom style="hair">
        <color indexed="63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3"/>
      </left>
      <right/>
      <top style="hair">
        <color indexed="63"/>
      </top>
      <bottom/>
      <diagonal/>
    </border>
    <border>
      <left style="hair">
        <color indexed="63"/>
      </left>
      <right/>
      <top/>
      <bottom style="hair">
        <color indexed="63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3"/>
      </left>
      <right/>
      <top/>
      <bottom/>
      <diagonal/>
    </border>
    <border>
      <left style="hair">
        <color indexed="63"/>
      </left>
      <right/>
      <top/>
      <bottom style="thin">
        <color indexed="63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indexed="64"/>
      </top>
      <bottom/>
      <diagonal/>
    </border>
    <border>
      <left style="hair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630">
    <xf numFmtId="0" fontId="0" fillId="0" borderId="0"/>
    <xf numFmtId="0" fontId="15" fillId="0" borderId="0">
      <alignment vertical="top"/>
    </xf>
    <xf numFmtId="0" fontId="28" fillId="2" borderId="0" applyNumberFormat="0" applyBorder="0" applyAlignment="0" applyProtection="0"/>
    <xf numFmtId="0" fontId="66" fillId="24" borderId="0" applyNumberFormat="0" applyBorder="0" applyAlignment="0" applyProtection="0"/>
    <xf numFmtId="0" fontId="28" fillId="3" borderId="0" applyNumberFormat="0" applyBorder="0" applyAlignment="0" applyProtection="0"/>
    <xf numFmtId="0" fontId="66" fillId="25" borderId="0" applyNumberFormat="0" applyBorder="0" applyAlignment="0" applyProtection="0"/>
    <xf numFmtId="0" fontId="28" fillId="4" borderId="0" applyNumberFormat="0" applyBorder="0" applyAlignment="0" applyProtection="0"/>
    <xf numFmtId="0" fontId="66" fillId="26" borderId="0" applyNumberFormat="0" applyBorder="0" applyAlignment="0" applyProtection="0"/>
    <xf numFmtId="0" fontId="28" fillId="5" borderId="0" applyNumberFormat="0" applyBorder="0" applyAlignment="0" applyProtection="0"/>
    <xf numFmtId="0" fontId="66" fillId="27" borderId="0" applyNumberFormat="0" applyBorder="0" applyAlignment="0" applyProtection="0"/>
    <xf numFmtId="0" fontId="28" fillId="6" borderId="0" applyNumberFormat="0" applyBorder="0" applyAlignment="0" applyProtection="0"/>
    <xf numFmtId="0" fontId="66" fillId="28" borderId="0" applyNumberFormat="0" applyBorder="0" applyAlignment="0" applyProtection="0"/>
    <xf numFmtId="0" fontId="28" fillId="7" borderId="0" applyNumberFormat="0" applyBorder="0" applyAlignment="0" applyProtection="0"/>
    <xf numFmtId="0" fontId="66" fillId="29" borderId="0" applyNumberFormat="0" applyBorder="0" applyAlignment="0" applyProtection="0"/>
    <xf numFmtId="0" fontId="28" fillId="8" borderId="0" applyNumberFormat="0" applyBorder="0" applyAlignment="0" applyProtection="0"/>
    <xf numFmtId="0" fontId="66" fillId="30" borderId="0" applyNumberFormat="0" applyBorder="0" applyAlignment="0" applyProtection="0"/>
    <xf numFmtId="0" fontId="28" fillId="9" borderId="0" applyNumberFormat="0" applyBorder="0" applyAlignment="0" applyProtection="0"/>
    <xf numFmtId="0" fontId="66" fillId="31" borderId="0" applyNumberFormat="0" applyBorder="0" applyAlignment="0" applyProtection="0"/>
    <xf numFmtId="0" fontId="28" fillId="10" borderId="0" applyNumberFormat="0" applyBorder="0" applyAlignment="0" applyProtection="0"/>
    <xf numFmtId="0" fontId="66" fillId="32" borderId="0" applyNumberFormat="0" applyBorder="0" applyAlignment="0" applyProtection="0"/>
    <xf numFmtId="0" fontId="28" fillId="5" borderId="0" applyNumberFormat="0" applyBorder="0" applyAlignment="0" applyProtection="0"/>
    <xf numFmtId="0" fontId="66" fillId="33" borderId="0" applyNumberFormat="0" applyBorder="0" applyAlignment="0" applyProtection="0"/>
    <xf numFmtId="0" fontId="28" fillId="8" borderId="0" applyNumberFormat="0" applyBorder="0" applyAlignment="0" applyProtection="0"/>
    <xf numFmtId="0" fontId="66" fillId="34" borderId="0" applyNumberFormat="0" applyBorder="0" applyAlignment="0" applyProtection="0"/>
    <xf numFmtId="0" fontId="28" fillId="11" borderId="0" applyNumberFormat="0" applyBorder="0" applyAlignment="0" applyProtection="0"/>
    <xf numFmtId="0" fontId="66" fillId="35" borderId="0" applyNumberFormat="0" applyBorder="0" applyAlignment="0" applyProtection="0"/>
    <xf numFmtId="0" fontId="29" fillId="12" borderId="0" applyNumberFormat="0" applyBorder="0" applyAlignment="0" applyProtection="0"/>
    <xf numFmtId="0" fontId="69" fillId="36" borderId="0" applyNumberFormat="0" applyBorder="0" applyAlignment="0" applyProtection="0"/>
    <xf numFmtId="0" fontId="29" fillId="9" borderId="0" applyNumberFormat="0" applyBorder="0" applyAlignment="0" applyProtection="0"/>
    <xf numFmtId="0" fontId="69" fillId="37" borderId="0" applyNumberFormat="0" applyBorder="0" applyAlignment="0" applyProtection="0"/>
    <xf numFmtId="0" fontId="29" fillId="10" borderId="0" applyNumberFormat="0" applyBorder="0" applyAlignment="0" applyProtection="0"/>
    <xf numFmtId="0" fontId="69" fillId="38" borderId="0" applyNumberFormat="0" applyBorder="0" applyAlignment="0" applyProtection="0"/>
    <xf numFmtId="0" fontId="29" fillId="13" borderId="0" applyNumberFormat="0" applyBorder="0" applyAlignment="0" applyProtection="0"/>
    <xf numFmtId="0" fontId="69" fillId="39" borderId="0" applyNumberFormat="0" applyBorder="0" applyAlignment="0" applyProtection="0"/>
    <xf numFmtId="0" fontId="29" fillId="14" borderId="0" applyNumberFormat="0" applyBorder="0" applyAlignment="0" applyProtection="0"/>
    <xf numFmtId="0" fontId="69" fillId="40" borderId="0" applyNumberFormat="0" applyBorder="0" applyAlignment="0" applyProtection="0"/>
    <xf numFmtId="0" fontId="29" fillId="15" borderId="0" applyNumberFormat="0" applyBorder="0" applyAlignment="0" applyProtection="0"/>
    <xf numFmtId="0" fontId="69" fillId="41" borderId="0" applyNumberFormat="0" applyBorder="0" applyAlignment="0" applyProtection="0"/>
    <xf numFmtId="0" fontId="29" fillId="16" borderId="0" applyNumberFormat="0" applyBorder="0" applyAlignment="0" applyProtection="0"/>
    <xf numFmtId="0" fontId="69" fillId="42" borderId="0" applyNumberFormat="0" applyBorder="0" applyAlignment="0" applyProtection="0"/>
    <xf numFmtId="0" fontId="29" fillId="17" borderId="0" applyNumberFormat="0" applyBorder="0" applyAlignment="0" applyProtection="0"/>
    <xf numFmtId="0" fontId="69" fillId="43" borderId="0" applyNumberFormat="0" applyBorder="0" applyAlignment="0" applyProtection="0"/>
    <xf numFmtId="0" fontId="29" fillId="18" borderId="0" applyNumberFormat="0" applyBorder="0" applyAlignment="0" applyProtection="0"/>
    <xf numFmtId="0" fontId="69" fillId="44" borderId="0" applyNumberFormat="0" applyBorder="0" applyAlignment="0" applyProtection="0"/>
    <xf numFmtId="0" fontId="29" fillId="13" borderId="0" applyNumberFormat="0" applyBorder="0" applyAlignment="0" applyProtection="0"/>
    <xf numFmtId="0" fontId="69" fillId="45" borderId="0" applyNumberFormat="0" applyBorder="0" applyAlignment="0" applyProtection="0"/>
    <xf numFmtId="0" fontId="29" fillId="14" borderId="0" applyNumberFormat="0" applyBorder="0" applyAlignment="0" applyProtection="0"/>
    <xf numFmtId="0" fontId="69" fillId="46" borderId="0" applyNumberFormat="0" applyBorder="0" applyAlignment="0" applyProtection="0"/>
    <xf numFmtId="0" fontId="29" fillId="19" borderId="0" applyNumberFormat="0" applyBorder="0" applyAlignment="0" applyProtection="0"/>
    <xf numFmtId="0" fontId="69" fillId="47" borderId="0" applyNumberFormat="0" applyBorder="0" applyAlignment="0" applyProtection="0"/>
    <xf numFmtId="0" fontId="30" fillId="3" borderId="0" applyNumberFormat="0" applyBorder="0" applyAlignment="0" applyProtection="0"/>
    <xf numFmtId="0" fontId="58" fillId="48" borderId="0" applyNumberFormat="0" applyBorder="0" applyAlignment="0" applyProtection="0"/>
    <xf numFmtId="0" fontId="70" fillId="48" borderId="0" applyNumberFormat="0" applyBorder="0" applyAlignment="0" applyProtection="0"/>
    <xf numFmtId="0" fontId="31" fillId="20" borderId="1" applyNumberFormat="0" applyAlignment="0" applyProtection="0"/>
    <xf numFmtId="0" fontId="62" fillId="49" borderId="83" applyNumberFormat="0" applyAlignment="0" applyProtection="0"/>
    <xf numFmtId="0" fontId="32" fillId="21" borderId="2" applyNumberFormat="0" applyAlignment="0" applyProtection="0"/>
    <xf numFmtId="0" fontId="64" fillId="50" borderId="84" applyNumberFormat="0" applyAlignment="0" applyProtection="0"/>
    <xf numFmtId="43" fontId="11" fillId="0" borderId="0" applyFont="0" applyFill="0" applyBorder="0" applyAlignment="0" applyProtection="0"/>
    <xf numFmtId="167" fontId="48" fillId="0" borderId="0">
      <protection locked="0"/>
    </xf>
    <xf numFmtId="0" fontId="3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68" fontId="48" fillId="0" borderId="0">
      <protection locked="0"/>
    </xf>
    <xf numFmtId="0" fontId="34" fillId="4" borderId="0" applyNumberFormat="0" applyBorder="0" applyAlignment="0" applyProtection="0"/>
    <xf numFmtId="0" fontId="57" fillId="51" borderId="0" applyNumberFormat="0" applyBorder="0" applyAlignment="0" applyProtection="0"/>
    <xf numFmtId="0" fontId="35" fillId="0" borderId="3" applyNumberFormat="0" applyFill="0" applyAlignment="0" applyProtection="0"/>
    <xf numFmtId="0" fontId="54" fillId="0" borderId="85" applyNumberFormat="0" applyFill="0" applyAlignment="0" applyProtection="0"/>
    <xf numFmtId="0" fontId="36" fillId="0" borderId="4" applyNumberFormat="0" applyFill="0" applyAlignment="0" applyProtection="0"/>
    <xf numFmtId="0" fontId="55" fillId="0" borderId="86" applyNumberFormat="0" applyFill="0" applyAlignment="0" applyProtection="0"/>
    <xf numFmtId="0" fontId="37" fillId="0" borderId="5" applyNumberFormat="0" applyFill="0" applyAlignment="0" applyProtection="0"/>
    <xf numFmtId="0" fontId="56" fillId="0" borderId="87" applyNumberFormat="0" applyFill="0" applyAlignment="0" applyProtection="0"/>
    <xf numFmtId="0" fontId="3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5" fontId="49" fillId="0" borderId="0">
      <protection locked="0"/>
    </xf>
    <xf numFmtId="165" fontId="49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Protection="0">
      <alignment vertical="top"/>
    </xf>
    <xf numFmtId="0" fontId="38" fillId="7" borderId="1" applyNumberFormat="0" applyAlignment="0" applyProtection="0"/>
    <xf numFmtId="0" fontId="60" fillId="52" borderId="83" applyNumberFormat="0" applyAlignment="0" applyProtection="0"/>
    <xf numFmtId="0" fontId="39" fillId="0" borderId="6" applyNumberFormat="0" applyFill="0" applyAlignment="0" applyProtection="0"/>
    <xf numFmtId="0" fontId="63" fillId="0" borderId="88" applyNumberFormat="0" applyFill="0" applyAlignment="0" applyProtection="0"/>
    <xf numFmtId="0" fontId="40" fillId="22" borderId="0" applyNumberFormat="0" applyBorder="0" applyAlignment="0" applyProtection="0"/>
    <xf numFmtId="0" fontId="59" fillId="53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1" fillId="0" borderId="0"/>
    <xf numFmtId="0" fontId="71" fillId="0" borderId="0"/>
    <xf numFmtId="0" fontId="72" fillId="0" borderId="0"/>
    <xf numFmtId="0" fontId="72" fillId="0" borderId="0"/>
    <xf numFmtId="0" fontId="72" fillId="0" borderId="0"/>
    <xf numFmtId="0" fontId="11" fillId="0" borderId="0">
      <alignment vertical="top"/>
    </xf>
    <xf numFmtId="0" fontId="11" fillId="0" borderId="0">
      <alignment vertical="top"/>
    </xf>
    <xf numFmtId="0" fontId="52" fillId="0" borderId="0"/>
    <xf numFmtId="0" fontId="52" fillId="0" borderId="0"/>
    <xf numFmtId="0" fontId="71" fillId="0" borderId="0"/>
    <xf numFmtId="0" fontId="71" fillId="0" borderId="0"/>
    <xf numFmtId="0" fontId="11" fillId="0" borderId="0"/>
    <xf numFmtId="0" fontId="11" fillId="0" borderId="0"/>
    <xf numFmtId="0" fontId="5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>
      <alignment vertical="top"/>
    </xf>
    <xf numFmtId="0" fontId="11" fillId="0" borderId="0"/>
    <xf numFmtId="0" fontId="1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7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46" fillId="0" borderId="0"/>
    <xf numFmtId="0" fontId="46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1" fillId="23" borderId="7" applyNumberFormat="0" applyFont="0" applyAlignment="0" applyProtection="0"/>
    <xf numFmtId="0" fontId="66" fillId="54" borderId="89" applyNumberFormat="0" applyFont="0" applyAlignment="0" applyProtection="0"/>
    <xf numFmtId="0" fontId="45" fillId="0" borderId="0"/>
    <xf numFmtId="0" fontId="41" fillId="20" borderId="8" applyNumberFormat="0" applyAlignment="0" applyProtection="0"/>
    <xf numFmtId="0" fontId="61" fillId="49" borderId="90" applyNumberFormat="0" applyAlignment="0" applyProtection="0"/>
    <xf numFmtId="9" fontId="11" fillId="0" borderId="0" applyFont="0" applyFill="0" applyBorder="0" applyAlignment="0" applyProtection="0"/>
    <xf numFmtId="0" fontId="11" fillId="0" borderId="0"/>
    <xf numFmtId="0" fontId="15" fillId="0" borderId="0">
      <alignment vertical="top"/>
    </xf>
    <xf numFmtId="0" fontId="4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68" fillId="0" borderId="91" applyNumberFormat="0" applyFill="0" applyAlignment="0" applyProtection="0"/>
    <xf numFmtId="165" fontId="48" fillId="0" borderId="10">
      <protection locked="0"/>
    </xf>
    <xf numFmtId="165" fontId="48" fillId="0" borderId="10">
      <protection locked="0"/>
    </xf>
    <xf numFmtId="0" fontId="44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40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14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15" xfId="0" applyNumberFormat="1" applyFont="1" applyFill="1" applyBorder="1" applyAlignment="1" applyProtection="1">
      <alignment horizontal="right" vertical="center" shrinkToFit="1"/>
      <protection locked="0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20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164" fontId="4" fillId="0" borderId="21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164" fontId="4" fillId="0" borderId="2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18" xfId="0" applyFont="1" applyFill="1" applyBorder="1" applyAlignment="1" applyProtection="1">
      <alignment horizontal="center" vertical="top" wrapText="1"/>
      <protection hidden="1"/>
    </xf>
    <xf numFmtId="0" fontId="11" fillId="0" borderId="18" xfId="0" applyFont="1" applyFill="1" applyBorder="1" applyAlignment="1" applyProtection="1">
      <alignment horizontal="center" vertical="top" wrapText="1"/>
      <protection hidden="1"/>
    </xf>
    <xf numFmtId="0" fontId="9" fillId="0" borderId="18" xfId="0" applyFont="1" applyFill="1" applyBorder="1" applyAlignment="1">
      <alignment horizontal="center" vertical="top" wrapText="1"/>
    </xf>
    <xf numFmtId="0" fontId="1" fillId="0" borderId="0" xfId="612" applyFont="1" applyAlignment="1"/>
    <xf numFmtId="0" fontId="17" fillId="0" borderId="24" xfId="612" applyFont="1" applyFill="1" applyBorder="1" applyAlignment="1" applyProtection="1">
      <alignment horizontal="center" vertical="center"/>
      <protection locked="0" hidden="1"/>
    </xf>
    <xf numFmtId="0" fontId="16" fillId="0" borderId="0" xfId="612" applyFont="1" applyFill="1" applyBorder="1" applyAlignment="1" applyProtection="1">
      <alignment horizontal="left" vertical="center"/>
      <protection hidden="1"/>
    </xf>
    <xf numFmtId="0" fontId="17" fillId="0" borderId="0" xfId="612" applyFont="1">
      <alignment vertical="top"/>
    </xf>
    <xf numFmtId="0" fontId="18" fillId="0" borderId="0" xfId="612" applyFont="1" applyFill="1" applyBorder="1" applyAlignment="1" applyProtection="1">
      <alignment vertical="center"/>
      <protection hidden="1"/>
    </xf>
    <xf numFmtId="0" fontId="18" fillId="0" borderId="0" xfId="612" applyFont="1" applyFill="1" applyBorder="1" applyAlignment="1" applyProtection="1">
      <alignment horizontal="center" vertical="center" wrapText="1"/>
      <protection hidden="1"/>
    </xf>
    <xf numFmtId="0" fontId="17" fillId="0" borderId="0" xfId="612" applyFont="1" applyBorder="1" applyProtection="1">
      <alignment vertical="top"/>
      <protection hidden="1"/>
    </xf>
    <xf numFmtId="0" fontId="17" fillId="0" borderId="0" xfId="612" applyFont="1" applyBorder="1" applyAlignment="1" applyProtection="1">
      <protection hidden="1"/>
    </xf>
    <xf numFmtId="0" fontId="20" fillId="0" borderId="0" xfId="612" applyFont="1" applyBorder="1" applyAlignment="1" applyProtection="1">
      <alignment horizontal="right" vertical="center" wrapText="1"/>
      <protection hidden="1"/>
    </xf>
    <xf numFmtId="0" fontId="20" fillId="0" borderId="0" xfId="612" applyNumberFormat="1" applyFont="1" applyFill="1" applyBorder="1" applyAlignment="1" applyProtection="1">
      <alignment horizontal="right" vertical="center" shrinkToFit="1"/>
      <protection locked="0" hidden="1"/>
    </xf>
    <xf numFmtId="0" fontId="20" fillId="0" borderId="0" xfId="612" applyFont="1" applyFill="1" applyBorder="1" applyAlignment="1" applyProtection="1">
      <alignment horizontal="left" vertical="center"/>
      <protection hidden="1"/>
    </xf>
    <xf numFmtId="0" fontId="17" fillId="0" borderId="0" xfId="612" applyFont="1" applyBorder="1" applyAlignment="1" applyProtection="1">
      <alignment horizontal="left"/>
      <protection hidden="1"/>
    </xf>
    <xf numFmtId="0" fontId="17" fillId="0" borderId="0" xfId="612" applyFont="1" applyBorder="1" applyAlignment="1">
      <alignment horizontal="left" vertical="center"/>
    </xf>
    <xf numFmtId="0" fontId="17" fillId="0" borderId="0" xfId="612" applyFont="1" applyBorder="1" applyAlignment="1" applyProtection="1">
      <alignment vertical="top"/>
      <protection hidden="1"/>
    </xf>
    <xf numFmtId="0" fontId="17" fillId="0" borderId="0" xfId="612" applyFont="1" applyBorder="1" applyAlignment="1" applyProtection="1">
      <alignment horizontal="right"/>
      <protection hidden="1"/>
    </xf>
    <xf numFmtId="0" fontId="16" fillId="0" borderId="0" xfId="612" applyFont="1" applyFill="1" applyBorder="1" applyAlignment="1" applyProtection="1">
      <alignment horizontal="right" vertical="center"/>
      <protection locked="0" hidden="1"/>
    </xf>
    <xf numFmtId="0" fontId="18" fillId="0" borderId="0" xfId="612" applyFont="1" applyBorder="1" applyProtection="1">
      <alignment vertical="top"/>
      <protection hidden="1"/>
    </xf>
    <xf numFmtId="0" fontId="16" fillId="0" borderId="0" xfId="612" applyFont="1" applyBorder="1" applyAlignment="1" applyProtection="1">
      <alignment vertical="top"/>
      <protection hidden="1"/>
    </xf>
    <xf numFmtId="0" fontId="17" fillId="0" borderId="0" xfId="612" applyFont="1" applyFill="1" applyBorder="1" applyProtection="1">
      <alignment vertical="top"/>
      <protection hidden="1"/>
    </xf>
    <xf numFmtId="0" fontId="17" fillId="0" borderId="0" xfId="612" applyFont="1" applyBorder="1" applyAlignment="1" applyProtection="1">
      <alignment horizontal="center" vertical="center"/>
      <protection locked="0" hidden="1"/>
    </xf>
    <xf numFmtId="0" fontId="17" fillId="0" borderId="0" xfId="612" applyFont="1" applyBorder="1" applyAlignment="1" applyProtection="1">
      <alignment wrapText="1"/>
      <protection hidden="1"/>
    </xf>
    <xf numFmtId="0" fontId="17" fillId="0" borderId="0" xfId="612" applyFont="1" applyBorder="1" applyAlignment="1" applyProtection="1">
      <alignment horizontal="right" vertical="top"/>
      <protection hidden="1"/>
    </xf>
    <xf numFmtId="0" fontId="17" fillId="0" borderId="0" xfId="612" applyFont="1" applyBorder="1" applyAlignment="1" applyProtection="1">
      <alignment horizontal="center" vertical="top"/>
      <protection hidden="1"/>
    </xf>
    <xf numFmtId="0" fontId="17" fillId="0" borderId="0" xfId="612" applyFont="1" applyBorder="1" applyAlignment="1" applyProtection="1">
      <alignment horizontal="center"/>
      <protection hidden="1"/>
    </xf>
    <xf numFmtId="0" fontId="17" fillId="0" borderId="0" xfId="612" applyFont="1" applyBorder="1" applyAlignment="1" applyProtection="1">
      <alignment horizontal="left" vertical="top"/>
      <protection hidden="1"/>
    </xf>
    <xf numFmtId="0" fontId="17" fillId="0" borderId="25" xfId="612" applyFont="1" applyBorder="1" applyProtection="1">
      <alignment vertical="top"/>
      <protection hidden="1"/>
    </xf>
    <xf numFmtId="0" fontId="17" fillId="0" borderId="0" xfId="612" applyFont="1" applyBorder="1" applyAlignment="1" applyProtection="1">
      <alignment vertical="center"/>
      <protection hidden="1"/>
    </xf>
    <xf numFmtId="0" fontId="17" fillId="0" borderId="26" xfId="612" applyFont="1" applyBorder="1" applyProtection="1">
      <alignment vertical="top"/>
      <protection hidden="1"/>
    </xf>
    <xf numFmtId="0" fontId="17" fillId="0" borderId="26" xfId="612" applyFont="1" applyBorder="1">
      <alignment vertical="top"/>
    </xf>
    <xf numFmtId="0" fontId="23" fillId="0" borderId="0" xfId="612" applyFont="1">
      <alignment vertical="top"/>
    </xf>
    <xf numFmtId="0" fontId="24" fillId="0" borderId="0" xfId="612" applyFont="1" applyAlignment="1"/>
    <xf numFmtId="0" fontId="2" fillId="0" borderId="0" xfId="0" applyFont="1" applyFill="1" applyBorder="1" applyAlignment="1">
      <alignment horizontal="right"/>
    </xf>
    <xf numFmtId="0" fontId="11" fillId="0" borderId="18" xfId="0" applyFont="1" applyFill="1" applyBorder="1" applyAlignment="1" applyProtection="1">
      <alignment vertical="top" wrapText="1"/>
      <protection hidden="1"/>
    </xf>
    <xf numFmtId="0" fontId="17" fillId="0" borderId="0" xfId="612" applyFont="1" applyFill="1" applyBorder="1" applyAlignment="1"/>
    <xf numFmtId="49" fontId="16" fillId="0" borderId="0" xfId="612" applyNumberFormat="1" applyFont="1" applyFill="1" applyBorder="1" applyAlignment="1" applyProtection="1">
      <alignment horizontal="center" vertical="center"/>
      <protection locked="0" hidden="1"/>
    </xf>
    <xf numFmtId="0" fontId="8" fillId="0" borderId="18" xfId="0" applyFont="1" applyFill="1" applyBorder="1" applyAlignment="1" applyProtection="1">
      <alignment horizontal="center" vertical="top" wrapText="1"/>
      <protection hidden="1"/>
    </xf>
    <xf numFmtId="0" fontId="17" fillId="0" borderId="0" xfId="613" applyFont="1" applyBorder="1" applyAlignment="1" applyProtection="1">
      <protection hidden="1"/>
    </xf>
    <xf numFmtId="0" fontId="17" fillId="0" borderId="0" xfId="611" applyFont="1" applyBorder="1" applyAlignment="1" applyProtection="1">
      <alignment horizontal="left" vertical="center"/>
      <protection hidden="1"/>
    </xf>
    <xf numFmtId="0" fontId="17" fillId="0" borderId="0" xfId="621" applyFont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7" fillId="0" borderId="0" xfId="612" applyFont="1" applyBorder="1" applyAlignment="1" applyProtection="1">
      <alignment horizontal="right" wrapText="1"/>
      <protection hidden="1"/>
    </xf>
    <xf numFmtId="0" fontId="17" fillId="0" borderId="0" xfId="612" applyFont="1" applyFill="1" applyBorder="1" applyAlignment="1" applyProtection="1">
      <alignment horizontal="center" vertical="top"/>
      <protection hidden="1"/>
    </xf>
    <xf numFmtId="0" fontId="17" fillId="0" borderId="0" xfId="612" applyFont="1" applyFill="1" applyBorder="1" applyAlignment="1" applyProtection="1">
      <alignment horizontal="center"/>
      <protection hidden="1"/>
    </xf>
    <xf numFmtId="0" fontId="17" fillId="0" borderId="24" xfId="612" applyFont="1" applyBorder="1" applyAlignment="1" applyProtection="1">
      <alignment horizontal="right" wrapText="1"/>
      <protection hidden="1"/>
    </xf>
    <xf numFmtId="14" fontId="16" fillId="0" borderId="27" xfId="612" applyNumberFormat="1" applyFont="1" applyFill="1" applyBorder="1" applyAlignment="1" applyProtection="1">
      <alignment horizontal="center" vertical="center"/>
      <protection locked="0" hidden="1"/>
    </xf>
    <xf numFmtId="1" fontId="16" fillId="0" borderId="28" xfId="612" applyNumberFormat="1" applyFont="1" applyFill="1" applyBorder="1" applyAlignment="1" applyProtection="1">
      <alignment horizontal="center" vertical="center"/>
      <protection locked="0" hidden="1"/>
    </xf>
    <xf numFmtId="3" fontId="16" fillId="0" borderId="28" xfId="612" applyNumberFormat="1" applyFont="1" applyFill="1" applyBorder="1" applyAlignment="1" applyProtection="1">
      <alignment horizontal="right" vertical="center"/>
      <protection locked="0" hidden="1"/>
    </xf>
    <xf numFmtId="49" fontId="16" fillId="0" borderId="28" xfId="612" applyNumberFormat="1" applyFont="1" applyFill="1" applyBorder="1" applyAlignment="1" applyProtection="1">
      <alignment horizontal="right" vertical="center"/>
      <protection locked="0" hidden="1"/>
    </xf>
    <xf numFmtId="0" fontId="16" fillId="0" borderId="28" xfId="612" applyFont="1" applyFill="1" applyBorder="1" applyAlignment="1" applyProtection="1">
      <alignment horizontal="center" vertical="center"/>
      <protection locked="0" hidden="1"/>
    </xf>
    <xf numFmtId="0" fontId="17" fillId="0" borderId="0" xfId="612" applyFont="1" applyFill="1" applyBorder="1" applyAlignment="1" applyProtection="1">
      <alignment horizontal="right"/>
      <protection hidden="1"/>
    </xf>
    <xf numFmtId="0" fontId="17" fillId="0" borderId="0" xfId="612" applyFont="1" applyFill="1" applyBorder="1" applyAlignment="1" applyProtection="1">
      <alignment vertical="top"/>
      <protection hidden="1"/>
    </xf>
    <xf numFmtId="0" fontId="17" fillId="0" borderId="0" xfId="612" applyFont="1" applyFill="1" applyBorder="1" applyAlignment="1" applyProtection="1">
      <alignment vertical="top" wrapText="1"/>
      <protection hidden="1"/>
    </xf>
    <xf numFmtId="0" fontId="17" fillId="0" borderId="0" xfId="612" applyFont="1" applyFill="1" applyBorder="1" applyAlignment="1" applyProtection="1">
      <alignment wrapText="1"/>
      <protection hidden="1"/>
    </xf>
    <xf numFmtId="0" fontId="17" fillId="0" borderId="0" xfId="612" applyFont="1" applyFill="1" applyBorder="1" applyAlignment="1" applyProtection="1">
      <alignment horizontal="right" vertical="top"/>
      <protection hidden="1"/>
    </xf>
    <xf numFmtId="0" fontId="9" fillId="0" borderId="29" xfId="612" applyFont="1" applyBorder="1" applyAlignment="1"/>
    <xf numFmtId="0" fontId="1" fillId="0" borderId="25" xfId="612" applyFont="1" applyBorder="1" applyAlignment="1"/>
    <xf numFmtId="0" fontId="1" fillId="0" borderId="30" xfId="612" applyFont="1" applyBorder="1" applyAlignment="1"/>
    <xf numFmtId="0" fontId="18" fillId="0" borderId="31" xfId="612" applyFont="1" applyFill="1" applyBorder="1" applyAlignment="1" applyProtection="1">
      <alignment horizontal="left" vertical="center" wrapText="1"/>
      <protection hidden="1"/>
    </xf>
    <xf numFmtId="0" fontId="18" fillId="0" borderId="24" xfId="612" applyFont="1" applyFill="1" applyBorder="1" applyAlignment="1" applyProtection="1">
      <alignment vertical="center"/>
      <protection hidden="1"/>
    </xf>
    <xf numFmtId="0" fontId="17" fillId="0" borderId="31" xfId="612" applyFont="1" applyBorder="1" applyAlignment="1" applyProtection="1">
      <alignment horizontal="left" vertical="center" wrapText="1"/>
      <protection hidden="1"/>
    </xf>
    <xf numFmtId="0" fontId="17" fillId="0" borderId="24" xfId="612" applyFont="1" applyBorder="1" applyProtection="1">
      <alignment vertical="top"/>
      <protection hidden="1"/>
    </xf>
    <xf numFmtId="0" fontId="20" fillId="0" borderId="0" xfId="612" applyFont="1" applyBorder="1" applyAlignment="1" applyProtection="1">
      <alignment horizontal="right"/>
      <protection hidden="1"/>
    </xf>
    <xf numFmtId="0" fontId="17" fillId="0" borderId="31" xfId="612" applyFont="1" applyFill="1" applyBorder="1" applyAlignment="1" applyProtection="1">
      <protection hidden="1"/>
    </xf>
    <xf numFmtId="0" fontId="17" fillId="0" borderId="31" xfId="612" applyFont="1" applyBorder="1" applyAlignment="1" applyProtection="1">
      <alignment wrapText="1"/>
      <protection hidden="1"/>
    </xf>
    <xf numFmtId="0" fontId="17" fillId="0" borderId="24" xfId="612" applyFont="1" applyBorder="1" applyAlignment="1" applyProtection="1">
      <alignment horizontal="right"/>
      <protection hidden="1"/>
    </xf>
    <xf numFmtId="0" fontId="17" fillId="0" borderId="31" xfId="612" applyFont="1" applyBorder="1" applyProtection="1">
      <alignment vertical="top"/>
      <protection hidden="1"/>
    </xf>
    <xf numFmtId="0" fontId="17" fillId="0" borderId="31" xfId="612" applyFont="1" applyBorder="1" applyAlignment="1">
      <alignment horizontal="left" vertical="center"/>
    </xf>
    <xf numFmtId="0" fontId="16" fillId="0" borderId="31" xfId="612" applyFont="1" applyFill="1" applyBorder="1" applyAlignment="1" applyProtection="1">
      <alignment horizontal="right" vertical="center"/>
      <protection locked="0" hidden="1"/>
    </xf>
    <xf numFmtId="0" fontId="17" fillId="0" borderId="0" xfId="612" applyFont="1" applyBorder="1" applyAlignment="1" applyProtection="1">
      <alignment horizontal="right" vertical="center"/>
      <protection hidden="1"/>
    </xf>
    <xf numFmtId="0" fontId="17" fillId="0" borderId="31" xfId="612" applyFont="1" applyBorder="1" applyAlignment="1" applyProtection="1">
      <alignment vertical="top"/>
      <protection hidden="1"/>
    </xf>
    <xf numFmtId="0" fontId="17" fillId="0" borderId="0" xfId="612" applyFont="1" applyBorder="1">
      <alignment vertical="top"/>
    </xf>
    <xf numFmtId="0" fontId="18" fillId="0" borderId="0" xfId="612" applyFont="1" applyBorder="1" applyAlignment="1" applyProtection="1">
      <protection hidden="1"/>
    </xf>
    <xf numFmtId="0" fontId="17" fillId="0" borderId="31" xfId="612" applyFont="1" applyBorder="1" applyAlignment="1" applyProtection="1">
      <alignment horizontal="left" vertical="top" wrapText="1"/>
      <protection hidden="1"/>
    </xf>
    <xf numFmtId="0" fontId="17" fillId="0" borderId="24" xfId="612" applyFont="1" applyBorder="1">
      <alignment vertical="top"/>
    </xf>
    <xf numFmtId="0" fontId="17" fillId="0" borderId="24" xfId="612" applyFont="1" applyFill="1" applyBorder="1" applyAlignment="1" applyProtection="1">
      <alignment horizontal="right"/>
      <protection hidden="1"/>
    </xf>
    <xf numFmtId="0" fontId="17" fillId="0" borderId="31" xfId="612" applyFont="1" applyFill="1" applyBorder="1" applyAlignment="1" applyProtection="1">
      <alignment horizontal="left" vertical="top" indent="2"/>
      <protection hidden="1"/>
    </xf>
    <xf numFmtId="0" fontId="17" fillId="0" borderId="31" xfId="612" applyFont="1" applyFill="1" applyBorder="1" applyAlignment="1" applyProtection="1">
      <alignment horizontal="left" vertical="top" wrapText="1" indent="2"/>
      <protection hidden="1"/>
    </xf>
    <xf numFmtId="0" fontId="17" fillId="0" borderId="24" xfId="612" applyFont="1" applyFill="1" applyBorder="1" applyAlignment="1" applyProtection="1">
      <alignment horizontal="right" vertical="top"/>
      <protection hidden="1"/>
    </xf>
    <xf numFmtId="0" fontId="17" fillId="0" borderId="31" xfId="612" applyFont="1" applyFill="1" applyBorder="1" applyProtection="1">
      <alignment vertical="top"/>
      <protection hidden="1"/>
    </xf>
    <xf numFmtId="0" fontId="16" fillId="0" borderId="24" xfId="612" applyFont="1" applyFill="1" applyBorder="1" applyAlignment="1" applyProtection="1">
      <alignment horizontal="right" vertical="center"/>
      <protection locked="0" hidden="1"/>
    </xf>
    <xf numFmtId="49" fontId="16" fillId="0" borderId="31" xfId="612" applyNumberFormat="1" applyFont="1" applyFill="1" applyBorder="1" applyAlignment="1" applyProtection="1">
      <alignment horizontal="center" vertical="center"/>
      <protection locked="0" hidden="1"/>
    </xf>
    <xf numFmtId="0" fontId="17" fillId="0" borderId="24" xfId="612" applyFont="1" applyBorder="1" applyAlignment="1" applyProtection="1">
      <alignment horizontal="right" vertical="top"/>
      <protection hidden="1"/>
    </xf>
    <xf numFmtId="0" fontId="17" fillId="0" borderId="24" xfId="612" applyFont="1" applyBorder="1" applyAlignment="1" applyProtection="1">
      <alignment horizontal="left" vertical="top"/>
      <protection hidden="1"/>
    </xf>
    <xf numFmtId="0" fontId="17" fillId="0" borderId="31" xfId="612" applyFont="1" applyBorder="1" applyAlignment="1" applyProtection="1">
      <alignment horizontal="left"/>
      <protection hidden="1"/>
    </xf>
    <xf numFmtId="0" fontId="17" fillId="0" borderId="30" xfId="612" applyFont="1" applyBorder="1" applyProtection="1">
      <alignment vertical="top"/>
      <protection hidden="1"/>
    </xf>
    <xf numFmtId="0" fontId="17" fillId="0" borderId="24" xfId="612" applyFont="1" applyBorder="1" applyAlignment="1" applyProtection="1">
      <alignment horizontal="left"/>
      <protection hidden="1"/>
    </xf>
    <xf numFmtId="0" fontId="17" fillId="0" borderId="31" xfId="612" applyFont="1" applyFill="1" applyBorder="1" applyAlignment="1" applyProtection="1">
      <alignment vertical="center"/>
      <protection hidden="1"/>
    </xf>
    <xf numFmtId="0" fontId="17" fillId="0" borderId="31" xfId="621" applyFont="1" applyFill="1" applyBorder="1" applyAlignment="1" applyProtection="1">
      <alignment vertical="center"/>
      <protection hidden="1"/>
    </xf>
    <xf numFmtId="0" fontId="17" fillId="0" borderId="31" xfId="611" applyFont="1" applyBorder="1" applyAlignment="1" applyProtection="1">
      <alignment horizontal="left" vertical="center"/>
      <protection hidden="1"/>
    </xf>
    <xf numFmtId="0" fontId="16" fillId="0" borderId="24" xfId="612" applyFont="1" applyBorder="1" applyAlignment="1" applyProtection="1">
      <alignment vertical="center"/>
      <protection hidden="1"/>
    </xf>
    <xf numFmtId="0" fontId="17" fillId="0" borderId="32" xfId="612" applyFont="1" applyBorder="1" applyProtection="1">
      <alignment vertical="top"/>
      <protection hidden="1"/>
    </xf>
    <xf numFmtId="0" fontId="17" fillId="0" borderId="33" xfId="612" applyFont="1" applyFill="1" applyBorder="1" applyAlignment="1" applyProtection="1">
      <alignment horizontal="right" vertical="top" wrapText="1"/>
      <protection hidden="1"/>
    </xf>
    <xf numFmtId="0" fontId="17" fillId="0" borderId="18" xfId="612" applyFont="1" applyFill="1" applyBorder="1" applyAlignment="1" applyProtection="1">
      <alignment horizontal="right" vertical="top" wrapText="1"/>
      <protection hidden="1"/>
    </xf>
    <xf numFmtId="0" fontId="17" fillId="0" borderId="18" xfId="612" applyFont="1" applyFill="1" applyBorder="1" applyProtection="1">
      <alignment vertical="top"/>
      <protection hidden="1"/>
    </xf>
    <xf numFmtId="0" fontId="17" fillId="0" borderId="34" xfId="612" applyFont="1" applyFill="1" applyBorder="1" applyProtection="1">
      <alignment vertical="top"/>
      <protection hidden="1"/>
    </xf>
    <xf numFmtId="0" fontId="0" fillId="0" borderId="0" xfId="0" applyFill="1" applyBorder="1"/>
    <xf numFmtId="0" fontId="0" fillId="0" borderId="0" xfId="0" applyFill="1"/>
    <xf numFmtId="0" fontId="0" fillId="0" borderId="18" xfId="0" applyFill="1" applyBorder="1" applyAlignment="1" applyProtection="1">
      <alignment horizontal="center" vertical="top" wrapText="1"/>
      <protection hidden="1"/>
    </xf>
    <xf numFmtId="3" fontId="2" fillId="0" borderId="35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36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37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38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12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13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39" xfId="0" applyNumberFormat="1" applyFont="1" applyFill="1" applyBorder="1" applyAlignment="1" applyProtection="1">
      <alignment horizontal="right" vertical="center" shrinkToFit="1"/>
      <protection hidden="1"/>
    </xf>
    <xf numFmtId="0" fontId="7" fillId="0" borderId="27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1" fillId="0" borderId="0" xfId="0" applyFont="1" applyFill="1"/>
    <xf numFmtId="0" fontId="11" fillId="0" borderId="0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center" wrapText="1"/>
    </xf>
    <xf numFmtId="0" fontId="7" fillId="0" borderId="0" xfId="0" applyFont="1" applyFill="1" applyAlignment="1">
      <alignment vertical="center"/>
    </xf>
    <xf numFmtId="164" fontId="7" fillId="0" borderId="40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49" fontId="7" fillId="0" borderId="27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 applyProtection="1">
      <alignment horizontal="center" vertical="center"/>
      <protection hidden="1"/>
    </xf>
    <xf numFmtId="3" fontId="7" fillId="0" borderId="35" xfId="0" applyNumberFormat="1" applyFont="1" applyFill="1" applyBorder="1" applyAlignment="1" applyProtection="1">
      <alignment horizontal="right" vertical="center" shrinkToFit="1"/>
      <protection hidden="1"/>
    </xf>
    <xf numFmtId="3" fontId="7" fillId="0" borderId="36" xfId="0" applyNumberFormat="1" applyFont="1" applyFill="1" applyBorder="1" applyAlignment="1" applyProtection="1">
      <alignment horizontal="right" vertical="center" shrinkToFit="1"/>
      <protection hidden="1"/>
    </xf>
    <xf numFmtId="3" fontId="7" fillId="0" borderId="37" xfId="0" applyNumberFormat="1" applyFont="1" applyFill="1" applyBorder="1" applyAlignment="1" applyProtection="1">
      <alignment horizontal="right" vertical="center" shrinkToFit="1"/>
      <protection hidden="1"/>
    </xf>
    <xf numFmtId="3" fontId="7" fillId="0" borderId="12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38" xfId="0" applyNumberFormat="1" applyFont="1" applyFill="1" applyBorder="1" applyAlignment="1" applyProtection="1">
      <alignment horizontal="right" vertical="center" shrinkToFit="1"/>
      <protection hidden="1"/>
    </xf>
    <xf numFmtId="3" fontId="7" fillId="0" borderId="14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15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39" xfId="0" applyNumberFormat="1" applyFont="1" applyFill="1" applyBorder="1" applyAlignment="1" applyProtection="1">
      <alignment horizontal="right" vertical="center" shrinkToFit="1"/>
      <protection hidden="1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3" fontId="2" fillId="55" borderId="12" xfId="0" applyNumberFormat="1" applyFont="1" applyFill="1" applyBorder="1" applyAlignment="1" applyProtection="1">
      <alignment horizontal="right" vertical="center" shrinkToFit="1"/>
      <protection locked="0"/>
    </xf>
    <xf numFmtId="166" fontId="2" fillId="55" borderId="68" xfId="609" applyNumberFormat="1" applyFont="1" applyFill="1" applyBorder="1" applyAlignment="1" applyProtection="1">
      <alignment vertical="center"/>
      <protection locked="0"/>
    </xf>
    <xf numFmtId="166" fontId="2" fillId="57" borderId="92" xfId="610" applyNumberFormat="1" applyFont="1" applyFill="1" applyBorder="1" applyAlignment="1" applyProtection="1">
      <alignment vertical="center"/>
    </xf>
    <xf numFmtId="3" fontId="2" fillId="55" borderId="12" xfId="0" applyNumberFormat="1" applyFont="1" applyFill="1" applyBorder="1" applyAlignment="1" applyProtection="1">
      <alignment horizontal="right" vertical="center" shrinkToFit="1"/>
      <protection hidden="1"/>
    </xf>
    <xf numFmtId="166" fontId="2" fillId="57" borderId="93" xfId="608" applyNumberFormat="1" applyFont="1" applyFill="1" applyBorder="1" applyAlignment="1" applyProtection="1">
      <alignment vertical="center"/>
    </xf>
    <xf numFmtId="166" fontId="2" fillId="55" borderId="69" xfId="609" applyNumberFormat="1" applyFont="1" applyFill="1" applyBorder="1" applyAlignment="1" applyProtection="1">
      <alignment vertical="center"/>
      <protection locked="0"/>
    </xf>
    <xf numFmtId="166" fontId="2" fillId="56" borderId="92" xfId="610" applyNumberFormat="1" applyFont="1" applyFill="1" applyBorder="1" applyAlignment="1" applyProtection="1">
      <alignment vertical="center"/>
    </xf>
    <xf numFmtId="164" fontId="2" fillId="55" borderId="11" xfId="0" applyNumberFormat="1" applyFont="1" applyFill="1" applyBorder="1" applyAlignment="1">
      <alignment horizontal="center" vertical="center"/>
    </xf>
    <xf numFmtId="166" fontId="2" fillId="57" borderId="98" xfId="610" applyNumberFormat="1" applyFont="1" applyFill="1" applyBorder="1" applyAlignment="1" applyProtection="1">
      <alignment vertical="center"/>
    </xf>
    <xf numFmtId="166" fontId="2" fillId="57" borderId="97" xfId="610" applyNumberFormat="1" applyFont="1" applyFill="1" applyBorder="1" applyAlignment="1" applyProtection="1">
      <alignment vertical="center"/>
    </xf>
    <xf numFmtId="166" fontId="2" fillId="55" borderId="70" xfId="609" applyNumberFormat="1" applyFont="1" applyFill="1" applyBorder="1" applyAlignment="1" applyProtection="1">
      <alignment vertical="center"/>
      <protection locked="0"/>
    </xf>
    <xf numFmtId="166" fontId="2" fillId="55" borderId="67" xfId="609" applyNumberFormat="1" applyFont="1" applyFill="1" applyBorder="1" applyAlignment="1" applyProtection="1">
      <alignment vertical="center"/>
      <protection locked="0"/>
    </xf>
    <xf numFmtId="166" fontId="2" fillId="57" borderId="93" xfId="610" applyNumberFormat="1" applyFont="1" applyFill="1" applyBorder="1" applyAlignment="1" applyProtection="1">
      <alignment vertical="center"/>
    </xf>
    <xf numFmtId="166" fontId="2" fillId="57" borderId="94" xfId="610" applyNumberFormat="1" applyFont="1" applyFill="1" applyBorder="1" applyAlignment="1" applyProtection="1">
      <alignment vertical="center"/>
    </xf>
    <xf numFmtId="166" fontId="2" fillId="55" borderId="65" xfId="609" applyNumberFormat="1" applyFont="1" applyFill="1" applyBorder="1" applyAlignment="1" applyProtection="1">
      <alignment vertical="center"/>
      <protection locked="0"/>
    </xf>
    <xf numFmtId="166" fontId="2" fillId="55" borderId="66" xfId="609" applyNumberFormat="1" applyFont="1" applyFill="1" applyBorder="1" applyAlignment="1" applyProtection="1">
      <alignment vertical="center"/>
      <protection locked="0"/>
    </xf>
    <xf numFmtId="166" fontId="2" fillId="55" borderId="75" xfId="609" applyNumberFormat="1" applyFont="1" applyFill="1" applyBorder="1" applyAlignment="1" applyProtection="1">
      <alignment vertical="center"/>
      <protection locked="0"/>
    </xf>
    <xf numFmtId="166" fontId="2" fillId="55" borderId="76" xfId="609" applyNumberFormat="1" applyFont="1" applyFill="1" applyBorder="1" applyAlignment="1" applyProtection="1">
      <alignment vertical="center"/>
      <protection locked="0"/>
    </xf>
    <xf numFmtId="166" fontId="2" fillId="56" borderId="93" xfId="610" applyNumberFormat="1" applyFont="1" applyFill="1" applyBorder="1" applyAlignment="1" applyProtection="1">
      <alignment vertical="center"/>
    </xf>
    <xf numFmtId="166" fontId="2" fillId="56" borderId="94" xfId="610" applyNumberFormat="1" applyFont="1" applyFill="1" applyBorder="1" applyAlignment="1" applyProtection="1">
      <alignment vertical="center"/>
    </xf>
    <xf numFmtId="166" fontId="2" fillId="56" borderId="93" xfId="609" applyNumberFormat="1" applyFont="1" applyFill="1" applyBorder="1" applyAlignment="1" applyProtection="1">
      <alignment vertical="center"/>
    </xf>
    <xf numFmtId="166" fontId="2" fillId="56" borderId="93" xfId="607" applyNumberFormat="1" applyFont="1" applyFill="1" applyBorder="1" applyAlignment="1" applyProtection="1">
      <alignment vertical="center"/>
    </xf>
    <xf numFmtId="166" fontId="2" fillId="57" borderId="93" xfId="609" applyNumberFormat="1" applyFont="1" applyFill="1" applyBorder="1" applyAlignment="1" applyProtection="1">
      <alignment vertical="center"/>
    </xf>
    <xf numFmtId="166" fontId="2" fillId="57" borderId="94" xfId="609" applyNumberFormat="1" applyFont="1" applyFill="1" applyBorder="1" applyAlignment="1" applyProtection="1">
      <alignment vertical="center"/>
    </xf>
    <xf numFmtId="166" fontId="2" fillId="55" borderId="92" xfId="610" applyNumberFormat="1" applyFont="1" applyFill="1" applyBorder="1" applyAlignment="1" applyProtection="1">
      <alignment vertical="center"/>
    </xf>
    <xf numFmtId="164" fontId="2" fillId="55" borderId="17" xfId="0" applyNumberFormat="1" applyFont="1" applyFill="1" applyBorder="1" applyAlignment="1">
      <alignment horizontal="center" vertical="center"/>
    </xf>
    <xf numFmtId="3" fontId="2" fillId="55" borderId="14" xfId="0" applyNumberFormat="1" applyFont="1" applyFill="1" applyBorder="1" applyAlignment="1" applyProtection="1">
      <alignment horizontal="right" vertical="center" shrinkToFit="1"/>
      <protection locked="0"/>
    </xf>
    <xf numFmtId="166" fontId="2" fillId="55" borderId="77" xfId="609" applyNumberFormat="1" applyFont="1" applyFill="1" applyBorder="1" applyAlignment="1" applyProtection="1">
      <alignment vertical="center"/>
      <protection locked="0"/>
    </xf>
    <xf numFmtId="166" fontId="2" fillId="57" borderId="99" xfId="610" applyNumberFormat="1" applyFont="1" applyFill="1" applyBorder="1" applyAlignment="1" applyProtection="1">
      <alignment vertical="center"/>
    </xf>
    <xf numFmtId="164" fontId="2" fillId="55" borderId="16" xfId="0" applyNumberFormat="1" applyFont="1" applyFill="1" applyBorder="1" applyAlignment="1">
      <alignment horizontal="center" vertical="center"/>
    </xf>
    <xf numFmtId="3" fontId="2" fillId="55" borderId="35" xfId="0" applyNumberFormat="1" applyFont="1" applyFill="1" applyBorder="1" applyAlignment="1" applyProtection="1">
      <alignment horizontal="right" vertical="center" shrinkToFit="1"/>
      <protection hidden="1"/>
    </xf>
    <xf numFmtId="166" fontId="2" fillId="55" borderId="71" xfId="607" applyNumberFormat="1" applyFont="1" applyFill="1" applyBorder="1" applyAlignment="1" applyProtection="1">
      <alignment vertical="center"/>
      <protection locked="0"/>
    </xf>
    <xf numFmtId="166" fontId="2" fillId="55" borderId="66" xfId="609" applyNumberFormat="1" applyFont="1" applyFill="1" applyBorder="1" applyAlignment="1" applyProtection="1">
      <alignment horizontal="right" vertical="center"/>
      <protection locked="0"/>
    </xf>
    <xf numFmtId="164" fontId="2" fillId="55" borderId="79" xfId="0" applyNumberFormat="1" applyFont="1" applyFill="1" applyBorder="1" applyAlignment="1">
      <alignment horizontal="center" vertical="center"/>
    </xf>
    <xf numFmtId="0" fontId="2" fillId="0" borderId="0" xfId="0" applyFont="1" applyFill="1"/>
    <xf numFmtId="3" fontId="2" fillId="0" borderId="16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16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11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11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81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80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100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101" xfId="0" applyNumberFormat="1" applyFont="1" applyFill="1" applyBorder="1" applyAlignment="1" applyProtection="1">
      <alignment horizontal="right" vertical="center" shrinkToFit="1"/>
      <protection locked="0"/>
    </xf>
    <xf numFmtId="166" fontId="2" fillId="57" borderId="102" xfId="610" applyNumberFormat="1" applyFont="1" applyFill="1" applyBorder="1" applyAlignment="1" applyProtection="1">
      <alignment vertical="center"/>
    </xf>
    <xf numFmtId="166" fontId="2" fillId="57" borderId="103" xfId="610" applyNumberFormat="1" applyFont="1" applyFill="1" applyBorder="1" applyAlignment="1" applyProtection="1">
      <alignment vertical="center"/>
    </xf>
    <xf numFmtId="166" fontId="2" fillId="57" borderId="104" xfId="610" applyNumberFormat="1" applyFont="1" applyFill="1" applyBorder="1" applyAlignment="1" applyProtection="1">
      <alignment vertical="center"/>
    </xf>
    <xf numFmtId="3" fontId="2" fillId="55" borderId="105" xfId="0" applyNumberFormat="1" applyFont="1" applyFill="1" applyBorder="1" applyAlignment="1" applyProtection="1">
      <alignment horizontal="right" vertical="center" shrinkToFit="1"/>
      <protection locked="0"/>
    </xf>
    <xf numFmtId="166" fontId="47" fillId="57" borderId="95" xfId="608" applyNumberFormat="1" applyFont="1" applyFill="1" applyBorder="1" applyAlignment="1" applyProtection="1">
      <alignment vertical="center"/>
    </xf>
    <xf numFmtId="166" fontId="47" fillId="57" borderId="96" xfId="610" applyNumberFormat="1" applyFont="1" applyFill="1" applyBorder="1" applyAlignment="1" applyProtection="1">
      <alignment vertical="center"/>
    </xf>
    <xf numFmtId="3" fontId="2" fillId="55" borderId="14" xfId="0" applyNumberFormat="1" applyFont="1" applyFill="1" applyBorder="1" applyAlignment="1" applyProtection="1">
      <alignment horizontal="right" vertical="center" shrinkToFit="1"/>
      <protection hidden="1"/>
    </xf>
    <xf numFmtId="166" fontId="2" fillId="55" borderId="65" xfId="609" applyNumberFormat="1" applyFont="1" applyFill="1" applyBorder="1" applyAlignment="1" applyProtection="1">
      <alignment horizontal="right" vertical="center"/>
      <protection locked="0"/>
    </xf>
    <xf numFmtId="166" fontId="2" fillId="57" borderId="106" xfId="608" applyNumberFormat="1" applyFont="1" applyFill="1" applyBorder="1" applyAlignment="1" applyProtection="1">
      <alignment vertical="center"/>
    </xf>
    <xf numFmtId="166" fontId="2" fillId="57" borderId="106" xfId="610" applyNumberFormat="1" applyFont="1" applyFill="1" applyBorder="1" applyAlignment="1" applyProtection="1">
      <alignment vertical="center"/>
    </xf>
    <xf numFmtId="166" fontId="2" fillId="57" borderId="107" xfId="608" applyNumberFormat="1" applyFont="1" applyFill="1" applyBorder="1" applyAlignment="1" applyProtection="1">
      <alignment vertical="center"/>
    </xf>
    <xf numFmtId="0" fontId="5" fillId="0" borderId="0" xfId="321" applyFont="1" applyFill="1" applyAlignment="1"/>
    <xf numFmtId="0" fontId="26" fillId="0" borderId="0" xfId="612" applyFont="1" applyFill="1" applyBorder="1" applyAlignment="1">
      <alignment vertical="top" wrapText="1"/>
    </xf>
    <xf numFmtId="0" fontId="5" fillId="0" borderId="0" xfId="612" applyFont="1" applyAlignment="1"/>
    <xf numFmtId="0" fontId="4" fillId="0" borderId="0" xfId="321" applyFont="1" applyFill="1" applyAlignment="1"/>
    <xf numFmtId="0" fontId="16" fillId="0" borderId="0" xfId="321" applyFont="1" applyFill="1" applyAlignment="1"/>
    <xf numFmtId="0" fontId="5" fillId="0" borderId="0" xfId="612" applyFont="1" applyFill="1" applyAlignment="1"/>
    <xf numFmtId="0" fontId="17" fillId="0" borderId="0" xfId="612" applyFont="1" applyFill="1" applyAlignment="1"/>
    <xf numFmtId="10" fontId="5" fillId="0" borderId="0" xfId="619" applyNumberFormat="1" applyFont="1" applyAlignment="1"/>
    <xf numFmtId="16" fontId="2" fillId="0" borderId="18" xfId="0" applyNumberFormat="1" applyFont="1" applyFill="1" applyBorder="1" applyAlignment="1">
      <alignment vertical="center"/>
    </xf>
    <xf numFmtId="3" fontId="7" fillId="0" borderId="13" xfId="0" applyNumberFormat="1" applyFont="1" applyFill="1" applyBorder="1" applyAlignment="1" applyProtection="1">
      <alignment horizontal="right" vertical="center" shrinkToFit="1"/>
      <protection hidden="1"/>
    </xf>
    <xf numFmtId="3" fontId="7" fillId="0" borderId="12" xfId="0" applyNumberFormat="1" applyFont="1" applyFill="1" applyBorder="1" applyAlignment="1" applyProtection="1">
      <alignment horizontal="right" vertical="center" shrinkToFit="1"/>
      <protection hidden="1"/>
    </xf>
    <xf numFmtId="3" fontId="7" fillId="0" borderId="38" xfId="0" applyNumberFormat="1" applyFont="1" applyFill="1" applyBorder="1" applyAlignment="1">
      <alignment horizontal="right" vertical="center" shrinkToFit="1"/>
    </xf>
    <xf numFmtId="3" fontId="0" fillId="0" borderId="0" xfId="0" applyNumberFormat="1" applyFill="1"/>
    <xf numFmtId="0" fontId="1" fillId="0" borderId="0" xfId="0" applyFont="1" applyFill="1"/>
    <xf numFmtId="3" fontId="2" fillId="0" borderId="21" xfId="0" applyNumberFormat="1" applyFont="1" applyFill="1" applyBorder="1" applyAlignment="1" applyProtection="1">
      <alignment vertical="center" shrinkToFit="1"/>
      <protection hidden="1"/>
    </xf>
    <xf numFmtId="3" fontId="2" fillId="0" borderId="11" xfId="0" applyNumberFormat="1" applyFont="1" applyFill="1" applyBorder="1" applyAlignment="1" applyProtection="1">
      <alignment vertical="center" shrinkToFit="1"/>
    </xf>
    <xf numFmtId="3" fontId="2" fillId="0" borderId="11" xfId="0" applyNumberFormat="1" applyFont="1" applyFill="1" applyBorder="1" applyAlignment="1" applyProtection="1">
      <alignment vertical="center" shrinkToFit="1"/>
      <protection locked="0"/>
    </xf>
    <xf numFmtId="3" fontId="2" fillId="0" borderId="11" xfId="0" applyNumberFormat="1" applyFont="1" applyFill="1" applyBorder="1" applyAlignment="1" applyProtection="1">
      <alignment vertical="center" shrinkToFit="1"/>
      <protection hidden="1"/>
    </xf>
    <xf numFmtId="3" fontId="2" fillId="0" borderId="17" xfId="0" applyNumberFormat="1" applyFont="1" applyFill="1" applyBorder="1" applyAlignment="1" applyProtection="1">
      <alignment vertical="center" shrinkToFit="1"/>
      <protection hidden="1"/>
    </xf>
    <xf numFmtId="3" fontId="2" fillId="0" borderId="43" xfId="0" applyNumberFormat="1" applyFont="1" applyFill="1" applyBorder="1" applyAlignment="1" applyProtection="1">
      <alignment vertical="center" shrinkToFit="1"/>
      <protection hidden="1"/>
    </xf>
    <xf numFmtId="3" fontId="2" fillId="0" borderId="108" xfId="0" applyNumberFormat="1" applyFont="1" applyFill="1" applyBorder="1" applyAlignment="1" applyProtection="1">
      <alignment vertical="center" shrinkToFit="1"/>
      <protection hidden="1"/>
    </xf>
    <xf numFmtId="3" fontId="2" fillId="0" borderId="43" xfId="0" applyNumberFormat="1" applyFont="1" applyFill="1" applyBorder="1" applyAlignment="1" applyProtection="1">
      <alignment vertical="center" shrinkToFit="1"/>
    </xf>
    <xf numFmtId="3" fontId="2" fillId="0" borderId="43" xfId="0" applyNumberFormat="1" applyFont="1" applyFill="1" applyBorder="1" applyAlignment="1" applyProtection="1">
      <alignment vertical="center" shrinkToFit="1"/>
      <protection locked="0"/>
    </xf>
    <xf numFmtId="3" fontId="2" fillId="0" borderId="46" xfId="0" applyNumberFormat="1" applyFont="1" applyFill="1" applyBorder="1" applyAlignment="1" applyProtection="1">
      <alignment vertical="center" shrinkToFit="1"/>
      <protection hidden="1"/>
    </xf>
    <xf numFmtId="3" fontId="2" fillId="0" borderId="16" xfId="0" applyNumberFormat="1" applyFont="1" applyFill="1" applyBorder="1" applyAlignment="1" applyProtection="1">
      <alignment vertical="center" shrinkToFit="1"/>
      <protection hidden="1"/>
    </xf>
    <xf numFmtId="166" fontId="2" fillId="0" borderId="11" xfId="322" applyNumberFormat="1" applyFont="1" applyFill="1" applyBorder="1" applyAlignment="1" applyProtection="1">
      <alignment vertical="center"/>
      <protection locked="0"/>
    </xf>
    <xf numFmtId="166" fontId="21" fillId="0" borderId="11" xfId="322" applyNumberFormat="1" applyFont="1" applyFill="1" applyBorder="1" applyAlignment="1" applyProtection="1">
      <alignment vertical="center" wrapText="1"/>
      <protection locked="0"/>
    </xf>
    <xf numFmtId="166" fontId="2" fillId="0" borderId="109" xfId="322" applyNumberFormat="1" applyFont="1" applyFill="1" applyBorder="1" applyAlignment="1" applyProtection="1">
      <alignment vertical="center"/>
      <protection locked="0"/>
    </xf>
    <xf numFmtId="166" fontId="2" fillId="0" borderId="21" xfId="322" applyNumberFormat="1" applyFont="1" applyFill="1" applyBorder="1" applyAlignment="1" applyProtection="1">
      <alignment vertical="center"/>
      <protection locked="0"/>
    </xf>
    <xf numFmtId="166" fontId="2" fillId="0" borderId="110" xfId="322" applyNumberFormat="1" applyFont="1" applyFill="1" applyBorder="1" applyAlignment="1" applyProtection="1">
      <alignment vertical="center"/>
      <protection locked="0"/>
    </xf>
    <xf numFmtId="3" fontId="2" fillId="0" borderId="111" xfId="0" applyNumberFormat="1" applyFont="1" applyFill="1" applyBorder="1" applyAlignment="1" applyProtection="1">
      <alignment vertical="center" shrinkToFit="1"/>
      <protection hidden="1"/>
    </xf>
    <xf numFmtId="3" fontId="2" fillId="0" borderId="109" xfId="0" applyNumberFormat="1" applyFont="1" applyFill="1" applyBorder="1" applyAlignment="1" applyProtection="1">
      <alignment vertical="center" shrinkToFit="1"/>
      <protection hidden="1"/>
    </xf>
    <xf numFmtId="166" fontId="2" fillId="0" borderId="45" xfId="322" applyNumberFormat="1" applyFont="1" applyFill="1" applyBorder="1" applyAlignment="1" applyProtection="1">
      <alignment vertical="center"/>
      <protection locked="0"/>
    </xf>
    <xf numFmtId="3" fontId="11" fillId="0" borderId="0" xfId="0" applyNumberFormat="1" applyFont="1" applyFill="1"/>
    <xf numFmtId="3" fontId="2" fillId="0" borderId="82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82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21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17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0" xfId="0" applyNumberFormat="1" applyFont="1" applyFill="1" applyBorder="1" applyAlignment="1" applyProtection="1">
      <alignment horizontal="right" vertical="center" shrinkToFit="1"/>
      <protection hidden="1"/>
    </xf>
    <xf numFmtId="0" fontId="21" fillId="0" borderId="24" xfId="612" applyFont="1" applyBorder="1" applyAlignment="1" applyProtection="1">
      <alignment horizontal="right" vertical="center" wrapText="1"/>
      <protection hidden="1"/>
    </xf>
    <xf numFmtId="0" fontId="21" fillId="0" borderId="31" xfId="612" applyFont="1" applyBorder="1" applyAlignment="1" applyProtection="1">
      <alignment horizontal="right" wrapText="1"/>
      <protection hidden="1"/>
    </xf>
    <xf numFmtId="49" fontId="16" fillId="0" borderId="33" xfId="612" applyNumberFormat="1" applyFont="1" applyFill="1" applyBorder="1" applyAlignment="1" applyProtection="1">
      <alignment horizontal="center" vertical="center"/>
      <protection locked="0" hidden="1"/>
    </xf>
    <xf numFmtId="49" fontId="16" fillId="0" borderId="34" xfId="612" applyNumberFormat="1" applyFont="1" applyFill="1" applyBorder="1" applyAlignment="1" applyProtection="1">
      <alignment horizontal="center" vertical="center"/>
      <protection locked="0" hidden="1"/>
    </xf>
    <xf numFmtId="0" fontId="16" fillId="0" borderId="24" xfId="612" applyFont="1" applyFill="1" applyBorder="1" applyAlignment="1" applyProtection="1">
      <alignment horizontal="left" vertical="center" wrapText="1"/>
      <protection hidden="1"/>
    </xf>
    <xf numFmtId="0" fontId="16" fillId="0" borderId="0" xfId="612" applyFont="1" applyFill="1" applyBorder="1" applyAlignment="1" applyProtection="1">
      <alignment horizontal="left" vertical="center" wrapText="1"/>
      <protection hidden="1"/>
    </xf>
    <xf numFmtId="0" fontId="16" fillId="0" borderId="31" xfId="612" applyFont="1" applyFill="1" applyBorder="1" applyAlignment="1" applyProtection="1">
      <alignment horizontal="left" vertical="center" wrapText="1"/>
      <protection hidden="1"/>
    </xf>
    <xf numFmtId="0" fontId="19" fillId="0" borderId="24" xfId="612" applyFont="1" applyBorder="1" applyAlignment="1" applyProtection="1">
      <alignment horizontal="center" vertical="center" wrapText="1"/>
      <protection hidden="1"/>
    </xf>
    <xf numFmtId="0" fontId="19" fillId="0" borderId="0" xfId="612" applyFont="1" applyBorder="1" applyAlignment="1" applyProtection="1">
      <alignment horizontal="center" vertical="center" wrapText="1"/>
      <protection hidden="1"/>
    </xf>
    <xf numFmtId="0" fontId="19" fillId="0" borderId="31" xfId="612" applyFont="1" applyBorder="1" applyAlignment="1" applyProtection="1">
      <alignment horizontal="center" vertical="center" wrapText="1"/>
      <protection hidden="1"/>
    </xf>
    <xf numFmtId="0" fontId="17" fillId="0" borderId="24" xfId="612" applyFont="1" applyBorder="1" applyAlignment="1" applyProtection="1">
      <alignment horizontal="right" vertical="center"/>
      <protection hidden="1"/>
    </xf>
    <xf numFmtId="0" fontId="17" fillId="0" borderId="31" xfId="612" applyFont="1" applyBorder="1" applyAlignment="1" applyProtection="1">
      <alignment horizontal="right"/>
      <protection hidden="1"/>
    </xf>
    <xf numFmtId="0" fontId="16" fillId="0" borderId="33" xfId="612" applyFont="1" applyFill="1" applyBorder="1" applyAlignment="1" applyProtection="1">
      <alignment horizontal="left" vertical="center"/>
      <protection locked="0" hidden="1"/>
    </xf>
    <xf numFmtId="0" fontId="17" fillId="0" borderId="18" xfId="612" applyFont="1" applyFill="1" applyBorder="1" applyAlignment="1">
      <alignment horizontal="left" vertical="center"/>
    </xf>
    <xf numFmtId="0" fontId="17" fillId="0" borderId="34" xfId="612" applyFont="1" applyFill="1" applyBorder="1" applyAlignment="1">
      <alignment horizontal="left" vertical="center"/>
    </xf>
    <xf numFmtId="0" fontId="22" fillId="0" borderId="24" xfId="612" applyFont="1" applyBorder="1" applyAlignment="1" applyProtection="1">
      <alignment horizontal="left" vertical="center"/>
      <protection hidden="1"/>
    </xf>
    <xf numFmtId="0" fontId="10" fillId="0" borderId="0" xfId="612" applyFont="1" applyBorder="1" applyAlignment="1">
      <alignment horizontal="left"/>
    </xf>
    <xf numFmtId="0" fontId="17" fillId="0" borderId="24" xfId="612" applyFont="1" applyBorder="1" applyAlignment="1" applyProtection="1">
      <alignment horizontal="right" vertical="center" wrapText="1"/>
      <protection hidden="1"/>
    </xf>
    <xf numFmtId="0" fontId="17" fillId="0" borderId="0" xfId="612" applyFont="1" applyBorder="1" applyAlignment="1" applyProtection="1">
      <alignment horizontal="right" wrapText="1"/>
      <protection hidden="1"/>
    </xf>
    <xf numFmtId="0" fontId="17" fillId="0" borderId="24" xfId="612" applyFont="1" applyBorder="1" applyAlignment="1" applyProtection="1">
      <alignment horizontal="right" wrapText="1"/>
      <protection hidden="1"/>
    </xf>
    <xf numFmtId="1" fontId="16" fillId="0" borderId="33" xfId="612" applyNumberFormat="1" applyFont="1" applyFill="1" applyBorder="1" applyAlignment="1" applyProtection="1">
      <alignment horizontal="center" vertical="center"/>
      <protection locked="0" hidden="1"/>
    </xf>
    <xf numFmtId="1" fontId="16" fillId="0" borderId="34" xfId="612" applyNumberFormat="1" applyFont="1" applyFill="1" applyBorder="1" applyAlignment="1" applyProtection="1">
      <alignment horizontal="center" vertical="center"/>
      <protection locked="0" hidden="1"/>
    </xf>
    <xf numFmtId="0" fontId="6" fillId="0" borderId="33" xfId="74" applyFont="1" applyFill="1" applyBorder="1" applyAlignment="1" applyProtection="1">
      <protection locked="0" hidden="1"/>
    </xf>
    <xf numFmtId="0" fontId="16" fillId="0" borderId="18" xfId="612" applyFont="1" applyFill="1" applyBorder="1" applyAlignment="1" applyProtection="1">
      <protection locked="0" hidden="1"/>
    </xf>
    <xf numFmtId="0" fontId="16" fillId="0" borderId="34" xfId="612" applyFont="1" applyFill="1" applyBorder="1" applyAlignment="1" applyProtection="1">
      <protection locked="0" hidden="1"/>
    </xf>
    <xf numFmtId="0" fontId="17" fillId="0" borderId="0" xfId="612" applyFont="1" applyBorder="1" applyAlignment="1" applyProtection="1">
      <alignment horizontal="right"/>
      <protection hidden="1"/>
    </xf>
    <xf numFmtId="0" fontId="17" fillId="0" borderId="18" xfId="612" applyFont="1" applyFill="1" applyBorder="1" applyAlignment="1">
      <alignment horizontal="left"/>
    </xf>
    <xf numFmtId="0" fontId="17" fillId="0" borderId="34" xfId="612" applyFont="1" applyFill="1" applyBorder="1" applyAlignment="1">
      <alignment horizontal="left"/>
    </xf>
    <xf numFmtId="0" fontId="18" fillId="0" borderId="24" xfId="612" applyFont="1" applyBorder="1" applyAlignment="1" applyProtection="1">
      <alignment horizontal="center" vertical="center"/>
      <protection hidden="1"/>
    </xf>
    <xf numFmtId="0" fontId="18" fillId="0" borderId="0" xfId="612" applyFont="1" applyBorder="1" applyAlignment="1">
      <alignment horizontal="center" vertical="center"/>
    </xf>
    <xf numFmtId="0" fontId="18" fillId="0" borderId="0" xfId="612" applyFont="1" applyBorder="1" applyAlignment="1">
      <alignment horizontal="center"/>
    </xf>
    <xf numFmtId="0" fontId="17" fillId="0" borderId="0" xfId="612" applyFont="1" applyBorder="1" applyAlignment="1">
      <alignment horizontal="center" vertical="center"/>
    </xf>
    <xf numFmtId="0" fontId="17" fillId="0" borderId="0" xfId="612" applyFont="1" applyBorder="1" applyAlignment="1">
      <alignment vertical="center"/>
    </xf>
    <xf numFmtId="0" fontId="17" fillId="0" borderId="0" xfId="612" applyFont="1" applyBorder="1" applyAlignment="1">
      <alignment horizontal="center"/>
    </xf>
    <xf numFmtId="0" fontId="17" fillId="0" borderId="31" xfId="612" applyFont="1" applyBorder="1" applyAlignment="1">
      <alignment horizontal="center"/>
    </xf>
    <xf numFmtId="0" fontId="17" fillId="0" borderId="0" xfId="612" applyFont="1" applyBorder="1" applyAlignment="1" applyProtection="1">
      <alignment horizontal="right" vertical="center"/>
      <protection hidden="1"/>
    </xf>
    <xf numFmtId="49" fontId="16" fillId="0" borderId="33" xfId="612" applyNumberFormat="1" applyFont="1" applyFill="1" applyBorder="1" applyAlignment="1" applyProtection="1">
      <alignment horizontal="left" vertical="center"/>
      <protection locked="0" hidden="1"/>
    </xf>
    <xf numFmtId="49" fontId="16" fillId="0" borderId="18" xfId="612" applyNumberFormat="1" applyFont="1" applyFill="1" applyBorder="1" applyAlignment="1" applyProtection="1">
      <alignment horizontal="left" vertical="center"/>
      <protection locked="0" hidden="1"/>
    </xf>
    <xf numFmtId="49" fontId="16" fillId="0" borderId="34" xfId="612" applyNumberFormat="1" applyFont="1" applyFill="1" applyBorder="1" applyAlignment="1" applyProtection="1">
      <alignment horizontal="left" vertical="center"/>
      <protection locked="0" hidden="1"/>
    </xf>
    <xf numFmtId="0" fontId="16" fillId="0" borderId="33" xfId="612" applyFont="1" applyFill="1" applyBorder="1" applyAlignment="1" applyProtection="1">
      <alignment horizontal="right" vertical="center"/>
      <protection locked="0" hidden="1"/>
    </xf>
    <xf numFmtId="0" fontId="17" fillId="0" borderId="18" xfId="612" applyFont="1" applyFill="1" applyBorder="1" applyAlignment="1"/>
    <xf numFmtId="0" fontId="17" fillId="0" borderId="34" xfId="612" applyFont="1" applyFill="1" applyBorder="1" applyAlignment="1"/>
    <xf numFmtId="0" fontId="17" fillId="0" borderId="0" xfId="612" applyFont="1" applyFill="1" applyBorder="1" applyAlignment="1" applyProtection="1">
      <alignment vertical="top" wrapText="1"/>
      <protection hidden="1"/>
    </xf>
    <xf numFmtId="0" fontId="17" fillId="0" borderId="0" xfId="612" applyFont="1" applyFill="1" applyBorder="1" applyAlignment="1" applyProtection="1">
      <alignment wrapText="1"/>
      <protection hidden="1"/>
    </xf>
    <xf numFmtId="0" fontId="17" fillId="0" borderId="31" xfId="612" applyFont="1" applyBorder="1" applyAlignment="1" applyProtection="1">
      <alignment horizontal="right" wrapText="1"/>
      <protection hidden="1"/>
    </xf>
    <xf numFmtId="0" fontId="17" fillId="0" borderId="0" xfId="612" applyFont="1" applyBorder="1" applyAlignment="1" applyProtection="1">
      <alignment horizontal="center" vertical="top"/>
      <protection hidden="1"/>
    </xf>
    <xf numFmtId="0" fontId="17" fillId="0" borderId="0" xfId="612" applyFont="1" applyBorder="1" applyAlignment="1" applyProtection="1">
      <alignment horizontal="center"/>
      <protection hidden="1"/>
    </xf>
    <xf numFmtId="0" fontId="17" fillId="0" borderId="25" xfId="612" applyFont="1" applyBorder="1" applyAlignment="1" applyProtection="1">
      <alignment horizontal="center"/>
      <protection hidden="1"/>
    </xf>
    <xf numFmtId="0" fontId="17" fillId="0" borderId="0" xfId="612" applyFont="1" applyFill="1" applyBorder="1" applyAlignment="1" applyProtection="1">
      <alignment horizontal="center" vertical="top"/>
      <protection hidden="1"/>
    </xf>
    <xf numFmtId="0" fontId="17" fillId="0" borderId="0" xfId="612" applyFont="1" applyFill="1" applyBorder="1" applyAlignment="1" applyProtection="1">
      <alignment horizontal="center"/>
      <protection hidden="1"/>
    </xf>
    <xf numFmtId="0" fontId="16" fillId="0" borderId="18" xfId="612" applyFont="1" applyFill="1" applyBorder="1" applyAlignment="1" applyProtection="1">
      <alignment horizontal="left" vertical="center"/>
      <protection locked="0" hidden="1"/>
    </xf>
    <xf numFmtId="0" fontId="16" fillId="0" borderId="34" xfId="612" applyFont="1" applyFill="1" applyBorder="1" applyAlignment="1" applyProtection="1">
      <alignment horizontal="left" vertical="center"/>
      <protection locked="0" hidden="1"/>
    </xf>
    <xf numFmtId="0" fontId="17" fillId="0" borderId="18" xfId="612" applyFont="1" applyFill="1" applyBorder="1" applyAlignment="1" applyProtection="1">
      <alignment horizontal="center" vertical="top"/>
      <protection hidden="1"/>
    </xf>
    <xf numFmtId="0" fontId="17" fillId="0" borderId="18" xfId="612" applyFont="1" applyFill="1" applyBorder="1" applyAlignment="1" applyProtection="1">
      <alignment horizontal="center"/>
      <protection hidden="1"/>
    </xf>
    <xf numFmtId="0" fontId="16" fillId="0" borderId="0" xfId="621" applyFont="1" applyBorder="1" applyAlignment="1" applyProtection="1">
      <alignment horizontal="left"/>
      <protection hidden="1"/>
    </xf>
    <xf numFmtId="0" fontId="27" fillId="0" borderId="0" xfId="621" applyFont="1" applyBorder="1" applyAlignment="1"/>
    <xf numFmtId="0" fontId="17" fillId="0" borderId="0" xfId="621" applyFont="1" applyBorder="1" applyAlignment="1" applyProtection="1">
      <alignment horizontal="left"/>
      <protection hidden="1"/>
    </xf>
    <xf numFmtId="0" fontId="15" fillId="0" borderId="0" xfId="621" applyBorder="1" applyAlignment="1"/>
    <xf numFmtId="0" fontId="15" fillId="0" borderId="31" xfId="621" applyBorder="1" applyAlignment="1"/>
    <xf numFmtId="0" fontId="17" fillId="0" borderId="41" xfId="612" applyFont="1" applyBorder="1" applyAlignment="1" applyProtection="1">
      <alignment horizontal="center" vertical="top"/>
      <protection hidden="1"/>
    </xf>
    <xf numFmtId="0" fontId="17" fillId="0" borderId="41" xfId="612" applyFont="1" applyBorder="1" applyAlignment="1">
      <alignment horizontal="center"/>
    </xf>
    <xf numFmtId="0" fontId="17" fillId="0" borderId="42" xfId="612" applyFont="1" applyBorder="1" applyAlignment="1"/>
    <xf numFmtId="0" fontId="17" fillId="0" borderId="0" xfId="612" applyFont="1" applyFill="1" applyBorder="1" applyAlignment="1" applyProtection="1">
      <alignment vertical="center"/>
      <protection hidden="1"/>
    </xf>
    <xf numFmtId="49" fontId="6" fillId="0" borderId="33" xfId="74" applyNumberFormat="1" applyFont="1" applyFill="1" applyBorder="1" applyAlignment="1" applyProtection="1">
      <alignment horizontal="left" vertical="center"/>
      <protection locked="0" hidden="1"/>
    </xf>
    <xf numFmtId="0" fontId="7" fillId="0" borderId="43" xfId="0" applyFont="1" applyFill="1" applyBorder="1" applyAlignment="1">
      <alignment vertical="center" wrapText="1"/>
    </xf>
    <xf numFmtId="0" fontId="7" fillId="0" borderId="44" xfId="0" applyFont="1" applyFill="1" applyBorder="1" applyAlignment="1">
      <alignment vertical="center" wrapText="1"/>
    </xf>
    <xf numFmtId="0" fontId="7" fillId="0" borderId="45" xfId="0" applyFont="1" applyFill="1" applyBorder="1" applyAlignment="1">
      <alignment vertical="center" wrapText="1"/>
    </xf>
    <xf numFmtId="0" fontId="7" fillId="0" borderId="46" xfId="0" applyFont="1" applyFill="1" applyBorder="1" applyAlignment="1">
      <alignment vertical="center" wrapText="1"/>
    </xf>
    <xf numFmtId="0" fontId="7" fillId="0" borderId="47" xfId="0" applyFont="1" applyFill="1" applyBorder="1" applyAlignment="1">
      <alignment vertical="center" wrapText="1"/>
    </xf>
    <xf numFmtId="0" fontId="7" fillId="0" borderId="48" xfId="0" applyFont="1" applyFill="1" applyBorder="1" applyAlignment="1">
      <alignment vertical="center" wrapText="1"/>
    </xf>
    <xf numFmtId="0" fontId="2" fillId="55" borderId="43" xfId="0" applyFont="1" applyFill="1" applyBorder="1" applyAlignment="1">
      <alignment vertical="center" wrapText="1"/>
    </xf>
    <xf numFmtId="0" fontId="2" fillId="55" borderId="44" xfId="0" applyFont="1" applyFill="1" applyBorder="1" applyAlignment="1">
      <alignment vertical="center" wrapText="1"/>
    </xf>
    <xf numFmtId="0" fontId="2" fillId="55" borderId="45" xfId="0" applyFont="1" applyFill="1" applyBorder="1" applyAlignment="1">
      <alignment vertical="center" wrapText="1"/>
    </xf>
    <xf numFmtId="0" fontId="2" fillId="55" borderId="46" xfId="0" applyFont="1" applyFill="1" applyBorder="1" applyAlignment="1">
      <alignment vertical="center" wrapText="1"/>
    </xf>
    <xf numFmtId="0" fontId="2" fillId="55" borderId="47" xfId="0" applyFont="1" applyFill="1" applyBorder="1" applyAlignment="1">
      <alignment vertical="center" wrapText="1"/>
    </xf>
    <xf numFmtId="0" fontId="2" fillId="55" borderId="78" xfId="0" applyFont="1" applyFill="1" applyBorder="1" applyAlignment="1">
      <alignment vertical="center" wrapText="1"/>
    </xf>
    <xf numFmtId="0" fontId="7" fillId="0" borderId="72" xfId="0" applyFont="1" applyFill="1" applyBorder="1" applyAlignment="1">
      <alignment horizontal="left" vertical="center" shrinkToFit="1"/>
    </xf>
    <xf numFmtId="0" fontId="7" fillId="0" borderId="73" xfId="0" applyFont="1" applyFill="1" applyBorder="1" applyAlignment="1">
      <alignment horizontal="left" vertical="center" shrinkToFit="1"/>
    </xf>
    <xf numFmtId="0" fontId="7" fillId="0" borderId="74" xfId="0" applyFont="1" applyFill="1" applyBorder="1" applyAlignment="1">
      <alignment horizontal="left" vertical="center" shrinkToFit="1"/>
    </xf>
    <xf numFmtId="0" fontId="7" fillId="0" borderId="49" xfId="0" applyFont="1" applyFill="1" applyBorder="1" applyAlignment="1">
      <alignment vertical="center" wrapText="1"/>
    </xf>
    <xf numFmtId="0" fontId="7" fillId="0" borderId="50" xfId="0" applyFont="1" applyFill="1" applyBorder="1" applyAlignment="1">
      <alignment vertical="center" wrapText="1"/>
    </xf>
    <xf numFmtId="0" fontId="2" fillId="55" borderId="48" xfId="0" applyFont="1" applyFill="1" applyBorder="1" applyAlignment="1">
      <alignment vertical="center" wrapText="1"/>
    </xf>
    <xf numFmtId="0" fontId="2" fillId="55" borderId="72" xfId="0" applyFont="1" applyFill="1" applyBorder="1" applyAlignment="1">
      <alignment horizontal="left" vertical="center" wrapText="1"/>
    </xf>
    <xf numFmtId="0" fontId="2" fillId="55" borderId="73" xfId="0" applyFont="1" applyFill="1" applyBorder="1" applyAlignment="1">
      <alignment vertical="center"/>
    </xf>
    <xf numFmtId="0" fontId="2" fillId="55" borderId="74" xfId="0" applyFont="1" applyFill="1" applyBorder="1" applyAlignment="1">
      <alignment vertical="center"/>
    </xf>
    <xf numFmtId="0" fontId="2" fillId="55" borderId="49" xfId="0" applyFont="1" applyFill="1" applyBorder="1" applyAlignment="1">
      <alignment vertical="center" wrapText="1"/>
    </xf>
    <xf numFmtId="0" fontId="2" fillId="55" borderId="50" xfId="0" applyFont="1" applyFill="1" applyBorder="1" applyAlignment="1">
      <alignment vertical="center" wrapText="1"/>
    </xf>
    <xf numFmtId="0" fontId="2" fillId="55" borderId="51" xfId="0" applyFont="1" applyFill="1" applyBorder="1" applyAlignment="1">
      <alignment vertical="center" wrapText="1"/>
    </xf>
    <xf numFmtId="0" fontId="0" fillId="0" borderId="18" xfId="0" applyFill="1" applyBorder="1" applyAlignment="1" applyProtection="1">
      <alignment horizontal="center" vertical="top" wrapText="1"/>
      <protection hidden="1"/>
    </xf>
    <xf numFmtId="0" fontId="2" fillId="0" borderId="43" xfId="0" applyFont="1" applyFill="1" applyBorder="1" applyAlignment="1">
      <alignment vertical="center" wrapText="1"/>
    </xf>
    <xf numFmtId="0" fontId="2" fillId="0" borderId="44" xfId="0" applyFont="1" applyFill="1" applyBorder="1" applyAlignment="1">
      <alignment vertical="center" wrapText="1"/>
    </xf>
    <xf numFmtId="0" fontId="2" fillId="0" borderId="45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2" fillId="0" borderId="49" xfId="0" applyFont="1" applyFill="1" applyBorder="1" applyAlignment="1">
      <alignment vertical="center" wrapText="1"/>
    </xf>
    <xf numFmtId="0" fontId="2" fillId="0" borderId="50" xfId="0" applyFont="1" applyFill="1" applyBorder="1" applyAlignment="1">
      <alignment vertical="center" wrapText="1"/>
    </xf>
    <xf numFmtId="0" fontId="2" fillId="0" borderId="51" xfId="0" applyFont="1" applyFill="1" applyBorder="1" applyAlignment="1">
      <alignment vertical="center" wrapText="1"/>
    </xf>
    <xf numFmtId="0" fontId="7" fillId="0" borderId="27" xfId="0" applyFont="1" applyFill="1" applyBorder="1" applyAlignment="1" applyProtection="1">
      <alignment horizontal="center" vertical="center" wrapText="1"/>
      <protection hidden="1"/>
    </xf>
    <xf numFmtId="0" fontId="2" fillId="0" borderId="2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49" fontId="7" fillId="0" borderId="0" xfId="0" applyNumberFormat="1" applyFont="1" applyFill="1" applyAlignment="1">
      <alignment vertical="center"/>
    </xf>
    <xf numFmtId="0" fontId="2" fillId="0" borderId="47" xfId="0" applyFont="1" applyFill="1" applyBorder="1" applyAlignment="1">
      <alignment vertical="center" wrapText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5" fillId="0" borderId="18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vertical="center" wrapText="1"/>
    </xf>
    <xf numFmtId="0" fontId="2" fillId="0" borderId="53" xfId="0" applyFont="1" applyFill="1" applyBorder="1" applyAlignment="1">
      <alignment wrapText="1"/>
    </xf>
    <xf numFmtId="0" fontId="2" fillId="0" borderId="54" xfId="0" applyFont="1" applyFill="1" applyBorder="1" applyAlignment="1">
      <alignment wrapText="1"/>
    </xf>
    <xf numFmtId="0" fontId="2" fillId="0" borderId="52" xfId="0" applyFont="1" applyFill="1" applyBorder="1" applyAlignment="1">
      <alignment vertical="center" wrapText="1"/>
    </xf>
    <xf numFmtId="0" fontId="2" fillId="0" borderId="55" xfId="0" applyFont="1" applyFill="1" applyBorder="1" applyAlignment="1">
      <alignment vertical="center" wrapText="1"/>
    </xf>
    <xf numFmtId="0" fontId="2" fillId="0" borderId="56" xfId="0" applyFont="1" applyFill="1" applyBorder="1" applyAlignment="1">
      <alignment wrapText="1"/>
    </xf>
    <xf numFmtId="0" fontId="2" fillId="0" borderId="57" xfId="0" applyFont="1" applyFill="1" applyBorder="1" applyAlignment="1">
      <alignment wrapText="1"/>
    </xf>
    <xf numFmtId="0" fontId="11" fillId="0" borderId="18" xfId="0" applyFont="1" applyFill="1" applyBorder="1" applyAlignment="1">
      <alignment horizontal="center" vertical="top" wrapText="1"/>
    </xf>
    <xf numFmtId="0" fontId="2" fillId="0" borderId="53" xfId="0" applyFont="1" applyFill="1" applyBorder="1" applyAlignment="1">
      <alignment vertical="center" wrapText="1"/>
    </xf>
    <xf numFmtId="0" fontId="2" fillId="0" borderId="5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vertical="center" wrapText="1"/>
    </xf>
    <xf numFmtId="0" fontId="2" fillId="0" borderId="59" xfId="0" applyFont="1" applyFill="1" applyBorder="1" applyAlignment="1">
      <alignment vertical="center" wrapText="1"/>
    </xf>
    <xf numFmtId="0" fontId="2" fillId="0" borderId="60" xfId="0" applyFont="1" applyFill="1" applyBorder="1" applyAlignment="1">
      <alignment vertical="center" wrapText="1"/>
    </xf>
    <xf numFmtId="0" fontId="13" fillId="0" borderId="52" xfId="0" applyFont="1" applyFill="1" applyBorder="1" applyAlignment="1">
      <alignment horizontal="left" vertical="center" wrapText="1"/>
    </xf>
    <xf numFmtId="0" fontId="11" fillId="0" borderId="53" xfId="0" applyFont="1" applyFill="1" applyBorder="1" applyAlignment="1">
      <alignment horizontal="left" vertical="center" wrapText="1"/>
    </xf>
    <xf numFmtId="0" fontId="12" fillId="0" borderId="52" xfId="0" applyFont="1" applyFill="1" applyBorder="1" applyAlignment="1">
      <alignment horizontal="left" vertical="center" wrapText="1"/>
    </xf>
    <xf numFmtId="0" fontId="12" fillId="0" borderId="55" xfId="0" applyFont="1" applyFill="1" applyBorder="1" applyAlignment="1">
      <alignment horizontal="left" vertical="center" wrapText="1"/>
    </xf>
    <xf numFmtId="0" fontId="11" fillId="0" borderId="56" xfId="0" applyFont="1" applyFill="1" applyBorder="1" applyAlignment="1">
      <alignment horizontal="left" vertical="center" wrapText="1"/>
    </xf>
    <xf numFmtId="0" fontId="12" fillId="0" borderId="63" xfId="0" applyFont="1" applyFill="1" applyBorder="1" applyAlignment="1">
      <alignment horizontal="left" vertical="center" wrapText="1"/>
    </xf>
    <xf numFmtId="0" fontId="11" fillId="0" borderId="64" xfId="0" applyFont="1" applyFill="1" applyBorder="1" applyAlignment="1">
      <alignment horizontal="left" vertical="center" wrapText="1"/>
    </xf>
    <xf numFmtId="0" fontId="12" fillId="0" borderId="61" xfId="0" applyFont="1" applyFill="1" applyBorder="1" applyAlignment="1">
      <alignment horizontal="left" vertical="center" wrapText="1"/>
    </xf>
    <xf numFmtId="0" fontId="11" fillId="0" borderId="6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Alignment="1"/>
    <xf numFmtId="0" fontId="14" fillId="0" borderId="0" xfId="0" applyFont="1" applyFill="1" applyBorder="1" applyAlignment="1"/>
    <xf numFmtId="49" fontId="7" fillId="0" borderId="27" xfId="0" applyNumberFormat="1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left" vertical="center" wrapText="1"/>
    </xf>
    <xf numFmtId="0" fontId="11" fillId="0" borderId="59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left" vertical="center" wrapText="1"/>
    </xf>
    <xf numFmtId="0" fontId="25" fillId="0" borderId="0" xfId="612" applyFont="1" applyAlignment="1"/>
  </cellXfs>
  <cellStyles count="630">
    <cellStyle name=" 1" xfId="1"/>
    <cellStyle name="20% - Accent1 2" xfId="2"/>
    <cellStyle name="20% - Accent1 2 2" xfId="3"/>
    <cellStyle name="20% - Accent2 2" xfId="4"/>
    <cellStyle name="20% - Accent2 2 2" xfId="5"/>
    <cellStyle name="20% - Accent3 2" xfId="6"/>
    <cellStyle name="20% - Accent3 2 2" xfId="7"/>
    <cellStyle name="20% - Accent4 2" xfId="8"/>
    <cellStyle name="20% - Accent4 2 2" xfId="9"/>
    <cellStyle name="20% - Accent5 2" xfId="10"/>
    <cellStyle name="20% - Accent5 2 2" xfId="11"/>
    <cellStyle name="20% - Accent6 2" xfId="12"/>
    <cellStyle name="20% - Accent6 2 2" xfId="13"/>
    <cellStyle name="40% - Accent1 2" xfId="14"/>
    <cellStyle name="40% - Accent1 2 2" xfId="15"/>
    <cellStyle name="40% - Accent2 2" xfId="16"/>
    <cellStyle name="40% - Accent2 2 2" xfId="17"/>
    <cellStyle name="40% - Accent3 2" xfId="18"/>
    <cellStyle name="40% - Accent3 2 2" xfId="19"/>
    <cellStyle name="40% - Accent4 2" xfId="20"/>
    <cellStyle name="40% - Accent4 2 2" xfId="21"/>
    <cellStyle name="40% - Accent5 2" xfId="22"/>
    <cellStyle name="40% - Accent5 2 2" xfId="23"/>
    <cellStyle name="40% - Accent6 2" xfId="24"/>
    <cellStyle name="40% - Accent6 2 2" xfId="25"/>
    <cellStyle name="60% - Accent1 2" xfId="26"/>
    <cellStyle name="60% - Accent1 2 2" xfId="27"/>
    <cellStyle name="60% - Accent2 2" xfId="28"/>
    <cellStyle name="60% - Accent2 2 2" xfId="29"/>
    <cellStyle name="60% - Accent3 2" xfId="30"/>
    <cellStyle name="60% - Accent3 2 2" xfId="31"/>
    <cellStyle name="60% - Accent4 2" xfId="32"/>
    <cellStyle name="60% - Accent4 2 2" xfId="33"/>
    <cellStyle name="60% - Accent5 2" xfId="34"/>
    <cellStyle name="60% - Accent5 2 2" xfId="35"/>
    <cellStyle name="60% - Accent6 2" xfId="36"/>
    <cellStyle name="60% - Accent6 2 2" xfId="37"/>
    <cellStyle name="Accent1 2" xfId="38"/>
    <cellStyle name="Accent1 2 2" xfId="39"/>
    <cellStyle name="Accent2 2" xfId="40"/>
    <cellStyle name="Accent2 2 2" xfId="41"/>
    <cellStyle name="Accent3 2" xfId="42"/>
    <cellStyle name="Accent3 2 2" xfId="43"/>
    <cellStyle name="Accent4 2" xfId="44"/>
    <cellStyle name="Accent4 2 2" xfId="45"/>
    <cellStyle name="Accent5 2" xfId="46"/>
    <cellStyle name="Accent5 2 2" xfId="47"/>
    <cellStyle name="Accent6 2" xfId="48"/>
    <cellStyle name="Accent6 2 2" xfId="49"/>
    <cellStyle name="Bad 2" xfId="50"/>
    <cellStyle name="Bad 2 2" xfId="51"/>
    <cellStyle name="Bad 3" xfId="52"/>
    <cellStyle name="Calculation 2" xfId="53"/>
    <cellStyle name="Calculation 2 2" xfId="54"/>
    <cellStyle name="Check Cell 2" xfId="55"/>
    <cellStyle name="Check Cell 2 2" xfId="56"/>
    <cellStyle name="Comma 2 2" xfId="57"/>
    <cellStyle name="Date" xfId="58"/>
    <cellStyle name="Explanatory Text 2" xfId="59"/>
    <cellStyle name="Explanatory Text 2 2" xfId="60"/>
    <cellStyle name="Fixed" xfId="61"/>
    <cellStyle name="Good 2" xfId="62"/>
    <cellStyle name="Good 2 2" xfId="63"/>
    <cellStyle name="Heading 1 2" xfId="64"/>
    <cellStyle name="Heading 1 2 2" xfId="65"/>
    <cellStyle name="Heading 2 2" xfId="66"/>
    <cellStyle name="Heading 2 2 2" xfId="67"/>
    <cellStyle name="Heading 3 2" xfId="68"/>
    <cellStyle name="Heading 3 2 2" xfId="69"/>
    <cellStyle name="Heading 4 2" xfId="70"/>
    <cellStyle name="Heading 4 2 2" xfId="71"/>
    <cellStyle name="Heading1" xfId="72"/>
    <cellStyle name="Heading2" xfId="73"/>
    <cellStyle name="Hyperlink" xfId="74" builtinId="8"/>
    <cellStyle name="Hyperlink 2" xfId="75"/>
    <cellStyle name="Input 2" xfId="76"/>
    <cellStyle name="Input 2 2" xfId="77"/>
    <cellStyle name="Linked Cell 2" xfId="78"/>
    <cellStyle name="Linked Cell 2 2" xfId="79"/>
    <cellStyle name="Neutral 2" xfId="80"/>
    <cellStyle name="Neutral 2 2" xfId="81"/>
    <cellStyle name="Normal" xfId="0" builtinId="0"/>
    <cellStyle name="Normal 10" xfId="82"/>
    <cellStyle name="Normal 10 10" xfId="83"/>
    <cellStyle name="Normal 10 10 2" xfId="84"/>
    <cellStyle name="Normal 10 11" xfId="85"/>
    <cellStyle name="Normal 10 2" xfId="86"/>
    <cellStyle name="Normal 10 2 2" xfId="87"/>
    <cellStyle name="Normal 10 2 2 2" xfId="88"/>
    <cellStyle name="Normal 10 2 2 2 2" xfId="89"/>
    <cellStyle name="Normal 10 2 2 2 2 2" xfId="90"/>
    <cellStyle name="Normal 10 2 2 2 2 2 2" xfId="91"/>
    <cellStyle name="Normal 10 2 2 2 2 3" xfId="92"/>
    <cellStyle name="Normal 10 2 2 2 2 3 2" xfId="93"/>
    <cellStyle name="Normal 10 2 2 2 2 4" xfId="94"/>
    <cellStyle name="Normal 10 2 2 2 2 4 2" xfId="95"/>
    <cellStyle name="Normal 10 2 2 2 2 5" xfId="96"/>
    <cellStyle name="Normal 10 2 2 2 3" xfId="97"/>
    <cellStyle name="Normal 10 2 2 2 3 2" xfId="98"/>
    <cellStyle name="Normal 10 2 2 2 4" xfId="99"/>
    <cellStyle name="Normal 10 2 2 2 4 2" xfId="100"/>
    <cellStyle name="Normal 10 2 2 2 5" xfId="101"/>
    <cellStyle name="Normal 10 2 2 2 5 2" xfId="102"/>
    <cellStyle name="Normal 10 2 2 2 6" xfId="103"/>
    <cellStyle name="Normal 10 2 2 2 6 2" xfId="104"/>
    <cellStyle name="Normal 10 2 2 2 7" xfId="105"/>
    <cellStyle name="Normal 10 2 2 3" xfId="106"/>
    <cellStyle name="Normal 10 2 2 3 2" xfId="107"/>
    <cellStyle name="Normal 10 2 2 3 2 2" xfId="108"/>
    <cellStyle name="Normal 10 2 2 3 3" xfId="109"/>
    <cellStyle name="Normal 10 2 2 3 3 2" xfId="110"/>
    <cellStyle name="Normal 10 2 2 3 4" xfId="111"/>
    <cellStyle name="Normal 10 2 2 3 4 2" xfId="112"/>
    <cellStyle name="Normal 10 2 2 3 5" xfId="113"/>
    <cellStyle name="Normal 10 2 2 3 5 2" xfId="114"/>
    <cellStyle name="Normal 10 2 2 3 6" xfId="115"/>
    <cellStyle name="Normal 10 2 2 4" xfId="116"/>
    <cellStyle name="Normal 10 2 2 4 2" xfId="117"/>
    <cellStyle name="Normal 10 2 2 5" xfId="118"/>
    <cellStyle name="Normal 10 2 2 5 2" xfId="119"/>
    <cellStyle name="Normal 10 2 2 6" xfId="120"/>
    <cellStyle name="Normal 10 2 2 6 2" xfId="121"/>
    <cellStyle name="Normal 10 2 2 7" xfId="122"/>
    <cellStyle name="Normal 10 2 2 7 2" xfId="123"/>
    <cellStyle name="Normal 10 2 2 8" xfId="124"/>
    <cellStyle name="Normal 10 2 3" xfId="125"/>
    <cellStyle name="Normal 10 2 3 2" xfId="126"/>
    <cellStyle name="Normal 10 2 3 2 2" xfId="127"/>
    <cellStyle name="Normal 10 2 3 2 2 2" xfId="128"/>
    <cellStyle name="Normal 10 2 3 2 3" xfId="129"/>
    <cellStyle name="Normal 10 2 3 2 3 2" xfId="130"/>
    <cellStyle name="Normal 10 2 3 2 4" xfId="131"/>
    <cellStyle name="Normal 10 2 3 2 4 2" xfId="132"/>
    <cellStyle name="Normal 10 2 3 2 5" xfId="133"/>
    <cellStyle name="Normal 10 2 3 3" xfId="134"/>
    <cellStyle name="Normal 10 2 3 3 2" xfId="135"/>
    <cellStyle name="Normal 10 2 3 4" xfId="136"/>
    <cellStyle name="Normal 10 2 3 4 2" xfId="137"/>
    <cellStyle name="Normal 10 2 3 5" xfId="138"/>
    <cellStyle name="Normal 10 2 3 5 2" xfId="139"/>
    <cellStyle name="Normal 10 2 3 6" xfId="140"/>
    <cellStyle name="Normal 10 2 3 6 2" xfId="141"/>
    <cellStyle name="Normal 10 2 3 7" xfId="142"/>
    <cellStyle name="Normal 10 2 4" xfId="143"/>
    <cellStyle name="Normal 10 2 4 2" xfId="144"/>
    <cellStyle name="Normal 10 2 4 2 2" xfId="145"/>
    <cellStyle name="Normal 10 2 4 3" xfId="146"/>
    <cellStyle name="Normal 10 2 4 3 2" xfId="147"/>
    <cellStyle name="Normal 10 2 4 4" xfId="148"/>
    <cellStyle name="Normal 10 2 4 4 2" xfId="149"/>
    <cellStyle name="Normal 10 2 4 5" xfId="150"/>
    <cellStyle name="Normal 10 2 4 5 2" xfId="151"/>
    <cellStyle name="Normal 10 2 4 6" xfId="152"/>
    <cellStyle name="Normal 10 2 5" xfId="153"/>
    <cellStyle name="Normal 10 2 5 2" xfId="154"/>
    <cellStyle name="Normal 10 2 6" xfId="155"/>
    <cellStyle name="Normal 10 2 6 2" xfId="156"/>
    <cellStyle name="Normal 10 2 7" xfId="157"/>
    <cellStyle name="Normal 10 2 7 2" xfId="158"/>
    <cellStyle name="Normal 10 2 8" xfId="159"/>
    <cellStyle name="Normal 10 2 8 2" xfId="160"/>
    <cellStyle name="Normal 10 2 9" xfId="161"/>
    <cellStyle name="Normal 10 3" xfId="162"/>
    <cellStyle name="Normal 10 3 2" xfId="163"/>
    <cellStyle name="Normal 10 3 2 2" xfId="164"/>
    <cellStyle name="Normal 10 3 2 2 2" xfId="165"/>
    <cellStyle name="Normal 10 3 2 2 2 2" xfId="166"/>
    <cellStyle name="Normal 10 3 2 2 2 2 2" xfId="167"/>
    <cellStyle name="Normal 10 3 2 2 2 3" xfId="168"/>
    <cellStyle name="Normal 10 3 2 2 2 3 2" xfId="169"/>
    <cellStyle name="Normal 10 3 2 2 2 4" xfId="170"/>
    <cellStyle name="Normal 10 3 2 2 2 4 2" xfId="171"/>
    <cellStyle name="Normal 10 3 2 2 2 5" xfId="172"/>
    <cellStyle name="Normal 10 3 2 2 3" xfId="173"/>
    <cellStyle name="Normal 10 3 2 2 3 2" xfId="174"/>
    <cellStyle name="Normal 10 3 2 2 4" xfId="175"/>
    <cellStyle name="Normal 10 3 2 2 4 2" xfId="176"/>
    <cellStyle name="Normal 10 3 2 2 5" xfId="177"/>
    <cellStyle name="Normal 10 3 2 2 5 2" xfId="178"/>
    <cellStyle name="Normal 10 3 2 2 6" xfId="179"/>
    <cellStyle name="Normal 10 3 2 2 6 2" xfId="180"/>
    <cellStyle name="Normal 10 3 2 2 7" xfId="181"/>
    <cellStyle name="Normal 10 3 2 3" xfId="182"/>
    <cellStyle name="Normal 10 3 2 3 2" xfId="183"/>
    <cellStyle name="Normal 10 3 2 3 2 2" xfId="184"/>
    <cellStyle name="Normal 10 3 2 3 3" xfId="185"/>
    <cellStyle name="Normal 10 3 2 3 3 2" xfId="186"/>
    <cellStyle name="Normal 10 3 2 3 4" xfId="187"/>
    <cellStyle name="Normal 10 3 2 3 4 2" xfId="188"/>
    <cellStyle name="Normal 10 3 2 3 5" xfId="189"/>
    <cellStyle name="Normal 10 3 2 3 5 2" xfId="190"/>
    <cellStyle name="Normal 10 3 2 3 6" xfId="191"/>
    <cellStyle name="Normal 10 3 2 4" xfId="192"/>
    <cellStyle name="Normal 10 3 2 4 2" xfId="193"/>
    <cellStyle name="Normal 10 3 2 5" xfId="194"/>
    <cellStyle name="Normal 10 3 2 5 2" xfId="195"/>
    <cellStyle name="Normal 10 3 2 6" xfId="196"/>
    <cellStyle name="Normal 10 3 2 6 2" xfId="197"/>
    <cellStyle name="Normal 10 3 2 7" xfId="198"/>
    <cellStyle name="Normal 10 3 2 7 2" xfId="199"/>
    <cellStyle name="Normal 10 3 2 8" xfId="200"/>
    <cellStyle name="Normal 10 3 3" xfId="201"/>
    <cellStyle name="Normal 10 3 3 2" xfId="202"/>
    <cellStyle name="Normal 10 3 3 2 2" xfId="203"/>
    <cellStyle name="Normal 10 3 3 2 2 2" xfId="204"/>
    <cellStyle name="Normal 10 3 3 2 3" xfId="205"/>
    <cellStyle name="Normal 10 3 3 2 3 2" xfId="206"/>
    <cellStyle name="Normal 10 3 3 2 4" xfId="207"/>
    <cellStyle name="Normal 10 3 3 2 4 2" xfId="208"/>
    <cellStyle name="Normal 10 3 3 2 5" xfId="209"/>
    <cellStyle name="Normal 10 3 3 3" xfId="210"/>
    <cellStyle name="Normal 10 3 3 3 2" xfId="211"/>
    <cellStyle name="Normal 10 3 3 4" xfId="212"/>
    <cellStyle name="Normal 10 3 3 4 2" xfId="213"/>
    <cellStyle name="Normal 10 3 3 5" xfId="214"/>
    <cellStyle name="Normal 10 3 3 5 2" xfId="215"/>
    <cellStyle name="Normal 10 3 3 6" xfId="216"/>
    <cellStyle name="Normal 10 3 3 6 2" xfId="217"/>
    <cellStyle name="Normal 10 3 3 7" xfId="218"/>
    <cellStyle name="Normal 10 3 4" xfId="219"/>
    <cellStyle name="Normal 10 3 4 2" xfId="220"/>
    <cellStyle name="Normal 10 3 4 2 2" xfId="221"/>
    <cellStyle name="Normal 10 3 4 3" xfId="222"/>
    <cellStyle name="Normal 10 3 4 3 2" xfId="223"/>
    <cellStyle name="Normal 10 3 4 4" xfId="224"/>
    <cellStyle name="Normal 10 3 4 4 2" xfId="225"/>
    <cellStyle name="Normal 10 3 4 5" xfId="226"/>
    <cellStyle name="Normal 10 3 4 5 2" xfId="227"/>
    <cellStyle name="Normal 10 3 4 6" xfId="228"/>
    <cellStyle name="Normal 10 3 5" xfId="229"/>
    <cellStyle name="Normal 10 3 5 2" xfId="230"/>
    <cellStyle name="Normal 10 3 6" xfId="231"/>
    <cellStyle name="Normal 10 3 6 2" xfId="232"/>
    <cellStyle name="Normal 10 3 7" xfId="233"/>
    <cellStyle name="Normal 10 3 7 2" xfId="234"/>
    <cellStyle name="Normal 10 3 8" xfId="235"/>
    <cellStyle name="Normal 10 3 8 2" xfId="236"/>
    <cellStyle name="Normal 10 3 9" xfId="237"/>
    <cellStyle name="Normal 10 4" xfId="238"/>
    <cellStyle name="Normal 10 4 2" xfId="239"/>
    <cellStyle name="Normal 10 4 2 2" xfId="240"/>
    <cellStyle name="Normal 10 4 2 2 2" xfId="241"/>
    <cellStyle name="Normal 10 4 2 2 2 2" xfId="242"/>
    <cellStyle name="Normal 10 4 2 2 3" xfId="243"/>
    <cellStyle name="Normal 10 4 2 2 3 2" xfId="244"/>
    <cellStyle name="Normal 10 4 2 2 4" xfId="245"/>
    <cellStyle name="Normal 10 4 2 2 4 2" xfId="246"/>
    <cellStyle name="Normal 10 4 2 2 5" xfId="247"/>
    <cellStyle name="Normal 10 4 2 3" xfId="248"/>
    <cellStyle name="Normal 10 4 2 3 2" xfId="249"/>
    <cellStyle name="Normal 10 4 2 4" xfId="250"/>
    <cellStyle name="Normal 10 4 2 4 2" xfId="251"/>
    <cellStyle name="Normal 10 4 2 5" xfId="252"/>
    <cellStyle name="Normal 10 4 2 5 2" xfId="253"/>
    <cellStyle name="Normal 10 4 2 6" xfId="254"/>
    <cellStyle name="Normal 10 4 2 6 2" xfId="255"/>
    <cellStyle name="Normal 10 4 2 7" xfId="256"/>
    <cellStyle name="Normal 10 4 3" xfId="257"/>
    <cellStyle name="Normal 10 4 3 2" xfId="258"/>
    <cellStyle name="Normal 10 4 3 2 2" xfId="259"/>
    <cellStyle name="Normal 10 4 3 3" xfId="260"/>
    <cellStyle name="Normal 10 4 3 3 2" xfId="261"/>
    <cellStyle name="Normal 10 4 3 4" xfId="262"/>
    <cellStyle name="Normal 10 4 3 4 2" xfId="263"/>
    <cellStyle name="Normal 10 4 3 5" xfId="264"/>
    <cellStyle name="Normal 10 4 3 5 2" xfId="265"/>
    <cellStyle name="Normal 10 4 3 6" xfId="266"/>
    <cellStyle name="Normal 10 4 4" xfId="267"/>
    <cellStyle name="Normal 10 4 4 2" xfId="268"/>
    <cellStyle name="Normal 10 4 5" xfId="269"/>
    <cellStyle name="Normal 10 4 5 2" xfId="270"/>
    <cellStyle name="Normal 10 4 6" xfId="271"/>
    <cellStyle name="Normal 10 4 6 2" xfId="272"/>
    <cellStyle name="Normal 10 4 7" xfId="273"/>
    <cellStyle name="Normal 10 4 7 2" xfId="274"/>
    <cellStyle name="Normal 10 4 8" xfId="275"/>
    <cellStyle name="Normal 10 5" xfId="276"/>
    <cellStyle name="Normal 10 5 2" xfId="277"/>
    <cellStyle name="Normal 10 5 2 2" xfId="278"/>
    <cellStyle name="Normal 10 5 2 2 2" xfId="279"/>
    <cellStyle name="Normal 10 5 2 3" xfId="280"/>
    <cellStyle name="Normal 10 5 2 3 2" xfId="281"/>
    <cellStyle name="Normal 10 5 2 4" xfId="282"/>
    <cellStyle name="Normal 10 5 2 4 2" xfId="283"/>
    <cellStyle name="Normal 10 5 2 5" xfId="284"/>
    <cellStyle name="Normal 10 5 3" xfId="285"/>
    <cellStyle name="Normal 10 5 3 2" xfId="286"/>
    <cellStyle name="Normal 10 5 4" xfId="287"/>
    <cellStyle name="Normal 10 5 4 2" xfId="288"/>
    <cellStyle name="Normal 10 5 5" xfId="289"/>
    <cellStyle name="Normal 10 5 5 2" xfId="290"/>
    <cellStyle name="Normal 10 5 6" xfId="291"/>
    <cellStyle name="Normal 10 5 6 2" xfId="292"/>
    <cellStyle name="Normal 10 5 7" xfId="293"/>
    <cellStyle name="Normal 10 6" xfId="294"/>
    <cellStyle name="Normal 10 6 2" xfId="295"/>
    <cellStyle name="Normal 10 6 2 2" xfId="296"/>
    <cellStyle name="Normal 10 6 3" xfId="297"/>
    <cellStyle name="Normal 10 6 3 2" xfId="298"/>
    <cellStyle name="Normal 10 6 4" xfId="299"/>
    <cellStyle name="Normal 10 6 4 2" xfId="300"/>
    <cellStyle name="Normal 10 6 5" xfId="301"/>
    <cellStyle name="Normal 10 6 5 2" xfId="302"/>
    <cellStyle name="Normal 10 6 6" xfId="303"/>
    <cellStyle name="Normal 10 7" xfId="304"/>
    <cellStyle name="Normal 10 7 2" xfId="305"/>
    <cellStyle name="Normal 10 8" xfId="306"/>
    <cellStyle name="Normal 10 8 2" xfId="307"/>
    <cellStyle name="Normal 10 9" xfId="308"/>
    <cellStyle name="Normal 10 9 2" xfId="309"/>
    <cellStyle name="Normal 11" xfId="310"/>
    <cellStyle name="Normal 11 2" xfId="311"/>
    <cellStyle name="Normal 12" xfId="312"/>
    <cellStyle name="Normal 13" xfId="313"/>
    <cellStyle name="Normal 14" xfId="314"/>
    <cellStyle name="Normal 15" xfId="315"/>
    <cellStyle name="Normal 15 2" xfId="316"/>
    <cellStyle name="Normal 16" xfId="317"/>
    <cellStyle name="Normal 16 2" xfId="318"/>
    <cellStyle name="Normal 17" xfId="319"/>
    <cellStyle name="Normal 17 2" xfId="320"/>
    <cellStyle name="Normal 2" xfId="321"/>
    <cellStyle name="Normal 2 2" xfId="322"/>
    <cellStyle name="Normal 2 2 2" xfId="323"/>
    <cellStyle name="Normal 2 2 3" xfId="324"/>
    <cellStyle name="Normal 2 2 4" xfId="325"/>
    <cellStyle name="Normal 2 3" xfId="326"/>
    <cellStyle name="Normal 2 3 2" xfId="327"/>
    <cellStyle name="Normal 2 4" xfId="328"/>
    <cellStyle name="Normal 3" xfId="329"/>
    <cellStyle name="Normal 4" xfId="330"/>
    <cellStyle name="Normal 5" xfId="331"/>
    <cellStyle name="Normal 5 2" xfId="332"/>
    <cellStyle name="Normal 5 3" xfId="333"/>
    <cellStyle name="Normal 6" xfId="334"/>
    <cellStyle name="Normal 6 10" xfId="335"/>
    <cellStyle name="Normal 6 10 2" xfId="336"/>
    <cellStyle name="Normal 6 11" xfId="337"/>
    <cellStyle name="Normal 6 11 2" xfId="338"/>
    <cellStyle name="Normal 6 12" xfId="339"/>
    <cellStyle name="Normal 6 2" xfId="340"/>
    <cellStyle name="Normal 6 2 2" xfId="341"/>
    <cellStyle name="Normal 6 2 2 2" xfId="342"/>
    <cellStyle name="Normal 6 2 2 2 2" xfId="343"/>
    <cellStyle name="Normal 6 2 2 2 2 2" xfId="344"/>
    <cellStyle name="Normal 6 2 2 2 2 2 2" xfId="345"/>
    <cellStyle name="Normal 6 2 2 2 2 3" xfId="346"/>
    <cellStyle name="Normal 6 2 2 2 2 3 2" xfId="347"/>
    <cellStyle name="Normal 6 2 2 2 2 4" xfId="348"/>
    <cellStyle name="Normal 6 2 2 2 2 4 2" xfId="349"/>
    <cellStyle name="Normal 6 2 2 2 2 5" xfId="350"/>
    <cellStyle name="Normal 6 2 2 2 3" xfId="351"/>
    <cellStyle name="Normal 6 2 2 2 3 2" xfId="352"/>
    <cellStyle name="Normal 6 2 2 2 4" xfId="353"/>
    <cellStyle name="Normal 6 2 2 2 4 2" xfId="354"/>
    <cellStyle name="Normal 6 2 2 2 5" xfId="355"/>
    <cellStyle name="Normal 6 2 2 2 5 2" xfId="356"/>
    <cellStyle name="Normal 6 2 2 2 6" xfId="357"/>
    <cellStyle name="Normal 6 2 2 2 6 2" xfId="358"/>
    <cellStyle name="Normal 6 2 2 2 7" xfId="359"/>
    <cellStyle name="Normal 6 2 2 3" xfId="360"/>
    <cellStyle name="Normal 6 2 2 3 2" xfId="361"/>
    <cellStyle name="Normal 6 2 2 3 2 2" xfId="362"/>
    <cellStyle name="Normal 6 2 2 3 3" xfId="363"/>
    <cellStyle name="Normal 6 2 2 3 3 2" xfId="364"/>
    <cellStyle name="Normal 6 2 2 3 4" xfId="365"/>
    <cellStyle name="Normal 6 2 2 3 4 2" xfId="366"/>
    <cellStyle name="Normal 6 2 2 3 5" xfId="367"/>
    <cellStyle name="Normal 6 2 2 3 5 2" xfId="368"/>
    <cellStyle name="Normal 6 2 2 3 6" xfId="369"/>
    <cellStyle name="Normal 6 2 2 4" xfId="370"/>
    <cellStyle name="Normal 6 2 2 4 2" xfId="371"/>
    <cellStyle name="Normal 6 2 2 5" xfId="372"/>
    <cellStyle name="Normal 6 2 2 5 2" xfId="373"/>
    <cellStyle name="Normal 6 2 2 6" xfId="374"/>
    <cellStyle name="Normal 6 2 2 6 2" xfId="375"/>
    <cellStyle name="Normal 6 2 2 7" xfId="376"/>
    <cellStyle name="Normal 6 2 2 7 2" xfId="377"/>
    <cellStyle name="Normal 6 2 2 8" xfId="378"/>
    <cellStyle name="Normal 6 2 3" xfId="379"/>
    <cellStyle name="Normal 6 2 3 2" xfId="380"/>
    <cellStyle name="Normal 6 2 3 2 2" xfId="381"/>
    <cellStyle name="Normal 6 2 3 2 2 2" xfId="382"/>
    <cellStyle name="Normal 6 2 3 2 3" xfId="383"/>
    <cellStyle name="Normal 6 2 3 2 3 2" xfId="384"/>
    <cellStyle name="Normal 6 2 3 2 4" xfId="385"/>
    <cellStyle name="Normal 6 2 3 2 4 2" xfId="386"/>
    <cellStyle name="Normal 6 2 3 2 5" xfId="387"/>
    <cellStyle name="Normal 6 2 3 3" xfId="388"/>
    <cellStyle name="Normal 6 2 3 3 2" xfId="389"/>
    <cellStyle name="Normal 6 2 3 4" xfId="390"/>
    <cellStyle name="Normal 6 2 3 4 2" xfId="391"/>
    <cellStyle name="Normal 6 2 3 5" xfId="392"/>
    <cellStyle name="Normal 6 2 3 5 2" xfId="393"/>
    <cellStyle name="Normal 6 2 3 6" xfId="394"/>
    <cellStyle name="Normal 6 2 3 6 2" xfId="395"/>
    <cellStyle name="Normal 6 2 3 7" xfId="396"/>
    <cellStyle name="Normal 6 2 4" xfId="397"/>
    <cellStyle name="Normal 6 2 4 2" xfId="398"/>
    <cellStyle name="Normal 6 2 4 2 2" xfId="399"/>
    <cellStyle name="Normal 6 2 4 3" xfId="400"/>
    <cellStyle name="Normal 6 2 4 3 2" xfId="401"/>
    <cellStyle name="Normal 6 2 4 4" xfId="402"/>
    <cellStyle name="Normal 6 2 4 4 2" xfId="403"/>
    <cellStyle name="Normal 6 2 4 5" xfId="404"/>
    <cellStyle name="Normal 6 2 4 5 2" xfId="405"/>
    <cellStyle name="Normal 6 2 4 6" xfId="406"/>
    <cellStyle name="Normal 6 2 5" xfId="407"/>
    <cellStyle name="Normal 6 2 5 2" xfId="408"/>
    <cellStyle name="Normal 6 2 6" xfId="409"/>
    <cellStyle name="Normal 6 2 6 2" xfId="410"/>
    <cellStyle name="Normal 6 2 7" xfId="411"/>
    <cellStyle name="Normal 6 2 7 2" xfId="412"/>
    <cellStyle name="Normal 6 2 8" xfId="413"/>
    <cellStyle name="Normal 6 2 8 2" xfId="414"/>
    <cellStyle name="Normal 6 2 9" xfId="415"/>
    <cellStyle name="Normal 6 3" xfId="416"/>
    <cellStyle name="Normal 6 3 2" xfId="417"/>
    <cellStyle name="Normal 6 3 2 2" xfId="418"/>
    <cellStyle name="Normal 6 3 2 2 2" xfId="419"/>
    <cellStyle name="Normal 6 3 2 2 2 2" xfId="420"/>
    <cellStyle name="Normal 6 3 2 2 2 2 2" xfId="421"/>
    <cellStyle name="Normal 6 3 2 2 2 3" xfId="422"/>
    <cellStyle name="Normal 6 3 2 2 2 3 2" xfId="423"/>
    <cellStyle name="Normal 6 3 2 2 2 4" xfId="424"/>
    <cellStyle name="Normal 6 3 2 2 2 4 2" xfId="425"/>
    <cellStyle name="Normal 6 3 2 2 2 5" xfId="426"/>
    <cellStyle name="Normal 6 3 2 2 3" xfId="427"/>
    <cellStyle name="Normal 6 3 2 2 3 2" xfId="428"/>
    <cellStyle name="Normal 6 3 2 2 4" xfId="429"/>
    <cellStyle name="Normal 6 3 2 2 4 2" xfId="430"/>
    <cellStyle name="Normal 6 3 2 2 5" xfId="431"/>
    <cellStyle name="Normal 6 3 2 2 5 2" xfId="432"/>
    <cellStyle name="Normal 6 3 2 2 6" xfId="433"/>
    <cellStyle name="Normal 6 3 2 2 6 2" xfId="434"/>
    <cellStyle name="Normal 6 3 2 2 7" xfId="435"/>
    <cellStyle name="Normal 6 3 2 3" xfId="436"/>
    <cellStyle name="Normal 6 3 2 3 2" xfId="437"/>
    <cellStyle name="Normal 6 3 2 3 2 2" xfId="438"/>
    <cellStyle name="Normal 6 3 2 3 3" xfId="439"/>
    <cellStyle name="Normal 6 3 2 3 3 2" xfId="440"/>
    <cellStyle name="Normal 6 3 2 3 4" xfId="441"/>
    <cellStyle name="Normal 6 3 2 3 4 2" xfId="442"/>
    <cellStyle name="Normal 6 3 2 3 5" xfId="443"/>
    <cellStyle name="Normal 6 3 2 3 5 2" xfId="444"/>
    <cellStyle name="Normal 6 3 2 3 6" xfId="445"/>
    <cellStyle name="Normal 6 3 2 4" xfId="446"/>
    <cellStyle name="Normal 6 3 2 4 2" xfId="447"/>
    <cellStyle name="Normal 6 3 2 5" xfId="448"/>
    <cellStyle name="Normal 6 3 2 5 2" xfId="449"/>
    <cellStyle name="Normal 6 3 2 6" xfId="450"/>
    <cellStyle name="Normal 6 3 2 6 2" xfId="451"/>
    <cellStyle name="Normal 6 3 2 7" xfId="452"/>
    <cellStyle name="Normal 6 3 2 7 2" xfId="453"/>
    <cellStyle name="Normal 6 3 2 8" xfId="454"/>
    <cellStyle name="Normal 6 3 3" xfId="455"/>
    <cellStyle name="Normal 6 3 3 2" xfId="456"/>
    <cellStyle name="Normal 6 3 3 2 2" xfId="457"/>
    <cellStyle name="Normal 6 3 3 2 2 2" xfId="458"/>
    <cellStyle name="Normal 6 3 3 2 3" xfId="459"/>
    <cellStyle name="Normal 6 3 3 2 3 2" xfId="460"/>
    <cellStyle name="Normal 6 3 3 2 4" xfId="461"/>
    <cellStyle name="Normal 6 3 3 2 4 2" xfId="462"/>
    <cellStyle name="Normal 6 3 3 2 5" xfId="463"/>
    <cellStyle name="Normal 6 3 3 3" xfId="464"/>
    <cellStyle name="Normal 6 3 3 3 2" xfId="465"/>
    <cellStyle name="Normal 6 3 3 4" xfId="466"/>
    <cellStyle name="Normal 6 3 3 4 2" xfId="467"/>
    <cellStyle name="Normal 6 3 3 5" xfId="468"/>
    <cellStyle name="Normal 6 3 3 5 2" xfId="469"/>
    <cellStyle name="Normal 6 3 3 6" xfId="470"/>
    <cellStyle name="Normal 6 3 3 6 2" xfId="471"/>
    <cellStyle name="Normal 6 3 3 7" xfId="472"/>
    <cellStyle name="Normal 6 3 4" xfId="473"/>
    <cellStyle name="Normal 6 3 4 2" xfId="474"/>
    <cellStyle name="Normal 6 3 4 2 2" xfId="475"/>
    <cellStyle name="Normal 6 3 4 3" xfId="476"/>
    <cellStyle name="Normal 6 3 4 3 2" xfId="477"/>
    <cellStyle name="Normal 6 3 4 4" xfId="478"/>
    <cellStyle name="Normal 6 3 4 4 2" xfId="479"/>
    <cellStyle name="Normal 6 3 4 5" xfId="480"/>
    <cellStyle name="Normal 6 3 4 5 2" xfId="481"/>
    <cellStyle name="Normal 6 3 4 6" xfId="482"/>
    <cellStyle name="Normal 6 3 5" xfId="483"/>
    <cellStyle name="Normal 6 3 5 2" xfId="484"/>
    <cellStyle name="Normal 6 3 6" xfId="485"/>
    <cellStyle name="Normal 6 3 6 2" xfId="486"/>
    <cellStyle name="Normal 6 3 7" xfId="487"/>
    <cellStyle name="Normal 6 3 7 2" xfId="488"/>
    <cellStyle name="Normal 6 3 8" xfId="489"/>
    <cellStyle name="Normal 6 3 8 2" xfId="490"/>
    <cellStyle name="Normal 6 3 9" xfId="491"/>
    <cellStyle name="Normal 6 4" xfId="492"/>
    <cellStyle name="Normal 6 4 2" xfId="493"/>
    <cellStyle name="Normal 6 4 2 2" xfId="494"/>
    <cellStyle name="Normal 6 4 2 2 2" xfId="495"/>
    <cellStyle name="Normal 6 4 2 2 2 2" xfId="496"/>
    <cellStyle name="Normal 6 4 2 2 3" xfId="497"/>
    <cellStyle name="Normal 6 4 2 2 3 2" xfId="498"/>
    <cellStyle name="Normal 6 4 2 2 4" xfId="499"/>
    <cellStyle name="Normal 6 4 2 2 4 2" xfId="500"/>
    <cellStyle name="Normal 6 4 2 2 5" xfId="501"/>
    <cellStyle name="Normal 6 4 2 2 5 2" xfId="502"/>
    <cellStyle name="Normal 6 4 2 2 6" xfId="503"/>
    <cellStyle name="Normal 6 4 2 3" xfId="504"/>
    <cellStyle name="Normal 6 4 2 3 2" xfId="505"/>
    <cellStyle name="Normal 6 4 2 3 2 2" xfId="506"/>
    <cellStyle name="Normal 6 4 2 3 3" xfId="507"/>
    <cellStyle name="Normal 6 4 2 3 3 2" xfId="508"/>
    <cellStyle name="Normal 6 4 2 3 4" xfId="509"/>
    <cellStyle name="Normal 6 4 2 3 4 2" xfId="510"/>
    <cellStyle name="Normal 6 4 2 3 5" xfId="511"/>
    <cellStyle name="Normal 6 4 2 4" xfId="512"/>
    <cellStyle name="Normal 6 4 2 4 2" xfId="513"/>
    <cellStyle name="Normal 6 4 2 5" xfId="514"/>
    <cellStyle name="Normal 6 4 2 5 2" xfId="515"/>
    <cellStyle name="Normal 6 4 2 6" xfId="516"/>
    <cellStyle name="Normal 6 4 2 6 2" xfId="517"/>
    <cellStyle name="Normal 6 4 2 7" xfId="518"/>
    <cellStyle name="Normal 6 4 2 7 2" xfId="519"/>
    <cellStyle name="Normal 6 4 2 8" xfId="520"/>
    <cellStyle name="Normal 6 4 3" xfId="521"/>
    <cellStyle name="Normal 6 4 3 2" xfId="522"/>
    <cellStyle name="Normal 6 4 3 2 2" xfId="523"/>
    <cellStyle name="Normal 6 4 3 3" xfId="524"/>
    <cellStyle name="Normal 6 4 3 3 2" xfId="525"/>
    <cellStyle name="Normal 6 4 3 4" xfId="526"/>
    <cellStyle name="Normal 6 4 3 4 2" xfId="527"/>
    <cellStyle name="Normal 6 4 3 5" xfId="528"/>
    <cellStyle name="Normal 6 4 3 5 2" xfId="529"/>
    <cellStyle name="Normal 6 4 3 6" xfId="530"/>
    <cellStyle name="Normal 6 4 4" xfId="531"/>
    <cellStyle name="Normal 6 4 4 2" xfId="532"/>
    <cellStyle name="Normal 6 4 4 2 2" xfId="533"/>
    <cellStyle name="Normal 6 4 4 3" xfId="534"/>
    <cellStyle name="Normal 6 4 4 3 2" xfId="535"/>
    <cellStyle name="Normal 6 4 4 4" xfId="536"/>
    <cellStyle name="Normal 6 4 4 4 2" xfId="537"/>
    <cellStyle name="Normal 6 4 4 5" xfId="538"/>
    <cellStyle name="Normal 6 4 5" xfId="539"/>
    <cellStyle name="Normal 6 4 5 2" xfId="540"/>
    <cellStyle name="Normal 6 4 6" xfId="541"/>
    <cellStyle name="Normal 6 4 6 2" xfId="542"/>
    <cellStyle name="Normal 6 4 7" xfId="543"/>
    <cellStyle name="Normal 6 4 7 2" xfId="544"/>
    <cellStyle name="Normal 6 4 8" xfId="545"/>
    <cellStyle name="Normal 6 4 8 2" xfId="546"/>
    <cellStyle name="Normal 6 4 9" xfId="547"/>
    <cellStyle name="Normal 6 5" xfId="548"/>
    <cellStyle name="Normal 6 5 2" xfId="549"/>
    <cellStyle name="Normal 6 5 2 2" xfId="550"/>
    <cellStyle name="Normal 6 5 2 2 2" xfId="551"/>
    <cellStyle name="Normal 6 5 2 3" xfId="552"/>
    <cellStyle name="Normal 6 5 2 3 2" xfId="553"/>
    <cellStyle name="Normal 6 5 2 4" xfId="554"/>
    <cellStyle name="Normal 6 5 2 4 2" xfId="555"/>
    <cellStyle name="Normal 6 5 2 5" xfId="556"/>
    <cellStyle name="Normal 6 5 2 5 2" xfId="557"/>
    <cellStyle name="Normal 6 5 2 6" xfId="558"/>
    <cellStyle name="Normal 6 5 3" xfId="559"/>
    <cellStyle name="Normal 6 5 3 2" xfId="560"/>
    <cellStyle name="Normal 6 5 3 2 2" xfId="561"/>
    <cellStyle name="Normal 6 5 3 3" xfId="562"/>
    <cellStyle name="Normal 6 5 3 3 2" xfId="563"/>
    <cellStyle name="Normal 6 5 3 4" xfId="564"/>
    <cellStyle name="Normal 6 5 3 4 2" xfId="565"/>
    <cellStyle name="Normal 6 5 3 5" xfId="566"/>
    <cellStyle name="Normal 6 5 4" xfId="567"/>
    <cellStyle name="Normal 6 5 4 2" xfId="568"/>
    <cellStyle name="Normal 6 5 5" xfId="569"/>
    <cellStyle name="Normal 6 5 5 2" xfId="570"/>
    <cellStyle name="Normal 6 5 6" xfId="571"/>
    <cellStyle name="Normal 6 5 6 2" xfId="572"/>
    <cellStyle name="Normal 6 5 7" xfId="573"/>
    <cellStyle name="Normal 6 5 7 2" xfId="574"/>
    <cellStyle name="Normal 6 5 8" xfId="575"/>
    <cellStyle name="Normal 6 6" xfId="576"/>
    <cellStyle name="Normal 6 6 2" xfId="577"/>
    <cellStyle name="Normal 6 6 2 2" xfId="578"/>
    <cellStyle name="Normal 6 6 3" xfId="579"/>
    <cellStyle name="Normal 6 6 3 2" xfId="580"/>
    <cellStyle name="Normal 6 6 4" xfId="581"/>
    <cellStyle name="Normal 6 6 4 2" xfId="582"/>
    <cellStyle name="Normal 6 6 5" xfId="583"/>
    <cellStyle name="Normal 6 6 5 2" xfId="584"/>
    <cellStyle name="Normal 6 6 6" xfId="585"/>
    <cellStyle name="Normal 6 7" xfId="586"/>
    <cellStyle name="Normal 6 7 2" xfId="587"/>
    <cellStyle name="Normal 6 7 2 2" xfId="588"/>
    <cellStyle name="Normal 6 7 3" xfId="589"/>
    <cellStyle name="Normal 6 7 3 2" xfId="590"/>
    <cellStyle name="Normal 6 7 4" xfId="591"/>
    <cellStyle name="Normal 6 7 4 2" xfId="592"/>
    <cellStyle name="Normal 6 7 5" xfId="593"/>
    <cellStyle name="Normal 6 8" xfId="594"/>
    <cellStyle name="Normal 6 8 2" xfId="595"/>
    <cellStyle name="Normal 6 9" xfId="596"/>
    <cellStyle name="Normal 6 9 2" xfId="597"/>
    <cellStyle name="Normal 7" xfId="598"/>
    <cellStyle name="Normal 7 2" xfId="599"/>
    <cellStyle name="Normal 7 3" xfId="600"/>
    <cellStyle name="Normal 7 4" xfId="601"/>
    <cellStyle name="Normal 8" xfId="602"/>
    <cellStyle name="Normal 8 2" xfId="603"/>
    <cellStyle name="Normal 9" xfId="604"/>
    <cellStyle name="Normal 9 2" xfId="605"/>
    <cellStyle name="Normal 9 3" xfId="606"/>
    <cellStyle name="Normal_2005_AKTIVA" xfId="607"/>
    <cellStyle name="Normal_2005_PASIVA" xfId="608"/>
    <cellStyle name="Normal_Kvartalna izvjesca-prazno_20_08_2008" xfId="609"/>
    <cellStyle name="Normal_Sheet1_bilanca_2008_ispravljeno" xfId="610"/>
    <cellStyle name="Normal_TFI-KI" xfId="611"/>
    <cellStyle name="Normal_TFI-OSIG" xfId="612"/>
    <cellStyle name="Normal_TFI-POD" xfId="613"/>
    <cellStyle name="Note 2" xfId="614"/>
    <cellStyle name="Note 2 2" xfId="615"/>
    <cellStyle name="Obično_ik" xfId="616"/>
    <cellStyle name="Output 2" xfId="617"/>
    <cellStyle name="Output 2 2" xfId="618"/>
    <cellStyle name="Percent 2" xfId="619"/>
    <cellStyle name="Standard_Zwibi 09 2001 - LV-Mathematik" xfId="620"/>
    <cellStyle name="Style 1" xfId="621"/>
    <cellStyle name="Title 2" xfId="622"/>
    <cellStyle name="Title 2 2" xfId="623"/>
    <cellStyle name="Total 2" xfId="624"/>
    <cellStyle name="Total 2 2" xfId="625"/>
    <cellStyle name="Total 2 2 2" xfId="626"/>
    <cellStyle name="Total 3" xfId="627"/>
    <cellStyle name="Warning Text 2" xfId="628"/>
    <cellStyle name="Warning Text 2 2" xfId="629"/>
  </cellStyles>
  <dxfs count="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an.jurisic@jadransko.hr" TargetMode="External"/><Relationship Id="rId2" Type="http://schemas.openxmlformats.org/officeDocument/2006/relationships/hyperlink" Target="http://www.jadransko.hr/" TargetMode="External"/><Relationship Id="rId1" Type="http://schemas.openxmlformats.org/officeDocument/2006/relationships/hyperlink" Target="mailto:jadransko@jadransk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J64"/>
  <sheetViews>
    <sheetView tabSelected="1" view="pageBreakPreview" zoomScale="110" zoomScaleSheetLayoutView="100" workbookViewId="0">
      <selection activeCell="H2" sqref="H2"/>
    </sheetView>
  </sheetViews>
  <sheetFormatPr defaultRowHeight="12.75"/>
  <cols>
    <col min="1" max="1" width="9.140625" style="23"/>
    <col min="2" max="2" width="12" style="23" customWidth="1"/>
    <col min="3" max="6" width="9.140625" style="23"/>
    <col min="7" max="7" width="17.7109375" style="23" customWidth="1"/>
    <col min="8" max="8" width="17" style="23" customWidth="1"/>
    <col min="9" max="9" width="23.85546875" style="23" customWidth="1"/>
    <col min="10" max="16384" width="9.140625" style="23"/>
  </cols>
  <sheetData>
    <row r="1" spans="1:10">
      <c r="A1" s="77" t="s">
        <v>69</v>
      </c>
      <c r="B1" s="78"/>
      <c r="C1" s="78"/>
      <c r="D1" s="78"/>
      <c r="E1" s="78"/>
      <c r="F1" s="78"/>
      <c r="G1" s="78"/>
      <c r="H1" s="78"/>
      <c r="I1" s="79"/>
    </row>
    <row r="2" spans="1:10">
      <c r="A2" s="255" t="s">
        <v>270</v>
      </c>
      <c r="B2" s="256"/>
      <c r="C2" s="256"/>
      <c r="D2" s="257"/>
      <c r="E2" s="67" t="s">
        <v>401</v>
      </c>
      <c r="F2" s="24"/>
      <c r="G2" s="25" t="s">
        <v>203</v>
      </c>
      <c r="H2" s="67" t="s">
        <v>402</v>
      </c>
      <c r="I2" s="80"/>
      <c r="J2" s="26"/>
    </row>
    <row r="3" spans="1:10">
      <c r="A3" s="81"/>
      <c r="B3" s="27"/>
      <c r="C3" s="27"/>
      <c r="D3" s="27"/>
      <c r="E3" s="28"/>
      <c r="F3" s="28"/>
      <c r="G3" s="27"/>
      <c r="H3" s="27"/>
      <c r="I3" s="82"/>
      <c r="J3" s="26"/>
    </row>
    <row r="4" spans="1:10" ht="39.75" customHeight="1">
      <c r="A4" s="258" t="s">
        <v>336</v>
      </c>
      <c r="B4" s="259"/>
      <c r="C4" s="259"/>
      <c r="D4" s="259"/>
      <c r="E4" s="259"/>
      <c r="F4" s="259"/>
      <c r="G4" s="259"/>
      <c r="H4" s="259"/>
      <c r="I4" s="260"/>
      <c r="J4" s="26"/>
    </row>
    <row r="5" spans="1:10">
      <c r="A5" s="83"/>
      <c r="B5" s="30"/>
      <c r="C5" s="30"/>
      <c r="D5" s="30"/>
      <c r="E5" s="31"/>
      <c r="F5" s="84"/>
      <c r="G5" s="32"/>
      <c r="H5" s="33"/>
      <c r="I5" s="85"/>
      <c r="J5" s="26"/>
    </row>
    <row r="6" spans="1:10">
      <c r="A6" s="261" t="s">
        <v>148</v>
      </c>
      <c r="B6" s="262"/>
      <c r="C6" s="253" t="s">
        <v>348</v>
      </c>
      <c r="D6" s="254"/>
      <c r="E6" s="43"/>
      <c r="F6" s="43"/>
      <c r="G6" s="43"/>
      <c r="H6" s="43"/>
      <c r="I6" s="86"/>
      <c r="J6" s="26"/>
    </row>
    <row r="7" spans="1:10">
      <c r="A7" s="87"/>
      <c r="B7" s="37"/>
      <c r="C7" s="29"/>
      <c r="D7" s="29"/>
      <c r="E7" s="43"/>
      <c r="F7" s="43"/>
      <c r="G7" s="43"/>
      <c r="H7" s="43"/>
      <c r="I7" s="86"/>
      <c r="J7" s="26"/>
    </row>
    <row r="8" spans="1:10">
      <c r="A8" s="251" t="s">
        <v>70</v>
      </c>
      <c r="B8" s="252"/>
      <c r="C8" s="253" t="s">
        <v>349</v>
      </c>
      <c r="D8" s="254"/>
      <c r="E8" s="43"/>
      <c r="F8" s="43"/>
      <c r="G8" s="43"/>
      <c r="H8" s="43"/>
      <c r="I8" s="88"/>
      <c r="J8" s="26"/>
    </row>
    <row r="9" spans="1:10">
      <c r="A9" s="66"/>
      <c r="B9" s="63"/>
      <c r="C9" s="34"/>
      <c r="D9" s="29"/>
      <c r="E9" s="29"/>
      <c r="F9" s="29"/>
      <c r="G9" s="29"/>
      <c r="H9" s="29"/>
      <c r="I9" s="88"/>
      <c r="J9" s="26"/>
    </row>
    <row r="10" spans="1:10">
      <c r="A10" s="268" t="s">
        <v>1</v>
      </c>
      <c r="B10" s="269"/>
      <c r="C10" s="253" t="s">
        <v>350</v>
      </c>
      <c r="D10" s="254"/>
      <c r="E10" s="29"/>
      <c r="F10" s="29"/>
      <c r="G10" s="29"/>
      <c r="H10" s="29"/>
      <c r="I10" s="88"/>
      <c r="J10" s="26"/>
    </row>
    <row r="11" spans="1:10">
      <c r="A11" s="270"/>
      <c r="B11" s="269"/>
      <c r="C11" s="29"/>
      <c r="D11" s="29"/>
      <c r="E11" s="29"/>
      <c r="F11" s="29"/>
      <c r="G11" s="29"/>
      <c r="H11" s="29"/>
      <c r="I11" s="88"/>
      <c r="J11" s="26"/>
    </row>
    <row r="12" spans="1:10">
      <c r="A12" s="261" t="s">
        <v>71</v>
      </c>
      <c r="B12" s="262"/>
      <c r="C12" s="263" t="s">
        <v>351</v>
      </c>
      <c r="D12" s="264"/>
      <c r="E12" s="264"/>
      <c r="F12" s="264"/>
      <c r="G12" s="264"/>
      <c r="H12" s="264"/>
      <c r="I12" s="265"/>
      <c r="J12" s="26"/>
    </row>
    <row r="13" spans="1:10" ht="15.75">
      <c r="A13" s="266"/>
      <c r="B13" s="267"/>
      <c r="C13" s="267"/>
      <c r="D13" s="35"/>
      <c r="E13" s="35"/>
      <c r="F13" s="35"/>
      <c r="G13" s="35"/>
      <c r="H13" s="35"/>
      <c r="I13" s="89"/>
      <c r="J13" s="26"/>
    </row>
    <row r="14" spans="1:10">
      <c r="A14" s="87"/>
      <c r="B14" s="37"/>
      <c r="C14" s="36"/>
      <c r="D14" s="29"/>
      <c r="E14" s="29"/>
      <c r="F14" s="29"/>
      <c r="G14" s="29"/>
      <c r="H14" s="29"/>
      <c r="I14" s="88"/>
      <c r="J14" s="26"/>
    </row>
    <row r="15" spans="1:10">
      <c r="A15" s="261" t="s">
        <v>160</v>
      </c>
      <c r="B15" s="262"/>
      <c r="C15" s="271" t="s">
        <v>352</v>
      </c>
      <c r="D15" s="272"/>
      <c r="E15" s="29"/>
      <c r="F15" s="263" t="s">
        <v>353</v>
      </c>
      <c r="G15" s="264"/>
      <c r="H15" s="264"/>
      <c r="I15" s="265"/>
      <c r="J15" s="26"/>
    </row>
    <row r="16" spans="1:10">
      <c r="A16" s="87"/>
      <c r="B16" s="37"/>
      <c r="C16" s="29"/>
      <c r="D16" s="29"/>
      <c r="E16" s="29"/>
      <c r="F16" s="29"/>
      <c r="G16" s="29"/>
      <c r="H16" s="29"/>
      <c r="I16" s="88"/>
      <c r="J16" s="26"/>
    </row>
    <row r="17" spans="1:10">
      <c r="A17" s="261" t="s">
        <v>161</v>
      </c>
      <c r="B17" s="262"/>
      <c r="C17" s="263" t="s">
        <v>354</v>
      </c>
      <c r="D17" s="264"/>
      <c r="E17" s="264"/>
      <c r="F17" s="264"/>
      <c r="G17" s="264"/>
      <c r="H17" s="264"/>
      <c r="I17" s="265"/>
      <c r="J17" s="26"/>
    </row>
    <row r="18" spans="1:10">
      <c r="A18" s="87"/>
      <c r="B18" s="37"/>
      <c r="C18" s="29"/>
      <c r="D18" s="29"/>
      <c r="E18" s="29"/>
      <c r="F18" s="29"/>
      <c r="G18" s="29"/>
      <c r="H18" s="29"/>
      <c r="I18" s="88"/>
      <c r="J18" s="26"/>
    </row>
    <row r="19" spans="1:10">
      <c r="A19" s="261" t="s">
        <v>162</v>
      </c>
      <c r="B19" s="262"/>
      <c r="C19" s="273" t="s">
        <v>355</v>
      </c>
      <c r="D19" s="274"/>
      <c r="E19" s="274"/>
      <c r="F19" s="274"/>
      <c r="G19" s="274"/>
      <c r="H19" s="274"/>
      <c r="I19" s="275"/>
      <c r="J19" s="26"/>
    </row>
    <row r="20" spans="1:10">
      <c r="A20" s="87"/>
      <c r="B20" s="37"/>
      <c r="C20" s="36"/>
      <c r="D20" s="29"/>
      <c r="E20" s="29"/>
      <c r="F20" s="29"/>
      <c r="G20" s="29"/>
      <c r="H20" s="29"/>
      <c r="I20" s="88"/>
      <c r="J20" s="26"/>
    </row>
    <row r="21" spans="1:10">
      <c r="A21" s="261" t="s">
        <v>163</v>
      </c>
      <c r="B21" s="262"/>
      <c r="C21" s="273" t="s">
        <v>356</v>
      </c>
      <c r="D21" s="274"/>
      <c r="E21" s="274"/>
      <c r="F21" s="274"/>
      <c r="G21" s="274"/>
      <c r="H21" s="274"/>
      <c r="I21" s="275"/>
      <c r="J21" s="26"/>
    </row>
    <row r="22" spans="1:10">
      <c r="A22" s="87"/>
      <c r="B22" s="37"/>
      <c r="C22" s="36"/>
      <c r="D22" s="29"/>
      <c r="E22" s="29"/>
      <c r="F22" s="29"/>
      <c r="G22" s="29"/>
      <c r="H22" s="29"/>
      <c r="I22" s="88"/>
      <c r="J22" s="26"/>
    </row>
    <row r="23" spans="1:10">
      <c r="A23" s="261" t="s">
        <v>72</v>
      </c>
      <c r="B23" s="262"/>
      <c r="C23" s="68">
        <v>133</v>
      </c>
      <c r="D23" s="263" t="s">
        <v>357</v>
      </c>
      <c r="E23" s="277"/>
      <c r="F23" s="278"/>
      <c r="G23" s="261"/>
      <c r="H23" s="276"/>
      <c r="I23" s="90"/>
      <c r="J23" s="26"/>
    </row>
    <row r="24" spans="1:10">
      <c r="A24" s="87"/>
      <c r="B24" s="37"/>
      <c r="C24" s="29"/>
      <c r="D24" s="39"/>
      <c r="E24" s="39"/>
      <c r="F24" s="39"/>
      <c r="G24" s="39"/>
      <c r="H24" s="29"/>
      <c r="I24" s="88"/>
      <c r="J24" s="26"/>
    </row>
    <row r="25" spans="1:10">
      <c r="A25" s="261" t="s">
        <v>73</v>
      </c>
      <c r="B25" s="262"/>
      <c r="C25" s="68">
        <v>21</v>
      </c>
      <c r="D25" s="263" t="s">
        <v>358</v>
      </c>
      <c r="E25" s="277"/>
      <c r="F25" s="277"/>
      <c r="G25" s="278"/>
      <c r="H25" s="91" t="s">
        <v>74</v>
      </c>
      <c r="I25" s="69"/>
      <c r="J25" s="26"/>
    </row>
    <row r="26" spans="1:10">
      <c r="A26" s="87"/>
      <c r="B26" s="37"/>
      <c r="C26" s="29"/>
      <c r="D26" s="39"/>
      <c r="E26" s="39"/>
      <c r="F26" s="39"/>
      <c r="G26" s="37"/>
      <c r="H26" s="37" t="s">
        <v>337</v>
      </c>
      <c r="I26" s="92"/>
      <c r="J26" s="26"/>
    </row>
    <row r="27" spans="1:10">
      <c r="A27" s="261" t="s">
        <v>165</v>
      </c>
      <c r="B27" s="262"/>
      <c r="C27" s="71" t="s">
        <v>359</v>
      </c>
      <c r="D27" s="40"/>
      <c r="E27" s="93"/>
      <c r="F27" s="94"/>
      <c r="G27" s="286" t="s">
        <v>164</v>
      </c>
      <c r="H27" s="262"/>
      <c r="I27" s="70" t="s">
        <v>360</v>
      </c>
      <c r="J27" s="26"/>
    </row>
    <row r="28" spans="1:10">
      <c r="A28" s="87"/>
      <c r="B28" s="37"/>
      <c r="C28" s="29"/>
      <c r="D28" s="94"/>
      <c r="E28" s="94"/>
      <c r="F28" s="94"/>
      <c r="G28" s="94"/>
      <c r="H28" s="29"/>
      <c r="I28" s="95"/>
      <c r="J28" s="26"/>
    </row>
    <row r="29" spans="1:10">
      <c r="A29" s="279" t="s">
        <v>75</v>
      </c>
      <c r="B29" s="280"/>
      <c r="C29" s="281"/>
      <c r="D29" s="281"/>
      <c r="E29" s="282" t="s">
        <v>76</v>
      </c>
      <c r="F29" s="283"/>
      <c r="G29" s="283"/>
      <c r="H29" s="284" t="s">
        <v>77</v>
      </c>
      <c r="I29" s="285"/>
      <c r="J29" s="26"/>
    </row>
    <row r="30" spans="1:10">
      <c r="A30" s="96"/>
      <c r="B30" s="93"/>
      <c r="C30" s="93"/>
      <c r="D30" s="41"/>
      <c r="E30" s="29"/>
      <c r="F30" s="29"/>
      <c r="G30" s="29"/>
      <c r="H30" s="42"/>
      <c r="I30" s="95"/>
      <c r="J30" s="26"/>
    </row>
    <row r="31" spans="1:10">
      <c r="A31" s="290"/>
      <c r="B31" s="291"/>
      <c r="C31" s="291"/>
      <c r="D31" s="292"/>
      <c r="E31" s="290"/>
      <c r="F31" s="291"/>
      <c r="G31" s="291"/>
      <c r="H31" s="253"/>
      <c r="I31" s="254"/>
      <c r="J31" s="26"/>
    </row>
    <row r="32" spans="1:10">
      <c r="A32" s="97"/>
      <c r="B32" s="72"/>
      <c r="C32" s="73"/>
      <c r="D32" s="293"/>
      <c r="E32" s="293"/>
      <c r="F32" s="293"/>
      <c r="G32" s="294"/>
      <c r="H32" s="41"/>
      <c r="I32" s="98"/>
      <c r="J32" s="26"/>
    </row>
    <row r="33" spans="1:10">
      <c r="A33" s="290"/>
      <c r="B33" s="291"/>
      <c r="C33" s="291"/>
      <c r="D33" s="292"/>
      <c r="E33" s="290"/>
      <c r="F33" s="291"/>
      <c r="G33" s="291"/>
      <c r="H33" s="253"/>
      <c r="I33" s="254"/>
      <c r="J33" s="26"/>
    </row>
    <row r="34" spans="1:10">
      <c r="A34" s="97"/>
      <c r="B34" s="72"/>
      <c r="C34" s="73"/>
      <c r="D34" s="74"/>
      <c r="E34" s="74"/>
      <c r="F34" s="74"/>
      <c r="G34" s="75"/>
      <c r="H34" s="41"/>
      <c r="I34" s="99"/>
      <c r="J34" s="26"/>
    </row>
    <row r="35" spans="1:10">
      <c r="A35" s="290"/>
      <c r="B35" s="291"/>
      <c r="C35" s="291"/>
      <c r="D35" s="292"/>
      <c r="E35" s="290"/>
      <c r="F35" s="291"/>
      <c r="G35" s="291"/>
      <c r="H35" s="253"/>
      <c r="I35" s="254"/>
      <c r="J35" s="26"/>
    </row>
    <row r="36" spans="1:10">
      <c r="A36" s="97"/>
      <c r="B36" s="72"/>
      <c r="C36" s="73"/>
      <c r="D36" s="74"/>
      <c r="E36" s="74"/>
      <c r="F36" s="74"/>
      <c r="G36" s="75"/>
      <c r="H36" s="41"/>
      <c r="I36" s="99"/>
      <c r="J36" s="26"/>
    </row>
    <row r="37" spans="1:10">
      <c r="A37" s="290"/>
      <c r="B37" s="291"/>
      <c r="C37" s="291"/>
      <c r="D37" s="292"/>
      <c r="E37" s="290"/>
      <c r="F37" s="291"/>
      <c r="G37" s="291"/>
      <c r="H37" s="253"/>
      <c r="I37" s="254"/>
      <c r="J37" s="26"/>
    </row>
    <row r="38" spans="1:10">
      <c r="A38" s="100"/>
      <c r="B38" s="76"/>
      <c r="C38" s="299"/>
      <c r="D38" s="300"/>
      <c r="E38" s="41"/>
      <c r="F38" s="299"/>
      <c r="G38" s="300"/>
      <c r="H38" s="41"/>
      <c r="I38" s="101"/>
      <c r="J38" s="26"/>
    </row>
    <row r="39" spans="1:10">
      <c r="A39" s="290"/>
      <c r="B39" s="291"/>
      <c r="C39" s="291"/>
      <c r="D39" s="292"/>
      <c r="E39" s="290"/>
      <c r="F39" s="291"/>
      <c r="G39" s="291"/>
      <c r="H39" s="253"/>
      <c r="I39" s="254"/>
      <c r="J39" s="26"/>
    </row>
    <row r="40" spans="1:10">
      <c r="A40" s="100"/>
      <c r="B40" s="76"/>
      <c r="C40" s="64"/>
      <c r="D40" s="65"/>
      <c r="E40" s="41"/>
      <c r="F40" s="64"/>
      <c r="G40" s="65"/>
      <c r="H40" s="41"/>
      <c r="I40" s="101"/>
      <c r="J40" s="26"/>
    </row>
    <row r="41" spans="1:10">
      <c r="A41" s="290"/>
      <c r="B41" s="291"/>
      <c r="C41" s="291"/>
      <c r="D41" s="292"/>
      <c r="E41" s="290"/>
      <c r="F41" s="291"/>
      <c r="G41" s="291"/>
      <c r="H41" s="253"/>
      <c r="I41" s="254"/>
      <c r="J41" s="26"/>
    </row>
    <row r="42" spans="1:10">
      <c r="A42" s="102"/>
      <c r="B42" s="56"/>
      <c r="C42" s="56"/>
      <c r="D42" s="56"/>
      <c r="E42" s="38"/>
      <c r="F42" s="56"/>
      <c r="G42" s="56"/>
      <c r="H42" s="57"/>
      <c r="I42" s="103"/>
      <c r="J42" s="26"/>
    </row>
    <row r="43" spans="1:10">
      <c r="A43" s="104"/>
      <c r="B43" s="44"/>
      <c r="C43" s="45"/>
      <c r="D43" s="46"/>
      <c r="E43" s="29"/>
      <c r="F43" s="45"/>
      <c r="G43" s="46"/>
      <c r="H43" s="29"/>
      <c r="I43" s="88"/>
      <c r="J43" s="26"/>
    </row>
    <row r="44" spans="1:10">
      <c r="A44" s="105"/>
      <c r="B44" s="47"/>
      <c r="C44" s="47"/>
      <c r="D44" s="34"/>
      <c r="E44" s="34"/>
      <c r="F44" s="47"/>
      <c r="G44" s="34"/>
      <c r="H44" s="34"/>
      <c r="I44" s="106"/>
      <c r="J44" s="26"/>
    </row>
    <row r="45" spans="1:10">
      <c r="A45" s="268" t="s">
        <v>321</v>
      </c>
      <c r="B45" s="295"/>
      <c r="C45" s="253"/>
      <c r="D45" s="254"/>
      <c r="E45" s="29"/>
      <c r="F45" s="263"/>
      <c r="G45" s="291"/>
      <c r="H45" s="291"/>
      <c r="I45" s="292"/>
      <c r="J45" s="26"/>
    </row>
    <row r="46" spans="1:10">
      <c r="A46" s="104"/>
      <c r="B46" s="44"/>
      <c r="C46" s="296"/>
      <c r="D46" s="297"/>
      <c r="E46" s="29"/>
      <c r="F46" s="296"/>
      <c r="G46" s="298"/>
      <c r="H46" s="48"/>
      <c r="I46" s="107"/>
      <c r="J46" s="26"/>
    </row>
    <row r="47" spans="1:10">
      <c r="A47" s="268" t="s">
        <v>78</v>
      </c>
      <c r="B47" s="295"/>
      <c r="C47" s="263" t="s">
        <v>361</v>
      </c>
      <c r="D47" s="301"/>
      <c r="E47" s="301"/>
      <c r="F47" s="301"/>
      <c r="G47" s="301"/>
      <c r="H47" s="301"/>
      <c r="I47" s="302"/>
      <c r="J47" s="26"/>
    </row>
    <row r="48" spans="1:10">
      <c r="A48" s="87"/>
      <c r="B48" s="37"/>
      <c r="C48" s="36" t="s">
        <v>149</v>
      </c>
      <c r="D48" s="29"/>
      <c r="E48" s="29"/>
      <c r="F48" s="29"/>
      <c r="G48" s="29"/>
      <c r="H48" s="29"/>
      <c r="I48" s="88"/>
      <c r="J48" s="26"/>
    </row>
    <row r="49" spans="1:10">
      <c r="A49" s="268" t="s">
        <v>150</v>
      </c>
      <c r="B49" s="295"/>
      <c r="C49" s="287" t="s">
        <v>362</v>
      </c>
      <c r="D49" s="288"/>
      <c r="E49" s="289"/>
      <c r="F49" s="29"/>
      <c r="G49" s="91" t="s">
        <v>151</v>
      </c>
      <c r="H49" s="287" t="s">
        <v>363</v>
      </c>
      <c r="I49" s="289"/>
      <c r="J49" s="26"/>
    </row>
    <row r="50" spans="1:10">
      <c r="A50" s="87"/>
      <c r="B50" s="37"/>
      <c r="C50" s="36"/>
      <c r="D50" s="29"/>
      <c r="E50" s="29"/>
      <c r="F50" s="29"/>
      <c r="G50" s="29"/>
      <c r="H50" s="29"/>
      <c r="I50" s="88"/>
      <c r="J50" s="26"/>
    </row>
    <row r="51" spans="1:10">
      <c r="A51" s="268" t="s">
        <v>162</v>
      </c>
      <c r="B51" s="295"/>
      <c r="C51" s="314" t="s">
        <v>364</v>
      </c>
      <c r="D51" s="288"/>
      <c r="E51" s="288"/>
      <c r="F51" s="288"/>
      <c r="G51" s="288"/>
      <c r="H51" s="288"/>
      <c r="I51" s="289"/>
      <c r="J51" s="26"/>
    </row>
    <row r="52" spans="1:10">
      <c r="A52" s="87"/>
      <c r="B52" s="37"/>
      <c r="C52" s="29"/>
      <c r="D52" s="29"/>
      <c r="E52" s="29"/>
      <c r="F52" s="29"/>
      <c r="G52" s="29"/>
      <c r="H52" s="29"/>
      <c r="I52" s="88"/>
      <c r="J52" s="26"/>
    </row>
    <row r="53" spans="1:10">
      <c r="A53" s="261" t="s">
        <v>258</v>
      </c>
      <c r="B53" s="262"/>
      <c r="C53" s="287" t="s">
        <v>365</v>
      </c>
      <c r="D53" s="288"/>
      <c r="E53" s="288"/>
      <c r="F53" s="288"/>
      <c r="G53" s="288"/>
      <c r="H53" s="288"/>
      <c r="I53" s="289"/>
      <c r="J53" s="26"/>
    </row>
    <row r="54" spans="1:10">
      <c r="A54" s="108"/>
      <c r="B54" s="34"/>
      <c r="C54" s="313" t="s">
        <v>0</v>
      </c>
      <c r="D54" s="313"/>
      <c r="E54" s="313"/>
      <c r="F54" s="313"/>
      <c r="G54" s="313"/>
      <c r="H54" s="313"/>
      <c r="I54" s="109"/>
      <c r="J54" s="26"/>
    </row>
    <row r="55" spans="1:10">
      <c r="A55" s="108"/>
      <c r="B55" s="34"/>
      <c r="C55" s="49"/>
      <c r="D55" s="49"/>
      <c r="E55" s="49"/>
      <c r="F55" s="49"/>
      <c r="G55" s="49"/>
      <c r="H55" s="49"/>
      <c r="I55" s="109"/>
      <c r="J55" s="26"/>
    </row>
    <row r="56" spans="1:10">
      <c r="A56" s="108"/>
      <c r="B56" s="305" t="s">
        <v>79</v>
      </c>
      <c r="C56" s="306"/>
      <c r="D56" s="306"/>
      <c r="E56" s="306"/>
      <c r="F56" s="61"/>
      <c r="G56" s="61"/>
      <c r="H56" s="61"/>
      <c r="I56" s="110"/>
      <c r="J56" s="26"/>
    </row>
    <row r="57" spans="1:10">
      <c r="A57" s="108"/>
      <c r="B57" s="307" t="s">
        <v>338</v>
      </c>
      <c r="C57" s="308"/>
      <c r="D57" s="308"/>
      <c r="E57" s="308"/>
      <c r="F57" s="308"/>
      <c r="G57" s="308"/>
      <c r="H57" s="308"/>
      <c r="I57" s="309"/>
      <c r="J57" s="26"/>
    </row>
    <row r="58" spans="1:10">
      <c r="A58" s="108"/>
      <c r="B58" s="307" t="s">
        <v>339</v>
      </c>
      <c r="C58" s="308"/>
      <c r="D58" s="308"/>
      <c r="E58" s="308"/>
      <c r="F58" s="308"/>
      <c r="G58" s="308"/>
      <c r="H58" s="308"/>
      <c r="I58" s="110"/>
      <c r="J58" s="26"/>
    </row>
    <row r="59" spans="1:10">
      <c r="A59" s="108"/>
      <c r="B59" s="307" t="s">
        <v>340</v>
      </c>
      <c r="C59" s="308"/>
      <c r="D59" s="308"/>
      <c r="E59" s="308"/>
      <c r="F59" s="308"/>
      <c r="G59" s="308"/>
      <c r="H59" s="308"/>
      <c r="I59" s="309"/>
      <c r="J59" s="26"/>
    </row>
    <row r="60" spans="1:10">
      <c r="A60" s="108"/>
      <c r="B60" s="307" t="s">
        <v>341</v>
      </c>
      <c r="C60" s="308"/>
      <c r="D60" s="308"/>
      <c r="E60" s="308"/>
      <c r="F60" s="308"/>
      <c r="G60" s="308"/>
      <c r="H60" s="308"/>
      <c r="I60" s="309"/>
      <c r="J60" s="26"/>
    </row>
    <row r="61" spans="1:10">
      <c r="A61" s="108"/>
      <c r="B61" s="59"/>
      <c r="C61" s="59"/>
      <c r="D61" s="59"/>
      <c r="E61" s="59"/>
      <c r="F61" s="59"/>
      <c r="G61" s="59"/>
      <c r="H61" s="60"/>
      <c r="I61" s="111"/>
      <c r="J61" s="26"/>
    </row>
    <row r="62" spans="1:10" ht="13.5" thickBot="1">
      <c r="A62" s="112" t="s">
        <v>80</v>
      </c>
      <c r="B62" s="29"/>
      <c r="C62" s="29"/>
      <c r="D62" s="29"/>
      <c r="E62" s="29"/>
      <c r="F62" s="29"/>
      <c r="G62" s="50"/>
      <c r="H62" s="51"/>
      <c r="I62" s="113"/>
      <c r="J62" s="26"/>
    </row>
    <row r="63" spans="1:10">
      <c r="A63" s="83"/>
      <c r="B63" s="29"/>
      <c r="C63" s="29"/>
      <c r="D63" s="29"/>
      <c r="E63" s="34" t="s">
        <v>152</v>
      </c>
      <c r="F63" s="93"/>
      <c r="G63" s="310" t="s">
        <v>153</v>
      </c>
      <c r="H63" s="311"/>
      <c r="I63" s="312"/>
      <c r="J63" s="26"/>
    </row>
    <row r="64" spans="1:10">
      <c r="A64" s="114"/>
      <c r="B64" s="115"/>
      <c r="C64" s="116"/>
      <c r="D64" s="116"/>
      <c r="E64" s="116"/>
      <c r="F64" s="116"/>
      <c r="G64" s="303"/>
      <c r="H64" s="304"/>
      <c r="I64" s="117"/>
      <c r="J64" s="26"/>
    </row>
  </sheetData>
  <mergeCells count="73">
    <mergeCell ref="A47:B47"/>
    <mergeCell ref="C47:I47"/>
    <mergeCell ref="A49:B49"/>
    <mergeCell ref="C49:E49"/>
    <mergeCell ref="G64:H64"/>
    <mergeCell ref="B56:E56"/>
    <mergeCell ref="B57:I57"/>
    <mergeCell ref="B58:H58"/>
    <mergeCell ref="B59:I59"/>
    <mergeCell ref="B60:I60"/>
    <mergeCell ref="G63:I63"/>
    <mergeCell ref="H49:I49"/>
    <mergeCell ref="C54:H54"/>
    <mergeCell ref="A51:B51"/>
    <mergeCell ref="C51:I51"/>
    <mergeCell ref="A53:B53"/>
    <mergeCell ref="C38:D38"/>
    <mergeCell ref="F38:G38"/>
    <mergeCell ref="A41:D41"/>
    <mergeCell ref="E41:G41"/>
    <mergeCell ref="H41:I41"/>
    <mergeCell ref="A45:B45"/>
    <mergeCell ref="C45:D45"/>
    <mergeCell ref="F45:I45"/>
    <mergeCell ref="C46:D46"/>
    <mergeCell ref="F46:G46"/>
    <mergeCell ref="C53:I53"/>
    <mergeCell ref="A31:D31"/>
    <mergeCell ref="E31:G31"/>
    <mergeCell ref="H31:I31"/>
    <mergeCell ref="A39:D39"/>
    <mergeCell ref="E39:G39"/>
    <mergeCell ref="H39:I39"/>
    <mergeCell ref="D32:G32"/>
    <mergeCell ref="A33:D33"/>
    <mergeCell ref="E33:G33"/>
    <mergeCell ref="H33:I33"/>
    <mergeCell ref="A35:D35"/>
    <mergeCell ref="E35:G35"/>
    <mergeCell ref="H35:I35"/>
    <mergeCell ref="A37:D37"/>
    <mergeCell ref="E37:G37"/>
    <mergeCell ref="H37:I37"/>
    <mergeCell ref="G23:H23"/>
    <mergeCell ref="A25:B25"/>
    <mergeCell ref="D25:G25"/>
    <mergeCell ref="A29:D29"/>
    <mergeCell ref="E29:G29"/>
    <mergeCell ref="H29:I29"/>
    <mergeCell ref="A27:B27"/>
    <mergeCell ref="G27:H27"/>
    <mergeCell ref="A23:B23"/>
    <mergeCell ref="D23:F23"/>
    <mergeCell ref="C17:I17"/>
    <mergeCell ref="A19:B19"/>
    <mergeCell ref="C19:I19"/>
    <mergeCell ref="A21:B21"/>
    <mergeCell ref="C21:I21"/>
    <mergeCell ref="A17:B17"/>
    <mergeCell ref="F15:I15"/>
    <mergeCell ref="A13:C13"/>
    <mergeCell ref="A10:B11"/>
    <mergeCell ref="C10:D10"/>
    <mergeCell ref="A12:B12"/>
    <mergeCell ref="C12:I12"/>
    <mergeCell ref="A15:B15"/>
    <mergeCell ref="C15:D15"/>
    <mergeCell ref="A8:B8"/>
    <mergeCell ref="C8:D8"/>
    <mergeCell ref="A2:D2"/>
    <mergeCell ref="A4:I4"/>
    <mergeCell ref="A6:B6"/>
    <mergeCell ref="C6:D6"/>
  </mergeCells>
  <phoneticPr fontId="3" type="noConversion"/>
  <conditionalFormatting sqref="H30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dataValidations count="1">
    <dataValidation allowBlank="1" sqref="A1:XFD1048576"/>
  </dataValidations>
  <hyperlinks>
    <hyperlink ref="C19" r:id="rId1"/>
    <hyperlink ref="C21" r:id="rId2"/>
    <hyperlink ref="C51" r:id="rId3"/>
  </hyperlinks>
  <pageMargins left="0.75" right="0.75" top="1" bottom="1" header="0.5" footer="0.5"/>
  <pageSetup paperSize="9" scale="75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L133"/>
  <sheetViews>
    <sheetView zoomScaleSheetLayoutView="100" workbookViewId="0">
      <selection activeCell="N18" sqref="N18"/>
    </sheetView>
  </sheetViews>
  <sheetFormatPr defaultRowHeight="12.75"/>
  <cols>
    <col min="1" max="4" width="9.140625" style="119"/>
    <col min="5" max="5" width="20.85546875" style="119" customWidth="1"/>
    <col min="6" max="7" width="9.140625" style="119"/>
    <col min="8" max="8" width="12.7109375" style="119" bestFit="1" customWidth="1"/>
    <col min="9" max="9" width="12.28515625" style="119" bestFit="1" customWidth="1"/>
    <col min="10" max="10" width="9.140625" style="119"/>
    <col min="11" max="11" width="12.7109375" style="119" bestFit="1" customWidth="1"/>
    <col min="12" max="12" width="12.28515625" style="119" bestFit="1" customWidth="1"/>
    <col min="13" max="16384" width="9.140625" style="119"/>
  </cols>
  <sheetData>
    <row r="1" spans="1:12" ht="18.75" customHeight="1">
      <c r="A1" s="351" t="s">
        <v>174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118"/>
    </row>
    <row r="2" spans="1:12">
      <c r="A2" s="353" t="s">
        <v>403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118"/>
    </row>
    <row r="3" spans="1:12">
      <c r="A3" s="58"/>
      <c r="B3" s="120"/>
      <c r="C3" s="120"/>
      <c r="D3" s="120"/>
      <c r="E3" s="120"/>
      <c r="F3" s="339"/>
      <c r="G3" s="339"/>
      <c r="H3" s="21"/>
      <c r="I3" s="120"/>
      <c r="J3" s="120"/>
      <c r="K3" s="339" t="s">
        <v>57</v>
      </c>
      <c r="L3" s="339"/>
    </row>
    <row r="4" spans="1:12">
      <c r="A4" s="349" t="s">
        <v>2</v>
      </c>
      <c r="B4" s="350"/>
      <c r="C4" s="350"/>
      <c r="D4" s="350"/>
      <c r="E4" s="350"/>
      <c r="F4" s="349" t="s">
        <v>192</v>
      </c>
      <c r="G4" s="349" t="s">
        <v>343</v>
      </c>
      <c r="H4" s="350"/>
      <c r="I4" s="350"/>
      <c r="J4" s="349" t="s">
        <v>344</v>
      </c>
      <c r="K4" s="350"/>
      <c r="L4" s="350"/>
    </row>
    <row r="5" spans="1:12">
      <c r="A5" s="350"/>
      <c r="B5" s="350"/>
      <c r="C5" s="350"/>
      <c r="D5" s="350"/>
      <c r="E5" s="350"/>
      <c r="F5" s="350"/>
      <c r="G5" s="128" t="s">
        <v>331</v>
      </c>
      <c r="H5" s="128" t="s">
        <v>332</v>
      </c>
      <c r="I5" s="128" t="s">
        <v>333</v>
      </c>
      <c r="J5" s="128" t="s">
        <v>331</v>
      </c>
      <c r="K5" s="128" t="s">
        <v>332</v>
      </c>
      <c r="L5" s="128" t="s">
        <v>333</v>
      </c>
    </row>
    <row r="6" spans="1:12">
      <c r="A6" s="349">
        <v>1</v>
      </c>
      <c r="B6" s="349"/>
      <c r="C6" s="349"/>
      <c r="D6" s="349"/>
      <c r="E6" s="349"/>
      <c r="F6" s="129">
        <v>2</v>
      </c>
      <c r="G6" s="129">
        <v>3</v>
      </c>
      <c r="H6" s="129">
        <v>4</v>
      </c>
      <c r="I6" s="129" t="s">
        <v>55</v>
      </c>
      <c r="J6" s="129">
        <v>6</v>
      </c>
      <c r="K6" s="129">
        <v>7</v>
      </c>
      <c r="L6" s="129" t="s">
        <v>56</v>
      </c>
    </row>
    <row r="7" spans="1:12">
      <c r="A7" s="343" t="s">
        <v>3</v>
      </c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345"/>
    </row>
    <row r="8" spans="1:12">
      <c r="A8" s="346" t="s">
        <v>367</v>
      </c>
      <c r="B8" s="347"/>
      <c r="C8" s="347"/>
      <c r="D8" s="347"/>
      <c r="E8" s="348"/>
      <c r="F8" s="156">
        <v>1</v>
      </c>
      <c r="G8" s="121">
        <f>G9+G10</f>
        <v>0</v>
      </c>
      <c r="H8" s="122">
        <f>H9+H10</f>
        <v>0</v>
      </c>
      <c r="I8" s="123">
        <f>SUM(G8:H8)</f>
        <v>0</v>
      </c>
      <c r="J8" s="121">
        <f>J9+J10</f>
        <v>0</v>
      </c>
      <c r="K8" s="122">
        <f>K9+K10</f>
        <v>0</v>
      </c>
      <c r="L8" s="123">
        <f>SUM(J8:K8)</f>
        <v>0</v>
      </c>
    </row>
    <row r="9" spans="1:12">
      <c r="A9" s="340" t="s">
        <v>282</v>
      </c>
      <c r="B9" s="341"/>
      <c r="C9" s="341"/>
      <c r="D9" s="341"/>
      <c r="E9" s="342"/>
      <c r="F9" s="157">
        <v>2</v>
      </c>
      <c r="G9" s="5"/>
      <c r="H9" s="6"/>
      <c r="I9" s="124">
        <f>SUM(G9:H9)</f>
        <v>0</v>
      </c>
      <c r="J9" s="5"/>
      <c r="K9" s="6"/>
      <c r="L9" s="124">
        <f>SUM(J9:K9)</f>
        <v>0</v>
      </c>
    </row>
    <row r="10" spans="1:12">
      <c r="A10" s="340" t="s">
        <v>283</v>
      </c>
      <c r="B10" s="341"/>
      <c r="C10" s="341"/>
      <c r="D10" s="341"/>
      <c r="E10" s="342"/>
      <c r="F10" s="157">
        <v>3</v>
      </c>
      <c r="G10" s="5"/>
      <c r="H10" s="198"/>
      <c r="I10" s="199">
        <f>SUM(G10:H10)</f>
        <v>0</v>
      </c>
      <c r="J10" s="200"/>
      <c r="K10" s="198"/>
      <c r="L10" s="199">
        <f>SUM(J10:K10)</f>
        <v>0</v>
      </c>
    </row>
    <row r="11" spans="1:12">
      <c r="A11" s="321" t="s">
        <v>368</v>
      </c>
      <c r="B11" s="322"/>
      <c r="C11" s="322"/>
      <c r="D11" s="322"/>
      <c r="E11" s="323"/>
      <c r="F11" s="165">
        <v>4</v>
      </c>
      <c r="G11" s="161">
        <f>G12+G13</f>
        <v>0</v>
      </c>
      <c r="H11" s="201">
        <f>IF(ISERROR(ROUND(H12+H13,2)),"",ROUND(H12+H13,2))</f>
        <v>16034793.539999999</v>
      </c>
      <c r="I11" s="202">
        <f>IF(ISERROR(ROUND(IF((G11+H11)=SUM(I12:I13),(G11+H11),FALSE),2)),"",ROUND(IF((G11+H11)=SUM(I12:I13),(G11+H11),FALSE),2))</f>
        <v>16034793.539999999</v>
      </c>
      <c r="J11" s="161">
        <f>J12+J13</f>
        <v>0</v>
      </c>
      <c r="K11" s="201">
        <f>IF(ISERROR(ROUND(K12+K13,2)),"",ROUND(K12+K13,2))</f>
        <v>15447418.07</v>
      </c>
      <c r="L11" s="203">
        <f>IF(ISERROR(ROUND(IF((J11+K11)=SUM(L12:L13),(J11+K11),FALSE),2)),"",ROUND(IF((J11+K11)=SUM(L12:L13),(J11+K11),FALSE),2))</f>
        <v>15447418.07</v>
      </c>
    </row>
    <row r="12" spans="1:12">
      <c r="A12" s="321" t="s">
        <v>284</v>
      </c>
      <c r="B12" s="322"/>
      <c r="C12" s="322"/>
      <c r="D12" s="322"/>
      <c r="E12" s="323"/>
      <c r="F12" s="165">
        <v>5</v>
      </c>
      <c r="G12" s="158"/>
      <c r="H12" s="201">
        <v>14987536.08</v>
      </c>
      <c r="I12" s="164">
        <f>IF(ISERROR(ROUND(G12+H12,2)),"",ROUND(G12+H12,2))</f>
        <v>14987536.08</v>
      </c>
      <c r="J12" s="158"/>
      <c r="K12" s="201">
        <v>14900583.220000001</v>
      </c>
      <c r="L12" s="164">
        <f>IF(ISERROR(ROUND(J12+K12,2)),"",ROUND(J12+K12,2))</f>
        <v>14900583.220000001</v>
      </c>
    </row>
    <row r="13" spans="1:12">
      <c r="A13" s="321" t="s">
        <v>285</v>
      </c>
      <c r="B13" s="322"/>
      <c r="C13" s="322"/>
      <c r="D13" s="322"/>
      <c r="E13" s="323"/>
      <c r="F13" s="165">
        <v>6</v>
      </c>
      <c r="G13" s="158"/>
      <c r="H13" s="201">
        <v>1047257.46</v>
      </c>
      <c r="I13" s="164">
        <f>IF(ISERROR(ROUND(G13+H13,2)),"",ROUND(G13+H13,2))</f>
        <v>1047257.46</v>
      </c>
      <c r="J13" s="158"/>
      <c r="K13" s="201">
        <v>546834.85</v>
      </c>
      <c r="L13" s="164">
        <f>IF(ISERROR(ROUND(J13+K13,2)),"",ROUND(J13+K13,2))</f>
        <v>546834.85</v>
      </c>
    </row>
    <row r="14" spans="1:12">
      <c r="A14" s="321" t="s">
        <v>369</v>
      </c>
      <c r="B14" s="322"/>
      <c r="C14" s="322"/>
      <c r="D14" s="322"/>
      <c r="E14" s="323"/>
      <c r="F14" s="165">
        <v>7</v>
      </c>
      <c r="G14" s="161">
        <f>G15+G16+G17</f>
        <v>0</v>
      </c>
      <c r="H14" s="170">
        <f>IF(ISERROR(ROUND(H15+H16+H17,2)),"",ROUND(H15+H16+H17,2))</f>
        <v>275930179.02999997</v>
      </c>
      <c r="I14" s="171">
        <f>IF(ISERROR(ROUND(IF((G14+H14)=SUM(I15:I17),(G14+H14),FALSE),2)),"",ROUND(IF((G14+H14)=SUM(I15:I17),(G14+H14),FALSE),2))</f>
        <v>275930179.02999997</v>
      </c>
      <c r="J14" s="161">
        <f>J15+J16+J17</f>
        <v>0</v>
      </c>
      <c r="K14" s="170">
        <f>IF(ISERROR(ROUND(K15+K16+K17,2)),"",ROUND(K15+K16+K17,2))</f>
        <v>269866224.80000001</v>
      </c>
      <c r="L14" s="160">
        <f>IF(ISERROR(ROUND(IF((J14+K14)=SUM(L15:L17),(J14+K14),FALSE),2)),"",ROUND(IF((J14+K14)=SUM(L15:L17),(J14+K14),FALSE),2))</f>
        <v>269866224.80000001</v>
      </c>
    </row>
    <row r="15" spans="1:12">
      <c r="A15" s="321" t="s">
        <v>286</v>
      </c>
      <c r="B15" s="322"/>
      <c r="C15" s="322"/>
      <c r="D15" s="322"/>
      <c r="E15" s="323"/>
      <c r="F15" s="165">
        <v>8</v>
      </c>
      <c r="G15" s="158"/>
      <c r="H15" s="168">
        <v>260813097.75</v>
      </c>
      <c r="I15" s="164">
        <f>IF(ISERROR(ROUND(G15+H15,2)),"",ROUND(G15+H15,2))</f>
        <v>260813097.75</v>
      </c>
      <c r="J15" s="158"/>
      <c r="K15" s="163">
        <v>257808233.94999999</v>
      </c>
      <c r="L15" s="164">
        <f>IF(ISERROR(ROUND(J15+K15,2)),"",ROUND(J15+K15,2))</f>
        <v>257808233.94999999</v>
      </c>
    </row>
    <row r="16" spans="1:12">
      <c r="A16" s="321" t="s">
        <v>287</v>
      </c>
      <c r="B16" s="322"/>
      <c r="C16" s="322"/>
      <c r="D16" s="322"/>
      <c r="E16" s="323"/>
      <c r="F16" s="165">
        <v>9</v>
      </c>
      <c r="G16" s="158"/>
      <c r="H16" s="172">
        <v>15117081.279999999</v>
      </c>
      <c r="I16" s="164">
        <f>IF(ISERROR(ROUND(G16+H16,2)),"",ROUND(G16+H16,2))</f>
        <v>15117081.279999999</v>
      </c>
      <c r="J16" s="158"/>
      <c r="K16" s="173">
        <v>12057990.85</v>
      </c>
      <c r="L16" s="164">
        <f>IF(ISERROR(ROUND(J16+K16,2)),"",ROUND(J16+K16,2))</f>
        <v>12057990.85</v>
      </c>
    </row>
    <row r="17" spans="1:12">
      <c r="A17" s="321" t="s">
        <v>288</v>
      </c>
      <c r="B17" s="322"/>
      <c r="C17" s="322"/>
      <c r="D17" s="322"/>
      <c r="E17" s="323"/>
      <c r="F17" s="165">
        <v>10</v>
      </c>
      <c r="G17" s="158"/>
      <c r="H17" s="169">
        <v>0</v>
      </c>
      <c r="I17" s="164">
        <f>IF(ISERROR(ROUND(G17+H17,2)),"",ROUND(G17+H17,2))</f>
        <v>0</v>
      </c>
      <c r="J17" s="158"/>
      <c r="K17" s="159">
        <v>0</v>
      </c>
      <c r="L17" s="164">
        <f>IF(ISERROR(ROUND(J17+K17,2)),"",ROUND(J17+K17,2))</f>
        <v>0</v>
      </c>
    </row>
    <row r="18" spans="1:12">
      <c r="A18" s="321" t="s">
        <v>370</v>
      </c>
      <c r="B18" s="322"/>
      <c r="C18" s="322"/>
      <c r="D18" s="322"/>
      <c r="E18" s="323"/>
      <c r="F18" s="165">
        <v>11</v>
      </c>
      <c r="G18" s="161">
        <f>G19+G20+G24+G43</f>
        <v>0</v>
      </c>
      <c r="H18" s="170">
        <f>IF(ISERROR(ROUND(H19+H20+H24+H43,2)),"",ROUND(H19+H20+H24+H43,2))</f>
        <v>1351652498.3599999</v>
      </c>
      <c r="I18" s="171">
        <f>IF(ISERROR(ROUND(IF((G18+H18)=(I19+I20+I24+I43),(G18+H18),FALSE),2)),"",ROUND(IF((G18+H18)=(I19+I20+I24+I43),(G18+H18),FALSE),2))</f>
        <v>1351652498.3599999</v>
      </c>
      <c r="J18" s="161">
        <f>J19+J20+J24+J43</f>
        <v>0</v>
      </c>
      <c r="K18" s="170">
        <f>IF(ISERROR(ROUND(K19+K20+K24+K43,2)),"",ROUND(K19+K20+K24+K43,2))</f>
        <v>1404433001.96</v>
      </c>
      <c r="L18" s="160">
        <f>IF(ISERROR(ROUND(IF((J18+K18)=(L19+L20+L24+L43),(J18+K18),FALSE),2)),"",ROUND(IF((J18+K18)=(L19+L20+L24+L43),(J18+K18),FALSE),2))</f>
        <v>1404433001.96</v>
      </c>
    </row>
    <row r="19" spans="1:12" ht="25.5" customHeight="1">
      <c r="A19" s="321" t="s">
        <v>289</v>
      </c>
      <c r="B19" s="322"/>
      <c r="C19" s="322"/>
      <c r="D19" s="322"/>
      <c r="E19" s="323"/>
      <c r="F19" s="165">
        <v>12</v>
      </c>
      <c r="G19" s="158"/>
      <c r="H19" s="174">
        <v>368879398.99000001</v>
      </c>
      <c r="I19" s="164">
        <f>IF(ISERROR(ROUND(G19+H19,2)),"",ROUND(G19+H19,2))</f>
        <v>368879398.99000001</v>
      </c>
      <c r="J19" s="158"/>
      <c r="K19" s="175">
        <v>372078450.02999997</v>
      </c>
      <c r="L19" s="164">
        <f>IF(ISERROR(ROUND(J19+K19,2)),"",ROUND(J19+K19,2))</f>
        <v>372078450.02999997</v>
      </c>
    </row>
    <row r="20" spans="1:12" ht="21" customHeight="1">
      <c r="A20" s="321" t="s">
        <v>371</v>
      </c>
      <c r="B20" s="322"/>
      <c r="C20" s="322"/>
      <c r="D20" s="322"/>
      <c r="E20" s="323"/>
      <c r="F20" s="165">
        <v>13</v>
      </c>
      <c r="G20" s="161">
        <f>SUM(G21:G23)</f>
        <v>0</v>
      </c>
      <c r="H20" s="176">
        <f>IF(ISERROR(ROUND(H21+H22+H23,2)),"",ROUND(H21+H22+H23,2))</f>
        <v>0</v>
      </c>
      <c r="I20" s="177">
        <f>IF(ISERROR(ROUND(IF((G20+H20)=SUM(I21:I23),(G20+H20),FALSE),2)),"",ROUND(IF((G20+H20)=SUM(I21:I23),(G20+H20),FALSE),2))</f>
        <v>0</v>
      </c>
      <c r="J20" s="161">
        <f>SUM(J21:J23)</f>
        <v>0</v>
      </c>
      <c r="K20" s="176">
        <v>0</v>
      </c>
      <c r="L20" s="164">
        <f>IF(ISERROR(ROUND(IF((J20+K20)=SUM(L21:L23),(J20+K20),FALSE),2)),"",ROUND(IF((J20+K20)=SUM(L21:L23),(J20+K20),FALSE),2))</f>
        <v>0</v>
      </c>
    </row>
    <row r="21" spans="1:12">
      <c r="A21" s="321" t="s">
        <v>290</v>
      </c>
      <c r="B21" s="322"/>
      <c r="C21" s="322"/>
      <c r="D21" s="322"/>
      <c r="E21" s="323"/>
      <c r="F21" s="165">
        <v>14</v>
      </c>
      <c r="G21" s="158"/>
      <c r="H21" s="163">
        <v>0</v>
      </c>
      <c r="I21" s="164">
        <f>IF(ISERROR(ROUND(G21+H21,2)),"",ROUND(G21+H21,2))</f>
        <v>0</v>
      </c>
      <c r="J21" s="158"/>
      <c r="K21" s="163">
        <v>0</v>
      </c>
      <c r="L21" s="164">
        <f>IF(ISERROR(ROUND(J21+K21,2)),"",ROUND(J21+K21,2))</f>
        <v>0</v>
      </c>
    </row>
    <row r="22" spans="1:12">
      <c r="A22" s="321" t="s">
        <v>291</v>
      </c>
      <c r="B22" s="322"/>
      <c r="C22" s="322"/>
      <c r="D22" s="322"/>
      <c r="E22" s="323"/>
      <c r="F22" s="165">
        <v>15</v>
      </c>
      <c r="G22" s="158"/>
      <c r="H22" s="173">
        <v>0</v>
      </c>
      <c r="I22" s="164">
        <f>IF(ISERROR(ROUND(G22+H22,2)),"",ROUND(G22+H22,2))</f>
        <v>0</v>
      </c>
      <c r="J22" s="158"/>
      <c r="K22" s="173">
        <v>0</v>
      </c>
      <c r="L22" s="164">
        <f>IF(ISERROR(ROUND(J22+K22,2)),"",ROUND(J22+K22,2))</f>
        <v>0</v>
      </c>
    </row>
    <row r="23" spans="1:12">
      <c r="A23" s="321" t="s">
        <v>292</v>
      </c>
      <c r="B23" s="322"/>
      <c r="C23" s="322"/>
      <c r="D23" s="322"/>
      <c r="E23" s="323"/>
      <c r="F23" s="165">
        <v>16</v>
      </c>
      <c r="G23" s="158"/>
      <c r="H23" s="159">
        <v>0</v>
      </c>
      <c r="I23" s="164">
        <f>IF(ISERROR(ROUND(G23+H23,2)),"",ROUND(G23+H23,2))</f>
        <v>0</v>
      </c>
      <c r="J23" s="158"/>
      <c r="K23" s="159">
        <v>0</v>
      </c>
      <c r="L23" s="164">
        <f>IF(ISERROR(ROUND(J23+K23,2)),"",ROUND(J23+K23,2))</f>
        <v>0</v>
      </c>
    </row>
    <row r="24" spans="1:12">
      <c r="A24" s="321" t="s">
        <v>372</v>
      </c>
      <c r="B24" s="322"/>
      <c r="C24" s="322"/>
      <c r="D24" s="322"/>
      <c r="E24" s="323"/>
      <c r="F24" s="165">
        <v>17</v>
      </c>
      <c r="G24" s="161">
        <f>G25+G28+G33+G39</f>
        <v>0</v>
      </c>
      <c r="H24" s="177">
        <f>IF(ISERROR(ROUND(H25+H28+H33+H39,2)),"",ROUND(H25+H28+H33+H39,2))</f>
        <v>982773099.37</v>
      </c>
      <c r="I24" s="177">
        <f>IF(ISERROR(ROUND(IF((G24+H24)=(I25+I28+I33+I39),(G24+H24),FALSE),2)),"",ROUND(IF((G24+H24)=(I25+I28+I33+I39),(G24+H24),FALSE),2))</f>
        <v>982773099.37</v>
      </c>
      <c r="J24" s="161">
        <f>J25+J28+J33+J39</f>
        <v>0</v>
      </c>
      <c r="K24" s="177">
        <f>IF(ISERROR(ROUND(K25+K28+K33+K39,2)),"",ROUND(K25+K28+K33+K39,2))</f>
        <v>1032354551.9299999</v>
      </c>
      <c r="L24" s="164">
        <f>IF(ISERROR(ROUND(IF((J24+K24)=(L25+L28+L33+L39),(J24+K24),FALSE),2)),"",ROUND(IF((J24+K24)=(L25+L28+L33+L39),(J24+K24),FALSE),2))</f>
        <v>1032354551.9299999</v>
      </c>
    </row>
    <row r="25" spans="1:12">
      <c r="A25" s="321" t="s">
        <v>154</v>
      </c>
      <c r="B25" s="322"/>
      <c r="C25" s="322"/>
      <c r="D25" s="322"/>
      <c r="E25" s="323"/>
      <c r="F25" s="165">
        <v>18</v>
      </c>
      <c r="G25" s="161">
        <f>G26+G27</f>
        <v>0</v>
      </c>
      <c r="H25" s="178">
        <f>IF(ISERROR(ROUND(H26+H27,2)),"",ROUND(H26+H27,2))</f>
        <v>0</v>
      </c>
      <c r="I25" s="177">
        <f>IF(ISERROR(ROUND(IF((G25+H25)=SUM(I26:I27),(G25+H25),FALSE),2)),"",ROUND(IF((G25+H25)=SUM(I26:I27),(G25+H25),FALSE),2))</f>
        <v>0</v>
      </c>
      <c r="J25" s="161">
        <f>J26+J27</f>
        <v>0</v>
      </c>
      <c r="K25" s="176">
        <v>0</v>
      </c>
      <c r="L25" s="164">
        <f>IF(ISERROR(ROUND(IF((J25+K25)=SUM(L26:L27),(J25+K25),FALSE),2)),"",ROUND(IF((J25+K25)=SUM(L26:L27),(J25+K25),FALSE),2))</f>
        <v>0</v>
      </c>
    </row>
    <row r="26" spans="1:12" ht="22.5" customHeight="1">
      <c r="A26" s="321" t="s">
        <v>293</v>
      </c>
      <c r="B26" s="322"/>
      <c r="C26" s="322"/>
      <c r="D26" s="322"/>
      <c r="E26" s="323"/>
      <c r="F26" s="165">
        <v>19</v>
      </c>
      <c r="G26" s="158"/>
      <c r="H26" s="163">
        <v>0</v>
      </c>
      <c r="I26" s="164">
        <f>IF(ISERROR(ROUND(G26+H26,2)),"",ROUND(G26+H26,2))</f>
        <v>0</v>
      </c>
      <c r="J26" s="158"/>
      <c r="K26" s="163">
        <v>0</v>
      </c>
      <c r="L26" s="164">
        <f>IF(ISERROR(ROUND(J26+K26,2)),"",ROUND(J26+K26,2))</f>
        <v>0</v>
      </c>
    </row>
    <row r="27" spans="1:12">
      <c r="A27" s="321" t="s">
        <v>294</v>
      </c>
      <c r="B27" s="322"/>
      <c r="C27" s="322"/>
      <c r="D27" s="322"/>
      <c r="E27" s="323"/>
      <c r="F27" s="165">
        <v>20</v>
      </c>
      <c r="G27" s="158"/>
      <c r="H27" s="159">
        <v>0</v>
      </c>
      <c r="I27" s="164">
        <f>IF(ISERROR(ROUND(G27+H27,2)),"",ROUND(G27+H27,2))</f>
        <v>0</v>
      </c>
      <c r="J27" s="158"/>
      <c r="K27" s="159">
        <v>0</v>
      </c>
      <c r="L27" s="164">
        <f>IF(ISERROR(ROUND(J27+K27,2)),"",ROUND(J27+K27,2))</f>
        <v>0</v>
      </c>
    </row>
    <row r="28" spans="1:12">
      <c r="A28" s="321" t="s">
        <v>155</v>
      </c>
      <c r="B28" s="322"/>
      <c r="C28" s="322"/>
      <c r="D28" s="322"/>
      <c r="E28" s="323"/>
      <c r="F28" s="165">
        <v>21</v>
      </c>
      <c r="G28" s="161">
        <f>SUM(G29:G32)</f>
        <v>0</v>
      </c>
      <c r="H28" s="179">
        <f>IF(ISERROR(ROUND(SUM(H29:H32),2)),"",ROUND(SUM(H29:H32),2))</f>
        <v>615411926.23000002</v>
      </c>
      <c r="I28" s="177">
        <f>IF(ISERROR(ROUND(IF((G28+H28)=SUM(I29:I32),(G28+H28),FALSE),2)),"",ROUND(IF((G28+H28)=SUM(I29:I32),(G28+H28),FALSE),2))</f>
        <v>615411926.23000002</v>
      </c>
      <c r="J28" s="161">
        <f>SUM(J29:J32)</f>
        <v>0</v>
      </c>
      <c r="K28" s="179">
        <f>IF(ISERROR(ROUND(SUM(K29:K32),2)),"",ROUND(SUM(K29:K32),2))</f>
        <v>664990505.03999996</v>
      </c>
      <c r="L28" s="164">
        <f>IF(ISERROR(ROUND(IF((J28+K28)=SUM(L29:L32),(J28+K28),FALSE),2)),"",ROUND(IF((J28+K28)=SUM(L29:L32),(J28+K28),FALSE),2))</f>
        <v>664990505.03999996</v>
      </c>
    </row>
    <row r="29" spans="1:12">
      <c r="A29" s="321" t="s">
        <v>295</v>
      </c>
      <c r="B29" s="322"/>
      <c r="C29" s="322"/>
      <c r="D29" s="322"/>
      <c r="E29" s="323"/>
      <c r="F29" s="165">
        <v>22</v>
      </c>
      <c r="G29" s="158"/>
      <c r="H29" s="168">
        <v>425247215.25</v>
      </c>
      <c r="I29" s="164">
        <f>IF(ISERROR(ROUND(G29+H29,2)),"",ROUND(G29+H29,2))</f>
        <v>425247215.25</v>
      </c>
      <c r="J29" s="158"/>
      <c r="K29" s="163">
        <v>474654011.99000001</v>
      </c>
      <c r="L29" s="164">
        <f>IF(ISERROR(ROUND(J29+K29,2)),"",ROUND(J29+K29,2))</f>
        <v>474654011.99000001</v>
      </c>
    </row>
    <row r="30" spans="1:12" ht="24" customHeight="1">
      <c r="A30" s="321" t="s">
        <v>296</v>
      </c>
      <c r="B30" s="322"/>
      <c r="C30" s="322"/>
      <c r="D30" s="322"/>
      <c r="E30" s="323"/>
      <c r="F30" s="165">
        <v>23</v>
      </c>
      <c r="G30" s="158"/>
      <c r="H30" s="172">
        <v>127460412.58</v>
      </c>
      <c r="I30" s="164">
        <f>IF(ISERROR(ROUND(G30+H30,2)),"",ROUND(G30+H30,2))</f>
        <v>127460412.58</v>
      </c>
      <c r="J30" s="158"/>
      <c r="K30" s="173">
        <v>125554905.95999999</v>
      </c>
      <c r="L30" s="164">
        <f>IF(ISERROR(ROUND(J30+K30,2)),"",ROUND(J30+K30,2))</f>
        <v>125554905.95999999</v>
      </c>
    </row>
    <row r="31" spans="1:12">
      <c r="A31" s="321" t="s">
        <v>297</v>
      </c>
      <c r="B31" s="322"/>
      <c r="C31" s="322"/>
      <c r="D31" s="322"/>
      <c r="E31" s="323"/>
      <c r="F31" s="165">
        <v>24</v>
      </c>
      <c r="G31" s="158"/>
      <c r="H31" s="172">
        <v>38631405.68</v>
      </c>
      <c r="I31" s="164">
        <f>IF(ISERROR(ROUND(G31+H31,2)),"",ROUND(G31+H31,2))</f>
        <v>38631405.68</v>
      </c>
      <c r="J31" s="158"/>
      <c r="K31" s="173">
        <v>38762796.109999999</v>
      </c>
      <c r="L31" s="164">
        <f>IF(ISERROR(ROUND(J31+K31,2)),"",ROUND(J31+K31,2))</f>
        <v>38762796.109999999</v>
      </c>
    </row>
    <row r="32" spans="1:12">
      <c r="A32" s="321" t="s">
        <v>298</v>
      </c>
      <c r="B32" s="322"/>
      <c r="C32" s="322"/>
      <c r="D32" s="322"/>
      <c r="E32" s="323"/>
      <c r="F32" s="165">
        <v>25</v>
      </c>
      <c r="G32" s="158"/>
      <c r="H32" s="159">
        <v>24072892.719999999</v>
      </c>
      <c r="I32" s="164">
        <f>IF(ISERROR(ROUND(G32+H32,2)),"",ROUND(G32+H32,2))</f>
        <v>24072892.719999999</v>
      </c>
      <c r="J32" s="158"/>
      <c r="K32" s="159">
        <v>26018790.98</v>
      </c>
      <c r="L32" s="164">
        <f>IF(ISERROR(ROUND(J32+K32,2)),"",ROUND(J32+K32,2))</f>
        <v>26018790.98</v>
      </c>
    </row>
    <row r="33" spans="1:12">
      <c r="A33" s="321" t="s">
        <v>156</v>
      </c>
      <c r="B33" s="322"/>
      <c r="C33" s="322"/>
      <c r="D33" s="322"/>
      <c r="E33" s="323"/>
      <c r="F33" s="165">
        <v>26</v>
      </c>
      <c r="G33" s="161">
        <f>SUM(G34:G38)</f>
        <v>0</v>
      </c>
      <c r="H33" s="179">
        <f>IF(ISERROR(ROUND(SUM(H34:H38),2)),"",ROUND(SUM(H34:H38),2))</f>
        <v>0</v>
      </c>
      <c r="I33" s="177">
        <f>IF(ISERROR(ROUND(IF((G33+H33)=SUM(I34:I38),(G33+H33),FALSE),2)),"",ROUND(IF((G33+H33)=SUM(I34:I38),(G33+H33),FALSE),2))</f>
        <v>0</v>
      </c>
      <c r="J33" s="161">
        <f>SUM(J34:J38)</f>
        <v>0</v>
      </c>
      <c r="K33" s="179">
        <v>0</v>
      </c>
      <c r="L33" s="164">
        <f>IF(ISERROR(ROUND(IF((J33+K33)=SUM(L34:L38),(J33+K33),FALSE),2)),"",ROUND(IF((J33+K33)=SUM(L34:L38),(J33+K33),FALSE),2))</f>
        <v>0</v>
      </c>
    </row>
    <row r="34" spans="1:12">
      <c r="A34" s="321" t="s">
        <v>299</v>
      </c>
      <c r="B34" s="322"/>
      <c r="C34" s="322"/>
      <c r="D34" s="322"/>
      <c r="E34" s="323"/>
      <c r="F34" s="165">
        <v>27</v>
      </c>
      <c r="G34" s="158"/>
      <c r="H34" s="163">
        <v>0</v>
      </c>
      <c r="I34" s="164">
        <f>IF(ISERROR(ROUND(G34+H34,2)),"",ROUND(G34+H34,2))</f>
        <v>0</v>
      </c>
      <c r="J34" s="158"/>
      <c r="K34" s="163">
        <v>0</v>
      </c>
      <c r="L34" s="164">
        <f>IF(ISERROR(ROUND(J34+K34,2)),"",ROUND(J34+K34,2))</f>
        <v>0</v>
      </c>
    </row>
    <row r="35" spans="1:12" ht="24" customHeight="1">
      <c r="A35" s="321" t="s">
        <v>300</v>
      </c>
      <c r="B35" s="322"/>
      <c r="C35" s="322"/>
      <c r="D35" s="322"/>
      <c r="E35" s="323"/>
      <c r="F35" s="165">
        <v>28</v>
      </c>
      <c r="G35" s="158"/>
      <c r="H35" s="173">
        <v>0</v>
      </c>
      <c r="I35" s="164">
        <f>IF(ISERROR(ROUND(G35+H35,2)),"",ROUND(G35+H35,2))</f>
        <v>0</v>
      </c>
      <c r="J35" s="158"/>
      <c r="K35" s="173">
        <v>0</v>
      </c>
      <c r="L35" s="164">
        <f>IF(ISERROR(ROUND(J35+K35,2)),"",ROUND(J35+K35,2))</f>
        <v>0</v>
      </c>
    </row>
    <row r="36" spans="1:12">
      <c r="A36" s="321" t="s">
        <v>301</v>
      </c>
      <c r="B36" s="322"/>
      <c r="C36" s="322"/>
      <c r="D36" s="322"/>
      <c r="E36" s="323"/>
      <c r="F36" s="165">
        <v>29</v>
      </c>
      <c r="G36" s="158"/>
      <c r="H36" s="173">
        <v>0</v>
      </c>
      <c r="I36" s="164">
        <f>IF(ISERROR(ROUND(G36+H36,2)),"",ROUND(G36+H36,2))</f>
        <v>0</v>
      </c>
      <c r="J36" s="158"/>
      <c r="K36" s="173">
        <v>0</v>
      </c>
      <c r="L36" s="164">
        <f>IF(ISERROR(ROUND(J36+K36,2)),"",ROUND(J36+K36,2))</f>
        <v>0</v>
      </c>
    </row>
    <row r="37" spans="1:12">
      <c r="A37" s="321" t="s">
        <v>302</v>
      </c>
      <c r="B37" s="322"/>
      <c r="C37" s="322"/>
      <c r="D37" s="322"/>
      <c r="E37" s="323"/>
      <c r="F37" s="165">
        <v>30</v>
      </c>
      <c r="G37" s="158"/>
      <c r="H37" s="173">
        <v>0</v>
      </c>
      <c r="I37" s="164">
        <f>IF(ISERROR(ROUND(G37+H37,2)),"",ROUND(G37+H37,2))</f>
        <v>0</v>
      </c>
      <c r="J37" s="158"/>
      <c r="K37" s="173">
        <v>0</v>
      </c>
      <c r="L37" s="164">
        <f>IF(ISERROR(ROUND(J37+K37,2)),"",ROUND(J37+K37,2))</f>
        <v>0</v>
      </c>
    </row>
    <row r="38" spans="1:12">
      <c r="A38" s="321" t="s">
        <v>303</v>
      </c>
      <c r="B38" s="322"/>
      <c r="C38" s="322"/>
      <c r="D38" s="322"/>
      <c r="E38" s="323"/>
      <c r="F38" s="165">
        <v>31</v>
      </c>
      <c r="G38" s="158"/>
      <c r="H38" s="159">
        <v>0</v>
      </c>
      <c r="I38" s="164">
        <f>IF(ISERROR(ROUND(G38+H38,2)),"",ROUND(G38+H38,2))</f>
        <v>0</v>
      </c>
      <c r="J38" s="158"/>
      <c r="K38" s="159">
        <v>0</v>
      </c>
      <c r="L38" s="164">
        <f>IF(ISERROR(ROUND(J38+K38,2)),"",ROUND(J38+K38,2))</f>
        <v>0</v>
      </c>
    </row>
    <row r="39" spans="1:12">
      <c r="A39" s="321" t="s">
        <v>157</v>
      </c>
      <c r="B39" s="322"/>
      <c r="C39" s="322"/>
      <c r="D39" s="322"/>
      <c r="E39" s="323"/>
      <c r="F39" s="165">
        <v>32</v>
      </c>
      <c r="G39" s="161">
        <f>SUM(G40:G42)</f>
        <v>0</v>
      </c>
      <c r="H39" s="178">
        <f>IF(ISERROR(ROUND(H40+H41+H42,2)),"",ROUND(H40+H41+H42,2))</f>
        <v>367361173.13999999</v>
      </c>
      <c r="I39" s="177">
        <f>IF(ISERROR(ROUND(IF((G39+H39)=SUM(I40:I42),(G39+H39),FALSE),2)),"",ROUND(IF((G39+H39)=SUM(I40:I42),(G39+H39),FALSE),2))</f>
        <v>367361173.13999999</v>
      </c>
      <c r="J39" s="161">
        <f>SUM(J40:J42)</f>
        <v>0</v>
      </c>
      <c r="K39" s="178">
        <f>IF(ISERROR(ROUND(K40+K41+K42,2)),"",ROUND(K40+K41+K42,2))</f>
        <v>367364046.88999999</v>
      </c>
      <c r="L39" s="164">
        <f>IF(ISERROR(ROUND(IF((J39+K39)=SUM(L40:L42),(J39+K39),FALSE),2)),"",ROUND(IF((J39+K39)=SUM(L40:L42),(J39+K39),FALSE),2))</f>
        <v>367364046.88999999</v>
      </c>
    </row>
    <row r="40" spans="1:12">
      <c r="A40" s="321" t="s">
        <v>304</v>
      </c>
      <c r="B40" s="322"/>
      <c r="C40" s="322"/>
      <c r="D40" s="322"/>
      <c r="E40" s="323"/>
      <c r="F40" s="165">
        <v>33</v>
      </c>
      <c r="G40" s="158"/>
      <c r="H40" s="168">
        <v>48102458.759999998</v>
      </c>
      <c r="I40" s="164">
        <f>IF(ISERROR(ROUND(G40+H40,2)),"",ROUND(G40+H40,2))</f>
        <v>48102458.759999998</v>
      </c>
      <c r="J40" s="158"/>
      <c r="K40" s="163">
        <v>29674271.789999999</v>
      </c>
      <c r="L40" s="164">
        <f>IF(ISERROR(ROUND(J40+K40,2)),"",ROUND(J40+K40,2))</f>
        <v>29674271.789999999</v>
      </c>
    </row>
    <row r="41" spans="1:12">
      <c r="A41" s="321" t="s">
        <v>305</v>
      </c>
      <c r="B41" s="322"/>
      <c r="C41" s="322"/>
      <c r="D41" s="322"/>
      <c r="E41" s="323"/>
      <c r="F41" s="165">
        <v>34</v>
      </c>
      <c r="G41" s="158"/>
      <c r="H41" s="172">
        <v>319258714.38</v>
      </c>
      <c r="I41" s="164">
        <f>IF(ISERROR(ROUND(G41+H41,2)),"",ROUND(G41+H41,2))</f>
        <v>319258714.38</v>
      </c>
      <c r="J41" s="158"/>
      <c r="K41" s="173">
        <v>337689775.10000002</v>
      </c>
      <c r="L41" s="164">
        <f>IF(ISERROR(ROUND(J41+K41,2)),"",ROUND(J41+K41,2))</f>
        <v>337689775.10000002</v>
      </c>
    </row>
    <row r="42" spans="1:12">
      <c r="A42" s="321" t="s">
        <v>306</v>
      </c>
      <c r="B42" s="322"/>
      <c r="C42" s="322"/>
      <c r="D42" s="322"/>
      <c r="E42" s="323"/>
      <c r="F42" s="165">
        <v>35</v>
      </c>
      <c r="G42" s="158"/>
      <c r="H42" s="173">
        <v>0</v>
      </c>
      <c r="I42" s="164">
        <f>IF(ISERROR(ROUND(G42+H42,2)),"",ROUND(G42+H42,2))</f>
        <v>0</v>
      </c>
      <c r="J42" s="158"/>
      <c r="K42" s="173">
        <v>0</v>
      </c>
      <c r="L42" s="164">
        <f>IF(ISERROR(ROUND(J42+K42,2)),"",ROUND(J42+K42,2))</f>
        <v>0</v>
      </c>
    </row>
    <row r="43" spans="1:12" ht="24" customHeight="1">
      <c r="A43" s="321" t="s">
        <v>158</v>
      </c>
      <c r="B43" s="322"/>
      <c r="C43" s="322"/>
      <c r="D43" s="322"/>
      <c r="E43" s="323"/>
      <c r="F43" s="165">
        <v>36</v>
      </c>
      <c r="G43" s="158"/>
      <c r="H43" s="173">
        <v>0</v>
      </c>
      <c r="I43" s="164">
        <f>IF(ISERROR(ROUND(G43+H43,2)),"",ROUND(G43+H43,2))</f>
        <v>0</v>
      </c>
      <c r="J43" s="158"/>
      <c r="K43" s="173">
        <v>0</v>
      </c>
      <c r="L43" s="164">
        <f>IF(ISERROR(ROUND(J43+K43,2)),"",ROUND(J43+K43,2))</f>
        <v>0</v>
      </c>
    </row>
    <row r="44" spans="1:12" ht="24" customHeight="1">
      <c r="A44" s="321" t="s">
        <v>159</v>
      </c>
      <c r="B44" s="322"/>
      <c r="C44" s="322"/>
      <c r="D44" s="322"/>
      <c r="E44" s="323"/>
      <c r="F44" s="165">
        <v>37</v>
      </c>
      <c r="G44" s="158"/>
      <c r="H44" s="159">
        <v>0</v>
      </c>
      <c r="I44" s="160">
        <f>IF(ISERROR(ROUND(G44+H44,2)),"",ROUND(G44+H44,2))</f>
        <v>0</v>
      </c>
      <c r="J44" s="158"/>
      <c r="K44" s="159">
        <v>0</v>
      </c>
      <c r="L44" s="160">
        <f>IF(ISERROR(ROUND(J44+K44,2)),"",ROUND(J44+K44,2))</f>
        <v>0</v>
      </c>
    </row>
    <row r="45" spans="1:12">
      <c r="A45" s="321" t="s">
        <v>373</v>
      </c>
      <c r="B45" s="322"/>
      <c r="C45" s="322"/>
      <c r="D45" s="322"/>
      <c r="E45" s="323"/>
      <c r="F45" s="165">
        <v>38</v>
      </c>
      <c r="G45" s="161">
        <f>SUM(G46:G52)</f>
        <v>0</v>
      </c>
      <c r="H45" s="170">
        <f>IF(ISERROR(ROUND(SUM(H46:H52),2)),"",ROUND(SUM(H46:H52),2))</f>
        <v>9100143.25</v>
      </c>
      <c r="I45" s="171">
        <f>IF(ISERROR(ROUND(IF((G45+H45)=SUM(I46:I52),(G45+H45),FALSE),2)),"",ROUND(IF((G45+H45)=SUM(I46:I52),(G45+H45),FALSE),2))</f>
        <v>9100143.25</v>
      </c>
      <c r="J45" s="161">
        <f>SUM(J46:J52)</f>
        <v>0</v>
      </c>
      <c r="K45" s="170">
        <f>IF(ISERROR(ROUND(SUM(K46:K52),2)),"",ROUND(SUM(K46:K52),2))</f>
        <v>9784372.0199999996</v>
      </c>
      <c r="L45" s="160">
        <f>IF(ISERROR(ROUND(IF((J45+K45)=SUM(L46:L52),(J45+K45),FALSE),2)),"",ROUND(IF((J45+K45)=SUM(L46:L52),(J45+K45),FALSE),2))</f>
        <v>9784372.0199999996</v>
      </c>
    </row>
    <row r="46" spans="1:12">
      <c r="A46" s="321" t="s">
        <v>307</v>
      </c>
      <c r="B46" s="322"/>
      <c r="C46" s="322"/>
      <c r="D46" s="322"/>
      <c r="E46" s="323"/>
      <c r="F46" s="165">
        <v>39</v>
      </c>
      <c r="G46" s="158"/>
      <c r="H46" s="168">
        <v>5002420.4400000004</v>
      </c>
      <c r="I46" s="164">
        <f t="shared" ref="I46:I52" si="0">IF(ISERROR(ROUND(G46+H46,2)),"",ROUND(G46+H46,2))</f>
        <v>5002420.4400000004</v>
      </c>
      <c r="J46" s="158"/>
      <c r="K46" s="163">
        <v>3874693.07</v>
      </c>
      <c r="L46" s="164">
        <f t="shared" ref="L46:L52" si="1">IF(ISERROR(ROUND(J46+K46,2)),"",ROUND(J46+K46,2))</f>
        <v>3874693.07</v>
      </c>
    </row>
    <row r="47" spans="1:12">
      <c r="A47" s="321" t="s">
        <v>308</v>
      </c>
      <c r="B47" s="322"/>
      <c r="C47" s="322"/>
      <c r="D47" s="322"/>
      <c r="E47" s="323"/>
      <c r="F47" s="165">
        <v>40</v>
      </c>
      <c r="G47" s="158"/>
      <c r="H47" s="172">
        <v>0</v>
      </c>
      <c r="I47" s="164">
        <f t="shared" si="0"/>
        <v>0</v>
      </c>
      <c r="J47" s="158"/>
      <c r="K47" s="173">
        <v>0</v>
      </c>
      <c r="L47" s="164">
        <f t="shared" si="1"/>
        <v>0</v>
      </c>
    </row>
    <row r="48" spans="1:12">
      <c r="A48" s="321" t="s">
        <v>309</v>
      </c>
      <c r="B48" s="322"/>
      <c r="C48" s="322"/>
      <c r="D48" s="322"/>
      <c r="E48" s="323"/>
      <c r="F48" s="165">
        <v>41</v>
      </c>
      <c r="G48" s="158"/>
      <c r="H48" s="172">
        <v>4097722.81</v>
      </c>
      <c r="I48" s="164">
        <f t="shared" si="0"/>
        <v>4097722.81</v>
      </c>
      <c r="J48" s="158"/>
      <c r="K48" s="173">
        <v>5909678.9500000002</v>
      </c>
      <c r="L48" s="164">
        <f t="shared" si="1"/>
        <v>5909678.9500000002</v>
      </c>
    </row>
    <row r="49" spans="1:12" ht="21" customHeight="1">
      <c r="A49" s="321" t="s">
        <v>310</v>
      </c>
      <c r="B49" s="322"/>
      <c r="C49" s="322"/>
      <c r="D49" s="322"/>
      <c r="E49" s="323"/>
      <c r="F49" s="165">
        <v>42</v>
      </c>
      <c r="G49" s="158"/>
      <c r="H49" s="173">
        <v>0</v>
      </c>
      <c r="I49" s="164">
        <f t="shared" si="0"/>
        <v>0</v>
      </c>
      <c r="J49" s="158"/>
      <c r="K49" s="173">
        <v>0</v>
      </c>
      <c r="L49" s="164">
        <f t="shared" si="1"/>
        <v>0</v>
      </c>
    </row>
    <row r="50" spans="1:12">
      <c r="A50" s="321" t="s">
        <v>259</v>
      </c>
      <c r="B50" s="322"/>
      <c r="C50" s="322"/>
      <c r="D50" s="322"/>
      <c r="E50" s="323"/>
      <c r="F50" s="165">
        <v>43</v>
      </c>
      <c r="G50" s="158"/>
      <c r="H50" s="173">
        <v>0</v>
      </c>
      <c r="I50" s="164">
        <f t="shared" si="0"/>
        <v>0</v>
      </c>
      <c r="J50" s="158"/>
      <c r="K50" s="173">
        <v>0</v>
      </c>
      <c r="L50" s="164">
        <f t="shared" si="1"/>
        <v>0</v>
      </c>
    </row>
    <row r="51" spans="1:12">
      <c r="A51" s="321" t="s">
        <v>260</v>
      </c>
      <c r="B51" s="322"/>
      <c r="C51" s="322"/>
      <c r="D51" s="322"/>
      <c r="E51" s="323"/>
      <c r="F51" s="165">
        <v>44</v>
      </c>
      <c r="G51" s="158"/>
      <c r="H51" s="173">
        <v>0</v>
      </c>
      <c r="I51" s="164">
        <f t="shared" si="0"/>
        <v>0</v>
      </c>
      <c r="J51" s="158"/>
      <c r="K51" s="173">
        <v>0</v>
      </c>
      <c r="L51" s="164">
        <f t="shared" si="1"/>
        <v>0</v>
      </c>
    </row>
    <row r="52" spans="1:12" ht="21.75" customHeight="1">
      <c r="A52" s="321" t="s">
        <v>261</v>
      </c>
      <c r="B52" s="322"/>
      <c r="C52" s="322"/>
      <c r="D52" s="322"/>
      <c r="E52" s="323"/>
      <c r="F52" s="165">
        <v>45</v>
      </c>
      <c r="G52" s="158"/>
      <c r="H52" s="159">
        <v>0</v>
      </c>
      <c r="I52" s="164">
        <f t="shared" si="0"/>
        <v>0</v>
      </c>
      <c r="J52" s="158"/>
      <c r="K52" s="159">
        <v>0</v>
      </c>
      <c r="L52" s="164">
        <f t="shared" si="1"/>
        <v>0</v>
      </c>
    </row>
    <row r="53" spans="1:12">
      <c r="A53" s="321" t="s">
        <v>374</v>
      </c>
      <c r="B53" s="322"/>
      <c r="C53" s="322"/>
      <c r="D53" s="322"/>
      <c r="E53" s="323"/>
      <c r="F53" s="165">
        <v>46</v>
      </c>
      <c r="G53" s="161">
        <f>G54+G55</f>
        <v>0</v>
      </c>
      <c r="H53" s="180">
        <f>IF(ISERROR(ROUND(H54+H55,2)),"",ROUND(H54+H55,2))</f>
        <v>29412913.68</v>
      </c>
      <c r="I53" s="171">
        <f>IF(ISERROR(ROUND(IF((G53+H53)=SUM(I54:I55),(G53+H53),FALSE),2)),"",ROUND(IF((G53+H53)=SUM(I54:I55),(G53+H53),FALSE),2))</f>
        <v>29412913.68</v>
      </c>
      <c r="J53" s="161">
        <f>J54+J55</f>
        <v>0</v>
      </c>
      <c r="K53" s="180">
        <f>IF(ISERROR(ROUND(K54+K55,2)),"",ROUND(K54+K55,2))</f>
        <v>13348322.689999999</v>
      </c>
      <c r="L53" s="160">
        <f>IF(ISERROR(ROUND(IF((J53+K53)=SUM(L54:L55),(J53+K53),FALSE),2)),"",ROUND(IF((J53+K53)=SUM(L54:L55),(J53+K53),FALSE),2))</f>
        <v>13348322.689999999</v>
      </c>
    </row>
    <row r="54" spans="1:12">
      <c r="A54" s="321" t="s">
        <v>311</v>
      </c>
      <c r="B54" s="322"/>
      <c r="C54" s="322"/>
      <c r="D54" s="322"/>
      <c r="E54" s="323"/>
      <c r="F54" s="165">
        <v>47</v>
      </c>
      <c r="G54" s="158"/>
      <c r="H54" s="168">
        <v>13690736.289999999</v>
      </c>
      <c r="I54" s="164">
        <f>IF(ISERROR(ROUND(G54+H54,2)),"",ROUND(G54+H54,2))</f>
        <v>13690736.289999999</v>
      </c>
      <c r="J54" s="158"/>
      <c r="K54" s="163">
        <v>12940859.77</v>
      </c>
      <c r="L54" s="164">
        <f>IF(ISERROR(ROUND(J54+K54,2)),"",ROUND(J54+K54,2))</f>
        <v>12940859.77</v>
      </c>
    </row>
    <row r="55" spans="1:12">
      <c r="A55" s="321" t="s">
        <v>312</v>
      </c>
      <c r="B55" s="322"/>
      <c r="C55" s="322"/>
      <c r="D55" s="322"/>
      <c r="E55" s="323"/>
      <c r="F55" s="165">
        <v>48</v>
      </c>
      <c r="G55" s="158"/>
      <c r="H55" s="169">
        <v>15722177.390000001</v>
      </c>
      <c r="I55" s="164">
        <f>IF(ISERROR(ROUND(G55+H55,2)),"",ROUND(G55+H55,2))</f>
        <v>15722177.390000001</v>
      </c>
      <c r="J55" s="158"/>
      <c r="K55" s="159">
        <v>407462.92</v>
      </c>
      <c r="L55" s="164">
        <f>IF(ISERROR(ROUND(J55+K55,2)),"",ROUND(J55+K55,2))</f>
        <v>407462.92</v>
      </c>
    </row>
    <row r="56" spans="1:12">
      <c r="A56" s="321" t="s">
        <v>375</v>
      </c>
      <c r="B56" s="322"/>
      <c r="C56" s="322"/>
      <c r="D56" s="322"/>
      <c r="E56" s="323"/>
      <c r="F56" s="165">
        <v>49</v>
      </c>
      <c r="G56" s="161">
        <f>G57+G60+G61</f>
        <v>0</v>
      </c>
      <c r="H56" s="181">
        <f>IF(ISERROR(ROUND(H57+H60+H61,2)),"",ROUND(H57+H60+H61,2))</f>
        <v>134726672.94999999</v>
      </c>
      <c r="I56" s="171">
        <f>IF(ISERROR(ROUND(IF((G56+H56)=(I57+I60+I61),(G56+H56),FALSE),2)),"",ROUND(IF((G56+H56)=(I57+I60+I61),(G56+H56),FALSE),2))</f>
        <v>134726672.94999999</v>
      </c>
      <c r="J56" s="161">
        <f>J57+J60+J61</f>
        <v>0</v>
      </c>
      <c r="K56" s="181">
        <f>IF(ISERROR(ROUND(K57+K60+K61,2)),"",ROUND(K57+K60+K61,2))</f>
        <v>137017160.11000001</v>
      </c>
      <c r="L56" s="160">
        <f>IF(ISERROR(ROUND(IF((J56+K56)=(L57+L60+L61),(J56+K56),FALSE),2)),"",ROUND(IF((J56+K56)=(L57+L60+L61),(J56+K56),FALSE),2))</f>
        <v>137017160.11000001</v>
      </c>
    </row>
    <row r="57" spans="1:12">
      <c r="A57" s="321" t="s">
        <v>376</v>
      </c>
      <c r="B57" s="322"/>
      <c r="C57" s="322"/>
      <c r="D57" s="322"/>
      <c r="E57" s="323"/>
      <c r="F57" s="165">
        <v>50</v>
      </c>
      <c r="G57" s="161">
        <f>G58+G59</f>
        <v>0</v>
      </c>
      <c r="H57" s="178">
        <f>IF(ISERROR(ROUND(H58+H59,2)),"",ROUND(H58+H59,2))</f>
        <v>66108732.609999999</v>
      </c>
      <c r="I57" s="177">
        <f>IF(ISERROR(ROUND(IF((G57+H57)=SUM(I58:I59),(G57+H57),FALSE),2)),"",ROUND(IF((G57+H57)=SUM(I58:I59),(G57+H57),FALSE),2))</f>
        <v>66108732.609999999</v>
      </c>
      <c r="J57" s="161">
        <f>J58+J59</f>
        <v>0</v>
      </c>
      <c r="K57" s="178">
        <f>IF(ISERROR(ROUND(K58+K59,2)),"",ROUND(K58+K59,2))</f>
        <v>65859805.729999997</v>
      </c>
      <c r="L57" s="164">
        <f>IF(ISERROR(ROUND(IF((J57+K57)=SUM(L58:L59),(J57+K57),FALSE),2)),"",ROUND(IF((J57+K57)=SUM(L58:L59),(J57+K57),FALSE),2))</f>
        <v>65859805.729999997</v>
      </c>
    </row>
    <row r="58" spans="1:12">
      <c r="A58" s="321" t="s">
        <v>262</v>
      </c>
      <c r="B58" s="322"/>
      <c r="C58" s="322"/>
      <c r="D58" s="322"/>
      <c r="E58" s="323"/>
      <c r="F58" s="165">
        <v>51</v>
      </c>
      <c r="G58" s="158"/>
      <c r="H58" s="168">
        <v>63289318.340000004</v>
      </c>
      <c r="I58" s="164">
        <f>IF(ISERROR(ROUND(G58+H58,2)),"",ROUND(G58+H58,2))</f>
        <v>63289318.340000004</v>
      </c>
      <c r="J58" s="158"/>
      <c r="K58" s="163">
        <v>63211850.670000002</v>
      </c>
      <c r="L58" s="164">
        <f>IF(ISERROR(ROUND(J58+K58,2)),"",ROUND(J58+K58,2))</f>
        <v>63211850.670000002</v>
      </c>
    </row>
    <row r="59" spans="1:12">
      <c r="A59" s="321" t="s">
        <v>245</v>
      </c>
      <c r="B59" s="322"/>
      <c r="C59" s="322"/>
      <c r="D59" s="322"/>
      <c r="E59" s="323"/>
      <c r="F59" s="165">
        <v>52</v>
      </c>
      <c r="G59" s="158"/>
      <c r="H59" s="172">
        <v>2819414.27</v>
      </c>
      <c r="I59" s="164">
        <f>IF(ISERROR(ROUND(G59+H59,2)),"",ROUND(G59+H59,2))</f>
        <v>2819414.27</v>
      </c>
      <c r="J59" s="158"/>
      <c r="K59" s="173">
        <v>2647955.06</v>
      </c>
      <c r="L59" s="164">
        <f>IF(ISERROR(ROUND(J59+K59,2)),"",ROUND(J59+K59,2))</f>
        <v>2647955.06</v>
      </c>
    </row>
    <row r="60" spans="1:12">
      <c r="A60" s="321" t="s">
        <v>246</v>
      </c>
      <c r="B60" s="322"/>
      <c r="C60" s="322"/>
      <c r="D60" s="322"/>
      <c r="E60" s="323"/>
      <c r="F60" s="165">
        <v>53</v>
      </c>
      <c r="G60" s="158"/>
      <c r="H60" s="169">
        <v>421514.41</v>
      </c>
      <c r="I60" s="164">
        <f>IF(ISERROR(ROUND(G60+H60,2)),"",ROUND(G60+H60,2))</f>
        <v>421514.41</v>
      </c>
      <c r="J60" s="158"/>
      <c r="K60" s="159">
        <v>137787.96</v>
      </c>
      <c r="L60" s="164">
        <f>IF(ISERROR(ROUND(J60+K60,2)),"",ROUND(J60+K60,2))</f>
        <v>137787.96</v>
      </c>
    </row>
    <row r="61" spans="1:12">
      <c r="A61" s="321" t="s">
        <v>377</v>
      </c>
      <c r="B61" s="322"/>
      <c r="C61" s="322"/>
      <c r="D61" s="322"/>
      <c r="E61" s="323"/>
      <c r="F61" s="165">
        <v>54</v>
      </c>
      <c r="G61" s="161">
        <f>SUM(G62:G64)</f>
        <v>0</v>
      </c>
      <c r="H61" s="178">
        <f>IF(ISERROR(ROUND(H62+H63+H64,2)),"",ROUND(H62+H63+H64,2))</f>
        <v>68196425.930000007</v>
      </c>
      <c r="I61" s="177">
        <f>IF(ISERROR(ROUND(IF((G61+H61)=SUM(I62:I64),(G61+H61),FALSE),2)),"",ROUND(IF((G61+H61)=SUM(I62:I64),(G61+H61),FALSE),2))</f>
        <v>68196425.930000007</v>
      </c>
      <c r="J61" s="161">
        <f>SUM(J62:J64)</f>
        <v>0</v>
      </c>
      <c r="K61" s="178">
        <f>IF(ISERROR(ROUND(K62+K63+K64,2)),"",ROUND(K62+K63+K64,2))</f>
        <v>71019566.420000002</v>
      </c>
      <c r="L61" s="164">
        <f>IF(ISERROR(ROUND(IF((J61+K61)=SUM(L62:L64),(J61+K61),FALSE),2)),"",ROUND(IF((J61+K61)=SUM(L62:L64),(J61+K61),FALSE),2))</f>
        <v>71019566.420000002</v>
      </c>
    </row>
    <row r="62" spans="1:12">
      <c r="A62" s="321" t="s">
        <v>256</v>
      </c>
      <c r="B62" s="322"/>
      <c r="C62" s="322"/>
      <c r="D62" s="322"/>
      <c r="E62" s="323"/>
      <c r="F62" s="165">
        <v>55</v>
      </c>
      <c r="G62" s="158"/>
      <c r="H62" s="168">
        <v>36543575.509999998</v>
      </c>
      <c r="I62" s="164">
        <f>IF(ISERROR(ROUND(G62+H62,2)),"",ROUND(G62+H62,2))</f>
        <v>36543575.509999998</v>
      </c>
      <c r="J62" s="158"/>
      <c r="K62" s="168">
        <v>37420246.869999997</v>
      </c>
      <c r="L62" s="164">
        <f>IF(ISERROR(ROUND(J62+K62,2)),"",ROUND(J62+K62,2))</f>
        <v>37420246.869999997</v>
      </c>
    </row>
    <row r="63" spans="1:12">
      <c r="A63" s="321" t="s">
        <v>257</v>
      </c>
      <c r="B63" s="322"/>
      <c r="C63" s="322"/>
      <c r="D63" s="322"/>
      <c r="E63" s="323"/>
      <c r="F63" s="165">
        <v>56</v>
      </c>
      <c r="G63" s="158"/>
      <c r="H63" s="172">
        <v>14050292.189999999</v>
      </c>
      <c r="I63" s="164">
        <f>IF(ISERROR(ROUND(G63+H63,2)),"",ROUND(G63+H63,2))</f>
        <v>14050292.189999999</v>
      </c>
      <c r="J63" s="158"/>
      <c r="K63" s="172">
        <v>5458786</v>
      </c>
      <c r="L63" s="164">
        <f>IF(ISERROR(ROUND(J63+K63,2)),"",ROUND(J63+K63,2))</f>
        <v>5458786</v>
      </c>
    </row>
    <row r="64" spans="1:12">
      <c r="A64" s="321" t="s">
        <v>313</v>
      </c>
      <c r="B64" s="322"/>
      <c r="C64" s="322"/>
      <c r="D64" s="322"/>
      <c r="E64" s="323"/>
      <c r="F64" s="165">
        <v>57</v>
      </c>
      <c r="G64" s="158"/>
      <c r="H64" s="169">
        <v>17602558.23</v>
      </c>
      <c r="I64" s="164">
        <f>IF(ISERROR(ROUND(G64+H64,2)),"",ROUND(G64+H64,2))</f>
        <v>17602558.23</v>
      </c>
      <c r="J64" s="158"/>
      <c r="K64" s="169">
        <v>28140533.550000001</v>
      </c>
      <c r="L64" s="164">
        <f>IF(ISERROR(ROUND(J64+K64,2)),"",ROUND(J64+K64,2))</f>
        <v>28140533.550000001</v>
      </c>
    </row>
    <row r="65" spans="1:12">
      <c r="A65" s="321" t="s">
        <v>378</v>
      </c>
      <c r="B65" s="322"/>
      <c r="C65" s="322"/>
      <c r="D65" s="322"/>
      <c r="E65" s="323"/>
      <c r="F65" s="165">
        <v>58</v>
      </c>
      <c r="G65" s="161">
        <f>G66+G70+G71</f>
        <v>0</v>
      </c>
      <c r="H65" s="181">
        <f>IF(ISERROR(ROUND(H66+H70+H71,2)),"",ROUND(H66+H70+H71,2))</f>
        <v>16485869.109999999</v>
      </c>
      <c r="I65" s="171">
        <f>IF(ISERROR(ROUND(IF((G65+H65)=(I66+I70+I71),(G65+H65),FALSE),2)),"",ROUND(IF((G65+H65)=(I66+I70+I71),(G65+H65),FALSE),2))</f>
        <v>16485869.109999999</v>
      </c>
      <c r="J65" s="161">
        <f>J66+J70+J71</f>
        <v>0</v>
      </c>
      <c r="K65" s="181">
        <f>IF(ISERROR(ROUND(K66+K70+K71,2)),"",ROUND(K66+K70+K71,2))</f>
        <v>26287730.329999998</v>
      </c>
      <c r="L65" s="160">
        <f>IF(ISERROR(ROUND(IF((J65+K65)=(L66+L70+L71),(J65+K65),FALSE),2)),"",ROUND(IF((J65+K65)=(L66+L70+L71),(J65+K65),FALSE),2))</f>
        <v>26287730.329999998</v>
      </c>
    </row>
    <row r="66" spans="1:12">
      <c r="A66" s="321" t="s">
        <v>379</v>
      </c>
      <c r="B66" s="322"/>
      <c r="C66" s="322"/>
      <c r="D66" s="322"/>
      <c r="E66" s="323"/>
      <c r="F66" s="165">
        <v>59</v>
      </c>
      <c r="G66" s="161">
        <f>SUM(G67:G69)</f>
        <v>0</v>
      </c>
      <c r="H66" s="178">
        <f>IF(ISERROR(ROUND(H67+H68+H69,2)),"",ROUND(H67+H68+H69,2))</f>
        <v>16445993.619999999</v>
      </c>
      <c r="I66" s="177">
        <f>IF(ISERROR(ROUND(IF((G66+H66)=SUM(I67:I69),(G66+H66),FALSE),2)),"",ROUND(IF((G66+H66)=SUM(I67:I69),(G66+H66),FALSE),2))</f>
        <v>16445993.619999999</v>
      </c>
      <c r="J66" s="161">
        <f>SUM(J67:J69)</f>
        <v>0</v>
      </c>
      <c r="K66" s="178">
        <f>IF(ISERROR(ROUND(K67+K68+K69,2)),"",ROUND(K67+K68+K69,2))</f>
        <v>26274397.239999998</v>
      </c>
      <c r="L66" s="164">
        <f>IF(ISERROR(ROUND(IF((J66+K66)=SUM(L67:L69),(J66+K66),FALSE),2)),"",ROUND(IF((J66+K66)=SUM(L67:L69),(J66+K66),FALSE),2))</f>
        <v>26274397.239999998</v>
      </c>
    </row>
    <row r="67" spans="1:12">
      <c r="A67" s="321" t="s">
        <v>314</v>
      </c>
      <c r="B67" s="322"/>
      <c r="C67" s="322"/>
      <c r="D67" s="322"/>
      <c r="E67" s="323"/>
      <c r="F67" s="165">
        <v>60</v>
      </c>
      <c r="G67" s="158"/>
      <c r="H67" s="168">
        <v>16336395.1</v>
      </c>
      <c r="I67" s="164">
        <f>IF(ISERROR(ROUND(G67+H67,2)),"",ROUND(G67+H67,2))</f>
        <v>16336395.1</v>
      </c>
      <c r="J67" s="158"/>
      <c r="K67" s="163">
        <v>26157203.640000001</v>
      </c>
      <c r="L67" s="164">
        <f>IF(ISERROR(ROUND(J67+K67,2)),"",ROUND(J67+K67,2))</f>
        <v>26157203.640000001</v>
      </c>
    </row>
    <row r="68" spans="1:12">
      <c r="A68" s="321" t="s">
        <v>315</v>
      </c>
      <c r="B68" s="322"/>
      <c r="C68" s="322"/>
      <c r="D68" s="322"/>
      <c r="E68" s="323"/>
      <c r="F68" s="165">
        <v>61</v>
      </c>
      <c r="G68" s="158"/>
      <c r="H68" s="172">
        <v>0</v>
      </c>
      <c r="I68" s="164">
        <f>IF(ISERROR(ROUND(G68+H68,2)),"",ROUND(G68+H68,2))</f>
        <v>0</v>
      </c>
      <c r="J68" s="158"/>
      <c r="K68" s="173">
        <v>0</v>
      </c>
      <c r="L68" s="164">
        <f>IF(ISERROR(ROUND(J68+K68,2)),"",ROUND(J68+K68,2))</f>
        <v>0</v>
      </c>
    </row>
    <row r="69" spans="1:12">
      <c r="A69" s="321" t="s">
        <v>316</v>
      </c>
      <c r="B69" s="322"/>
      <c r="C69" s="322"/>
      <c r="D69" s="322"/>
      <c r="E69" s="323"/>
      <c r="F69" s="165">
        <v>62</v>
      </c>
      <c r="G69" s="158"/>
      <c r="H69" s="172">
        <v>109598.52</v>
      </c>
      <c r="I69" s="164">
        <f>IF(ISERROR(ROUND(G69+H69,2)),"",ROUND(G69+H69,2))</f>
        <v>109598.52</v>
      </c>
      <c r="J69" s="158"/>
      <c r="K69" s="173">
        <v>117193.60000000001</v>
      </c>
      <c r="L69" s="164">
        <f>IF(ISERROR(ROUND(J69+K69,2)),"",ROUND(J69+K69,2))</f>
        <v>117193.60000000001</v>
      </c>
    </row>
    <row r="70" spans="1:12">
      <c r="A70" s="321" t="s">
        <v>317</v>
      </c>
      <c r="B70" s="322"/>
      <c r="C70" s="322"/>
      <c r="D70" s="322"/>
      <c r="E70" s="323"/>
      <c r="F70" s="165">
        <v>63</v>
      </c>
      <c r="G70" s="158"/>
      <c r="H70" s="172">
        <v>0</v>
      </c>
      <c r="I70" s="164">
        <f>IF(ISERROR(ROUND(G70+H70,2)),"",ROUND(G70+H70,2))</f>
        <v>0</v>
      </c>
      <c r="J70" s="158"/>
      <c r="K70" s="173">
        <v>0</v>
      </c>
      <c r="L70" s="164">
        <f>IF(ISERROR(ROUND(J70+K70,2)),"",ROUND(J70+K70,2))</f>
        <v>0</v>
      </c>
    </row>
    <row r="71" spans="1:12">
      <c r="A71" s="321" t="s">
        <v>318</v>
      </c>
      <c r="B71" s="322"/>
      <c r="C71" s="322"/>
      <c r="D71" s="322"/>
      <c r="E71" s="323"/>
      <c r="F71" s="165">
        <v>64</v>
      </c>
      <c r="G71" s="158"/>
      <c r="H71" s="169">
        <v>39875.49</v>
      </c>
      <c r="I71" s="164">
        <f>IF(ISERROR(ROUND(G71+H71,2)),"",ROUND(G71+H71,2))</f>
        <v>39875.49</v>
      </c>
      <c r="J71" s="158"/>
      <c r="K71" s="159">
        <v>13333.09</v>
      </c>
      <c r="L71" s="164">
        <f>IF(ISERROR(ROUND(J71+K71,2)),"",ROUND(J71+K71,2))</f>
        <v>13333.09</v>
      </c>
    </row>
    <row r="72" spans="1:12" ht="24.75" customHeight="1">
      <c r="A72" s="321" t="s">
        <v>380</v>
      </c>
      <c r="B72" s="322"/>
      <c r="C72" s="322"/>
      <c r="D72" s="322"/>
      <c r="E72" s="323"/>
      <c r="F72" s="165">
        <v>65</v>
      </c>
      <c r="G72" s="161">
        <f>SUM(G73:G75)</f>
        <v>0</v>
      </c>
      <c r="H72" s="170">
        <f>IF(ISERROR(ROUND(H73+H74+H75,2)),"",ROUND(H73+H74+H75,2))</f>
        <v>8902262.8800000008</v>
      </c>
      <c r="I72" s="171">
        <f>IF(ISERROR(ROUND(IF((G72+H72)=SUM(I73:I75),(G72+H72),FALSE),2)),"",ROUND(IF((G72+H72)=SUM(I73:I75),(G72+H72),FALSE),2))</f>
        <v>8902262.8800000008</v>
      </c>
      <c r="J72" s="161">
        <f>SUM(J73:J75)</f>
        <v>0</v>
      </c>
      <c r="K72" s="170">
        <f>IF(ISERROR(ROUND(K73+K74+K75,2)),"",ROUND(K73+K74+K75,2))</f>
        <v>7434446.6799999997</v>
      </c>
      <c r="L72" s="160">
        <f>IF(ISERROR(ROUND(IF((J72+K72)=SUM(L73:L75),(J72+K72),FALSE),2)),"",ROUND(IF((J72+K72)=SUM(L73:L75),(J72+K72),FALSE),2))</f>
        <v>7434446.6799999997</v>
      </c>
    </row>
    <row r="73" spans="1:12">
      <c r="A73" s="321" t="s">
        <v>319</v>
      </c>
      <c r="B73" s="322"/>
      <c r="C73" s="322"/>
      <c r="D73" s="322"/>
      <c r="E73" s="323"/>
      <c r="F73" s="165">
        <v>66</v>
      </c>
      <c r="G73" s="158"/>
      <c r="H73" s="168">
        <v>439408.13</v>
      </c>
      <c r="I73" s="182">
        <f>IF(ISERROR(ROUND(G73+H73,2)),"",ROUND(G73+H73,2))</f>
        <v>439408.13</v>
      </c>
      <c r="J73" s="158"/>
      <c r="K73" s="163">
        <v>383838.76</v>
      </c>
      <c r="L73" s="164">
        <f>IF(ISERROR(ROUND(J73+K73,2)),"",ROUND(J73+K73,2))</f>
        <v>383838.76</v>
      </c>
    </row>
    <row r="74" spans="1:12">
      <c r="A74" s="321" t="s">
        <v>320</v>
      </c>
      <c r="B74" s="322"/>
      <c r="C74" s="322"/>
      <c r="D74" s="322"/>
      <c r="E74" s="323"/>
      <c r="F74" s="165">
        <v>67</v>
      </c>
      <c r="G74" s="158"/>
      <c r="H74" s="172">
        <v>0</v>
      </c>
      <c r="I74" s="182">
        <f>IF(ISERROR(ROUND(G74+H74,2)),"",ROUND(G74+H74,2))</f>
        <v>0</v>
      </c>
      <c r="J74" s="158"/>
      <c r="K74" s="173">
        <v>0</v>
      </c>
      <c r="L74" s="164">
        <f>IF(ISERROR(ROUND(J74+K74,2)),"",ROUND(J74+K74,2))</f>
        <v>0</v>
      </c>
    </row>
    <row r="75" spans="1:12">
      <c r="A75" s="321" t="s">
        <v>334</v>
      </c>
      <c r="B75" s="322"/>
      <c r="C75" s="322"/>
      <c r="D75" s="322"/>
      <c r="E75" s="323"/>
      <c r="F75" s="165">
        <v>68</v>
      </c>
      <c r="G75" s="158"/>
      <c r="H75" s="169">
        <v>8462854.75</v>
      </c>
      <c r="I75" s="182">
        <f>IF(ISERROR(ROUND(G75+H75,2)),"",ROUND(G75+H75,2))</f>
        <v>8462854.75</v>
      </c>
      <c r="J75" s="158"/>
      <c r="K75" s="159">
        <v>7050607.9199999999</v>
      </c>
      <c r="L75" s="164">
        <f>IF(ISERROR(ROUND(J75+K75,2)),"",ROUND(J75+K75,2))</f>
        <v>7050607.9199999999</v>
      </c>
    </row>
    <row r="76" spans="1:12">
      <c r="A76" s="321" t="s">
        <v>381</v>
      </c>
      <c r="B76" s="322"/>
      <c r="C76" s="322"/>
      <c r="D76" s="322"/>
      <c r="E76" s="323"/>
      <c r="F76" s="165">
        <v>69</v>
      </c>
      <c r="G76" s="161">
        <f>G8+G11+G14+G18+G44+G45+G53+G56+G65+G72</f>
        <v>0</v>
      </c>
      <c r="H76" s="170">
        <f>IF(ISERROR(ROUND(H11+H14+H18+H44+H45+H53+H56+H65+H72,2)),"",ROUND(H11+H14+H18+H44+H45+H53+H56+H65+H72,2))</f>
        <v>1842245332.8</v>
      </c>
      <c r="I76" s="171">
        <f>IF(ISERROR(ROUND(IF((G76+H76)=(I11+I14+I18+I44+I45+I53+I56+I65+I72),(G76+H76),FALSE),2)),"",ROUND(IF((G76+H76)=(I11+I14+I18+I44+I45+I53+I56+I65+I72),(G76+H76),FALSE),2))</f>
        <v>1842245332.8</v>
      </c>
      <c r="J76" s="161">
        <f>J8+J11+J14+J18+J44+J45+J53+J56+J65+J72</f>
        <v>0</v>
      </c>
      <c r="K76" s="170">
        <f>IF(ISERROR(ROUND(K11+K14+K18+K44+K45+K53+K56+K65+K72,2)),"",ROUND(K11+K14+K18+K44+K45+K53+K56+K65+K72,2))</f>
        <v>1883618676.6600001</v>
      </c>
      <c r="L76" s="160">
        <f>IF(ISERROR(ROUND(IF((J76+K76)=(L11+L14+L18+L44+L45+L53+L56+L65+L72),(J76+K76),FALSE),2)),"",ROUND(IF((J76+K76)=(L11+L14+L18+L44+L45+L53+L56+L65+L72),(J76+K76),FALSE),2))</f>
        <v>1883618676.6600001</v>
      </c>
    </row>
    <row r="77" spans="1:12">
      <c r="A77" s="324" t="s">
        <v>33</v>
      </c>
      <c r="B77" s="325"/>
      <c r="C77" s="325"/>
      <c r="D77" s="325"/>
      <c r="E77" s="332"/>
      <c r="F77" s="183">
        <v>70</v>
      </c>
      <c r="G77" s="184"/>
      <c r="H77" s="185">
        <v>0</v>
      </c>
      <c r="I77" s="186">
        <f>IF(ISERROR(ROUND(G77+H77,2)),"",ROUND(G77+H77,2))</f>
        <v>0</v>
      </c>
      <c r="J77" s="184"/>
      <c r="K77" s="185">
        <v>0</v>
      </c>
      <c r="L77" s="186">
        <f>IF(ISERROR(ROUND(J77+K77,2)),"",ROUND(J77+K77,2))</f>
        <v>0</v>
      </c>
    </row>
    <row r="78" spans="1:12">
      <c r="A78" s="333" t="s">
        <v>193</v>
      </c>
      <c r="B78" s="334"/>
      <c r="C78" s="334"/>
      <c r="D78" s="334"/>
      <c r="E78" s="334"/>
      <c r="F78" s="334"/>
      <c r="G78" s="334"/>
      <c r="H78" s="334"/>
      <c r="I78" s="334"/>
      <c r="J78" s="334"/>
      <c r="K78" s="334"/>
      <c r="L78" s="335"/>
    </row>
    <row r="79" spans="1:12">
      <c r="A79" s="336" t="s">
        <v>382</v>
      </c>
      <c r="B79" s="337"/>
      <c r="C79" s="337"/>
      <c r="D79" s="337"/>
      <c r="E79" s="338"/>
      <c r="F79" s="187">
        <v>71</v>
      </c>
      <c r="G79" s="188">
        <f>G80+G84+G85+G89+G93+G96</f>
        <v>0</v>
      </c>
      <c r="H79" s="166">
        <f>H80+H85+H84+H89+H93+H96</f>
        <v>865625550.61000001</v>
      </c>
      <c r="I79" s="166">
        <v>845925922.64999998</v>
      </c>
      <c r="J79" s="188">
        <f>J80+J84+J85+J89+J93+J96</f>
        <v>0</v>
      </c>
      <c r="K79" s="166">
        <f>K80+K85+K84+K89+K93+K96</f>
        <v>896664723.14999998</v>
      </c>
      <c r="L79" s="167">
        <v>845925922.64999998</v>
      </c>
    </row>
    <row r="80" spans="1:12">
      <c r="A80" s="321" t="s">
        <v>383</v>
      </c>
      <c r="B80" s="322"/>
      <c r="C80" s="322"/>
      <c r="D80" s="322"/>
      <c r="E80" s="323"/>
      <c r="F80" s="165">
        <v>72</v>
      </c>
      <c r="G80" s="161">
        <f>SUM(G81:G83)</f>
        <v>0</v>
      </c>
      <c r="H80" s="179">
        <v>50000000</v>
      </c>
      <c r="I80" s="177">
        <v>50000000</v>
      </c>
      <c r="J80" s="161">
        <f>SUM(J81:J83)</f>
        <v>0</v>
      </c>
      <c r="K80" s="179">
        <v>50000000</v>
      </c>
      <c r="L80" s="164">
        <v>50000000</v>
      </c>
    </row>
    <row r="81" spans="1:12">
      <c r="A81" s="321" t="s">
        <v>34</v>
      </c>
      <c r="B81" s="322"/>
      <c r="C81" s="322"/>
      <c r="D81" s="322"/>
      <c r="E81" s="323"/>
      <c r="F81" s="165">
        <v>73</v>
      </c>
      <c r="G81" s="158"/>
      <c r="H81" s="168">
        <v>50000000</v>
      </c>
      <c r="I81" s="182">
        <v>50000000</v>
      </c>
      <c r="J81" s="158"/>
      <c r="K81" s="168">
        <v>50000000</v>
      </c>
      <c r="L81" s="164">
        <v>50000000</v>
      </c>
    </row>
    <row r="82" spans="1:12">
      <c r="A82" s="321" t="s">
        <v>35</v>
      </c>
      <c r="B82" s="322"/>
      <c r="C82" s="322"/>
      <c r="D82" s="322"/>
      <c r="E82" s="323"/>
      <c r="F82" s="165">
        <v>74</v>
      </c>
      <c r="G82" s="158"/>
      <c r="H82" s="173"/>
      <c r="I82" s="182"/>
      <c r="J82" s="158"/>
      <c r="K82" s="173">
        <v>0</v>
      </c>
      <c r="L82" s="164"/>
    </row>
    <row r="83" spans="1:12">
      <c r="A83" s="321" t="s">
        <v>36</v>
      </c>
      <c r="B83" s="322"/>
      <c r="C83" s="322"/>
      <c r="D83" s="322"/>
      <c r="E83" s="323"/>
      <c r="F83" s="165">
        <v>75</v>
      </c>
      <c r="G83" s="158"/>
      <c r="H83" s="159"/>
      <c r="I83" s="164"/>
      <c r="J83" s="158"/>
      <c r="K83" s="159">
        <v>0</v>
      </c>
      <c r="L83" s="164"/>
    </row>
    <row r="84" spans="1:12">
      <c r="A84" s="321" t="s">
        <v>37</v>
      </c>
      <c r="B84" s="322"/>
      <c r="C84" s="322"/>
      <c r="D84" s="322"/>
      <c r="E84" s="323"/>
      <c r="F84" s="165">
        <v>76</v>
      </c>
      <c r="G84" s="158"/>
      <c r="H84" s="179"/>
      <c r="I84" s="177"/>
      <c r="J84" s="158"/>
      <c r="K84" s="179"/>
      <c r="L84" s="164"/>
    </row>
    <row r="85" spans="1:12">
      <c r="A85" s="321" t="s">
        <v>384</v>
      </c>
      <c r="B85" s="322"/>
      <c r="C85" s="322"/>
      <c r="D85" s="322"/>
      <c r="E85" s="323"/>
      <c r="F85" s="165">
        <v>77</v>
      </c>
      <c r="G85" s="161">
        <f>SUM(G86:G88)</f>
        <v>0</v>
      </c>
      <c r="H85" s="179">
        <f>SUM(H86:H88)</f>
        <v>347519872.49000001</v>
      </c>
      <c r="I85" s="177">
        <f>IF(ISERROR(ROUND(IF((G85+H85)=SUM(I86:I88),(G85+H85),FALSE),2)),"",ROUND(IF((G85+H85)=SUM(I86:I88),(G85+H85),FALSE),2))</f>
        <v>347519872.49000001</v>
      </c>
      <c r="J85" s="161">
        <f>SUM(J86:J88)</f>
        <v>0</v>
      </c>
      <c r="K85" s="179">
        <f>SUM(K86:K88)</f>
        <v>346309240.88999999</v>
      </c>
      <c r="L85" s="164">
        <f>IF(ISERROR(ROUND(IF((J85+K85)=SUM(L86:L88),(J85+K85),FALSE),2)),"",ROUND(IF((J85+K85)=SUM(L86:L88),(J85+K85),FALSE),2))</f>
        <v>346309240.88999999</v>
      </c>
    </row>
    <row r="86" spans="1:12">
      <c r="A86" s="321" t="s">
        <v>38</v>
      </c>
      <c r="B86" s="322"/>
      <c r="C86" s="322"/>
      <c r="D86" s="322"/>
      <c r="E86" s="323"/>
      <c r="F86" s="165">
        <v>78</v>
      </c>
      <c r="G86" s="158"/>
      <c r="H86" s="168">
        <v>274772625.60000002</v>
      </c>
      <c r="I86" s="164">
        <f>IF(ISERROR(ROUND(+G86+H86,2)),"",ROUND(+G86+H86,2))</f>
        <v>274772625.60000002</v>
      </c>
      <c r="J86" s="158"/>
      <c r="K86" s="173">
        <v>280130368.31</v>
      </c>
      <c r="L86" s="164">
        <f>IF(ISERROR(ROUND(+J86+K86,2)),"",ROUND(+J86+K86,2))</f>
        <v>280130368.31</v>
      </c>
    </row>
    <row r="87" spans="1:12">
      <c r="A87" s="321" t="s">
        <v>39</v>
      </c>
      <c r="B87" s="322"/>
      <c r="C87" s="322"/>
      <c r="D87" s="322"/>
      <c r="E87" s="323"/>
      <c r="F87" s="165">
        <v>79</v>
      </c>
      <c r="G87" s="158"/>
      <c r="H87" s="172">
        <v>72747246.890000001</v>
      </c>
      <c r="I87" s="164">
        <f>IF(ISERROR(ROUND(+G87+H87,2)),"",ROUND(+G87+H87,2))</f>
        <v>72747246.890000001</v>
      </c>
      <c r="J87" s="158"/>
      <c r="K87" s="159">
        <v>66178872.579999998</v>
      </c>
      <c r="L87" s="164">
        <f>IF(ISERROR(ROUND(+J87+K87,2)),"",ROUND(+J87+K87,2))</f>
        <v>66178872.579999998</v>
      </c>
    </row>
    <row r="88" spans="1:12">
      <c r="A88" s="321" t="s">
        <v>40</v>
      </c>
      <c r="B88" s="322"/>
      <c r="C88" s="322"/>
      <c r="D88" s="322"/>
      <c r="E88" s="323"/>
      <c r="F88" s="165">
        <v>80</v>
      </c>
      <c r="G88" s="158"/>
      <c r="H88" s="159">
        <v>0</v>
      </c>
      <c r="I88" s="164">
        <f>IF(ISERROR(ROUND(+G88+H88,2)),"",ROUND(+G88+H88,2))</f>
        <v>0</v>
      </c>
      <c r="J88" s="158"/>
      <c r="K88" s="179">
        <v>0</v>
      </c>
      <c r="L88" s="164">
        <f>IF(ISERROR(ROUND(+J88+K88,2)),"",ROUND(+J88+K88,2))</f>
        <v>0</v>
      </c>
    </row>
    <row r="89" spans="1:12">
      <c r="A89" s="321" t="s">
        <v>385</v>
      </c>
      <c r="B89" s="322"/>
      <c r="C89" s="322"/>
      <c r="D89" s="322"/>
      <c r="E89" s="323"/>
      <c r="F89" s="165">
        <v>81</v>
      </c>
      <c r="G89" s="161">
        <f>SUM(G90:G92)</f>
        <v>0</v>
      </c>
      <c r="H89" s="179">
        <f>SUM(H90:H92)</f>
        <v>138761535.25999999</v>
      </c>
      <c r="I89" s="177">
        <f>IF(ISERROR(ROUND(IF((G89+H89)=SUM(I90:I92),(G89+H89),FALSE),2)),"",ROUND(IF((G89+H89)=SUM(I90:I92),(G89+H89),FALSE),2))</f>
        <v>138761535.25999999</v>
      </c>
      <c r="J89" s="161">
        <f>SUM(J90:J92)</f>
        <v>0</v>
      </c>
      <c r="K89" s="179">
        <f>SUM(K90:K92)</f>
        <v>138761535.25999999</v>
      </c>
      <c r="L89" s="164">
        <f>IF(ISERROR(ROUND(IF((J89+K89)=SUM(L90:L92),(J89+K89),FALSE),2)),"",ROUND(IF((J89+K89)=SUM(L90:L92),(J89+K89),FALSE),2))</f>
        <v>138761535.25999999</v>
      </c>
    </row>
    <row r="90" spans="1:12">
      <c r="A90" s="321" t="s">
        <v>41</v>
      </c>
      <c r="B90" s="322"/>
      <c r="C90" s="322"/>
      <c r="D90" s="322"/>
      <c r="E90" s="323"/>
      <c r="F90" s="165">
        <v>82</v>
      </c>
      <c r="G90" s="158"/>
      <c r="H90" s="168">
        <v>91154569.280000001</v>
      </c>
      <c r="I90" s="164">
        <f>IF(ISERROR(ROUND(+G90+H90,2)),"",ROUND(+G90+H90,2))</f>
        <v>91154569.280000001</v>
      </c>
      <c r="J90" s="158"/>
      <c r="K90" s="189">
        <v>91154569.280000001</v>
      </c>
      <c r="L90" s="164">
        <f>IF(ISERROR(ROUND(+J90+K90,2)),"",ROUND(+J90+K90,2))</f>
        <v>91154569.280000001</v>
      </c>
    </row>
    <row r="91" spans="1:12">
      <c r="A91" s="321" t="s">
        <v>42</v>
      </c>
      <c r="B91" s="322"/>
      <c r="C91" s="322"/>
      <c r="D91" s="322"/>
      <c r="E91" s="323"/>
      <c r="F91" s="165">
        <v>83</v>
      </c>
      <c r="G91" s="158"/>
      <c r="H91" s="172">
        <v>0</v>
      </c>
      <c r="I91" s="164">
        <f>IF(ISERROR(ROUND(+G91+H91,2)),"",ROUND(+G91+H91,2))</f>
        <v>0</v>
      </c>
      <c r="J91" s="158"/>
      <c r="K91" s="174">
        <v>0</v>
      </c>
      <c r="L91" s="164">
        <f>IF(ISERROR(ROUND(+J91+K91,2)),"",ROUND(+J91+K91,2))</f>
        <v>0</v>
      </c>
    </row>
    <row r="92" spans="1:12">
      <c r="A92" s="321" t="s">
        <v>43</v>
      </c>
      <c r="B92" s="322"/>
      <c r="C92" s="322"/>
      <c r="D92" s="322"/>
      <c r="E92" s="323"/>
      <c r="F92" s="165">
        <v>84</v>
      </c>
      <c r="G92" s="158"/>
      <c r="H92" s="169">
        <v>47606965.979999997</v>
      </c>
      <c r="I92" s="164">
        <f>IF(ISERROR(ROUND(+G92+H92,2)),"",ROUND(+G92+H92,2))</f>
        <v>47606965.979999997</v>
      </c>
      <c r="J92" s="158"/>
      <c r="K92" s="179">
        <v>47606965.979999997</v>
      </c>
      <c r="L92" s="164">
        <f>IF(ISERROR(ROUND(+J92+K92,2)),"",ROUND(+J92+K92,2))</f>
        <v>47606965.979999997</v>
      </c>
    </row>
    <row r="93" spans="1:12">
      <c r="A93" s="321" t="s">
        <v>386</v>
      </c>
      <c r="B93" s="322"/>
      <c r="C93" s="322"/>
      <c r="D93" s="322"/>
      <c r="E93" s="323"/>
      <c r="F93" s="165">
        <v>85</v>
      </c>
      <c r="G93" s="161">
        <f>SUM(G94:G95)</f>
        <v>0</v>
      </c>
      <c r="H93" s="179">
        <f>IF(ISERROR(ROUND(H94+H95,2)),"",ROUND(H94+H95,2))</f>
        <v>308552784.87</v>
      </c>
      <c r="I93" s="177">
        <f>IF(ISERROR(ROUND(IF((G93+H93)=SUM(I94:I95),(G93+H93),FALSE),2)),"",ROUND(IF((G93+H93)=SUM(I94:I95),(G93+H93),FALSE),2))</f>
        <v>308552784.87</v>
      </c>
      <c r="J93" s="161">
        <f>SUM(J94:J95)</f>
        <v>0</v>
      </c>
      <c r="K93" s="179">
        <f>IF(ISERROR(ROUND(K94+K95,2)),"",ROUND(K94+K95,2))</f>
        <v>339907152.17000002</v>
      </c>
      <c r="L93" s="164">
        <f>IF(ISERROR(ROUND(IF((J93+K93)=SUM(L94:L95),(J93+K93),FALSE),2)),"",ROUND(IF((J93+K93)=SUM(L94:L95),(J93+K93),FALSE),2))</f>
        <v>339907152.17000002</v>
      </c>
    </row>
    <row r="94" spans="1:12">
      <c r="A94" s="321" t="s">
        <v>4</v>
      </c>
      <c r="B94" s="322"/>
      <c r="C94" s="322"/>
      <c r="D94" s="322"/>
      <c r="E94" s="323"/>
      <c r="F94" s="165">
        <v>86</v>
      </c>
      <c r="G94" s="158"/>
      <c r="H94" s="168">
        <v>308552784.87</v>
      </c>
      <c r="I94" s="164">
        <f>IF(ISERROR(ROUND(+G94+H94,2)),"",ROUND(+G94+H94,2))</f>
        <v>308552784.87</v>
      </c>
      <c r="J94" s="158"/>
      <c r="K94" s="159">
        <v>339907152.17000002</v>
      </c>
      <c r="L94" s="164">
        <f>IF(ISERROR(ROUND(+J94+K94,2)),"",ROUND(+J94+K94,2))</f>
        <v>339907152.17000002</v>
      </c>
    </row>
    <row r="95" spans="1:12">
      <c r="A95" s="321" t="s">
        <v>204</v>
      </c>
      <c r="B95" s="322"/>
      <c r="C95" s="322"/>
      <c r="D95" s="322"/>
      <c r="E95" s="323"/>
      <c r="F95" s="165">
        <v>87</v>
      </c>
      <c r="G95" s="158"/>
      <c r="H95" s="159">
        <v>0</v>
      </c>
      <c r="I95" s="164">
        <f>IF(ISERROR(ROUND(+G95+H95,2)),"",ROUND(+G95+H95,2))</f>
        <v>0</v>
      </c>
      <c r="J95" s="158"/>
      <c r="K95" s="179">
        <v>0</v>
      </c>
      <c r="L95" s="164">
        <f>IF(ISERROR(ROUND(+J95+K95,2)),"",ROUND(+J95+K95,2))</f>
        <v>0</v>
      </c>
    </row>
    <row r="96" spans="1:12">
      <c r="A96" s="321" t="s">
        <v>387</v>
      </c>
      <c r="B96" s="322"/>
      <c r="C96" s="322"/>
      <c r="D96" s="322"/>
      <c r="E96" s="323"/>
      <c r="F96" s="165">
        <v>88</v>
      </c>
      <c r="G96" s="161">
        <f>SUM(G97:G98)</f>
        <v>0</v>
      </c>
      <c r="H96" s="179">
        <f>IF(ISERROR(ROUND(H97+H98,2)),"",ROUND(H97+H98,2))</f>
        <v>20791357.989999998</v>
      </c>
      <c r="I96" s="177">
        <f>IF(ISERROR(ROUND(IF((G96+H96)=SUM(I97:I98),(G96+H96),FALSE),2)),"",ROUND(IF((G96+H96)=SUM(I97:I98),(G96+H96),FALSE),2))</f>
        <v>20791357.989999998</v>
      </c>
      <c r="J96" s="161">
        <f>SUM(J97:J98)</f>
        <v>0</v>
      </c>
      <c r="K96" s="179">
        <f>IF(ISERROR(ROUND(K97+K98,2)),"",ROUND(K97+K98,2))</f>
        <v>21686794.829999998</v>
      </c>
      <c r="L96" s="164">
        <f>IF(ISERROR(ROUND(IF((J96+K96)=SUM(L97:L98),(J96+K96),FALSE),2)),"",ROUND(IF((J96+K96)=SUM(L97:L98),(J96+K96),FALSE),2))</f>
        <v>21686794.829999998</v>
      </c>
    </row>
    <row r="97" spans="1:12">
      <c r="A97" s="321" t="s">
        <v>205</v>
      </c>
      <c r="B97" s="322"/>
      <c r="C97" s="322"/>
      <c r="D97" s="322"/>
      <c r="E97" s="323"/>
      <c r="F97" s="165">
        <v>89</v>
      </c>
      <c r="G97" s="158"/>
      <c r="H97" s="168">
        <v>20791357.989999998</v>
      </c>
      <c r="I97" s="164">
        <f>IF(ISERROR(ROUND(+G97+H97,2)),"",ROUND(+G97+H97,2))</f>
        <v>20791357.989999998</v>
      </c>
      <c r="J97" s="158"/>
      <c r="K97" s="173">
        <v>21686794.829999998</v>
      </c>
      <c r="L97" s="164">
        <f>IF(ISERROR(ROUND(+J97+K97,2)),"",ROUND(+J97+K97,2))</f>
        <v>21686794.829999998</v>
      </c>
    </row>
    <row r="98" spans="1:12">
      <c r="A98" s="321" t="s">
        <v>263</v>
      </c>
      <c r="B98" s="322"/>
      <c r="C98" s="322"/>
      <c r="D98" s="322"/>
      <c r="E98" s="323"/>
      <c r="F98" s="165">
        <v>90</v>
      </c>
      <c r="G98" s="158"/>
      <c r="H98" s="173">
        <v>0</v>
      </c>
      <c r="I98" s="164">
        <f>IF(ISERROR(ROUND(+G98+H98,2)),"",ROUND(+G98+H98,2))</f>
        <v>0</v>
      </c>
      <c r="J98" s="158"/>
      <c r="K98" s="159">
        <v>0</v>
      </c>
      <c r="L98" s="160">
        <f>IF(ISERROR(ROUND(+J98+K98,2)),"",ROUND(+J98+K98,2))</f>
        <v>0</v>
      </c>
    </row>
    <row r="99" spans="1:12">
      <c r="A99" s="321" t="s">
        <v>264</v>
      </c>
      <c r="B99" s="322"/>
      <c r="C99" s="322"/>
      <c r="D99" s="322"/>
      <c r="E99" s="323"/>
      <c r="F99" s="165">
        <v>91</v>
      </c>
      <c r="G99" s="158"/>
      <c r="H99" s="159">
        <v>0</v>
      </c>
      <c r="I99" s="160">
        <f>IF(ISERROR(ROUND(+G99+H99,2)),"",ROUND(+G99+H99,2))</f>
        <v>0</v>
      </c>
      <c r="J99" s="158"/>
      <c r="K99" s="159">
        <v>0</v>
      </c>
      <c r="L99" s="160">
        <f>IF(ISERROR(ROUND(+J99+K99,2)),"",ROUND(+J99+K99,2))</f>
        <v>0</v>
      </c>
    </row>
    <row r="100" spans="1:12">
      <c r="A100" s="321" t="s">
        <v>388</v>
      </c>
      <c r="B100" s="322"/>
      <c r="C100" s="322"/>
      <c r="D100" s="322"/>
      <c r="E100" s="323"/>
      <c r="F100" s="165">
        <v>92</v>
      </c>
      <c r="G100" s="161">
        <f>SUM(G101:G106)</f>
        <v>0</v>
      </c>
      <c r="H100" s="162">
        <f>SUM(H101:H106)</f>
        <v>757928523.18000007</v>
      </c>
      <c r="I100" s="171">
        <f>IF(ISERROR(ROUND(IF((G100+H100)=SUM(I101:I106),(G100+H100),FALSE),2)),"",ROUND(IF((G100+H100)=SUM(I101:I106),(G100+H100),FALSE),2))</f>
        <v>757928523.17999995</v>
      </c>
      <c r="J100" s="161">
        <f>SUM(J101:J106)</f>
        <v>0</v>
      </c>
      <c r="K100" s="162">
        <f>SUM(K101:K106)</f>
        <v>790695603.79000008</v>
      </c>
      <c r="L100" s="164">
        <f>IF(ISERROR(ROUND(IF((J100+K100)=SUM(L101:L106),(J100+K100),FALSE),2)),"",ROUND(IF((J100+K100)=SUM(L101:L106),(J100+K100),FALSE),2))</f>
        <v>790695603.78999996</v>
      </c>
    </row>
    <row r="101" spans="1:12">
      <c r="A101" s="321" t="s">
        <v>206</v>
      </c>
      <c r="B101" s="322"/>
      <c r="C101" s="322"/>
      <c r="D101" s="322"/>
      <c r="E101" s="323"/>
      <c r="F101" s="165">
        <v>93</v>
      </c>
      <c r="G101" s="158"/>
      <c r="H101" s="168">
        <v>269507722.30000001</v>
      </c>
      <c r="I101" s="164">
        <f>IF(ISERROR(ROUND(+G101+H101,2)),"",ROUND(+G101+H101,2))</f>
        <v>269507722.30000001</v>
      </c>
      <c r="J101" s="158"/>
      <c r="K101" s="173">
        <v>289814754.22000003</v>
      </c>
      <c r="L101" s="164">
        <f>IF(ISERROR(ROUND(+J101+K101,2)),"",ROUND(+J101+K101,2))</f>
        <v>289814754.22000003</v>
      </c>
    </row>
    <row r="102" spans="1:12">
      <c r="A102" s="321" t="s">
        <v>207</v>
      </c>
      <c r="B102" s="322"/>
      <c r="C102" s="322"/>
      <c r="D102" s="322"/>
      <c r="E102" s="323"/>
      <c r="F102" s="165">
        <v>94</v>
      </c>
      <c r="G102" s="158"/>
      <c r="H102" s="172">
        <v>0</v>
      </c>
      <c r="I102" s="164">
        <f>IF(ISERROR(ROUND(+G102+H102,2)),"",ROUND(+G102+H102,2))</f>
        <v>0</v>
      </c>
      <c r="J102" s="158"/>
      <c r="K102" s="173">
        <v>0</v>
      </c>
      <c r="L102" s="164">
        <f>IF(ISERROR(ROUND(+J102+K102,2)),"",ROUND(+J102+K102,2))</f>
        <v>0</v>
      </c>
    </row>
    <row r="103" spans="1:12">
      <c r="A103" s="321" t="s">
        <v>208</v>
      </c>
      <c r="B103" s="322"/>
      <c r="C103" s="322"/>
      <c r="D103" s="322"/>
      <c r="E103" s="323"/>
      <c r="F103" s="165">
        <v>95</v>
      </c>
      <c r="G103" s="158"/>
      <c r="H103" s="172">
        <v>487842326.41000003</v>
      </c>
      <c r="I103" s="164">
        <f>IF(ISERROR(ROUND(+G103+H103,2)),"",ROUND(+G103+H103,2))</f>
        <v>487842326.41000003</v>
      </c>
      <c r="J103" s="158"/>
      <c r="K103" s="173">
        <v>500298792.37</v>
      </c>
      <c r="L103" s="164">
        <f>IF(ISERROR(ROUND(+J103+K103,2)),"",ROUND(+J103+K103,2))</f>
        <v>500298792.37</v>
      </c>
    </row>
    <row r="104" spans="1:12" ht="19.5" customHeight="1">
      <c r="A104" s="321" t="s">
        <v>166</v>
      </c>
      <c r="B104" s="322"/>
      <c r="C104" s="322"/>
      <c r="D104" s="322"/>
      <c r="E104" s="323"/>
      <c r="F104" s="165">
        <v>96</v>
      </c>
      <c r="G104" s="158"/>
      <c r="H104" s="172">
        <v>112160.36</v>
      </c>
      <c r="I104" s="164">
        <f>IF(ISERROR(ROUND(+G104+H104,2)),"",ROUND(+G104+H104,2))</f>
        <v>112160.36</v>
      </c>
      <c r="J104" s="158"/>
      <c r="K104" s="190">
        <v>104961.19</v>
      </c>
      <c r="L104" s="164">
        <f>IF(ISERROR(ROUND(+J104+K104,2)),"",ROUND(+J104+K104,2))</f>
        <v>104961.19</v>
      </c>
    </row>
    <row r="105" spans="1:12">
      <c r="A105" s="321" t="s">
        <v>265</v>
      </c>
      <c r="B105" s="322"/>
      <c r="C105" s="322"/>
      <c r="D105" s="322"/>
      <c r="E105" s="323"/>
      <c r="F105" s="165">
        <v>97</v>
      </c>
      <c r="G105" s="158"/>
      <c r="H105" s="208">
        <v>466314.11</v>
      </c>
      <c r="I105" s="164">
        <f>IF(ISERROR(ROUND(+G105+H105,2)),"",ROUND(+G105+H105,2))</f>
        <v>466314.11</v>
      </c>
      <c r="J105" s="158"/>
      <c r="K105" s="173">
        <v>477096.01</v>
      </c>
      <c r="L105" s="164">
        <f>IF(ISERROR(ROUND(+J105+K105,2)),"",ROUND(+J105+K105,2))</f>
        <v>477096.01</v>
      </c>
    </row>
    <row r="106" spans="1:12">
      <c r="A106" s="321" t="s">
        <v>266</v>
      </c>
      <c r="B106" s="322"/>
      <c r="C106" s="322"/>
      <c r="D106" s="322"/>
      <c r="E106" s="323"/>
      <c r="F106" s="165">
        <v>98</v>
      </c>
      <c r="G106" s="158"/>
      <c r="H106" s="208"/>
      <c r="I106" s="164"/>
      <c r="J106" s="158"/>
      <c r="K106" s="173"/>
      <c r="L106" s="164"/>
    </row>
    <row r="107" spans="1:12" ht="33" customHeight="1">
      <c r="A107" s="321" t="s">
        <v>267</v>
      </c>
      <c r="B107" s="322"/>
      <c r="C107" s="322"/>
      <c r="D107" s="322"/>
      <c r="E107" s="323"/>
      <c r="F107" s="165">
        <v>99</v>
      </c>
      <c r="G107" s="158"/>
      <c r="H107" s="173">
        <v>0</v>
      </c>
      <c r="I107" s="164">
        <f>IF(ISERROR(ROUND(+G107+H107,2)),"",ROUND(+G107+H107,2))</f>
        <v>0</v>
      </c>
      <c r="J107" s="158"/>
      <c r="K107" s="159">
        <v>0</v>
      </c>
      <c r="L107" s="160">
        <f>IF(ISERROR(ROUND(+J107+K107,2)),"",ROUND(+J107+K107,2))</f>
        <v>0</v>
      </c>
    </row>
    <row r="108" spans="1:12">
      <c r="A108" s="321" t="s">
        <v>389</v>
      </c>
      <c r="B108" s="322"/>
      <c r="C108" s="322"/>
      <c r="D108" s="322"/>
      <c r="E108" s="323"/>
      <c r="F108" s="165">
        <v>100</v>
      </c>
      <c r="G108" s="161">
        <f>SUM(G109:G110)</f>
        <v>0</v>
      </c>
      <c r="H108" s="159">
        <v>0</v>
      </c>
      <c r="I108" s="160">
        <f>IF(ISERROR(ROUND(+G108+H108,2)),"",ROUND(+G108+H108,2))</f>
        <v>0</v>
      </c>
      <c r="J108" s="161">
        <f>SUM(J109:J110)</f>
        <v>0</v>
      </c>
      <c r="K108" s="162">
        <v>0</v>
      </c>
      <c r="L108" s="160">
        <f>IF(ISERROR(ROUND(+J108+K108,2)),"",ROUND(+J108+K108,2))</f>
        <v>0</v>
      </c>
    </row>
    <row r="109" spans="1:12">
      <c r="A109" s="321" t="s">
        <v>209</v>
      </c>
      <c r="B109" s="322"/>
      <c r="C109" s="322"/>
      <c r="D109" s="322"/>
      <c r="E109" s="323"/>
      <c r="F109" s="165">
        <v>101</v>
      </c>
      <c r="G109" s="158"/>
      <c r="H109" s="162">
        <v>0</v>
      </c>
      <c r="I109" s="171">
        <f>IF(ISERROR(ROUND(IF((G109+H109)=SUM(I110:I111),(G109+H109),FALSE),2)),"",ROUND(IF((G109+H109)=SUM(I110:I111),(G109+H109),FALSE),2))</f>
        <v>0</v>
      </c>
      <c r="J109" s="158"/>
      <c r="K109" s="163">
        <v>0</v>
      </c>
      <c r="L109" s="164">
        <f>IF(ISERROR(ROUND(IF((J109+K109)=SUM(L110:L111),(J109+K109),FALSE),2)),"",ROUND(IF((J109+K109)=SUM(L110:L111),(J109+K109),FALSE),2))</f>
        <v>0</v>
      </c>
    </row>
    <row r="110" spans="1:12">
      <c r="A110" s="321" t="s">
        <v>210</v>
      </c>
      <c r="B110" s="322"/>
      <c r="C110" s="322"/>
      <c r="D110" s="322"/>
      <c r="E110" s="323"/>
      <c r="F110" s="165">
        <v>102</v>
      </c>
      <c r="G110" s="158"/>
      <c r="H110" s="163">
        <v>0</v>
      </c>
      <c r="I110" s="164">
        <f>IF(ISERROR(ROUND(+G110+H110,2)),"",ROUND(+G110+H110,2))</f>
        <v>0</v>
      </c>
      <c r="J110" s="158"/>
      <c r="K110" s="159">
        <v>0</v>
      </c>
      <c r="L110" s="164">
        <f>IF(ISERROR(ROUND(+J110+K110,2)),"",ROUND(+J110+K110,2))</f>
        <v>0</v>
      </c>
    </row>
    <row r="111" spans="1:12">
      <c r="A111" s="321" t="s">
        <v>390</v>
      </c>
      <c r="B111" s="322"/>
      <c r="C111" s="322"/>
      <c r="D111" s="322"/>
      <c r="E111" s="323"/>
      <c r="F111" s="165">
        <v>103</v>
      </c>
      <c r="G111" s="161">
        <f>SUM(G112:G113)</f>
        <v>0</v>
      </c>
      <c r="H111" s="180">
        <f>IF(ISERROR(ROUND(H112+H113,2)),"",ROUND(H112+H113,2))</f>
        <v>86879968.560000002</v>
      </c>
      <c r="I111" s="171">
        <f>IF(ISERROR(ROUND(IF((G111+H111)=SUM(I112:I113),(G111+H111),FALSE),2)),"",ROUND(IF((G111+H111)=SUM(I112:I113),(G111+H111),FALSE),2))</f>
        <v>86879968.560000002</v>
      </c>
      <c r="J111" s="161">
        <f>SUM(J112:J113)</f>
        <v>0</v>
      </c>
      <c r="K111" s="180">
        <f>IF(ISERROR(ROUND(K112+K113,2)),"",ROUND(K112+K113,2))</f>
        <v>76013755.719999999</v>
      </c>
      <c r="L111" s="164">
        <f>IF(ISERROR(ROUND(IF((J111+K111)=SUM(L112:L113),(J111+K111),FALSE),2)),"",ROUND(IF((J111+K111)=SUM(L112:L113),(J111+K111),FALSE),2))</f>
        <v>76013755.719999999</v>
      </c>
    </row>
    <row r="112" spans="1:12">
      <c r="A112" s="321" t="s">
        <v>211</v>
      </c>
      <c r="B112" s="322"/>
      <c r="C112" s="322"/>
      <c r="D112" s="322"/>
      <c r="E112" s="323"/>
      <c r="F112" s="165">
        <v>104</v>
      </c>
      <c r="G112" s="158"/>
      <c r="H112" s="163">
        <v>86879968.560000002</v>
      </c>
      <c r="I112" s="164">
        <f>IF(ISERROR(ROUND(+G112+H112,2)),"",ROUND(+G112+H112,2))</f>
        <v>86879968.560000002</v>
      </c>
      <c r="J112" s="158"/>
      <c r="K112" s="173">
        <v>76013755.719999999</v>
      </c>
      <c r="L112" s="164">
        <f>IF(ISERROR(ROUND(+J112+K112,2)),"",ROUND(+J112+K112,2))</f>
        <v>76013755.719999999</v>
      </c>
    </row>
    <row r="113" spans="1:12">
      <c r="A113" s="321" t="s">
        <v>212</v>
      </c>
      <c r="B113" s="322"/>
      <c r="C113" s="322"/>
      <c r="D113" s="322"/>
      <c r="E113" s="323"/>
      <c r="F113" s="165">
        <v>105</v>
      </c>
      <c r="G113" s="158"/>
      <c r="H113" s="163"/>
      <c r="I113" s="164">
        <f>IF(ISERROR(ROUND(+G113+H113,2)),"",ROUND(+G113+H113,2))</f>
        <v>0</v>
      </c>
      <c r="J113" s="158"/>
      <c r="K113" s="173">
        <v>0</v>
      </c>
      <c r="L113" s="164">
        <f>IF(ISERROR(ROUND(+J113+K113,2)),"",ROUND(+J113+K113,2))</f>
        <v>0</v>
      </c>
    </row>
    <row r="114" spans="1:12">
      <c r="A114" s="321" t="s">
        <v>268</v>
      </c>
      <c r="B114" s="322"/>
      <c r="C114" s="322"/>
      <c r="D114" s="322"/>
      <c r="E114" s="323"/>
      <c r="F114" s="165">
        <v>106</v>
      </c>
      <c r="G114" s="158"/>
      <c r="H114" s="173">
        <v>0</v>
      </c>
      <c r="I114" s="164">
        <f>IF(ISERROR(ROUND(+G114+H114,2)),"",ROUND(+G114+H114,2))</f>
        <v>0</v>
      </c>
      <c r="J114" s="158"/>
      <c r="K114" s="159">
        <v>0</v>
      </c>
      <c r="L114" s="160">
        <f>IF(ISERROR(ROUND(+J114+K114,2)),"",ROUND(+J114+K114,2))</f>
        <v>0</v>
      </c>
    </row>
    <row r="115" spans="1:12">
      <c r="A115" s="321" t="s">
        <v>391</v>
      </c>
      <c r="B115" s="322"/>
      <c r="C115" s="322"/>
      <c r="D115" s="322"/>
      <c r="E115" s="323"/>
      <c r="F115" s="165">
        <v>107</v>
      </c>
      <c r="G115" s="161">
        <f>SUM(G116:G118)</f>
        <v>0</v>
      </c>
      <c r="H115" s="180">
        <f>IF(ISERROR(ROUND(H116+H117+H118,2)),"",ROUND(H116+H117+H118,2))</f>
        <v>71628846.239999995</v>
      </c>
      <c r="I115" s="171">
        <f>IF(ISERROR(ROUND(IF((G115+H115)=SUM(I116:I118),(G115+H115),FALSE),2)),"",ROUND(IF((G115+H115)=SUM(I116:I118),(G115+H115),FALSE),2))</f>
        <v>71628846.239999995</v>
      </c>
      <c r="J115" s="161">
        <f>SUM(J116:J118)</f>
        <v>0</v>
      </c>
      <c r="K115" s="180">
        <f>IF(ISERROR(ROUND(K116+K117+K118,2)),"",ROUND(K116+K117+K118,2))</f>
        <v>52897738.969999999</v>
      </c>
      <c r="L115" s="164">
        <f>IF(ISERROR(ROUND(IF((J115+K115)=SUM(L116:L118),(J115+K115),FALSE),2)),"",ROUND(IF((J115+K115)=SUM(L116:L118),(J115+K115),FALSE),2))</f>
        <v>52897738.969999999</v>
      </c>
    </row>
    <row r="116" spans="1:12">
      <c r="A116" s="321" t="s">
        <v>194</v>
      </c>
      <c r="B116" s="322"/>
      <c r="C116" s="322"/>
      <c r="D116" s="322"/>
      <c r="E116" s="323"/>
      <c r="F116" s="165">
        <v>108</v>
      </c>
      <c r="G116" s="158"/>
      <c r="H116" s="163">
        <v>71437118.629999995</v>
      </c>
      <c r="I116" s="164">
        <f>IF(ISERROR(ROUND(+G116+H116,2)),"",ROUND(+G116+H116,2))</f>
        <v>71437118.629999995</v>
      </c>
      <c r="J116" s="158"/>
      <c r="K116" s="173">
        <v>52799734.32</v>
      </c>
      <c r="L116" s="164">
        <f>IF(ISERROR(ROUND(+J116+K116,2)),"",ROUND(+J116+K116,2))</f>
        <v>52799734.32</v>
      </c>
    </row>
    <row r="117" spans="1:12">
      <c r="A117" s="321" t="s">
        <v>195</v>
      </c>
      <c r="B117" s="322"/>
      <c r="C117" s="322"/>
      <c r="D117" s="322"/>
      <c r="E117" s="323"/>
      <c r="F117" s="165">
        <v>109</v>
      </c>
      <c r="G117" s="158"/>
      <c r="H117" s="163"/>
      <c r="I117" s="164">
        <f>IF(ISERROR(ROUND(+G117+H117,2)),"",ROUND(+G117+H117,2))</f>
        <v>0</v>
      </c>
      <c r="J117" s="158"/>
      <c r="K117" s="173"/>
      <c r="L117" s="164">
        <f>IF(ISERROR(ROUND(+J117+K117,2)),"",ROUND(+J117+K117,2))</f>
        <v>0</v>
      </c>
    </row>
    <row r="118" spans="1:12">
      <c r="A118" s="321" t="s">
        <v>196</v>
      </c>
      <c r="B118" s="322"/>
      <c r="C118" s="322"/>
      <c r="D118" s="322"/>
      <c r="E118" s="323"/>
      <c r="F118" s="165">
        <v>110</v>
      </c>
      <c r="G118" s="158"/>
      <c r="H118" s="159">
        <v>191727.61</v>
      </c>
      <c r="I118" s="164">
        <f>IF(ISERROR(ROUND(+G118+H118,2)),"",ROUND(+G118+H118,2))</f>
        <v>191727.61</v>
      </c>
      <c r="J118" s="158"/>
      <c r="K118" s="180">
        <v>98004.65</v>
      </c>
      <c r="L118" s="160">
        <f>IF(ISERROR(ROUND(+J118+K118,2)),"",ROUND(+J118+K118,2))</f>
        <v>98004.65</v>
      </c>
    </row>
    <row r="119" spans="1:12">
      <c r="A119" s="321" t="s">
        <v>392</v>
      </c>
      <c r="B119" s="322"/>
      <c r="C119" s="322"/>
      <c r="D119" s="322"/>
      <c r="E119" s="323"/>
      <c r="F119" s="165">
        <v>111</v>
      </c>
      <c r="G119" s="161">
        <f>SUM(G120:G123)</f>
        <v>0</v>
      </c>
      <c r="H119" s="180">
        <f>IF(ISERROR(ROUND(H120+H121+H122+H123,2)),"",ROUND(H120+H121+H122+H123,2))</f>
        <v>42800716.939999998</v>
      </c>
      <c r="I119" s="171">
        <f>IF(ISERROR(ROUND(IF((G119+H119)=SUM(I120:I123),(G119+H119),FALSE),2)),"",ROUND(IF((G119+H119)=SUM(I120:I123),(G119+H119),FALSE),2))</f>
        <v>42800716.939999998</v>
      </c>
      <c r="J119" s="161">
        <f>SUM(J120:J123)</f>
        <v>0</v>
      </c>
      <c r="K119" s="180">
        <f>IF(ISERROR(ROUND(K120+K121+K122+K123,2)),"",ROUND(K120+K121+K122+K123,2))</f>
        <v>54884644.299999997</v>
      </c>
      <c r="L119" s="164">
        <f>IF(ISERROR(ROUND(IF((J119+K119)=SUM(L120:L123),(J119+K119),FALSE),2)),"",ROUND(IF((J119+K119)=SUM(L120:L123),(J119+K119),FALSE),2))</f>
        <v>54884644.299999997</v>
      </c>
    </row>
    <row r="120" spans="1:12">
      <c r="A120" s="321" t="s">
        <v>197</v>
      </c>
      <c r="B120" s="322"/>
      <c r="C120" s="322"/>
      <c r="D120" s="322"/>
      <c r="E120" s="323"/>
      <c r="F120" s="165">
        <v>112</v>
      </c>
      <c r="G120" s="158"/>
      <c r="H120" s="163">
        <v>26405513.789999999</v>
      </c>
      <c r="I120" s="164">
        <f>IF(ISERROR(ROUND(+G120+H120,2)),"",ROUND(+G120+H120,2))</f>
        <v>26405513.789999999</v>
      </c>
      <c r="J120" s="158"/>
      <c r="K120" s="173">
        <v>26423354.02</v>
      </c>
      <c r="L120" s="164">
        <f>IF(ISERROR(ROUND(+J120+K120,2)),"",ROUND(+J120+K120,2))</f>
        <v>26423354.02</v>
      </c>
    </row>
    <row r="121" spans="1:12">
      <c r="A121" s="321" t="s">
        <v>198</v>
      </c>
      <c r="B121" s="322"/>
      <c r="C121" s="322"/>
      <c r="D121" s="322"/>
      <c r="E121" s="323"/>
      <c r="F121" s="165">
        <v>113</v>
      </c>
      <c r="G121" s="158"/>
      <c r="H121" s="173">
        <v>3628045.63</v>
      </c>
      <c r="I121" s="164">
        <f>IF(ISERROR(ROUND(+G121+H121,2)),"",ROUND(+G121+H121,2))</f>
        <v>3628045.63</v>
      </c>
      <c r="J121" s="158"/>
      <c r="K121" s="173">
        <v>1287284.95</v>
      </c>
      <c r="L121" s="164">
        <f>IF(ISERROR(ROUND(+J121+K121,2)),"",ROUND(+J121+K121,2))</f>
        <v>1287284.95</v>
      </c>
    </row>
    <row r="122" spans="1:12">
      <c r="A122" s="321" t="s">
        <v>199</v>
      </c>
      <c r="B122" s="322"/>
      <c r="C122" s="322"/>
      <c r="D122" s="322"/>
      <c r="E122" s="323"/>
      <c r="F122" s="165">
        <v>114</v>
      </c>
      <c r="G122" s="158"/>
      <c r="H122" s="173">
        <v>0</v>
      </c>
      <c r="I122" s="164">
        <f>IF(ISERROR(ROUND(+G122+H122,2)),"",ROUND(+G122+H122,2))</f>
        <v>0</v>
      </c>
      <c r="J122" s="158"/>
      <c r="K122" s="173"/>
      <c r="L122" s="164">
        <f>IF(ISERROR(ROUND(+J122+K122,2)),"",ROUND(+J122+K122,2))</f>
        <v>0</v>
      </c>
    </row>
    <row r="123" spans="1:12">
      <c r="A123" s="321" t="s">
        <v>200</v>
      </c>
      <c r="B123" s="322"/>
      <c r="C123" s="322"/>
      <c r="D123" s="322"/>
      <c r="E123" s="323"/>
      <c r="F123" s="165">
        <v>115</v>
      </c>
      <c r="G123" s="158"/>
      <c r="H123" s="159">
        <v>12767157.52</v>
      </c>
      <c r="I123" s="164">
        <f>IF(ISERROR(ROUND(+G123+H123,2)),"",ROUND(+G123+H123,2))</f>
        <v>12767157.52</v>
      </c>
      <c r="J123" s="158"/>
      <c r="K123" s="162">
        <v>27174005.329999998</v>
      </c>
      <c r="L123" s="160">
        <f>IF(ISERROR(ROUND(+J123+K123,2)),"",ROUND(+J123+K123,2))</f>
        <v>27174005.329999998</v>
      </c>
    </row>
    <row r="124" spans="1:12" ht="26.25" customHeight="1">
      <c r="A124" s="321" t="s">
        <v>393</v>
      </c>
      <c r="B124" s="322"/>
      <c r="C124" s="322"/>
      <c r="D124" s="322"/>
      <c r="E124" s="323"/>
      <c r="F124" s="165">
        <v>116</v>
      </c>
      <c r="G124" s="161">
        <f>SUM(G125:G126)</f>
        <v>0</v>
      </c>
      <c r="H124" s="162">
        <f>IF(ISERROR(ROUND(H125+H126,2)),"",ROUND(H125+H126,2))</f>
        <v>17381727.27</v>
      </c>
      <c r="I124" s="171">
        <f>IF(ISERROR(ROUND(IF((G124+H124)=SUM(I125:I126),(G124+H124),FALSE),2)),"",ROUND(IF((G124+H124)=SUM(I125:I126),(G124+H124),FALSE),2))</f>
        <v>17381727.27</v>
      </c>
      <c r="J124" s="161">
        <f>SUM(J125:J126)</f>
        <v>0</v>
      </c>
      <c r="K124" s="162">
        <f>IF(ISERROR(ROUND(K125+K126,2)),"",ROUND(K125+K126,2))</f>
        <v>12462210.73</v>
      </c>
      <c r="L124" s="164">
        <f>IF(ISERROR(ROUND(IF((J124+K124)=SUM(L125:L126),(J124+K124),FALSE),2)),"",ROUND(IF((J124+K124)=SUM(L125:L126),(J124+K124),FALSE),2))</f>
        <v>12462210.73</v>
      </c>
    </row>
    <row r="125" spans="1:12">
      <c r="A125" s="321" t="s">
        <v>201</v>
      </c>
      <c r="B125" s="322"/>
      <c r="C125" s="322"/>
      <c r="D125" s="322"/>
      <c r="E125" s="323"/>
      <c r="F125" s="165">
        <v>117</v>
      </c>
      <c r="G125" s="158"/>
      <c r="H125" s="163">
        <v>0</v>
      </c>
      <c r="I125" s="164">
        <f>IF(ISERROR(ROUND(+G125+H125,2)),"",ROUND(+G125+H125,2))</f>
        <v>0</v>
      </c>
      <c r="J125" s="158"/>
      <c r="K125" s="163"/>
      <c r="L125" s="164">
        <f>IF(ISERROR(ROUND(+J125+K125,2)),"",ROUND(+J125+K125,2))</f>
        <v>0</v>
      </c>
    </row>
    <row r="126" spans="1:12">
      <c r="A126" s="321" t="s">
        <v>202</v>
      </c>
      <c r="B126" s="322"/>
      <c r="C126" s="322"/>
      <c r="D126" s="322"/>
      <c r="E126" s="323"/>
      <c r="F126" s="165">
        <v>118</v>
      </c>
      <c r="G126" s="158"/>
      <c r="H126" s="159">
        <v>17381727.27</v>
      </c>
      <c r="I126" s="164">
        <f>IF(ISERROR(ROUND(+G126+H126,2)),"",ROUND(+G126+H126,2))</f>
        <v>17381727.27</v>
      </c>
      <c r="J126" s="158"/>
      <c r="K126" s="162">
        <v>12462210.73</v>
      </c>
      <c r="L126" s="160">
        <f>IF(ISERROR(ROUND(+J126+K126,2)),"",ROUND(+J126+K126,2))</f>
        <v>12462210.73</v>
      </c>
    </row>
    <row r="127" spans="1:12">
      <c r="A127" s="321" t="s">
        <v>394</v>
      </c>
      <c r="B127" s="322"/>
      <c r="C127" s="322"/>
      <c r="D127" s="322"/>
      <c r="E127" s="323"/>
      <c r="F127" s="165">
        <v>119</v>
      </c>
      <c r="G127" s="207">
        <f>G79+G99+G100+G107+G108+G111+G114+G115+G119+G124</f>
        <v>0</v>
      </c>
      <c r="H127" s="209">
        <f>IF(ISERROR(ROUND(H79+H98+H100+H107+H108+H111+H114+H115+H119+H124,2)),"",ROUND(H79+H98+H100+H107+H108+H111+H114+H115+H119+H124,2))</f>
        <v>1842245332.8</v>
      </c>
      <c r="I127" s="210">
        <f>IF(ISERROR(ROUND(+G127+H127,2)),"",ROUND(+G127+H127,2))</f>
        <v>1842245332.8</v>
      </c>
      <c r="J127" s="207">
        <f>J79+J99+J100+J107+J108+J111+J114+J115+J119+J124</f>
        <v>0</v>
      </c>
      <c r="K127" s="211">
        <f>IF(ISERROR(ROUND(K79+K98+K100+K107+K108+K111+K114+K115+K119+K124,2)),"",ROUND(K79+K98+K100+K107+K108+K111+K114+K115+K119+K124,2))</f>
        <v>1883618676.6600001</v>
      </c>
      <c r="L127" s="186">
        <f>IF(ISERROR(ROUND(+J127+K127,2)),"",ROUND(+J127+K127,2))</f>
        <v>1883618676.6600001</v>
      </c>
    </row>
    <row r="128" spans="1:12">
      <c r="A128" s="324" t="s">
        <v>33</v>
      </c>
      <c r="B128" s="325"/>
      <c r="C128" s="325"/>
      <c r="D128" s="325"/>
      <c r="E128" s="326"/>
      <c r="F128" s="191">
        <v>120</v>
      </c>
      <c r="G128" s="204"/>
      <c r="H128" s="205"/>
      <c r="I128" s="206"/>
      <c r="J128" s="204"/>
      <c r="K128" s="185"/>
      <c r="L128" s="186"/>
    </row>
    <row r="129" spans="1:12">
      <c r="A129" s="327" t="s">
        <v>366</v>
      </c>
      <c r="B129" s="328"/>
      <c r="C129" s="328"/>
      <c r="D129" s="328"/>
      <c r="E129" s="328"/>
      <c r="F129" s="328"/>
      <c r="G129" s="328"/>
      <c r="H129" s="328"/>
      <c r="I129" s="328"/>
      <c r="J129" s="328"/>
      <c r="K129" s="328"/>
      <c r="L129" s="329"/>
    </row>
    <row r="130" spans="1:12">
      <c r="A130" s="330" t="s">
        <v>395</v>
      </c>
      <c r="B130" s="331"/>
      <c r="C130" s="331"/>
      <c r="D130" s="331"/>
      <c r="E130" s="331"/>
      <c r="F130" s="9">
        <v>121</v>
      </c>
      <c r="G130" s="147">
        <f>SUM(G131:G132)</f>
        <v>0</v>
      </c>
      <c r="H130" s="148">
        <f>SUM(H131:H132)</f>
        <v>0</v>
      </c>
      <c r="I130" s="149">
        <f>G130+H130</f>
        <v>0</v>
      </c>
      <c r="J130" s="147">
        <f>SUM(J131:J132)</f>
        <v>0</v>
      </c>
      <c r="K130" s="148">
        <f>SUM(K131:K132)</f>
        <v>0</v>
      </c>
      <c r="L130" s="149">
        <f>J130+K130</f>
        <v>0</v>
      </c>
    </row>
    <row r="131" spans="1:12">
      <c r="A131" s="315" t="s">
        <v>95</v>
      </c>
      <c r="B131" s="316"/>
      <c r="C131" s="316"/>
      <c r="D131" s="316"/>
      <c r="E131" s="317"/>
      <c r="F131" s="10">
        <v>122</v>
      </c>
      <c r="G131" s="150"/>
      <c r="H131" s="151"/>
      <c r="I131" s="152">
        <f>G131+H131</f>
        <v>0</v>
      </c>
      <c r="J131" s="150"/>
      <c r="K131" s="151"/>
      <c r="L131" s="152">
        <f>J131+K131</f>
        <v>0</v>
      </c>
    </row>
    <row r="132" spans="1:12">
      <c r="A132" s="318" t="s">
        <v>96</v>
      </c>
      <c r="B132" s="319"/>
      <c r="C132" s="319"/>
      <c r="D132" s="319"/>
      <c r="E132" s="320"/>
      <c r="F132" s="11">
        <v>123</v>
      </c>
      <c r="G132" s="153"/>
      <c r="H132" s="154"/>
      <c r="I132" s="155">
        <f>G132+H132</f>
        <v>0</v>
      </c>
      <c r="J132" s="153"/>
      <c r="K132" s="154"/>
      <c r="L132" s="155">
        <f>J132+K132</f>
        <v>0</v>
      </c>
    </row>
    <row r="133" spans="1:12">
      <c r="A133" s="19" t="s">
        <v>342</v>
      </c>
      <c r="B133" s="1"/>
      <c r="C133" s="1"/>
      <c r="D133" s="1"/>
      <c r="E133" s="1"/>
      <c r="F133" s="1"/>
      <c r="G133" s="1"/>
      <c r="H133" s="2"/>
      <c r="I133" s="2"/>
      <c r="J133" s="2"/>
      <c r="K133" s="3"/>
      <c r="L133" s="3"/>
    </row>
  </sheetData>
  <mergeCells count="135">
    <mergeCell ref="A1:K1"/>
    <mergeCell ref="A2:K2"/>
    <mergeCell ref="J4:L4"/>
    <mergeCell ref="A6:E6"/>
    <mergeCell ref="K3:L3"/>
    <mergeCell ref="A14:E14"/>
    <mergeCell ref="A17:E17"/>
    <mergeCell ref="A18:E18"/>
    <mergeCell ref="A19:E19"/>
    <mergeCell ref="A20:E20"/>
    <mergeCell ref="A21:E21"/>
    <mergeCell ref="F3:G3"/>
    <mergeCell ref="A23:E23"/>
    <mergeCell ref="A24:E24"/>
    <mergeCell ref="A15:E15"/>
    <mergeCell ref="A16:E16"/>
    <mergeCell ref="A9:E9"/>
    <mergeCell ref="A10:E10"/>
    <mergeCell ref="A11:E11"/>
    <mergeCell ref="A12:E12"/>
    <mergeCell ref="A13:E13"/>
    <mergeCell ref="A7:L7"/>
    <mergeCell ref="A8:E8"/>
    <mergeCell ref="A4:E5"/>
    <mergeCell ref="F4:F5"/>
    <mergeCell ref="G4:I4"/>
    <mergeCell ref="A32:E32"/>
    <mergeCell ref="A33:E33"/>
    <mergeCell ref="A34:E34"/>
    <mergeCell ref="A35:E35"/>
    <mergeCell ref="A36:E36"/>
    <mergeCell ref="A37:E37"/>
    <mergeCell ref="A22:E22"/>
    <mergeCell ref="A39:E39"/>
    <mergeCell ref="A40:E40"/>
    <mergeCell ref="A25:E25"/>
    <mergeCell ref="A26:E26"/>
    <mergeCell ref="A27:E27"/>
    <mergeCell ref="A28:E28"/>
    <mergeCell ref="A29:E29"/>
    <mergeCell ref="A30:E30"/>
    <mergeCell ref="A31:E31"/>
    <mergeCell ref="A48:E48"/>
    <mergeCell ref="A49:E49"/>
    <mergeCell ref="A50:E50"/>
    <mergeCell ref="A51:E51"/>
    <mergeCell ref="A52:E52"/>
    <mergeCell ref="A53:E53"/>
    <mergeCell ref="A38:E38"/>
    <mergeCell ref="A55:E55"/>
    <mergeCell ref="A56:E56"/>
    <mergeCell ref="A41:E41"/>
    <mergeCell ref="A42:E42"/>
    <mergeCell ref="A43:E43"/>
    <mergeCell ref="A44:E44"/>
    <mergeCell ref="A45:E45"/>
    <mergeCell ref="A46:E46"/>
    <mergeCell ref="A47:E47"/>
    <mergeCell ref="A64:E64"/>
    <mergeCell ref="A65:E65"/>
    <mergeCell ref="A66:E66"/>
    <mergeCell ref="A67:E67"/>
    <mergeCell ref="A68:E68"/>
    <mergeCell ref="A69:E69"/>
    <mergeCell ref="A54:E54"/>
    <mergeCell ref="A71:E71"/>
    <mergeCell ref="A72:E72"/>
    <mergeCell ref="A57:E57"/>
    <mergeCell ref="A58:E58"/>
    <mergeCell ref="A59:E59"/>
    <mergeCell ref="A60:E60"/>
    <mergeCell ref="A61:E61"/>
    <mergeCell ref="A62:E62"/>
    <mergeCell ref="A63:E63"/>
    <mergeCell ref="A80:E80"/>
    <mergeCell ref="A81:E81"/>
    <mergeCell ref="A82:E82"/>
    <mergeCell ref="A83:E83"/>
    <mergeCell ref="A84:E84"/>
    <mergeCell ref="A85:E85"/>
    <mergeCell ref="A70:E70"/>
    <mergeCell ref="A87:E87"/>
    <mergeCell ref="A88:E88"/>
    <mergeCell ref="A73:E73"/>
    <mergeCell ref="A74:E74"/>
    <mergeCell ref="A75:E75"/>
    <mergeCell ref="A76:E76"/>
    <mergeCell ref="A77:E77"/>
    <mergeCell ref="A78:L78"/>
    <mergeCell ref="A79:E79"/>
    <mergeCell ref="A96:E96"/>
    <mergeCell ref="A97:E97"/>
    <mergeCell ref="A98:E98"/>
    <mergeCell ref="A99:E99"/>
    <mergeCell ref="A100:E100"/>
    <mergeCell ref="A101:E101"/>
    <mergeCell ref="A86:E86"/>
    <mergeCell ref="A103:E103"/>
    <mergeCell ref="A104:E104"/>
    <mergeCell ref="A89:E89"/>
    <mergeCell ref="A90:E90"/>
    <mergeCell ref="A91:E91"/>
    <mergeCell ref="A92:E92"/>
    <mergeCell ref="A93:E93"/>
    <mergeCell ref="A94:E94"/>
    <mergeCell ref="A95:E95"/>
    <mergeCell ref="A102:E102"/>
    <mergeCell ref="A118:E118"/>
    <mergeCell ref="A121:E121"/>
    <mergeCell ref="A122:E122"/>
    <mergeCell ref="A113:E113"/>
    <mergeCell ref="A114:E114"/>
    <mergeCell ref="A115:E115"/>
    <mergeCell ref="A116:E116"/>
    <mergeCell ref="A119:E119"/>
    <mergeCell ref="A120:E120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7:E117"/>
    <mergeCell ref="A131:E131"/>
    <mergeCell ref="A132:E132"/>
    <mergeCell ref="A125:E125"/>
    <mergeCell ref="A126:E126"/>
    <mergeCell ref="A127:E127"/>
    <mergeCell ref="A128:E128"/>
    <mergeCell ref="A129:L129"/>
    <mergeCell ref="A130:E130"/>
    <mergeCell ref="A123:E123"/>
    <mergeCell ref="A124:E124"/>
  </mergeCells>
  <phoneticPr fontId="3" type="noConversion"/>
  <conditionalFormatting sqref="G95:L95 G98:L98">
    <cfRule type="cellIs" dxfId="0" priority="2" stopIfTrue="1" operator="greaterThan">
      <formula>0</formula>
    </cfRule>
  </conditionalFormatting>
  <dataValidations count="2">
    <dataValidation allowBlank="1" sqref="A1:G1048576 L1:IT1048576 K94:K95 K120:K123 K116:K118 K112:K114 K101:K110 K67:K71 K90:K92 K86:K88 K80:K84 K77:K78 K73:K75 K125:K126 K62:K64 K58:K60 K54:K55 K46:K52 K40:K44 K29:K38 K25:K27 K19:K23 K15:K17 K128:K65536 K1:K10 K97:K99 J1:J1048576 H78:I78 H129:I65536 H1:I10 H82:I84"/>
    <dataValidation type="custom" allowBlank="1" showInputMessage="1" showErrorMessage="1" errorTitle="Previše decimala!" error="Maksimalan dozvoljeni broj decimalnih mjesta je &gt; 2" sqref="H77 K12:K13 H12:H13 H120:H123 H125:H126 H90:H92 H97:H99 H94:H95 H101:H108 H110 H112:H114 H116:H118 H86:H88 H81 H15:H17 H19 H21:H23 H26:H27 H29:H32 H34:H38 H40:H44 H46:H52 H54:H55 H58:H60 H62:H64 H67:H71 H73:H75">
      <formula1>IF(ISNUMBER(H12),LEN(H12)-IFERROR(FIND(",",H12),LEN(H12))&lt;=2,FALSE)</formula1>
    </dataValidation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M100"/>
  <sheetViews>
    <sheetView zoomScaleSheetLayoutView="110" workbookViewId="0">
      <selection activeCell="K85" sqref="K85"/>
    </sheetView>
  </sheetViews>
  <sheetFormatPr defaultRowHeight="12.75"/>
  <cols>
    <col min="1" max="7" width="9.140625" style="119"/>
    <col min="8" max="9" width="12" style="119" bestFit="1" customWidth="1"/>
    <col min="10" max="10" width="9.140625" style="119"/>
    <col min="11" max="12" width="12" style="119" bestFit="1" customWidth="1"/>
    <col min="13" max="16384" width="9.140625" style="119"/>
  </cols>
  <sheetData>
    <row r="1" spans="1:13" ht="15.75">
      <c r="A1" s="357" t="s">
        <v>345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13">
      <c r="A2" s="353" t="s">
        <v>404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3">
      <c r="A3" s="20"/>
      <c r="B3" s="21"/>
      <c r="C3" s="21"/>
      <c r="D3" s="55"/>
      <c r="E3" s="55"/>
      <c r="F3" s="55"/>
      <c r="G3" s="55"/>
      <c r="H3" s="55"/>
      <c r="I3" s="12"/>
      <c r="J3" s="220"/>
      <c r="K3" s="358" t="s">
        <v>57</v>
      </c>
      <c r="L3" s="358"/>
    </row>
    <row r="4" spans="1:13" ht="12.75" customHeight="1">
      <c r="A4" s="349" t="s">
        <v>2</v>
      </c>
      <c r="B4" s="350"/>
      <c r="C4" s="350"/>
      <c r="D4" s="350"/>
      <c r="E4" s="350"/>
      <c r="F4" s="349" t="s">
        <v>192</v>
      </c>
      <c r="G4" s="349" t="s">
        <v>343</v>
      </c>
      <c r="H4" s="350"/>
      <c r="I4" s="350"/>
      <c r="J4" s="349" t="s">
        <v>344</v>
      </c>
      <c r="K4" s="350"/>
      <c r="L4" s="350"/>
    </row>
    <row r="5" spans="1:13">
      <c r="A5" s="350"/>
      <c r="B5" s="350"/>
      <c r="C5" s="350"/>
      <c r="D5" s="350"/>
      <c r="E5" s="350"/>
      <c r="F5" s="350"/>
      <c r="G5" s="128" t="s">
        <v>331</v>
      </c>
      <c r="H5" s="128" t="s">
        <v>332</v>
      </c>
      <c r="I5" s="128" t="s">
        <v>333</v>
      </c>
      <c r="J5" s="128" t="s">
        <v>331</v>
      </c>
      <c r="K5" s="128" t="s">
        <v>332</v>
      </c>
      <c r="L5" s="128" t="s">
        <v>333</v>
      </c>
    </row>
    <row r="6" spans="1:13">
      <c r="A6" s="349">
        <v>1</v>
      </c>
      <c r="B6" s="349"/>
      <c r="C6" s="349"/>
      <c r="D6" s="349"/>
      <c r="E6" s="349"/>
      <c r="F6" s="129">
        <v>2</v>
      </c>
      <c r="G6" s="129">
        <v>3</v>
      </c>
      <c r="H6" s="129">
        <v>4</v>
      </c>
      <c r="I6" s="129" t="s">
        <v>55</v>
      </c>
      <c r="J6" s="129">
        <v>6</v>
      </c>
      <c r="K6" s="129">
        <v>7</v>
      </c>
      <c r="L6" s="129" t="s">
        <v>56</v>
      </c>
    </row>
    <row r="7" spans="1:13">
      <c r="A7" s="330" t="s">
        <v>97</v>
      </c>
      <c r="B7" s="347"/>
      <c r="C7" s="347"/>
      <c r="D7" s="347"/>
      <c r="E7" s="348"/>
      <c r="F7" s="9">
        <v>124</v>
      </c>
      <c r="G7" s="121"/>
      <c r="H7" s="148">
        <f>SUM(H8:H15)</f>
        <v>122256246.70999999</v>
      </c>
      <c r="I7" s="149">
        <f>G7+H7</f>
        <v>122256246.70999999</v>
      </c>
      <c r="J7" s="147"/>
      <c r="K7" s="148">
        <f>SUM(K8:K15)</f>
        <v>131039093.60000001</v>
      </c>
      <c r="L7" s="149">
        <f>K7</f>
        <v>131039093.60000001</v>
      </c>
    </row>
    <row r="8" spans="1:13">
      <c r="A8" s="340" t="s">
        <v>167</v>
      </c>
      <c r="B8" s="341"/>
      <c r="C8" s="341"/>
      <c r="D8" s="341"/>
      <c r="E8" s="342"/>
      <c r="F8" s="10">
        <v>125</v>
      </c>
      <c r="G8" s="5"/>
      <c r="H8" s="6">
        <v>121334737.78</v>
      </c>
      <c r="I8" s="124">
        <f t="shared" ref="I8:I71" si="0">G8+H8</f>
        <v>121334737.78</v>
      </c>
      <c r="J8" s="5"/>
      <c r="K8" s="6">
        <v>133724319.01000001</v>
      </c>
      <c r="L8" s="124">
        <f t="shared" ref="L8:L71" si="1">K8</f>
        <v>133724319.01000001</v>
      </c>
      <c r="M8" s="225"/>
    </row>
    <row r="9" spans="1:13">
      <c r="A9" s="340" t="s">
        <v>168</v>
      </c>
      <c r="B9" s="341"/>
      <c r="C9" s="341"/>
      <c r="D9" s="341"/>
      <c r="E9" s="342"/>
      <c r="F9" s="10">
        <v>126</v>
      </c>
      <c r="G9" s="5"/>
      <c r="H9" s="6">
        <v>52015.75</v>
      </c>
      <c r="I9" s="124">
        <f t="shared" si="0"/>
        <v>52015.75</v>
      </c>
      <c r="J9" s="5"/>
      <c r="K9" s="6">
        <v>135923.94</v>
      </c>
      <c r="L9" s="124">
        <f t="shared" si="1"/>
        <v>135923.94</v>
      </c>
      <c r="M9" s="225"/>
    </row>
    <row r="10" spans="1:13" ht="25.5" customHeight="1">
      <c r="A10" s="340" t="s">
        <v>169</v>
      </c>
      <c r="B10" s="341"/>
      <c r="C10" s="341"/>
      <c r="D10" s="341"/>
      <c r="E10" s="342"/>
      <c r="F10" s="10">
        <v>127</v>
      </c>
      <c r="G10" s="5"/>
      <c r="H10" s="6">
        <v>-519315.42</v>
      </c>
      <c r="I10" s="124">
        <f t="shared" si="0"/>
        <v>-519315.42</v>
      </c>
      <c r="J10" s="5"/>
      <c r="K10" s="6">
        <v>121652.54</v>
      </c>
      <c r="L10" s="124">
        <f t="shared" si="1"/>
        <v>121652.54</v>
      </c>
    </row>
    <row r="11" spans="1:13">
      <c r="A11" s="340" t="s">
        <v>170</v>
      </c>
      <c r="B11" s="341"/>
      <c r="C11" s="341"/>
      <c r="D11" s="341"/>
      <c r="E11" s="342"/>
      <c r="F11" s="10">
        <v>128</v>
      </c>
      <c r="G11" s="5"/>
      <c r="H11" s="6">
        <v>-4144743.03</v>
      </c>
      <c r="I11" s="124">
        <f t="shared" si="0"/>
        <v>-4144743.03</v>
      </c>
      <c r="J11" s="5"/>
      <c r="K11" s="6">
        <v>-873110.22</v>
      </c>
      <c r="L11" s="124">
        <f t="shared" si="1"/>
        <v>-873110.22</v>
      </c>
    </row>
    <row r="12" spans="1:13">
      <c r="A12" s="340" t="s">
        <v>171</v>
      </c>
      <c r="B12" s="341"/>
      <c r="C12" s="341"/>
      <c r="D12" s="341"/>
      <c r="E12" s="342"/>
      <c r="F12" s="10">
        <v>129</v>
      </c>
      <c r="G12" s="5"/>
      <c r="H12" s="6">
        <v>-498763.31</v>
      </c>
      <c r="I12" s="124">
        <f t="shared" si="0"/>
        <v>-498763.31</v>
      </c>
      <c r="J12" s="5"/>
      <c r="K12" s="6">
        <v>-429482.85</v>
      </c>
      <c r="L12" s="124">
        <f t="shared" si="1"/>
        <v>-429482.85</v>
      </c>
      <c r="M12" s="225"/>
    </row>
    <row r="13" spans="1:13">
      <c r="A13" s="340" t="s">
        <v>172</v>
      </c>
      <c r="B13" s="341"/>
      <c r="C13" s="341"/>
      <c r="D13" s="341"/>
      <c r="E13" s="342"/>
      <c r="F13" s="10">
        <v>130</v>
      </c>
      <c r="G13" s="5"/>
      <c r="H13" s="6">
        <v>6423926.3700000001</v>
      </c>
      <c r="I13" s="124">
        <f t="shared" si="0"/>
        <v>6423926.3700000001</v>
      </c>
      <c r="J13" s="5"/>
      <c r="K13" s="6">
        <v>-433912.75</v>
      </c>
      <c r="L13" s="124">
        <f t="shared" si="1"/>
        <v>-433912.75</v>
      </c>
    </row>
    <row r="14" spans="1:13">
      <c r="A14" s="340" t="s">
        <v>173</v>
      </c>
      <c r="B14" s="341"/>
      <c r="C14" s="341"/>
      <c r="D14" s="341"/>
      <c r="E14" s="342"/>
      <c r="F14" s="10">
        <v>131</v>
      </c>
      <c r="G14" s="5"/>
      <c r="H14" s="6">
        <v>613891.49</v>
      </c>
      <c r="I14" s="124">
        <f t="shared" si="0"/>
        <v>613891.49</v>
      </c>
      <c r="J14" s="5"/>
      <c r="K14" s="6">
        <v>-173656.7</v>
      </c>
      <c r="L14" s="124">
        <f t="shared" si="1"/>
        <v>-173656.7</v>
      </c>
    </row>
    <row r="15" spans="1:13">
      <c r="A15" s="340" t="s">
        <v>213</v>
      </c>
      <c r="B15" s="341"/>
      <c r="C15" s="341"/>
      <c r="D15" s="341"/>
      <c r="E15" s="342"/>
      <c r="F15" s="10">
        <v>132</v>
      </c>
      <c r="G15" s="5"/>
      <c r="H15" s="6">
        <v>-1005502.92</v>
      </c>
      <c r="I15" s="124">
        <f t="shared" si="0"/>
        <v>-1005502.92</v>
      </c>
      <c r="J15" s="5"/>
      <c r="K15" s="6">
        <v>-1032639.37</v>
      </c>
      <c r="L15" s="124">
        <f t="shared" si="1"/>
        <v>-1032639.37</v>
      </c>
    </row>
    <row r="16" spans="1:13" ht="24.75" customHeight="1">
      <c r="A16" s="315" t="s">
        <v>98</v>
      </c>
      <c r="B16" s="341"/>
      <c r="C16" s="341"/>
      <c r="D16" s="341"/>
      <c r="E16" s="342"/>
      <c r="F16" s="10">
        <v>133</v>
      </c>
      <c r="G16" s="125"/>
      <c r="H16" s="221">
        <f>H17+H18+H22+H23+H24+H28+H29</f>
        <v>8747041.1500000004</v>
      </c>
      <c r="I16" s="152">
        <f t="shared" si="0"/>
        <v>8747041.1500000004</v>
      </c>
      <c r="J16" s="222"/>
      <c r="K16" s="221">
        <f>K17+K18+K22+K23+K24+K28+K29</f>
        <v>9927644.040000001</v>
      </c>
      <c r="L16" s="152">
        <f t="shared" si="1"/>
        <v>9927644.040000001</v>
      </c>
    </row>
    <row r="17" spans="1:12" ht="19.5" customHeight="1">
      <c r="A17" s="340" t="s">
        <v>190</v>
      </c>
      <c r="B17" s="341"/>
      <c r="C17" s="341"/>
      <c r="D17" s="341"/>
      <c r="E17" s="342"/>
      <c r="F17" s="10">
        <v>134</v>
      </c>
      <c r="G17" s="5"/>
      <c r="H17" s="6">
        <v>0</v>
      </c>
      <c r="I17" s="124">
        <f t="shared" si="0"/>
        <v>0</v>
      </c>
      <c r="J17" s="5"/>
      <c r="K17" s="6">
        <v>0</v>
      </c>
      <c r="L17" s="124">
        <f t="shared" si="1"/>
        <v>0</v>
      </c>
    </row>
    <row r="18" spans="1:12" ht="26.25" customHeight="1">
      <c r="A18" s="340" t="s">
        <v>175</v>
      </c>
      <c r="B18" s="341"/>
      <c r="C18" s="341"/>
      <c r="D18" s="341"/>
      <c r="E18" s="342"/>
      <c r="F18" s="10">
        <v>135</v>
      </c>
      <c r="G18" s="125"/>
      <c r="H18" s="126">
        <f>H19+H20+H21</f>
        <v>3585814.23</v>
      </c>
      <c r="I18" s="124">
        <f t="shared" si="0"/>
        <v>3585814.23</v>
      </c>
      <c r="J18" s="125"/>
      <c r="K18" s="126">
        <f>K19+K20+K21</f>
        <v>3684910.63</v>
      </c>
      <c r="L18" s="124">
        <f t="shared" si="1"/>
        <v>3684910.63</v>
      </c>
    </row>
    <row r="19" spans="1:12">
      <c r="A19" s="340" t="s">
        <v>214</v>
      </c>
      <c r="B19" s="341"/>
      <c r="C19" s="341"/>
      <c r="D19" s="341"/>
      <c r="E19" s="342"/>
      <c r="F19" s="10">
        <v>136</v>
      </c>
      <c r="G19" s="5"/>
      <c r="H19" s="6">
        <v>3585814.23</v>
      </c>
      <c r="I19" s="124">
        <f t="shared" si="0"/>
        <v>3585814.23</v>
      </c>
      <c r="J19" s="5"/>
      <c r="K19" s="126">
        <v>3684910.63</v>
      </c>
      <c r="L19" s="124">
        <f t="shared" si="1"/>
        <v>3684910.63</v>
      </c>
    </row>
    <row r="20" spans="1:12" ht="24" customHeight="1">
      <c r="A20" s="340" t="s">
        <v>54</v>
      </c>
      <c r="B20" s="341"/>
      <c r="C20" s="341"/>
      <c r="D20" s="341"/>
      <c r="E20" s="342"/>
      <c r="F20" s="10">
        <v>137</v>
      </c>
      <c r="G20" s="5"/>
      <c r="H20" s="6">
        <v>0</v>
      </c>
      <c r="I20" s="124">
        <f t="shared" si="0"/>
        <v>0</v>
      </c>
      <c r="J20" s="5"/>
      <c r="K20" s="6">
        <v>0</v>
      </c>
      <c r="L20" s="124">
        <f t="shared" si="1"/>
        <v>0</v>
      </c>
    </row>
    <row r="21" spans="1:12">
      <c r="A21" s="340" t="s">
        <v>215</v>
      </c>
      <c r="B21" s="341"/>
      <c r="C21" s="341"/>
      <c r="D21" s="341"/>
      <c r="E21" s="342"/>
      <c r="F21" s="10">
        <v>138</v>
      </c>
      <c r="G21" s="5"/>
      <c r="H21" s="6">
        <v>0</v>
      </c>
      <c r="I21" s="124">
        <f t="shared" si="0"/>
        <v>0</v>
      </c>
      <c r="J21" s="5"/>
      <c r="K21" s="6">
        <v>0</v>
      </c>
      <c r="L21" s="124">
        <f t="shared" si="1"/>
        <v>0</v>
      </c>
    </row>
    <row r="22" spans="1:12">
      <c r="A22" s="340" t="s">
        <v>216</v>
      </c>
      <c r="B22" s="341"/>
      <c r="C22" s="341"/>
      <c r="D22" s="341"/>
      <c r="E22" s="342"/>
      <c r="F22" s="10">
        <v>139</v>
      </c>
      <c r="G22" s="5"/>
      <c r="H22" s="6">
        <v>4982852.41</v>
      </c>
      <c r="I22" s="124">
        <f t="shared" si="0"/>
        <v>4982852.41</v>
      </c>
      <c r="J22" s="5"/>
      <c r="K22" s="6">
        <v>4995778.24</v>
      </c>
      <c r="L22" s="124">
        <f t="shared" si="1"/>
        <v>4995778.24</v>
      </c>
    </row>
    <row r="23" spans="1:12" ht="20.25" customHeight="1">
      <c r="A23" s="340" t="s">
        <v>244</v>
      </c>
      <c r="B23" s="341"/>
      <c r="C23" s="341"/>
      <c r="D23" s="341"/>
      <c r="E23" s="342"/>
      <c r="F23" s="10">
        <v>140</v>
      </c>
      <c r="G23" s="5"/>
      <c r="H23" s="6">
        <v>0</v>
      </c>
      <c r="I23" s="124">
        <f t="shared" si="0"/>
        <v>0</v>
      </c>
      <c r="J23" s="5"/>
      <c r="K23" s="6">
        <v>0</v>
      </c>
      <c r="L23" s="124">
        <f t="shared" si="1"/>
        <v>0</v>
      </c>
    </row>
    <row r="24" spans="1:12" ht="19.5" customHeight="1">
      <c r="A24" s="340" t="s">
        <v>99</v>
      </c>
      <c r="B24" s="341"/>
      <c r="C24" s="341"/>
      <c r="D24" s="341"/>
      <c r="E24" s="342"/>
      <c r="F24" s="10">
        <v>141</v>
      </c>
      <c r="G24" s="125"/>
      <c r="H24" s="126">
        <f>SUM(H25:H27)</f>
        <v>164492.28</v>
      </c>
      <c r="I24" s="124">
        <f t="shared" si="0"/>
        <v>164492.28</v>
      </c>
      <c r="J24" s="125"/>
      <c r="K24" s="126">
        <f>SUM(K25:K27)</f>
        <v>799776.59</v>
      </c>
      <c r="L24" s="124">
        <f t="shared" si="1"/>
        <v>799776.59</v>
      </c>
    </row>
    <row r="25" spans="1:12">
      <c r="A25" s="340" t="s">
        <v>217</v>
      </c>
      <c r="B25" s="341"/>
      <c r="C25" s="341"/>
      <c r="D25" s="341"/>
      <c r="E25" s="342"/>
      <c r="F25" s="10">
        <v>142</v>
      </c>
      <c r="G25" s="5"/>
      <c r="H25" s="6">
        <v>0</v>
      </c>
      <c r="I25" s="124">
        <f t="shared" si="0"/>
        <v>0</v>
      </c>
      <c r="J25" s="5"/>
      <c r="K25" s="6">
        <v>0</v>
      </c>
      <c r="L25" s="124">
        <f t="shared" si="1"/>
        <v>0</v>
      </c>
    </row>
    <row r="26" spans="1:12">
      <c r="A26" s="340" t="s">
        <v>218</v>
      </c>
      <c r="B26" s="341"/>
      <c r="C26" s="341"/>
      <c r="D26" s="341"/>
      <c r="E26" s="342"/>
      <c r="F26" s="10">
        <v>143</v>
      </c>
      <c r="G26" s="5"/>
      <c r="H26" s="6">
        <v>164492.28</v>
      </c>
      <c r="I26" s="124">
        <f t="shared" si="0"/>
        <v>164492.28</v>
      </c>
      <c r="J26" s="5"/>
      <c r="K26" s="6">
        <v>799776.59</v>
      </c>
      <c r="L26" s="124">
        <f t="shared" si="1"/>
        <v>799776.59</v>
      </c>
    </row>
    <row r="27" spans="1:12">
      <c r="A27" s="340" t="s">
        <v>7</v>
      </c>
      <c r="B27" s="341"/>
      <c r="C27" s="341"/>
      <c r="D27" s="341"/>
      <c r="E27" s="342"/>
      <c r="F27" s="10">
        <v>144</v>
      </c>
      <c r="G27" s="5"/>
      <c r="H27" s="6">
        <v>0</v>
      </c>
      <c r="I27" s="124">
        <f t="shared" si="0"/>
        <v>0</v>
      </c>
      <c r="J27" s="5"/>
      <c r="K27" s="6">
        <v>0</v>
      </c>
      <c r="L27" s="124">
        <f t="shared" si="1"/>
        <v>0</v>
      </c>
    </row>
    <row r="28" spans="1:12">
      <c r="A28" s="340" t="s">
        <v>8</v>
      </c>
      <c r="B28" s="341"/>
      <c r="C28" s="341"/>
      <c r="D28" s="341"/>
      <c r="E28" s="342"/>
      <c r="F28" s="10">
        <v>145</v>
      </c>
      <c r="G28" s="5"/>
      <c r="H28" s="6">
        <v>13882.23</v>
      </c>
      <c r="I28" s="124">
        <f t="shared" si="0"/>
        <v>13882.23</v>
      </c>
      <c r="J28" s="5"/>
      <c r="K28" s="6">
        <v>426779.68</v>
      </c>
      <c r="L28" s="124">
        <f t="shared" si="1"/>
        <v>426779.68</v>
      </c>
    </row>
    <row r="29" spans="1:12">
      <c r="A29" s="340" t="s">
        <v>9</v>
      </c>
      <c r="B29" s="341"/>
      <c r="C29" s="341"/>
      <c r="D29" s="341"/>
      <c r="E29" s="342"/>
      <c r="F29" s="10">
        <v>146</v>
      </c>
      <c r="G29" s="5"/>
      <c r="H29" s="6">
        <v>0</v>
      </c>
      <c r="I29" s="124">
        <f t="shared" si="0"/>
        <v>0</v>
      </c>
      <c r="J29" s="5"/>
      <c r="K29" s="6">
        <v>20398.900000000001</v>
      </c>
      <c r="L29" s="124">
        <f t="shared" si="1"/>
        <v>20398.900000000001</v>
      </c>
    </row>
    <row r="30" spans="1:12">
      <c r="A30" s="315" t="s">
        <v>10</v>
      </c>
      <c r="B30" s="341"/>
      <c r="C30" s="341"/>
      <c r="D30" s="341"/>
      <c r="E30" s="342"/>
      <c r="F30" s="10">
        <v>147</v>
      </c>
      <c r="G30" s="150"/>
      <c r="H30" s="151">
        <v>393898.84</v>
      </c>
      <c r="I30" s="152">
        <f t="shared" si="0"/>
        <v>393898.84</v>
      </c>
      <c r="J30" s="150"/>
      <c r="K30" s="151">
        <v>344300.39</v>
      </c>
      <c r="L30" s="152">
        <f t="shared" si="1"/>
        <v>344300.39</v>
      </c>
    </row>
    <row r="31" spans="1:12" ht="21.75" customHeight="1">
      <c r="A31" s="315" t="s">
        <v>11</v>
      </c>
      <c r="B31" s="341"/>
      <c r="C31" s="341"/>
      <c r="D31" s="341"/>
      <c r="E31" s="342"/>
      <c r="F31" s="10">
        <v>148</v>
      </c>
      <c r="G31" s="5"/>
      <c r="H31" s="151">
        <v>1172946.6599999999</v>
      </c>
      <c r="I31" s="152">
        <f t="shared" si="0"/>
        <v>1172946.6599999999</v>
      </c>
      <c r="J31" s="150"/>
      <c r="K31" s="151">
        <v>4012833.77</v>
      </c>
      <c r="L31" s="152">
        <f t="shared" si="1"/>
        <v>4012833.77</v>
      </c>
    </row>
    <row r="32" spans="1:12">
      <c r="A32" s="315" t="s">
        <v>12</v>
      </c>
      <c r="B32" s="341"/>
      <c r="C32" s="341"/>
      <c r="D32" s="341"/>
      <c r="E32" s="342"/>
      <c r="F32" s="10">
        <v>149</v>
      </c>
      <c r="G32" s="150"/>
      <c r="H32" s="151">
        <v>921604.74</v>
      </c>
      <c r="I32" s="152">
        <f t="shared" si="0"/>
        <v>921604.74</v>
      </c>
      <c r="J32" s="150"/>
      <c r="K32" s="151">
        <v>3979904.68</v>
      </c>
      <c r="L32" s="152">
        <f t="shared" si="1"/>
        <v>3979904.68</v>
      </c>
    </row>
    <row r="33" spans="1:12">
      <c r="A33" s="315" t="s">
        <v>100</v>
      </c>
      <c r="B33" s="341"/>
      <c r="C33" s="341"/>
      <c r="D33" s="341"/>
      <c r="E33" s="342"/>
      <c r="F33" s="10">
        <v>150</v>
      </c>
      <c r="G33" s="125"/>
      <c r="H33" s="221">
        <f>H34+H38</f>
        <v>-45434333.209999993</v>
      </c>
      <c r="I33" s="152">
        <f t="shared" si="0"/>
        <v>-45434333.209999993</v>
      </c>
      <c r="J33" s="222"/>
      <c r="K33" s="221">
        <f>K34+K38</f>
        <v>-50008078.099999994</v>
      </c>
      <c r="L33" s="152">
        <f t="shared" si="1"/>
        <v>-50008078.099999994</v>
      </c>
    </row>
    <row r="34" spans="1:12">
      <c r="A34" s="340" t="s">
        <v>101</v>
      </c>
      <c r="B34" s="341"/>
      <c r="C34" s="341"/>
      <c r="D34" s="341"/>
      <c r="E34" s="342"/>
      <c r="F34" s="10">
        <v>151</v>
      </c>
      <c r="G34" s="125"/>
      <c r="H34" s="126">
        <f>SUM(H35:H37)</f>
        <v>-44345949.699999996</v>
      </c>
      <c r="I34" s="124">
        <f t="shared" si="0"/>
        <v>-44345949.699999996</v>
      </c>
      <c r="J34" s="125"/>
      <c r="K34" s="126">
        <f>SUM(K35:K37)</f>
        <v>-55711516.559999995</v>
      </c>
      <c r="L34" s="124">
        <f t="shared" si="1"/>
        <v>-55711516.559999995</v>
      </c>
    </row>
    <row r="35" spans="1:12">
      <c r="A35" s="340" t="s">
        <v>13</v>
      </c>
      <c r="B35" s="341"/>
      <c r="C35" s="341"/>
      <c r="D35" s="341"/>
      <c r="E35" s="342"/>
      <c r="F35" s="10">
        <v>152</v>
      </c>
      <c r="G35" s="5"/>
      <c r="H35" s="6">
        <v>-44806361.799999997</v>
      </c>
      <c r="I35" s="124">
        <f t="shared" si="0"/>
        <v>-44806361.799999997</v>
      </c>
      <c r="J35" s="5"/>
      <c r="K35" s="6">
        <v>-57818062.939999998</v>
      </c>
      <c r="L35" s="124">
        <f t="shared" si="1"/>
        <v>-57818062.939999998</v>
      </c>
    </row>
    <row r="36" spans="1:12">
      <c r="A36" s="340" t="s">
        <v>14</v>
      </c>
      <c r="B36" s="341"/>
      <c r="C36" s="341"/>
      <c r="D36" s="341"/>
      <c r="E36" s="342"/>
      <c r="F36" s="10">
        <v>153</v>
      </c>
      <c r="G36" s="5"/>
      <c r="H36" s="6">
        <v>0</v>
      </c>
      <c r="I36" s="124">
        <f t="shared" si="0"/>
        <v>0</v>
      </c>
      <c r="J36" s="5"/>
      <c r="K36" s="6">
        <v>2106546.38</v>
      </c>
      <c r="L36" s="124">
        <f t="shared" si="1"/>
        <v>2106546.38</v>
      </c>
    </row>
    <row r="37" spans="1:12">
      <c r="A37" s="340" t="s">
        <v>15</v>
      </c>
      <c r="B37" s="341"/>
      <c r="C37" s="341"/>
      <c r="D37" s="341"/>
      <c r="E37" s="342"/>
      <c r="F37" s="10">
        <v>154</v>
      </c>
      <c r="G37" s="5"/>
      <c r="H37" s="6">
        <v>460412.1</v>
      </c>
      <c r="I37" s="124">
        <f t="shared" si="0"/>
        <v>460412.1</v>
      </c>
      <c r="J37" s="5"/>
      <c r="K37" s="6">
        <v>0</v>
      </c>
      <c r="L37" s="124">
        <f t="shared" si="1"/>
        <v>0</v>
      </c>
    </row>
    <row r="38" spans="1:12">
      <c r="A38" s="340" t="s">
        <v>102</v>
      </c>
      <c r="B38" s="341"/>
      <c r="C38" s="341"/>
      <c r="D38" s="341"/>
      <c r="E38" s="342"/>
      <c r="F38" s="10">
        <v>155</v>
      </c>
      <c r="G38" s="125"/>
      <c r="H38" s="126">
        <f>SUM(H39:H41)</f>
        <v>-1088383.5099999998</v>
      </c>
      <c r="I38" s="124">
        <f t="shared" si="0"/>
        <v>-1088383.5099999998</v>
      </c>
      <c r="J38" s="125"/>
      <c r="K38" s="126">
        <f>SUM(K39:K41)</f>
        <v>5703438.46</v>
      </c>
      <c r="L38" s="124">
        <f t="shared" si="1"/>
        <v>5703438.46</v>
      </c>
    </row>
    <row r="39" spans="1:12">
      <c r="A39" s="340" t="s">
        <v>16</v>
      </c>
      <c r="B39" s="341"/>
      <c r="C39" s="341"/>
      <c r="D39" s="341"/>
      <c r="E39" s="342"/>
      <c r="F39" s="10">
        <v>156</v>
      </c>
      <c r="G39" s="5"/>
      <c r="H39" s="6">
        <v>-1416059.15</v>
      </c>
      <c r="I39" s="124">
        <f t="shared" si="0"/>
        <v>-1416059.15</v>
      </c>
      <c r="J39" s="5"/>
      <c r="K39" s="6">
        <v>3721410</v>
      </c>
      <c r="L39" s="124">
        <f t="shared" si="1"/>
        <v>3721410</v>
      </c>
    </row>
    <row r="40" spans="1:12">
      <c r="A40" s="340" t="s">
        <v>17</v>
      </c>
      <c r="B40" s="341"/>
      <c r="C40" s="341"/>
      <c r="D40" s="341"/>
      <c r="E40" s="342"/>
      <c r="F40" s="10">
        <v>157</v>
      </c>
      <c r="G40" s="5"/>
      <c r="H40" s="6">
        <v>0</v>
      </c>
      <c r="I40" s="124">
        <f t="shared" si="0"/>
        <v>0</v>
      </c>
      <c r="J40" s="5"/>
      <c r="K40" s="6">
        <v>0</v>
      </c>
      <c r="L40" s="124">
        <f t="shared" si="1"/>
        <v>0</v>
      </c>
    </row>
    <row r="41" spans="1:12">
      <c r="A41" s="340" t="s">
        <v>18</v>
      </c>
      <c r="B41" s="341"/>
      <c r="C41" s="341"/>
      <c r="D41" s="341"/>
      <c r="E41" s="342"/>
      <c r="F41" s="10">
        <v>158</v>
      </c>
      <c r="G41" s="5"/>
      <c r="H41" s="6">
        <v>327675.64</v>
      </c>
      <c r="I41" s="124">
        <f t="shared" si="0"/>
        <v>327675.64</v>
      </c>
      <c r="J41" s="5"/>
      <c r="K41" s="6">
        <v>1982028.46</v>
      </c>
      <c r="L41" s="124">
        <f t="shared" si="1"/>
        <v>1982028.46</v>
      </c>
    </row>
    <row r="42" spans="1:12" ht="22.5" customHeight="1">
      <c r="A42" s="315" t="s">
        <v>103</v>
      </c>
      <c r="B42" s="341"/>
      <c r="C42" s="341"/>
      <c r="D42" s="341"/>
      <c r="E42" s="342"/>
      <c r="F42" s="10">
        <v>159</v>
      </c>
      <c r="G42" s="222"/>
      <c r="H42" s="221">
        <f>H43+H46</f>
        <v>0</v>
      </c>
      <c r="I42" s="152">
        <f>G42+H42</f>
        <v>0</v>
      </c>
      <c r="J42" s="222"/>
      <c r="K42" s="221">
        <v>0</v>
      </c>
      <c r="L42" s="152">
        <f t="shared" si="1"/>
        <v>0</v>
      </c>
    </row>
    <row r="43" spans="1:12" ht="21" customHeight="1">
      <c r="A43" s="340" t="s">
        <v>104</v>
      </c>
      <c r="B43" s="341"/>
      <c r="C43" s="341"/>
      <c r="D43" s="341"/>
      <c r="E43" s="342"/>
      <c r="F43" s="10">
        <v>160</v>
      </c>
      <c r="G43" s="125"/>
      <c r="H43" s="126">
        <f>SUM(H44:H45)</f>
        <v>0</v>
      </c>
      <c r="I43" s="124">
        <f t="shared" si="0"/>
        <v>0</v>
      </c>
      <c r="J43" s="125"/>
      <c r="K43" s="126">
        <v>0</v>
      </c>
      <c r="L43" s="124">
        <f t="shared" si="1"/>
        <v>0</v>
      </c>
    </row>
    <row r="44" spans="1:12">
      <c r="A44" s="340" t="s">
        <v>19</v>
      </c>
      <c r="B44" s="341"/>
      <c r="C44" s="341"/>
      <c r="D44" s="341"/>
      <c r="E44" s="342"/>
      <c r="F44" s="10">
        <v>161</v>
      </c>
      <c r="G44" s="5"/>
      <c r="H44" s="6">
        <v>0</v>
      </c>
      <c r="I44" s="124">
        <f t="shared" si="0"/>
        <v>0</v>
      </c>
      <c r="J44" s="5"/>
      <c r="K44" s="6">
        <v>0</v>
      </c>
      <c r="L44" s="124">
        <f t="shared" si="1"/>
        <v>0</v>
      </c>
    </row>
    <row r="45" spans="1:12">
      <c r="A45" s="340" t="s">
        <v>20</v>
      </c>
      <c r="B45" s="341"/>
      <c r="C45" s="341"/>
      <c r="D45" s="341"/>
      <c r="E45" s="342"/>
      <c r="F45" s="10">
        <v>162</v>
      </c>
      <c r="G45" s="5"/>
      <c r="H45" s="6">
        <v>0</v>
      </c>
      <c r="I45" s="124">
        <f t="shared" si="0"/>
        <v>0</v>
      </c>
      <c r="J45" s="5"/>
      <c r="K45" s="6">
        <v>0</v>
      </c>
      <c r="L45" s="124">
        <f t="shared" si="1"/>
        <v>0</v>
      </c>
    </row>
    <row r="46" spans="1:12" ht="21.75" customHeight="1">
      <c r="A46" s="340" t="s">
        <v>105</v>
      </c>
      <c r="B46" s="341"/>
      <c r="C46" s="341"/>
      <c r="D46" s="341"/>
      <c r="E46" s="342"/>
      <c r="F46" s="10">
        <v>163</v>
      </c>
      <c r="G46" s="125"/>
      <c r="H46" s="126">
        <f>SUM(H47:H49)</f>
        <v>0</v>
      </c>
      <c r="I46" s="124">
        <f>G46+H46</f>
        <v>0</v>
      </c>
      <c r="J46" s="125"/>
      <c r="K46" s="126">
        <v>0</v>
      </c>
      <c r="L46" s="124">
        <f t="shared" si="1"/>
        <v>0</v>
      </c>
    </row>
    <row r="47" spans="1:12">
      <c r="A47" s="340" t="s">
        <v>21</v>
      </c>
      <c r="B47" s="341"/>
      <c r="C47" s="341"/>
      <c r="D47" s="341"/>
      <c r="E47" s="342"/>
      <c r="F47" s="10">
        <v>164</v>
      </c>
      <c r="G47" s="5"/>
      <c r="H47" s="6">
        <v>0</v>
      </c>
      <c r="I47" s="124">
        <f t="shared" si="0"/>
        <v>0</v>
      </c>
      <c r="J47" s="5"/>
      <c r="K47" s="6">
        <v>0</v>
      </c>
      <c r="L47" s="124">
        <f t="shared" si="1"/>
        <v>0</v>
      </c>
    </row>
    <row r="48" spans="1:12">
      <c r="A48" s="340" t="s">
        <v>22</v>
      </c>
      <c r="B48" s="341"/>
      <c r="C48" s="341"/>
      <c r="D48" s="341"/>
      <c r="E48" s="342"/>
      <c r="F48" s="10">
        <v>165</v>
      </c>
      <c r="G48" s="5"/>
      <c r="H48" s="6">
        <v>0</v>
      </c>
      <c r="I48" s="124">
        <f t="shared" si="0"/>
        <v>0</v>
      </c>
      <c r="J48" s="5"/>
      <c r="K48" s="6">
        <v>0</v>
      </c>
      <c r="L48" s="124">
        <f t="shared" si="1"/>
        <v>0</v>
      </c>
    </row>
    <row r="49" spans="1:12">
      <c r="A49" s="340" t="s">
        <v>23</v>
      </c>
      <c r="B49" s="341"/>
      <c r="C49" s="341"/>
      <c r="D49" s="341"/>
      <c r="E49" s="342"/>
      <c r="F49" s="10">
        <v>166</v>
      </c>
      <c r="G49" s="5"/>
      <c r="H49" s="6">
        <v>0</v>
      </c>
      <c r="I49" s="124">
        <f t="shared" si="0"/>
        <v>0</v>
      </c>
      <c r="J49" s="5"/>
      <c r="K49" s="6">
        <v>0</v>
      </c>
      <c r="L49" s="124">
        <f t="shared" si="1"/>
        <v>0</v>
      </c>
    </row>
    <row r="50" spans="1:12" ht="21" customHeight="1">
      <c r="A50" s="315" t="s">
        <v>180</v>
      </c>
      <c r="B50" s="341"/>
      <c r="C50" s="341"/>
      <c r="D50" s="341"/>
      <c r="E50" s="342"/>
      <c r="F50" s="10">
        <v>167</v>
      </c>
      <c r="G50" s="222"/>
      <c r="H50" s="221">
        <f>SUM(H51:H53)</f>
        <v>0</v>
      </c>
      <c r="I50" s="152">
        <f t="shared" si="0"/>
        <v>0</v>
      </c>
      <c r="J50" s="222"/>
      <c r="K50" s="221">
        <v>0</v>
      </c>
      <c r="L50" s="152">
        <f t="shared" si="1"/>
        <v>0</v>
      </c>
    </row>
    <row r="51" spans="1:12">
      <c r="A51" s="340" t="s">
        <v>24</v>
      </c>
      <c r="B51" s="341"/>
      <c r="C51" s="341"/>
      <c r="D51" s="341"/>
      <c r="E51" s="342"/>
      <c r="F51" s="10">
        <v>168</v>
      </c>
      <c r="G51" s="5"/>
      <c r="H51" s="6">
        <v>0</v>
      </c>
      <c r="I51" s="124">
        <f t="shared" si="0"/>
        <v>0</v>
      </c>
      <c r="J51" s="5"/>
      <c r="K51" s="6">
        <v>0</v>
      </c>
      <c r="L51" s="124">
        <f t="shared" si="1"/>
        <v>0</v>
      </c>
    </row>
    <row r="52" spans="1:12">
      <c r="A52" s="340" t="s">
        <v>25</v>
      </c>
      <c r="B52" s="341"/>
      <c r="C52" s="341"/>
      <c r="D52" s="341"/>
      <c r="E52" s="342"/>
      <c r="F52" s="10">
        <v>169</v>
      </c>
      <c r="G52" s="5"/>
      <c r="H52" s="6">
        <v>0</v>
      </c>
      <c r="I52" s="124">
        <f t="shared" si="0"/>
        <v>0</v>
      </c>
      <c r="J52" s="5"/>
      <c r="K52" s="6">
        <v>0</v>
      </c>
      <c r="L52" s="124">
        <f t="shared" si="1"/>
        <v>0</v>
      </c>
    </row>
    <row r="53" spans="1:12">
      <c r="A53" s="340" t="s">
        <v>26</v>
      </c>
      <c r="B53" s="341"/>
      <c r="C53" s="341"/>
      <c r="D53" s="341"/>
      <c r="E53" s="342"/>
      <c r="F53" s="10">
        <v>170</v>
      </c>
      <c r="G53" s="5"/>
      <c r="H53" s="6">
        <v>0</v>
      </c>
      <c r="I53" s="124">
        <f t="shared" si="0"/>
        <v>0</v>
      </c>
      <c r="J53" s="5"/>
      <c r="K53" s="6">
        <v>0</v>
      </c>
      <c r="L53" s="124">
        <f t="shared" si="1"/>
        <v>0</v>
      </c>
    </row>
    <row r="54" spans="1:12" ht="21" customHeight="1">
      <c r="A54" s="315" t="s">
        <v>106</v>
      </c>
      <c r="B54" s="341"/>
      <c r="C54" s="341"/>
      <c r="D54" s="341"/>
      <c r="E54" s="342"/>
      <c r="F54" s="10">
        <v>171</v>
      </c>
      <c r="G54" s="222"/>
      <c r="H54" s="221">
        <f>SUM(H55:H56)</f>
        <v>160581.31</v>
      </c>
      <c r="I54" s="152">
        <f t="shared" si="0"/>
        <v>160581.31</v>
      </c>
      <c r="J54" s="222"/>
      <c r="K54" s="151">
        <f>SUM(K55:K56)</f>
        <v>353759.76</v>
      </c>
      <c r="L54" s="152">
        <f t="shared" si="1"/>
        <v>353759.76</v>
      </c>
    </row>
    <row r="55" spans="1:12">
      <c r="A55" s="340" t="s">
        <v>27</v>
      </c>
      <c r="B55" s="341"/>
      <c r="C55" s="341"/>
      <c r="D55" s="341"/>
      <c r="E55" s="342"/>
      <c r="F55" s="10">
        <v>172</v>
      </c>
      <c r="G55" s="5"/>
      <c r="H55" s="6">
        <v>160581.31</v>
      </c>
      <c r="I55" s="124">
        <f t="shared" si="0"/>
        <v>160581.31</v>
      </c>
      <c r="J55" s="5"/>
      <c r="K55" s="6">
        <v>353759.76</v>
      </c>
      <c r="L55" s="124">
        <f t="shared" si="1"/>
        <v>353759.76</v>
      </c>
    </row>
    <row r="56" spans="1:12">
      <c r="A56" s="340" t="s">
        <v>28</v>
      </c>
      <c r="B56" s="341"/>
      <c r="C56" s="341"/>
      <c r="D56" s="341"/>
      <c r="E56" s="342"/>
      <c r="F56" s="10">
        <v>173</v>
      </c>
      <c r="G56" s="5"/>
      <c r="H56" s="6">
        <v>0</v>
      </c>
      <c r="I56" s="124">
        <f t="shared" si="0"/>
        <v>0</v>
      </c>
      <c r="J56" s="5"/>
      <c r="K56" s="6">
        <v>0</v>
      </c>
      <c r="L56" s="124">
        <f t="shared" si="1"/>
        <v>0</v>
      </c>
    </row>
    <row r="57" spans="1:12" ht="21" customHeight="1">
      <c r="A57" s="315" t="s">
        <v>107</v>
      </c>
      <c r="B57" s="341"/>
      <c r="C57" s="341"/>
      <c r="D57" s="341"/>
      <c r="E57" s="342"/>
      <c r="F57" s="10">
        <v>174</v>
      </c>
      <c r="G57" s="222"/>
      <c r="H57" s="221">
        <f>H58+H62</f>
        <v>-53928036.490000002</v>
      </c>
      <c r="I57" s="152">
        <f t="shared" si="0"/>
        <v>-53928036.490000002</v>
      </c>
      <c r="J57" s="222"/>
      <c r="K57" s="221">
        <f>K58+K62</f>
        <v>-64013660.219999999</v>
      </c>
      <c r="L57" s="152">
        <f t="shared" si="1"/>
        <v>-64013660.219999999</v>
      </c>
    </row>
    <row r="58" spans="1:12">
      <c r="A58" s="340" t="s">
        <v>108</v>
      </c>
      <c r="B58" s="341"/>
      <c r="C58" s="341"/>
      <c r="D58" s="341"/>
      <c r="E58" s="342"/>
      <c r="F58" s="10">
        <v>175</v>
      </c>
      <c r="G58" s="125"/>
      <c r="H58" s="126">
        <f>SUM(H59:H61)</f>
        <v>-33986610.109999999</v>
      </c>
      <c r="I58" s="124">
        <f t="shared" si="0"/>
        <v>-33986610.109999999</v>
      </c>
      <c r="J58" s="125"/>
      <c r="K58" s="126">
        <f>SUM(K59:K61)</f>
        <v>-44509282.25</v>
      </c>
      <c r="L58" s="124">
        <f t="shared" si="1"/>
        <v>-44509282.25</v>
      </c>
    </row>
    <row r="59" spans="1:12">
      <c r="A59" s="340" t="s">
        <v>29</v>
      </c>
      <c r="B59" s="341"/>
      <c r="C59" s="341"/>
      <c r="D59" s="341"/>
      <c r="E59" s="342"/>
      <c r="F59" s="10">
        <v>176</v>
      </c>
      <c r="G59" s="5"/>
      <c r="H59" s="6">
        <v>-1833157.8</v>
      </c>
      <c r="I59" s="124">
        <f t="shared" si="0"/>
        <v>-1833157.8</v>
      </c>
      <c r="J59" s="5"/>
      <c r="K59" s="6">
        <v>-2980944.93</v>
      </c>
      <c r="L59" s="124">
        <f t="shared" si="1"/>
        <v>-2980944.93</v>
      </c>
    </row>
    <row r="60" spans="1:12">
      <c r="A60" s="340" t="s">
        <v>30</v>
      </c>
      <c r="B60" s="341"/>
      <c r="C60" s="341"/>
      <c r="D60" s="341"/>
      <c r="E60" s="342"/>
      <c r="F60" s="10">
        <v>177</v>
      </c>
      <c r="G60" s="5"/>
      <c r="H60" s="6">
        <v>-32153452.309999999</v>
      </c>
      <c r="I60" s="124">
        <f t="shared" si="0"/>
        <v>-32153452.309999999</v>
      </c>
      <c r="J60" s="5"/>
      <c r="K60" s="6">
        <v>-41528337.32</v>
      </c>
      <c r="L60" s="124">
        <f t="shared" si="1"/>
        <v>-41528337.32</v>
      </c>
    </row>
    <row r="61" spans="1:12">
      <c r="A61" s="340" t="s">
        <v>31</v>
      </c>
      <c r="B61" s="341"/>
      <c r="C61" s="341"/>
      <c r="D61" s="341"/>
      <c r="E61" s="342"/>
      <c r="F61" s="10">
        <v>178</v>
      </c>
      <c r="G61" s="5"/>
      <c r="H61" s="6">
        <v>0</v>
      </c>
      <c r="I61" s="124">
        <f t="shared" si="0"/>
        <v>0</v>
      </c>
      <c r="J61" s="5"/>
      <c r="K61" s="6">
        <v>0</v>
      </c>
      <c r="L61" s="124">
        <f t="shared" si="1"/>
        <v>0</v>
      </c>
    </row>
    <row r="62" spans="1:12" ht="24" customHeight="1">
      <c r="A62" s="340" t="s">
        <v>109</v>
      </c>
      <c r="B62" s="341"/>
      <c r="C62" s="341"/>
      <c r="D62" s="341"/>
      <c r="E62" s="342"/>
      <c r="F62" s="10">
        <v>179</v>
      </c>
      <c r="G62" s="125"/>
      <c r="H62" s="126">
        <f>SUM(H63:H65)</f>
        <v>-19941426.380000003</v>
      </c>
      <c r="I62" s="124">
        <f t="shared" si="0"/>
        <v>-19941426.380000003</v>
      </c>
      <c r="J62" s="125"/>
      <c r="K62" s="126">
        <f>SUM(K63:K65)</f>
        <v>-19504377.969999999</v>
      </c>
      <c r="L62" s="124">
        <f t="shared" si="1"/>
        <v>-19504377.969999999</v>
      </c>
    </row>
    <row r="63" spans="1:12">
      <c r="A63" s="340" t="s">
        <v>32</v>
      </c>
      <c r="B63" s="341"/>
      <c r="C63" s="341"/>
      <c r="D63" s="341"/>
      <c r="E63" s="342"/>
      <c r="F63" s="10">
        <v>180</v>
      </c>
      <c r="G63" s="5"/>
      <c r="H63" s="6">
        <v>-2637347.7000000002</v>
      </c>
      <c r="I63" s="124">
        <f t="shared" si="0"/>
        <v>-2637347.7000000002</v>
      </c>
      <c r="J63" s="5"/>
      <c r="K63" s="6">
        <v>-2677641.6800000002</v>
      </c>
      <c r="L63" s="124">
        <f t="shared" si="1"/>
        <v>-2677641.6800000002</v>
      </c>
    </row>
    <row r="64" spans="1:12">
      <c r="A64" s="340" t="s">
        <v>47</v>
      </c>
      <c r="B64" s="341"/>
      <c r="C64" s="341"/>
      <c r="D64" s="341"/>
      <c r="E64" s="342"/>
      <c r="F64" s="10">
        <v>181</v>
      </c>
      <c r="G64" s="5"/>
      <c r="H64" s="6">
        <v>-7953508.46</v>
      </c>
      <c r="I64" s="124">
        <f t="shared" si="0"/>
        <v>-7953508.46</v>
      </c>
      <c r="J64" s="5"/>
      <c r="K64" s="6">
        <v>-7524295.8600000003</v>
      </c>
      <c r="L64" s="124">
        <f t="shared" si="1"/>
        <v>-7524295.8600000003</v>
      </c>
    </row>
    <row r="65" spans="1:12">
      <c r="A65" s="340" t="s">
        <v>48</v>
      </c>
      <c r="B65" s="341"/>
      <c r="C65" s="341"/>
      <c r="D65" s="341"/>
      <c r="E65" s="342"/>
      <c r="F65" s="10">
        <v>182</v>
      </c>
      <c r="G65" s="5"/>
      <c r="H65" s="6">
        <v>-9350570.2200000007</v>
      </c>
      <c r="I65" s="124">
        <f t="shared" si="0"/>
        <v>-9350570.2200000007</v>
      </c>
      <c r="J65" s="5"/>
      <c r="K65" s="6">
        <v>-9302440.4299999997</v>
      </c>
      <c r="L65" s="124">
        <f t="shared" si="1"/>
        <v>-9302440.4299999997</v>
      </c>
    </row>
    <row r="66" spans="1:12">
      <c r="A66" s="315" t="s">
        <v>110</v>
      </c>
      <c r="B66" s="341"/>
      <c r="C66" s="341"/>
      <c r="D66" s="341"/>
      <c r="E66" s="342"/>
      <c r="F66" s="10">
        <v>183</v>
      </c>
      <c r="G66" s="125"/>
      <c r="H66" s="221">
        <f>SUM(H67:H73)</f>
        <v>-3218897</v>
      </c>
      <c r="I66" s="152">
        <f t="shared" si="0"/>
        <v>-3218897</v>
      </c>
      <c r="J66" s="222"/>
      <c r="K66" s="221">
        <f>SUM(K67:K73)</f>
        <v>-2716004.95</v>
      </c>
      <c r="L66" s="152">
        <f t="shared" si="1"/>
        <v>-2716004.95</v>
      </c>
    </row>
    <row r="67" spans="1:12" ht="21" customHeight="1">
      <c r="A67" s="340" t="s">
        <v>191</v>
      </c>
      <c r="B67" s="341"/>
      <c r="C67" s="341"/>
      <c r="D67" s="341"/>
      <c r="E67" s="342"/>
      <c r="F67" s="10">
        <v>184</v>
      </c>
      <c r="G67" s="5"/>
      <c r="H67" s="6">
        <v>0</v>
      </c>
      <c r="I67" s="124">
        <f t="shared" si="0"/>
        <v>0</v>
      </c>
      <c r="J67" s="5"/>
      <c r="K67" s="6">
        <v>-97455.45</v>
      </c>
      <c r="L67" s="124">
        <f t="shared" si="1"/>
        <v>-97455.45</v>
      </c>
    </row>
    <row r="68" spans="1:12">
      <c r="A68" s="340" t="s">
        <v>49</v>
      </c>
      <c r="B68" s="341"/>
      <c r="C68" s="341"/>
      <c r="D68" s="341"/>
      <c r="E68" s="342"/>
      <c r="F68" s="10">
        <v>185</v>
      </c>
      <c r="G68" s="5"/>
      <c r="H68" s="6">
        <v>-1669470.36</v>
      </c>
      <c r="I68" s="124">
        <f t="shared" si="0"/>
        <v>-1669470.36</v>
      </c>
      <c r="J68" s="5"/>
      <c r="K68" s="6">
        <v>-1861753.27</v>
      </c>
      <c r="L68" s="124">
        <f t="shared" si="1"/>
        <v>-1861753.27</v>
      </c>
    </row>
    <row r="69" spans="1:12">
      <c r="A69" s="340" t="s">
        <v>176</v>
      </c>
      <c r="B69" s="341"/>
      <c r="C69" s="341"/>
      <c r="D69" s="341"/>
      <c r="E69" s="342"/>
      <c r="F69" s="10">
        <v>186</v>
      </c>
      <c r="G69" s="5"/>
      <c r="H69" s="6">
        <v>0</v>
      </c>
      <c r="I69" s="124">
        <f t="shared" si="0"/>
        <v>0</v>
      </c>
      <c r="J69" s="5"/>
      <c r="K69" s="6">
        <v>0</v>
      </c>
      <c r="L69" s="124">
        <f t="shared" si="1"/>
        <v>0</v>
      </c>
    </row>
    <row r="70" spans="1:12" ht="23.25" customHeight="1">
      <c r="A70" s="340" t="s">
        <v>224</v>
      </c>
      <c r="B70" s="341"/>
      <c r="C70" s="341"/>
      <c r="D70" s="341"/>
      <c r="E70" s="342"/>
      <c r="F70" s="10">
        <v>187</v>
      </c>
      <c r="G70" s="5"/>
      <c r="H70" s="6">
        <v>-638346.89</v>
      </c>
      <c r="I70" s="124">
        <f t="shared" si="0"/>
        <v>-638346.89</v>
      </c>
      <c r="J70" s="5"/>
      <c r="K70" s="6">
        <v>0</v>
      </c>
      <c r="L70" s="124">
        <f t="shared" si="1"/>
        <v>0</v>
      </c>
    </row>
    <row r="71" spans="1:12" ht="19.5" customHeight="1">
      <c r="A71" s="340" t="s">
        <v>225</v>
      </c>
      <c r="B71" s="341"/>
      <c r="C71" s="341"/>
      <c r="D71" s="341"/>
      <c r="E71" s="342"/>
      <c r="F71" s="10">
        <v>188</v>
      </c>
      <c r="G71" s="5"/>
      <c r="H71" s="6">
        <v>0</v>
      </c>
      <c r="I71" s="124">
        <f t="shared" si="0"/>
        <v>0</v>
      </c>
      <c r="J71" s="5"/>
      <c r="K71" s="6">
        <v>0</v>
      </c>
      <c r="L71" s="124">
        <f t="shared" si="1"/>
        <v>0</v>
      </c>
    </row>
    <row r="72" spans="1:12">
      <c r="A72" s="340" t="s">
        <v>227</v>
      </c>
      <c r="B72" s="341"/>
      <c r="C72" s="341"/>
      <c r="D72" s="341"/>
      <c r="E72" s="342"/>
      <c r="F72" s="10">
        <v>189</v>
      </c>
      <c r="G72" s="5"/>
      <c r="H72" s="6">
        <v>-732609.77</v>
      </c>
      <c r="I72" s="124">
        <f t="shared" ref="I72:I99" si="2">G72+H72</f>
        <v>-732609.77</v>
      </c>
      <c r="J72" s="5"/>
      <c r="K72" s="6">
        <v>-509758.96</v>
      </c>
      <c r="L72" s="124">
        <f t="shared" ref="L72:L99" si="3">K72</f>
        <v>-509758.96</v>
      </c>
    </row>
    <row r="73" spans="1:12">
      <c r="A73" s="340" t="s">
        <v>226</v>
      </c>
      <c r="B73" s="341"/>
      <c r="C73" s="341"/>
      <c r="D73" s="341"/>
      <c r="E73" s="342"/>
      <c r="F73" s="10">
        <v>190</v>
      </c>
      <c r="G73" s="5"/>
      <c r="H73" s="6">
        <v>-178469.98</v>
      </c>
      <c r="I73" s="124">
        <f t="shared" si="2"/>
        <v>-178469.98</v>
      </c>
      <c r="J73" s="5"/>
      <c r="K73" s="6">
        <v>-247037.27</v>
      </c>
      <c r="L73" s="124">
        <f t="shared" si="3"/>
        <v>-247037.27</v>
      </c>
    </row>
    <row r="74" spans="1:12" ht="24.75" customHeight="1">
      <c r="A74" s="315" t="s">
        <v>111</v>
      </c>
      <c r="B74" s="341"/>
      <c r="C74" s="341"/>
      <c r="D74" s="341"/>
      <c r="E74" s="342"/>
      <c r="F74" s="10">
        <v>191</v>
      </c>
      <c r="G74" s="125"/>
      <c r="H74" s="221">
        <f>SUM(H75:H76)</f>
        <v>-5081855.22</v>
      </c>
      <c r="I74" s="152">
        <f t="shared" si="2"/>
        <v>-5081855.22</v>
      </c>
      <c r="J74" s="222"/>
      <c r="K74" s="221">
        <f>SUM(K75:K76)</f>
        <v>-6145972.1899999995</v>
      </c>
      <c r="L74" s="152">
        <f t="shared" si="3"/>
        <v>-6145972.1899999995</v>
      </c>
    </row>
    <row r="75" spans="1:12">
      <c r="A75" s="340" t="s">
        <v>50</v>
      </c>
      <c r="B75" s="341"/>
      <c r="C75" s="341"/>
      <c r="D75" s="341"/>
      <c r="E75" s="342"/>
      <c r="F75" s="10">
        <v>192</v>
      </c>
      <c r="G75" s="5"/>
      <c r="H75" s="6">
        <v>-1196072.82</v>
      </c>
      <c r="I75" s="124">
        <f t="shared" si="2"/>
        <v>-1196072.82</v>
      </c>
      <c r="J75" s="5"/>
      <c r="K75" s="6">
        <v>-1831261.97</v>
      </c>
      <c r="L75" s="124">
        <f t="shared" si="3"/>
        <v>-1831261.97</v>
      </c>
    </row>
    <row r="76" spans="1:12">
      <c r="A76" s="340" t="s">
        <v>51</v>
      </c>
      <c r="B76" s="341"/>
      <c r="C76" s="341"/>
      <c r="D76" s="341"/>
      <c r="E76" s="342"/>
      <c r="F76" s="10">
        <v>193</v>
      </c>
      <c r="G76" s="5"/>
      <c r="H76" s="6">
        <v>-3885782.4</v>
      </c>
      <c r="I76" s="124">
        <f t="shared" si="2"/>
        <v>-3885782.4</v>
      </c>
      <c r="J76" s="5"/>
      <c r="K76" s="6">
        <v>-4314710.22</v>
      </c>
      <c r="L76" s="124">
        <f t="shared" si="3"/>
        <v>-4314710.22</v>
      </c>
    </row>
    <row r="77" spans="1:12">
      <c r="A77" s="315" t="s">
        <v>58</v>
      </c>
      <c r="B77" s="341"/>
      <c r="C77" s="341"/>
      <c r="D77" s="341"/>
      <c r="E77" s="342"/>
      <c r="F77" s="10">
        <v>194</v>
      </c>
      <c r="G77" s="150"/>
      <c r="H77" s="151">
        <v>0</v>
      </c>
      <c r="I77" s="152">
        <f t="shared" si="2"/>
        <v>0</v>
      </c>
      <c r="J77" s="150"/>
      <c r="K77" s="151">
        <v>0</v>
      </c>
      <c r="L77" s="152">
        <f t="shared" si="3"/>
        <v>0</v>
      </c>
    </row>
    <row r="78" spans="1:12" ht="48" customHeight="1">
      <c r="A78" s="315" t="s">
        <v>335</v>
      </c>
      <c r="B78" s="341"/>
      <c r="C78" s="341"/>
      <c r="D78" s="341"/>
      <c r="E78" s="342"/>
      <c r="F78" s="10">
        <v>195</v>
      </c>
      <c r="G78" s="125"/>
      <c r="H78" s="221">
        <f>H7+H16+H30+H31+H32+H33+H42+H50+H54+H57+H66+H74+H77</f>
        <v>25989197.490000002</v>
      </c>
      <c r="I78" s="152">
        <f t="shared" si="2"/>
        <v>25989197.490000002</v>
      </c>
      <c r="J78" s="222"/>
      <c r="K78" s="221">
        <f>K7+K16+K30+K31+K32+K33+K42+K50+K54+K57+K66+K74+K77</f>
        <v>26773820.780000031</v>
      </c>
      <c r="L78" s="152">
        <f t="shared" si="3"/>
        <v>26773820.780000031</v>
      </c>
    </row>
    <row r="79" spans="1:12">
      <c r="A79" s="315" t="s">
        <v>112</v>
      </c>
      <c r="B79" s="341"/>
      <c r="C79" s="341"/>
      <c r="D79" s="341"/>
      <c r="E79" s="342"/>
      <c r="F79" s="10">
        <v>196</v>
      </c>
      <c r="G79" s="125"/>
      <c r="H79" s="221">
        <f>SUM(H80:H81)</f>
        <v>-5197839.5</v>
      </c>
      <c r="I79" s="152">
        <f t="shared" si="2"/>
        <v>-5197839.5</v>
      </c>
      <c r="J79" s="222"/>
      <c r="K79" s="221">
        <f>SUM(K80:K81)</f>
        <v>-5087025.95</v>
      </c>
      <c r="L79" s="152">
        <f t="shared" si="3"/>
        <v>-5087025.95</v>
      </c>
    </row>
    <row r="80" spans="1:12">
      <c r="A80" s="340" t="s">
        <v>52</v>
      </c>
      <c r="B80" s="341"/>
      <c r="C80" s="341"/>
      <c r="D80" s="341"/>
      <c r="E80" s="342"/>
      <c r="F80" s="10">
        <v>197</v>
      </c>
      <c r="G80" s="5"/>
      <c r="H80" s="6">
        <v>-5197839.5</v>
      </c>
      <c r="I80" s="124">
        <f t="shared" si="2"/>
        <v>-5197839.5</v>
      </c>
      <c r="J80" s="5"/>
      <c r="K80" s="6">
        <v>-5087025.95</v>
      </c>
      <c r="L80" s="124">
        <f t="shared" si="3"/>
        <v>-5087025.95</v>
      </c>
    </row>
    <row r="81" spans="1:12">
      <c r="A81" s="340" t="s">
        <v>53</v>
      </c>
      <c r="B81" s="341"/>
      <c r="C81" s="341"/>
      <c r="D81" s="341"/>
      <c r="E81" s="342"/>
      <c r="F81" s="10">
        <v>198</v>
      </c>
      <c r="G81" s="5"/>
      <c r="H81" s="6">
        <v>0</v>
      </c>
      <c r="I81" s="124">
        <f t="shared" si="2"/>
        <v>0</v>
      </c>
      <c r="J81" s="5"/>
      <c r="K81" s="6">
        <v>0</v>
      </c>
      <c r="L81" s="124">
        <f t="shared" si="3"/>
        <v>0</v>
      </c>
    </row>
    <row r="82" spans="1:12" ht="21" customHeight="1">
      <c r="A82" s="315" t="s">
        <v>178</v>
      </c>
      <c r="B82" s="341"/>
      <c r="C82" s="341"/>
      <c r="D82" s="341"/>
      <c r="E82" s="342"/>
      <c r="F82" s="10">
        <v>199</v>
      </c>
      <c r="G82" s="125"/>
      <c r="H82" s="221">
        <f>H78+H79</f>
        <v>20791357.990000002</v>
      </c>
      <c r="I82" s="152">
        <f t="shared" si="2"/>
        <v>20791357.990000002</v>
      </c>
      <c r="J82" s="222"/>
      <c r="K82" s="221">
        <f>K78+K79</f>
        <v>21686794.830000032</v>
      </c>
      <c r="L82" s="152">
        <f t="shared" si="3"/>
        <v>21686794.830000032</v>
      </c>
    </row>
    <row r="83" spans="1:12">
      <c r="A83" s="315" t="s">
        <v>228</v>
      </c>
      <c r="B83" s="316"/>
      <c r="C83" s="316"/>
      <c r="D83" s="316"/>
      <c r="E83" s="317"/>
      <c r="F83" s="10">
        <v>200</v>
      </c>
      <c r="G83" s="5"/>
      <c r="H83" s="151">
        <v>0</v>
      </c>
      <c r="I83" s="152">
        <f t="shared" si="2"/>
        <v>0</v>
      </c>
      <c r="J83" s="150"/>
      <c r="K83" s="151">
        <v>0</v>
      </c>
      <c r="L83" s="152">
        <f t="shared" si="3"/>
        <v>0</v>
      </c>
    </row>
    <row r="84" spans="1:12">
      <c r="A84" s="315" t="s">
        <v>229</v>
      </c>
      <c r="B84" s="316"/>
      <c r="C84" s="316"/>
      <c r="D84" s="316"/>
      <c r="E84" s="317"/>
      <c r="F84" s="10">
        <v>201</v>
      </c>
      <c r="G84" s="5"/>
      <c r="H84" s="151">
        <v>0</v>
      </c>
      <c r="I84" s="152">
        <f t="shared" si="2"/>
        <v>0</v>
      </c>
      <c r="J84" s="150"/>
      <c r="K84" s="151">
        <v>0</v>
      </c>
      <c r="L84" s="152">
        <f t="shared" si="3"/>
        <v>0</v>
      </c>
    </row>
    <row r="85" spans="1:12">
      <c r="A85" s="315" t="s">
        <v>234</v>
      </c>
      <c r="B85" s="316"/>
      <c r="C85" s="316"/>
      <c r="D85" s="316"/>
      <c r="E85" s="316"/>
      <c r="F85" s="10">
        <v>202</v>
      </c>
      <c r="G85" s="5"/>
      <c r="H85" s="151">
        <f>H7+H16+H30+H31+H32</f>
        <v>133491738.09999999</v>
      </c>
      <c r="I85" s="223">
        <f t="shared" si="2"/>
        <v>133491738.09999999</v>
      </c>
      <c r="J85" s="150"/>
      <c r="K85" s="151">
        <f>K7+K16+K30+K31+K32</f>
        <v>149303776.48000002</v>
      </c>
      <c r="L85" s="223">
        <f t="shared" si="3"/>
        <v>149303776.48000002</v>
      </c>
    </row>
    <row r="86" spans="1:12">
      <c r="A86" s="315" t="s">
        <v>235</v>
      </c>
      <c r="B86" s="316"/>
      <c r="C86" s="316"/>
      <c r="D86" s="316"/>
      <c r="E86" s="316"/>
      <c r="F86" s="10">
        <v>203</v>
      </c>
      <c r="G86" s="5"/>
      <c r="H86" s="151">
        <f>H33+H42+H50+H54+H57+H66+H74+H77+H79</f>
        <v>-112700380.10999998</v>
      </c>
      <c r="I86" s="223">
        <f t="shared" si="2"/>
        <v>-112700380.10999998</v>
      </c>
      <c r="J86" s="150"/>
      <c r="K86" s="151">
        <f>K33+K42+K50+K54+K57+K66+K74+K77+K79</f>
        <v>-127616981.65000001</v>
      </c>
      <c r="L86" s="223">
        <f t="shared" si="3"/>
        <v>-127616981.65000001</v>
      </c>
    </row>
    <row r="87" spans="1:12">
      <c r="A87" s="315" t="s">
        <v>179</v>
      </c>
      <c r="B87" s="341"/>
      <c r="C87" s="341"/>
      <c r="D87" s="341"/>
      <c r="E87" s="341"/>
      <c r="F87" s="10">
        <v>204</v>
      </c>
      <c r="G87" s="125"/>
      <c r="H87" s="221">
        <f>IF(ISERROR(ROUND(H88+H89+H90+H91+H92+H93+H94+H95,2)),0,ROUND(H88+H89+H90+H91+H92+H93+H94+H95,2))</f>
        <v>-1091730.03</v>
      </c>
      <c r="I87" s="152">
        <f t="shared" si="2"/>
        <v>-1091730.03</v>
      </c>
      <c r="J87" s="222"/>
      <c r="K87" s="221">
        <f>IF(ISERROR(ROUND(K88+K89+K90+K91+K92+K93+K94+K95,2)),0,ROUND(K88+K89+K90+K91+K92+K93+K94+K95,2))</f>
        <v>-18374588.629999999</v>
      </c>
      <c r="L87" s="152">
        <f t="shared" si="3"/>
        <v>-18374588.629999999</v>
      </c>
    </row>
    <row r="88" spans="1:12" ht="19.5" customHeight="1">
      <c r="A88" s="340" t="s">
        <v>236</v>
      </c>
      <c r="B88" s="341"/>
      <c r="C88" s="341"/>
      <c r="D88" s="341"/>
      <c r="E88" s="341"/>
      <c r="F88" s="10">
        <v>205</v>
      </c>
      <c r="G88" s="5"/>
      <c r="H88" s="6">
        <v>0</v>
      </c>
      <c r="I88" s="124">
        <f t="shared" si="2"/>
        <v>0</v>
      </c>
      <c r="J88" s="5"/>
      <c r="K88" s="6">
        <v>0</v>
      </c>
      <c r="L88" s="124">
        <f t="shared" si="3"/>
        <v>0</v>
      </c>
    </row>
    <row r="89" spans="1:12" ht="23.25" customHeight="1">
      <c r="A89" s="340" t="s">
        <v>237</v>
      </c>
      <c r="B89" s="341"/>
      <c r="C89" s="341"/>
      <c r="D89" s="341"/>
      <c r="E89" s="341"/>
      <c r="F89" s="10">
        <v>206</v>
      </c>
      <c r="G89" s="5"/>
      <c r="H89" s="6">
        <v>-1364662.52</v>
      </c>
      <c r="I89" s="124">
        <f t="shared" si="2"/>
        <v>-1364662.52</v>
      </c>
      <c r="J89" s="5"/>
      <c r="K89" s="6">
        <v>-22260574.699999999</v>
      </c>
      <c r="L89" s="124">
        <f t="shared" si="3"/>
        <v>-22260574.699999999</v>
      </c>
    </row>
    <row r="90" spans="1:12" ht="21.75" customHeight="1">
      <c r="A90" s="340" t="s">
        <v>238</v>
      </c>
      <c r="B90" s="341"/>
      <c r="C90" s="341"/>
      <c r="D90" s="341"/>
      <c r="E90" s="341"/>
      <c r="F90" s="10">
        <v>207</v>
      </c>
      <c r="G90" s="5"/>
      <c r="H90" s="6">
        <v>0</v>
      </c>
      <c r="I90" s="124">
        <f t="shared" si="2"/>
        <v>0</v>
      </c>
      <c r="J90" s="5"/>
      <c r="K90" s="6">
        <v>-152806.20000000001</v>
      </c>
      <c r="L90" s="124">
        <f t="shared" si="3"/>
        <v>-152806.20000000001</v>
      </c>
    </row>
    <row r="91" spans="1:12" ht="21" customHeight="1">
      <c r="A91" s="340" t="s">
        <v>239</v>
      </c>
      <c r="B91" s="341"/>
      <c r="C91" s="341"/>
      <c r="D91" s="341"/>
      <c r="E91" s="341"/>
      <c r="F91" s="10">
        <v>208</v>
      </c>
      <c r="G91" s="5"/>
      <c r="H91" s="6">
        <v>0</v>
      </c>
      <c r="I91" s="124">
        <f t="shared" si="2"/>
        <v>0</v>
      </c>
      <c r="J91" s="5"/>
      <c r="K91" s="6">
        <v>0</v>
      </c>
      <c r="L91" s="124">
        <f t="shared" si="3"/>
        <v>0</v>
      </c>
    </row>
    <row r="92" spans="1:12">
      <c r="A92" s="340" t="s">
        <v>240</v>
      </c>
      <c r="B92" s="341"/>
      <c r="C92" s="341"/>
      <c r="D92" s="341"/>
      <c r="E92" s="341"/>
      <c r="F92" s="10">
        <v>209</v>
      </c>
      <c r="G92" s="5"/>
      <c r="H92" s="6">
        <v>0</v>
      </c>
      <c r="I92" s="124">
        <f t="shared" si="2"/>
        <v>0</v>
      </c>
      <c r="J92" s="5"/>
      <c r="K92" s="6">
        <v>0</v>
      </c>
      <c r="L92" s="124">
        <f t="shared" si="3"/>
        <v>0</v>
      </c>
    </row>
    <row r="93" spans="1:12" ht="22.5" customHeight="1">
      <c r="A93" s="340" t="s">
        <v>241</v>
      </c>
      <c r="B93" s="341"/>
      <c r="C93" s="341"/>
      <c r="D93" s="341"/>
      <c r="E93" s="341"/>
      <c r="F93" s="10">
        <v>210</v>
      </c>
      <c r="G93" s="5"/>
      <c r="H93" s="6">
        <v>0</v>
      </c>
      <c r="I93" s="124">
        <f t="shared" si="2"/>
        <v>0</v>
      </c>
      <c r="J93" s="5"/>
      <c r="K93" s="6">
        <v>0</v>
      </c>
      <c r="L93" s="124">
        <f t="shared" si="3"/>
        <v>0</v>
      </c>
    </row>
    <row r="94" spans="1:12">
      <c r="A94" s="340" t="s">
        <v>242</v>
      </c>
      <c r="B94" s="341"/>
      <c r="C94" s="341"/>
      <c r="D94" s="341"/>
      <c r="E94" s="341"/>
      <c r="F94" s="10">
        <v>211</v>
      </c>
      <c r="G94" s="5"/>
      <c r="H94" s="6">
        <v>0</v>
      </c>
      <c r="I94" s="124">
        <f t="shared" si="2"/>
        <v>0</v>
      </c>
      <c r="J94" s="5"/>
      <c r="K94" s="6">
        <v>0</v>
      </c>
      <c r="L94" s="124">
        <f t="shared" si="3"/>
        <v>0</v>
      </c>
    </row>
    <row r="95" spans="1:12">
      <c r="A95" s="340" t="s">
        <v>243</v>
      </c>
      <c r="B95" s="341"/>
      <c r="C95" s="341"/>
      <c r="D95" s="341"/>
      <c r="E95" s="341"/>
      <c r="F95" s="10">
        <v>212</v>
      </c>
      <c r="G95" s="5"/>
      <c r="H95" s="6">
        <v>272932.49</v>
      </c>
      <c r="I95" s="124">
        <f t="shared" si="2"/>
        <v>272932.49</v>
      </c>
      <c r="J95" s="5"/>
      <c r="K95" s="6">
        <v>4038792.27</v>
      </c>
      <c r="L95" s="124">
        <f t="shared" si="3"/>
        <v>4038792.27</v>
      </c>
    </row>
    <row r="96" spans="1:12">
      <c r="A96" s="315" t="s">
        <v>177</v>
      </c>
      <c r="B96" s="341"/>
      <c r="C96" s="341"/>
      <c r="D96" s="341"/>
      <c r="E96" s="341"/>
      <c r="F96" s="10">
        <v>213</v>
      </c>
      <c r="G96" s="222"/>
      <c r="H96" s="221">
        <f>H82+H87</f>
        <v>19699627.960000001</v>
      </c>
      <c r="I96" s="152">
        <f t="shared" si="2"/>
        <v>19699627.960000001</v>
      </c>
      <c r="J96" s="222"/>
      <c r="K96" s="221">
        <f>K82+K87</f>
        <v>3312206.2000000328</v>
      </c>
      <c r="L96" s="152">
        <f t="shared" si="3"/>
        <v>3312206.2000000328</v>
      </c>
    </row>
    <row r="97" spans="1:12">
      <c r="A97" s="315" t="s">
        <v>228</v>
      </c>
      <c r="B97" s="316"/>
      <c r="C97" s="316"/>
      <c r="D97" s="316"/>
      <c r="E97" s="317"/>
      <c r="F97" s="10">
        <v>214</v>
      </c>
      <c r="G97" s="5"/>
      <c r="H97" s="6"/>
      <c r="I97" s="124">
        <f t="shared" si="2"/>
        <v>0</v>
      </c>
      <c r="J97" s="5"/>
      <c r="K97" s="6">
        <v>0</v>
      </c>
      <c r="L97" s="124">
        <f t="shared" si="3"/>
        <v>0</v>
      </c>
    </row>
    <row r="98" spans="1:12">
      <c r="A98" s="315" t="s">
        <v>229</v>
      </c>
      <c r="B98" s="316"/>
      <c r="C98" s="316"/>
      <c r="D98" s="316"/>
      <c r="E98" s="317"/>
      <c r="F98" s="10">
        <v>215</v>
      </c>
      <c r="G98" s="5"/>
      <c r="H98" s="6"/>
      <c r="I98" s="124">
        <f t="shared" si="2"/>
        <v>0</v>
      </c>
      <c r="J98" s="5"/>
      <c r="K98" s="6"/>
      <c r="L98" s="124">
        <f t="shared" si="3"/>
        <v>0</v>
      </c>
    </row>
    <row r="99" spans="1:12">
      <c r="A99" s="318" t="s">
        <v>269</v>
      </c>
      <c r="B99" s="356"/>
      <c r="C99" s="356"/>
      <c r="D99" s="356"/>
      <c r="E99" s="356"/>
      <c r="F99" s="11">
        <v>216</v>
      </c>
      <c r="G99" s="7"/>
      <c r="H99" s="8">
        <v>0</v>
      </c>
      <c r="I99" s="127">
        <f t="shared" si="2"/>
        <v>0</v>
      </c>
      <c r="J99" s="7"/>
      <c r="K99" s="8"/>
      <c r="L99" s="127">
        <f t="shared" si="3"/>
        <v>0</v>
      </c>
    </row>
    <row r="100" spans="1:12">
      <c r="A100" s="355" t="s">
        <v>347</v>
      </c>
      <c r="B100" s="355"/>
      <c r="C100" s="355"/>
      <c r="D100" s="355"/>
      <c r="E100" s="355"/>
      <c r="F100" s="355"/>
      <c r="G100" s="355"/>
      <c r="H100" s="355"/>
      <c r="I100" s="355"/>
      <c r="J100" s="355"/>
      <c r="K100" s="355"/>
      <c r="L100" s="355"/>
    </row>
  </sheetData>
  <mergeCells count="102">
    <mergeCell ref="A1:L1"/>
    <mergeCell ref="A2:L2"/>
    <mergeCell ref="J4:L4"/>
    <mergeCell ref="A6:E6"/>
    <mergeCell ref="G4:I4"/>
    <mergeCell ref="K3:L3"/>
    <mergeCell ref="A7:E7"/>
    <mergeCell ref="A8:E8"/>
    <mergeCell ref="A9:E9"/>
    <mergeCell ref="A10:E10"/>
    <mergeCell ref="A11:E11"/>
    <mergeCell ref="A12:E12"/>
    <mergeCell ref="A4:E5"/>
    <mergeCell ref="F4:F5"/>
    <mergeCell ref="A15:E15"/>
    <mergeCell ref="A23:E23"/>
    <mergeCell ref="A24:E24"/>
    <mergeCell ref="A25:E25"/>
    <mergeCell ref="A26:E26"/>
    <mergeCell ref="A27:E27"/>
    <mergeCell ref="A28:E28"/>
    <mergeCell ref="A13:E13"/>
    <mergeCell ref="A14:E14"/>
    <mergeCell ref="A31:E31"/>
    <mergeCell ref="A17:E17"/>
    <mergeCell ref="A18:E18"/>
    <mergeCell ref="A19:E19"/>
    <mergeCell ref="A20:E20"/>
    <mergeCell ref="A21:E21"/>
    <mergeCell ref="A22:E22"/>
    <mergeCell ref="A16:E16"/>
    <mergeCell ref="A39:E39"/>
    <mergeCell ref="A40:E40"/>
    <mergeCell ref="A41:E41"/>
    <mergeCell ref="A42:E42"/>
    <mergeCell ref="A43:E43"/>
    <mergeCell ref="A44:E44"/>
    <mergeCell ref="A29:E29"/>
    <mergeCell ref="A30:E30"/>
    <mergeCell ref="A47:E47"/>
    <mergeCell ref="A33:E33"/>
    <mergeCell ref="A34:E34"/>
    <mergeCell ref="A35:E35"/>
    <mergeCell ref="A36:E36"/>
    <mergeCell ref="A37:E37"/>
    <mergeCell ref="A38:E38"/>
    <mergeCell ref="A32:E32"/>
    <mergeCell ref="A55:E55"/>
    <mergeCell ref="A56:E56"/>
    <mergeCell ref="A57:E57"/>
    <mergeCell ref="A58:E58"/>
    <mergeCell ref="A59:E59"/>
    <mergeCell ref="A60:E60"/>
    <mergeCell ref="A45:E45"/>
    <mergeCell ref="A46:E46"/>
    <mergeCell ref="A63:E63"/>
    <mergeCell ref="A49:E49"/>
    <mergeCell ref="A50:E50"/>
    <mergeCell ref="A51:E51"/>
    <mergeCell ref="A52:E52"/>
    <mergeCell ref="A53:E53"/>
    <mergeCell ref="A54:E54"/>
    <mergeCell ref="A48:E48"/>
    <mergeCell ref="A61:E61"/>
    <mergeCell ref="A62:E62"/>
    <mergeCell ref="A65:E65"/>
    <mergeCell ref="A66:E66"/>
    <mergeCell ref="A67:E67"/>
    <mergeCell ref="A68:E68"/>
    <mergeCell ref="A69:E69"/>
    <mergeCell ref="A70:E70"/>
    <mergeCell ref="A64:E64"/>
    <mergeCell ref="A77:E77"/>
    <mergeCell ref="A78:E78"/>
    <mergeCell ref="A81:E81"/>
    <mergeCell ref="A82:E82"/>
    <mergeCell ref="A83:E83"/>
    <mergeCell ref="A84:E84"/>
    <mergeCell ref="A80:E80"/>
    <mergeCell ref="A71:E71"/>
    <mergeCell ref="A72:E72"/>
    <mergeCell ref="A73:E73"/>
    <mergeCell ref="A74:E74"/>
    <mergeCell ref="A75:E75"/>
    <mergeCell ref="A76:E76"/>
    <mergeCell ref="A79:E79"/>
    <mergeCell ref="A100:L100"/>
    <mergeCell ref="A93:E93"/>
    <mergeCell ref="A94:E94"/>
    <mergeCell ref="A95:E95"/>
    <mergeCell ref="A96:E96"/>
    <mergeCell ref="A97:E97"/>
    <mergeCell ref="A85:E85"/>
    <mergeCell ref="A86:E86"/>
    <mergeCell ref="A89:E89"/>
    <mergeCell ref="A90:E90"/>
    <mergeCell ref="A91:E91"/>
    <mergeCell ref="A92:E92"/>
    <mergeCell ref="A98:E98"/>
    <mergeCell ref="A99:E99"/>
    <mergeCell ref="A87:E87"/>
    <mergeCell ref="A88:E88"/>
  </mergeCells>
  <phoneticPr fontId="3" type="noConversion"/>
  <dataValidations count="1">
    <dataValidation allowBlank="1" sqref="L3:L65536 M1:IT1048576 K98:K65536 A3:J65536 K3:K6 A1:L2 K24"/>
  </dataValidations>
  <pageMargins left="0.75" right="0.75" top="1" bottom="1" header="0.5" footer="0.5"/>
  <pageSetup paperSize="9" scale="72" orientation="portrait" r:id="rId1"/>
  <headerFooter alignWithMargins="0"/>
  <rowBreaks count="1" manualBreakCount="1">
    <brk id="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N100"/>
  <sheetViews>
    <sheetView zoomScaleSheetLayoutView="110" workbookViewId="0">
      <selection activeCell="G32" sqref="G32"/>
    </sheetView>
  </sheetViews>
  <sheetFormatPr defaultRowHeight="12.75"/>
  <cols>
    <col min="1" max="7" width="9.140625" style="119"/>
    <col min="8" max="9" width="10.42578125" style="119" bestFit="1" customWidth="1"/>
    <col min="10" max="10" width="9.140625" style="119"/>
    <col min="11" max="12" width="10.42578125" style="119" bestFit="1" customWidth="1"/>
    <col min="13" max="13" width="9.140625" style="119"/>
    <col min="14" max="14" width="11.140625" style="119" bestFit="1" customWidth="1"/>
    <col min="15" max="16384" width="9.140625" style="119"/>
  </cols>
  <sheetData>
    <row r="1" spans="1:14" ht="15.75">
      <c r="A1" s="62" t="s">
        <v>346</v>
      </c>
      <c r="B1" s="130"/>
      <c r="C1" s="130"/>
      <c r="D1" s="130"/>
      <c r="E1" s="130"/>
      <c r="F1" s="130"/>
      <c r="G1" s="130"/>
      <c r="H1" s="131"/>
      <c r="I1" s="131"/>
      <c r="J1" s="132"/>
      <c r="K1" s="133"/>
      <c r="L1" s="134"/>
    </row>
    <row r="2" spans="1:14">
      <c r="A2" s="353" t="s">
        <v>405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4">
      <c r="A3" s="20"/>
      <c r="B3" s="21"/>
      <c r="C3" s="21"/>
      <c r="D3" s="55"/>
      <c r="E3" s="55"/>
      <c r="F3" s="55"/>
      <c r="G3" s="55"/>
      <c r="H3" s="55"/>
      <c r="I3" s="12"/>
      <c r="J3" s="12"/>
      <c r="K3" s="358" t="s">
        <v>57</v>
      </c>
      <c r="L3" s="358"/>
    </row>
    <row r="4" spans="1:14" ht="12.75" customHeight="1">
      <c r="A4" s="349" t="s">
        <v>2</v>
      </c>
      <c r="B4" s="350"/>
      <c r="C4" s="350"/>
      <c r="D4" s="350"/>
      <c r="E4" s="350"/>
      <c r="F4" s="349" t="s">
        <v>192</v>
      </c>
      <c r="G4" s="349" t="s">
        <v>343</v>
      </c>
      <c r="H4" s="350"/>
      <c r="I4" s="350"/>
      <c r="J4" s="349" t="s">
        <v>344</v>
      </c>
      <c r="K4" s="350"/>
      <c r="L4" s="350"/>
    </row>
    <row r="5" spans="1:14">
      <c r="A5" s="350"/>
      <c r="B5" s="350"/>
      <c r="C5" s="350"/>
      <c r="D5" s="350"/>
      <c r="E5" s="350"/>
      <c r="F5" s="350"/>
      <c r="G5" s="128" t="s">
        <v>331</v>
      </c>
      <c r="H5" s="128" t="s">
        <v>332</v>
      </c>
      <c r="I5" s="128" t="s">
        <v>333</v>
      </c>
      <c r="J5" s="128" t="s">
        <v>331</v>
      </c>
      <c r="K5" s="128" t="s">
        <v>332</v>
      </c>
      <c r="L5" s="128" t="s">
        <v>333</v>
      </c>
    </row>
    <row r="6" spans="1:14">
      <c r="A6" s="349">
        <v>1</v>
      </c>
      <c r="B6" s="349"/>
      <c r="C6" s="349"/>
      <c r="D6" s="349"/>
      <c r="E6" s="349"/>
      <c r="F6" s="129">
        <v>2</v>
      </c>
      <c r="G6" s="129">
        <v>3</v>
      </c>
      <c r="H6" s="129">
        <v>4</v>
      </c>
      <c r="I6" s="129" t="s">
        <v>55</v>
      </c>
      <c r="J6" s="129">
        <v>6</v>
      </c>
      <c r="K6" s="129">
        <v>7</v>
      </c>
      <c r="L6" s="129" t="s">
        <v>56</v>
      </c>
    </row>
    <row r="7" spans="1:14">
      <c r="A7" s="330" t="s">
        <v>97</v>
      </c>
      <c r="B7" s="347"/>
      <c r="C7" s="347"/>
      <c r="D7" s="347"/>
      <c r="E7" s="348"/>
      <c r="F7" s="9">
        <v>124</v>
      </c>
      <c r="G7" s="121"/>
      <c r="H7" s="148">
        <f>SUM(H8:H15)</f>
        <v>122256246.70999999</v>
      </c>
      <c r="I7" s="149">
        <f>G7+H7</f>
        <v>122256246.70999999</v>
      </c>
      <c r="J7" s="147"/>
      <c r="K7" s="148">
        <f>SUM(K8:K15)</f>
        <v>131039093.60000001</v>
      </c>
      <c r="L7" s="149">
        <f>K7</f>
        <v>131039093.60000001</v>
      </c>
    </row>
    <row r="8" spans="1:14">
      <c r="A8" s="340" t="s">
        <v>167</v>
      </c>
      <c r="B8" s="341"/>
      <c r="C8" s="341"/>
      <c r="D8" s="341"/>
      <c r="E8" s="342"/>
      <c r="F8" s="10">
        <v>125</v>
      </c>
      <c r="G8" s="5"/>
      <c r="H8" s="6">
        <v>121334737.78</v>
      </c>
      <c r="I8" s="124">
        <f t="shared" ref="I8:I71" si="0">G8+H8</f>
        <v>121334737.78</v>
      </c>
      <c r="J8" s="5"/>
      <c r="K8" s="6">
        <v>133724319.01000001</v>
      </c>
      <c r="L8" s="124">
        <f t="shared" ref="L8:L71" si="1">K8</f>
        <v>133724319.01000001</v>
      </c>
      <c r="N8" s="224"/>
    </row>
    <row r="9" spans="1:14">
      <c r="A9" s="340" t="s">
        <v>168</v>
      </c>
      <c r="B9" s="341"/>
      <c r="C9" s="341"/>
      <c r="D9" s="341"/>
      <c r="E9" s="342"/>
      <c r="F9" s="10">
        <v>126</v>
      </c>
      <c r="G9" s="5"/>
      <c r="H9" s="6">
        <v>52015.75</v>
      </c>
      <c r="I9" s="124">
        <f t="shared" si="0"/>
        <v>52015.75</v>
      </c>
      <c r="J9" s="5"/>
      <c r="K9" s="6">
        <v>135923.94</v>
      </c>
      <c r="L9" s="124">
        <f t="shared" si="1"/>
        <v>135923.94</v>
      </c>
    </row>
    <row r="10" spans="1:14" ht="25.5" customHeight="1">
      <c r="A10" s="340" t="s">
        <v>169</v>
      </c>
      <c r="B10" s="341"/>
      <c r="C10" s="341"/>
      <c r="D10" s="341"/>
      <c r="E10" s="342"/>
      <c r="F10" s="10">
        <v>127</v>
      </c>
      <c r="G10" s="5"/>
      <c r="H10" s="6">
        <v>-519315.42</v>
      </c>
      <c r="I10" s="124">
        <f t="shared" si="0"/>
        <v>-519315.42</v>
      </c>
      <c r="J10" s="5"/>
      <c r="K10" s="6">
        <v>121652.54</v>
      </c>
      <c r="L10" s="124">
        <f t="shared" si="1"/>
        <v>121652.54</v>
      </c>
    </row>
    <row r="11" spans="1:14">
      <c r="A11" s="340" t="s">
        <v>170</v>
      </c>
      <c r="B11" s="341"/>
      <c r="C11" s="341"/>
      <c r="D11" s="341"/>
      <c r="E11" s="342"/>
      <c r="F11" s="10">
        <v>128</v>
      </c>
      <c r="G11" s="5"/>
      <c r="H11" s="6">
        <v>-4144743.03</v>
      </c>
      <c r="I11" s="124">
        <f t="shared" si="0"/>
        <v>-4144743.03</v>
      </c>
      <c r="J11" s="5"/>
      <c r="K11" s="6">
        <v>-873110.22</v>
      </c>
      <c r="L11" s="124">
        <f t="shared" si="1"/>
        <v>-873110.22</v>
      </c>
    </row>
    <row r="12" spans="1:14">
      <c r="A12" s="340" t="s">
        <v>171</v>
      </c>
      <c r="B12" s="341"/>
      <c r="C12" s="341"/>
      <c r="D12" s="341"/>
      <c r="E12" s="342"/>
      <c r="F12" s="10">
        <v>129</v>
      </c>
      <c r="G12" s="5"/>
      <c r="H12" s="6">
        <v>-498763.31</v>
      </c>
      <c r="I12" s="124">
        <f t="shared" si="0"/>
        <v>-498763.31</v>
      </c>
      <c r="J12" s="5"/>
      <c r="K12" s="6">
        <v>-429482.85</v>
      </c>
      <c r="L12" s="124">
        <f t="shared" si="1"/>
        <v>-429482.85</v>
      </c>
    </row>
    <row r="13" spans="1:14">
      <c r="A13" s="340" t="s">
        <v>172</v>
      </c>
      <c r="B13" s="341"/>
      <c r="C13" s="341"/>
      <c r="D13" s="341"/>
      <c r="E13" s="342"/>
      <c r="F13" s="10">
        <v>130</v>
      </c>
      <c r="G13" s="5"/>
      <c r="H13" s="6">
        <v>6423926.3700000001</v>
      </c>
      <c r="I13" s="124">
        <f t="shared" si="0"/>
        <v>6423926.3700000001</v>
      </c>
      <c r="J13" s="5"/>
      <c r="K13" s="6">
        <v>-433912.75</v>
      </c>
      <c r="L13" s="124">
        <f t="shared" si="1"/>
        <v>-433912.75</v>
      </c>
    </row>
    <row r="14" spans="1:14">
      <c r="A14" s="340" t="s">
        <v>173</v>
      </c>
      <c r="B14" s="341"/>
      <c r="C14" s="341"/>
      <c r="D14" s="341"/>
      <c r="E14" s="342"/>
      <c r="F14" s="10">
        <v>131</v>
      </c>
      <c r="G14" s="5"/>
      <c r="H14" s="6">
        <v>613891.49</v>
      </c>
      <c r="I14" s="124">
        <f t="shared" si="0"/>
        <v>613891.49</v>
      </c>
      <c r="J14" s="5"/>
      <c r="K14" s="6">
        <v>-173656.7</v>
      </c>
      <c r="L14" s="124">
        <f t="shared" si="1"/>
        <v>-173656.7</v>
      </c>
    </row>
    <row r="15" spans="1:14">
      <c r="A15" s="340" t="s">
        <v>213</v>
      </c>
      <c r="B15" s="341"/>
      <c r="C15" s="341"/>
      <c r="D15" s="341"/>
      <c r="E15" s="342"/>
      <c r="F15" s="10">
        <v>132</v>
      </c>
      <c r="G15" s="5"/>
      <c r="H15" s="6">
        <v>-1005502.92</v>
      </c>
      <c r="I15" s="124">
        <f t="shared" si="0"/>
        <v>-1005502.92</v>
      </c>
      <c r="J15" s="5"/>
      <c r="K15" s="6">
        <v>-1032639.37</v>
      </c>
      <c r="L15" s="124">
        <f t="shared" si="1"/>
        <v>-1032639.37</v>
      </c>
    </row>
    <row r="16" spans="1:14" ht="24.75" customHeight="1">
      <c r="A16" s="315" t="s">
        <v>98</v>
      </c>
      <c r="B16" s="341"/>
      <c r="C16" s="341"/>
      <c r="D16" s="341"/>
      <c r="E16" s="342"/>
      <c r="F16" s="10">
        <v>133</v>
      </c>
      <c r="G16" s="125"/>
      <c r="H16" s="221">
        <f>H17+H18+H22+H23+H24+H28+H29</f>
        <v>8747041.1500000004</v>
      </c>
      <c r="I16" s="152">
        <f t="shared" si="0"/>
        <v>8747041.1500000004</v>
      </c>
      <c r="J16" s="222"/>
      <c r="K16" s="221">
        <f>K17+K18+K22+K23+K24+K28+K29</f>
        <v>9927644.040000001</v>
      </c>
      <c r="L16" s="152">
        <f t="shared" si="1"/>
        <v>9927644.040000001</v>
      </c>
    </row>
    <row r="17" spans="1:12" ht="19.5" customHeight="1">
      <c r="A17" s="340" t="s">
        <v>190</v>
      </c>
      <c r="B17" s="341"/>
      <c r="C17" s="341"/>
      <c r="D17" s="341"/>
      <c r="E17" s="342"/>
      <c r="F17" s="10">
        <v>134</v>
      </c>
      <c r="G17" s="5"/>
      <c r="H17" s="6">
        <v>0</v>
      </c>
      <c r="I17" s="124">
        <f t="shared" si="0"/>
        <v>0</v>
      </c>
      <c r="J17" s="5"/>
      <c r="K17" s="6">
        <v>0</v>
      </c>
      <c r="L17" s="124">
        <f t="shared" si="1"/>
        <v>0</v>
      </c>
    </row>
    <row r="18" spans="1:12" ht="26.25" customHeight="1">
      <c r="A18" s="340" t="s">
        <v>175</v>
      </c>
      <c r="B18" s="341"/>
      <c r="C18" s="341"/>
      <c r="D18" s="341"/>
      <c r="E18" s="342"/>
      <c r="F18" s="10">
        <v>135</v>
      </c>
      <c r="G18" s="125"/>
      <c r="H18" s="126">
        <f>H19+H20+H21</f>
        <v>3585814.23</v>
      </c>
      <c r="I18" s="124">
        <f t="shared" si="0"/>
        <v>3585814.23</v>
      </c>
      <c r="J18" s="125"/>
      <c r="K18" s="126">
        <f>K19+K20+K21</f>
        <v>3684910.63</v>
      </c>
      <c r="L18" s="124">
        <f t="shared" si="1"/>
        <v>3684910.63</v>
      </c>
    </row>
    <row r="19" spans="1:12">
      <c r="A19" s="340" t="s">
        <v>214</v>
      </c>
      <c r="B19" s="341"/>
      <c r="C19" s="341"/>
      <c r="D19" s="341"/>
      <c r="E19" s="342"/>
      <c r="F19" s="10">
        <v>136</v>
      </c>
      <c r="G19" s="5"/>
      <c r="H19" s="6">
        <v>3585814.23</v>
      </c>
      <c r="I19" s="124">
        <f t="shared" si="0"/>
        <v>3585814.23</v>
      </c>
      <c r="J19" s="5"/>
      <c r="K19" s="126">
        <v>3684910.63</v>
      </c>
      <c r="L19" s="124">
        <f t="shared" si="1"/>
        <v>3684910.63</v>
      </c>
    </row>
    <row r="20" spans="1:12" ht="24" customHeight="1">
      <c r="A20" s="340" t="s">
        <v>54</v>
      </c>
      <c r="B20" s="341"/>
      <c r="C20" s="341"/>
      <c r="D20" s="341"/>
      <c r="E20" s="342"/>
      <c r="F20" s="10">
        <v>137</v>
      </c>
      <c r="G20" s="5"/>
      <c r="H20" s="6">
        <v>0</v>
      </c>
      <c r="I20" s="124">
        <f t="shared" si="0"/>
        <v>0</v>
      </c>
      <c r="J20" s="5"/>
      <c r="K20" s="6">
        <v>0</v>
      </c>
      <c r="L20" s="124">
        <f t="shared" si="1"/>
        <v>0</v>
      </c>
    </row>
    <row r="21" spans="1:12">
      <c r="A21" s="340" t="s">
        <v>215</v>
      </c>
      <c r="B21" s="341"/>
      <c r="C21" s="341"/>
      <c r="D21" s="341"/>
      <c r="E21" s="342"/>
      <c r="F21" s="10">
        <v>138</v>
      </c>
      <c r="G21" s="5"/>
      <c r="H21" s="6">
        <v>0</v>
      </c>
      <c r="I21" s="124">
        <f t="shared" si="0"/>
        <v>0</v>
      </c>
      <c r="J21" s="5"/>
      <c r="K21" s="6">
        <v>0</v>
      </c>
      <c r="L21" s="124">
        <f t="shared" si="1"/>
        <v>0</v>
      </c>
    </row>
    <row r="22" spans="1:12">
      <c r="A22" s="340" t="s">
        <v>216</v>
      </c>
      <c r="B22" s="341"/>
      <c r="C22" s="341"/>
      <c r="D22" s="341"/>
      <c r="E22" s="342"/>
      <c r="F22" s="10">
        <v>139</v>
      </c>
      <c r="G22" s="5"/>
      <c r="H22" s="6">
        <v>4982852.41</v>
      </c>
      <c r="I22" s="124">
        <f t="shared" si="0"/>
        <v>4982852.41</v>
      </c>
      <c r="J22" s="5"/>
      <c r="K22" s="6">
        <v>4995778.24</v>
      </c>
      <c r="L22" s="124">
        <f t="shared" si="1"/>
        <v>4995778.24</v>
      </c>
    </row>
    <row r="23" spans="1:12" ht="20.25" customHeight="1">
      <c r="A23" s="340" t="s">
        <v>244</v>
      </c>
      <c r="B23" s="341"/>
      <c r="C23" s="341"/>
      <c r="D23" s="341"/>
      <c r="E23" s="342"/>
      <c r="F23" s="10">
        <v>140</v>
      </c>
      <c r="G23" s="5"/>
      <c r="H23" s="6">
        <v>0</v>
      </c>
      <c r="I23" s="124">
        <f t="shared" si="0"/>
        <v>0</v>
      </c>
      <c r="J23" s="5"/>
      <c r="K23" s="6">
        <v>0</v>
      </c>
      <c r="L23" s="124">
        <f t="shared" si="1"/>
        <v>0</v>
      </c>
    </row>
    <row r="24" spans="1:12" ht="19.5" customHeight="1">
      <c r="A24" s="340" t="s">
        <v>99</v>
      </c>
      <c r="B24" s="341"/>
      <c r="C24" s="341"/>
      <c r="D24" s="341"/>
      <c r="E24" s="342"/>
      <c r="F24" s="10">
        <v>141</v>
      </c>
      <c r="G24" s="125"/>
      <c r="H24" s="126">
        <f>SUM(H25:H27)</f>
        <v>164492.28</v>
      </c>
      <c r="I24" s="124">
        <f t="shared" si="0"/>
        <v>164492.28</v>
      </c>
      <c r="J24" s="125"/>
      <c r="K24" s="126">
        <f>SUM(K25:K27)</f>
        <v>799776.59</v>
      </c>
      <c r="L24" s="124">
        <f t="shared" si="1"/>
        <v>799776.59</v>
      </c>
    </row>
    <row r="25" spans="1:12">
      <c r="A25" s="340" t="s">
        <v>217</v>
      </c>
      <c r="B25" s="341"/>
      <c r="C25" s="341"/>
      <c r="D25" s="341"/>
      <c r="E25" s="342"/>
      <c r="F25" s="10">
        <v>142</v>
      </c>
      <c r="G25" s="5"/>
      <c r="H25" s="6">
        <v>0</v>
      </c>
      <c r="I25" s="124">
        <f t="shared" si="0"/>
        <v>0</v>
      </c>
      <c r="J25" s="5"/>
      <c r="K25" s="6">
        <v>0</v>
      </c>
      <c r="L25" s="124">
        <f t="shared" si="1"/>
        <v>0</v>
      </c>
    </row>
    <row r="26" spans="1:12">
      <c r="A26" s="340" t="s">
        <v>218</v>
      </c>
      <c r="B26" s="341"/>
      <c r="C26" s="341"/>
      <c r="D26" s="341"/>
      <c r="E26" s="342"/>
      <c r="F26" s="10">
        <v>143</v>
      </c>
      <c r="G26" s="5"/>
      <c r="H26" s="6">
        <v>164492.28</v>
      </c>
      <c r="I26" s="124">
        <f t="shared" si="0"/>
        <v>164492.28</v>
      </c>
      <c r="J26" s="5"/>
      <c r="K26" s="6">
        <v>799776.59</v>
      </c>
      <c r="L26" s="124">
        <f t="shared" si="1"/>
        <v>799776.59</v>
      </c>
    </row>
    <row r="27" spans="1:12">
      <c r="A27" s="340" t="s">
        <v>7</v>
      </c>
      <c r="B27" s="341"/>
      <c r="C27" s="341"/>
      <c r="D27" s="341"/>
      <c r="E27" s="342"/>
      <c r="F27" s="10">
        <v>144</v>
      </c>
      <c r="G27" s="5"/>
      <c r="H27" s="6">
        <v>0</v>
      </c>
      <c r="I27" s="124">
        <f t="shared" si="0"/>
        <v>0</v>
      </c>
      <c r="J27" s="5"/>
      <c r="K27" s="6">
        <v>0</v>
      </c>
      <c r="L27" s="124">
        <f t="shared" si="1"/>
        <v>0</v>
      </c>
    </row>
    <row r="28" spans="1:12">
      <c r="A28" s="340" t="s">
        <v>8</v>
      </c>
      <c r="B28" s="341"/>
      <c r="C28" s="341"/>
      <c r="D28" s="341"/>
      <c r="E28" s="342"/>
      <c r="F28" s="10">
        <v>145</v>
      </c>
      <c r="G28" s="5"/>
      <c r="H28" s="6">
        <v>13882.23</v>
      </c>
      <c r="I28" s="124">
        <f t="shared" si="0"/>
        <v>13882.23</v>
      </c>
      <c r="J28" s="5"/>
      <c r="K28" s="6">
        <v>426779.68</v>
      </c>
      <c r="L28" s="124">
        <f t="shared" si="1"/>
        <v>426779.68</v>
      </c>
    </row>
    <row r="29" spans="1:12">
      <c r="A29" s="340" t="s">
        <v>9</v>
      </c>
      <c r="B29" s="341"/>
      <c r="C29" s="341"/>
      <c r="D29" s="341"/>
      <c r="E29" s="342"/>
      <c r="F29" s="10">
        <v>146</v>
      </c>
      <c r="G29" s="5"/>
      <c r="H29" s="6">
        <v>0</v>
      </c>
      <c r="I29" s="124">
        <f t="shared" si="0"/>
        <v>0</v>
      </c>
      <c r="J29" s="5"/>
      <c r="K29" s="6">
        <v>20398.900000000001</v>
      </c>
      <c r="L29" s="124">
        <f t="shared" si="1"/>
        <v>20398.900000000001</v>
      </c>
    </row>
    <row r="30" spans="1:12">
      <c r="A30" s="315" t="s">
        <v>10</v>
      </c>
      <c r="B30" s="341"/>
      <c r="C30" s="341"/>
      <c r="D30" s="341"/>
      <c r="E30" s="342"/>
      <c r="F30" s="10">
        <v>147</v>
      </c>
      <c r="G30" s="150"/>
      <c r="H30" s="151">
        <v>393898.84</v>
      </c>
      <c r="I30" s="152">
        <f t="shared" si="0"/>
        <v>393898.84</v>
      </c>
      <c r="J30" s="150"/>
      <c r="K30" s="151">
        <v>344300.39</v>
      </c>
      <c r="L30" s="152">
        <f t="shared" si="1"/>
        <v>344300.39</v>
      </c>
    </row>
    <row r="31" spans="1:12" ht="21.75" customHeight="1">
      <c r="A31" s="315" t="s">
        <v>11</v>
      </c>
      <c r="B31" s="341"/>
      <c r="C31" s="341"/>
      <c r="D31" s="341"/>
      <c r="E31" s="342"/>
      <c r="F31" s="10">
        <v>148</v>
      </c>
      <c r="G31" s="5"/>
      <c r="H31" s="151">
        <v>1172946.6599999999</v>
      </c>
      <c r="I31" s="152">
        <f t="shared" si="0"/>
        <v>1172946.6599999999</v>
      </c>
      <c r="J31" s="150"/>
      <c r="K31" s="151">
        <v>4012833.77</v>
      </c>
      <c r="L31" s="152">
        <f t="shared" si="1"/>
        <v>4012833.77</v>
      </c>
    </row>
    <row r="32" spans="1:12">
      <c r="A32" s="315" t="s">
        <v>12</v>
      </c>
      <c r="B32" s="341"/>
      <c r="C32" s="341"/>
      <c r="D32" s="341"/>
      <c r="E32" s="342"/>
      <c r="F32" s="10">
        <v>149</v>
      </c>
      <c r="G32" s="150"/>
      <c r="H32" s="151">
        <v>921604.74</v>
      </c>
      <c r="I32" s="152">
        <f t="shared" si="0"/>
        <v>921604.74</v>
      </c>
      <c r="J32" s="150"/>
      <c r="K32" s="151">
        <v>3979904.68</v>
      </c>
      <c r="L32" s="152">
        <f t="shared" si="1"/>
        <v>3979904.68</v>
      </c>
    </row>
    <row r="33" spans="1:12">
      <c r="A33" s="315" t="s">
        <v>100</v>
      </c>
      <c r="B33" s="341"/>
      <c r="C33" s="341"/>
      <c r="D33" s="341"/>
      <c r="E33" s="342"/>
      <c r="F33" s="10">
        <v>150</v>
      </c>
      <c r="G33" s="125"/>
      <c r="H33" s="221">
        <f>H34+H38</f>
        <v>-45434333.209999993</v>
      </c>
      <c r="I33" s="152">
        <f t="shared" si="0"/>
        <v>-45434333.209999993</v>
      </c>
      <c r="J33" s="222"/>
      <c r="K33" s="221">
        <f>K34+K38</f>
        <v>-50008078.099999994</v>
      </c>
      <c r="L33" s="152">
        <f t="shared" si="1"/>
        <v>-50008078.099999994</v>
      </c>
    </row>
    <row r="34" spans="1:12">
      <c r="A34" s="340" t="s">
        <v>101</v>
      </c>
      <c r="B34" s="341"/>
      <c r="C34" s="341"/>
      <c r="D34" s="341"/>
      <c r="E34" s="342"/>
      <c r="F34" s="10">
        <v>151</v>
      </c>
      <c r="G34" s="125"/>
      <c r="H34" s="126">
        <f>SUM(H35:H37)</f>
        <v>-44345949.699999996</v>
      </c>
      <c r="I34" s="124">
        <f t="shared" si="0"/>
        <v>-44345949.699999996</v>
      </c>
      <c r="J34" s="125"/>
      <c r="K34" s="126">
        <f>SUM(K35:K37)</f>
        <v>-55711516.559999995</v>
      </c>
      <c r="L34" s="124">
        <f t="shared" si="1"/>
        <v>-55711516.559999995</v>
      </c>
    </row>
    <row r="35" spans="1:12">
      <c r="A35" s="340" t="s">
        <v>13</v>
      </c>
      <c r="B35" s="341"/>
      <c r="C35" s="341"/>
      <c r="D35" s="341"/>
      <c r="E35" s="342"/>
      <c r="F35" s="10">
        <v>152</v>
      </c>
      <c r="G35" s="5"/>
      <c r="H35" s="6">
        <v>-44806361.799999997</v>
      </c>
      <c r="I35" s="124">
        <f t="shared" si="0"/>
        <v>-44806361.799999997</v>
      </c>
      <c r="J35" s="5"/>
      <c r="K35" s="6">
        <v>-57818062.939999998</v>
      </c>
      <c r="L35" s="124">
        <f t="shared" si="1"/>
        <v>-57818062.939999998</v>
      </c>
    </row>
    <row r="36" spans="1:12">
      <c r="A36" s="340" t="s">
        <v>14</v>
      </c>
      <c r="B36" s="341"/>
      <c r="C36" s="341"/>
      <c r="D36" s="341"/>
      <c r="E36" s="342"/>
      <c r="F36" s="10">
        <v>153</v>
      </c>
      <c r="G36" s="5"/>
      <c r="H36" s="6">
        <v>0</v>
      </c>
      <c r="I36" s="124">
        <f t="shared" si="0"/>
        <v>0</v>
      </c>
      <c r="J36" s="5"/>
      <c r="K36" s="6">
        <v>2106546.38</v>
      </c>
      <c r="L36" s="124">
        <f t="shared" si="1"/>
        <v>2106546.38</v>
      </c>
    </row>
    <row r="37" spans="1:12">
      <c r="A37" s="340" t="s">
        <v>15</v>
      </c>
      <c r="B37" s="341"/>
      <c r="C37" s="341"/>
      <c r="D37" s="341"/>
      <c r="E37" s="342"/>
      <c r="F37" s="10">
        <v>154</v>
      </c>
      <c r="G37" s="5"/>
      <c r="H37" s="6">
        <v>460412.1</v>
      </c>
      <c r="I37" s="124">
        <f t="shared" si="0"/>
        <v>460412.1</v>
      </c>
      <c r="J37" s="5"/>
      <c r="K37" s="6">
        <v>0</v>
      </c>
      <c r="L37" s="124">
        <f t="shared" si="1"/>
        <v>0</v>
      </c>
    </row>
    <row r="38" spans="1:12">
      <c r="A38" s="340" t="s">
        <v>102</v>
      </c>
      <c r="B38" s="341"/>
      <c r="C38" s="341"/>
      <c r="D38" s="341"/>
      <c r="E38" s="342"/>
      <c r="F38" s="10">
        <v>155</v>
      </c>
      <c r="G38" s="125"/>
      <c r="H38" s="126">
        <f>SUM(H39:H41)</f>
        <v>-1088383.5099999998</v>
      </c>
      <c r="I38" s="124">
        <f t="shared" si="0"/>
        <v>-1088383.5099999998</v>
      </c>
      <c r="J38" s="125"/>
      <c r="K38" s="126">
        <f>SUM(K39:K41)</f>
        <v>5703438.46</v>
      </c>
      <c r="L38" s="124">
        <f t="shared" si="1"/>
        <v>5703438.46</v>
      </c>
    </row>
    <row r="39" spans="1:12">
      <c r="A39" s="340" t="s">
        <v>16</v>
      </c>
      <c r="B39" s="341"/>
      <c r="C39" s="341"/>
      <c r="D39" s="341"/>
      <c r="E39" s="342"/>
      <c r="F39" s="10">
        <v>156</v>
      </c>
      <c r="G39" s="5"/>
      <c r="H39" s="6">
        <v>-1416059.15</v>
      </c>
      <c r="I39" s="124">
        <f t="shared" si="0"/>
        <v>-1416059.15</v>
      </c>
      <c r="J39" s="5"/>
      <c r="K39" s="6">
        <v>3721410</v>
      </c>
      <c r="L39" s="124">
        <f t="shared" si="1"/>
        <v>3721410</v>
      </c>
    </row>
    <row r="40" spans="1:12">
      <c r="A40" s="340" t="s">
        <v>17</v>
      </c>
      <c r="B40" s="341"/>
      <c r="C40" s="341"/>
      <c r="D40" s="341"/>
      <c r="E40" s="342"/>
      <c r="F40" s="10">
        <v>157</v>
      </c>
      <c r="G40" s="5"/>
      <c r="H40" s="6">
        <v>0</v>
      </c>
      <c r="I40" s="124">
        <f t="shared" si="0"/>
        <v>0</v>
      </c>
      <c r="J40" s="5"/>
      <c r="K40" s="6">
        <v>0</v>
      </c>
      <c r="L40" s="124">
        <f t="shared" si="1"/>
        <v>0</v>
      </c>
    </row>
    <row r="41" spans="1:12">
      <c r="A41" s="340" t="s">
        <v>18</v>
      </c>
      <c r="B41" s="341"/>
      <c r="C41" s="341"/>
      <c r="D41" s="341"/>
      <c r="E41" s="342"/>
      <c r="F41" s="10">
        <v>158</v>
      </c>
      <c r="G41" s="5"/>
      <c r="H41" s="6">
        <v>327675.64</v>
      </c>
      <c r="I41" s="124">
        <f t="shared" si="0"/>
        <v>327675.64</v>
      </c>
      <c r="J41" s="5"/>
      <c r="K41" s="6">
        <v>1982028.46</v>
      </c>
      <c r="L41" s="124">
        <f t="shared" si="1"/>
        <v>1982028.46</v>
      </c>
    </row>
    <row r="42" spans="1:12" ht="22.5" customHeight="1">
      <c r="A42" s="315" t="s">
        <v>103</v>
      </c>
      <c r="B42" s="341"/>
      <c r="C42" s="341"/>
      <c r="D42" s="341"/>
      <c r="E42" s="342"/>
      <c r="F42" s="10">
        <v>159</v>
      </c>
      <c r="G42" s="222"/>
      <c r="H42" s="221">
        <f>H43+H46</f>
        <v>0</v>
      </c>
      <c r="I42" s="152">
        <f>G42+H42</f>
        <v>0</v>
      </c>
      <c r="J42" s="222"/>
      <c r="K42" s="221">
        <v>0</v>
      </c>
      <c r="L42" s="152">
        <f t="shared" si="1"/>
        <v>0</v>
      </c>
    </row>
    <row r="43" spans="1:12" ht="21" customHeight="1">
      <c r="A43" s="340" t="s">
        <v>104</v>
      </c>
      <c r="B43" s="341"/>
      <c r="C43" s="341"/>
      <c r="D43" s="341"/>
      <c r="E43" s="342"/>
      <c r="F43" s="10">
        <v>160</v>
      </c>
      <c r="G43" s="125"/>
      <c r="H43" s="126">
        <f>SUM(H44:H45)</f>
        <v>0</v>
      </c>
      <c r="I43" s="124">
        <f t="shared" si="0"/>
        <v>0</v>
      </c>
      <c r="J43" s="125"/>
      <c r="K43" s="126">
        <v>0</v>
      </c>
      <c r="L43" s="124">
        <f t="shared" si="1"/>
        <v>0</v>
      </c>
    </row>
    <row r="44" spans="1:12">
      <c r="A44" s="340" t="s">
        <v>19</v>
      </c>
      <c r="B44" s="341"/>
      <c r="C44" s="341"/>
      <c r="D44" s="341"/>
      <c r="E44" s="342"/>
      <c r="F44" s="10">
        <v>161</v>
      </c>
      <c r="G44" s="5"/>
      <c r="H44" s="6">
        <v>0</v>
      </c>
      <c r="I44" s="124">
        <f t="shared" si="0"/>
        <v>0</v>
      </c>
      <c r="J44" s="5"/>
      <c r="K44" s="6">
        <v>0</v>
      </c>
      <c r="L44" s="124">
        <f t="shared" si="1"/>
        <v>0</v>
      </c>
    </row>
    <row r="45" spans="1:12">
      <c r="A45" s="340" t="s">
        <v>20</v>
      </c>
      <c r="B45" s="341"/>
      <c r="C45" s="341"/>
      <c r="D45" s="341"/>
      <c r="E45" s="342"/>
      <c r="F45" s="10">
        <v>162</v>
      </c>
      <c r="G45" s="5"/>
      <c r="H45" s="6">
        <v>0</v>
      </c>
      <c r="I45" s="124">
        <f t="shared" si="0"/>
        <v>0</v>
      </c>
      <c r="J45" s="5"/>
      <c r="K45" s="6">
        <v>0</v>
      </c>
      <c r="L45" s="124">
        <f t="shared" si="1"/>
        <v>0</v>
      </c>
    </row>
    <row r="46" spans="1:12" ht="21.75" customHeight="1">
      <c r="A46" s="340" t="s">
        <v>105</v>
      </c>
      <c r="B46" s="341"/>
      <c r="C46" s="341"/>
      <c r="D46" s="341"/>
      <c r="E46" s="342"/>
      <c r="F46" s="10">
        <v>163</v>
      </c>
      <c r="G46" s="125"/>
      <c r="H46" s="126">
        <f>SUM(H47:H49)</f>
        <v>0</v>
      </c>
      <c r="I46" s="124">
        <f>G46+H46</f>
        <v>0</v>
      </c>
      <c r="J46" s="125"/>
      <c r="K46" s="126">
        <v>0</v>
      </c>
      <c r="L46" s="124">
        <f t="shared" si="1"/>
        <v>0</v>
      </c>
    </row>
    <row r="47" spans="1:12">
      <c r="A47" s="340" t="s">
        <v>21</v>
      </c>
      <c r="B47" s="341"/>
      <c r="C47" s="341"/>
      <c r="D47" s="341"/>
      <c r="E47" s="342"/>
      <c r="F47" s="10">
        <v>164</v>
      </c>
      <c r="G47" s="5"/>
      <c r="H47" s="6">
        <v>0</v>
      </c>
      <c r="I47" s="124">
        <f t="shared" si="0"/>
        <v>0</v>
      </c>
      <c r="J47" s="5"/>
      <c r="K47" s="6">
        <v>0</v>
      </c>
      <c r="L47" s="124">
        <f t="shared" si="1"/>
        <v>0</v>
      </c>
    </row>
    <row r="48" spans="1:12">
      <c r="A48" s="340" t="s">
        <v>22</v>
      </c>
      <c r="B48" s="341"/>
      <c r="C48" s="341"/>
      <c r="D48" s="341"/>
      <c r="E48" s="342"/>
      <c r="F48" s="10">
        <v>165</v>
      </c>
      <c r="G48" s="5"/>
      <c r="H48" s="6">
        <v>0</v>
      </c>
      <c r="I48" s="124">
        <f t="shared" si="0"/>
        <v>0</v>
      </c>
      <c r="J48" s="5"/>
      <c r="K48" s="6">
        <v>0</v>
      </c>
      <c r="L48" s="124">
        <f t="shared" si="1"/>
        <v>0</v>
      </c>
    </row>
    <row r="49" spans="1:12">
      <c r="A49" s="340" t="s">
        <v>23</v>
      </c>
      <c r="B49" s="341"/>
      <c r="C49" s="341"/>
      <c r="D49" s="341"/>
      <c r="E49" s="342"/>
      <c r="F49" s="10">
        <v>166</v>
      </c>
      <c r="G49" s="5"/>
      <c r="H49" s="6">
        <v>0</v>
      </c>
      <c r="I49" s="124">
        <f t="shared" si="0"/>
        <v>0</v>
      </c>
      <c r="J49" s="5"/>
      <c r="K49" s="6">
        <v>0</v>
      </c>
      <c r="L49" s="124">
        <f t="shared" si="1"/>
        <v>0</v>
      </c>
    </row>
    <row r="50" spans="1:12" ht="21" customHeight="1">
      <c r="A50" s="315" t="s">
        <v>180</v>
      </c>
      <c r="B50" s="341"/>
      <c r="C50" s="341"/>
      <c r="D50" s="341"/>
      <c r="E50" s="342"/>
      <c r="F50" s="10">
        <v>167</v>
      </c>
      <c r="G50" s="222"/>
      <c r="H50" s="221">
        <f>SUM(H51:H53)</f>
        <v>0</v>
      </c>
      <c r="I50" s="152">
        <f t="shared" si="0"/>
        <v>0</v>
      </c>
      <c r="J50" s="222"/>
      <c r="K50" s="221">
        <v>0</v>
      </c>
      <c r="L50" s="152">
        <f t="shared" si="1"/>
        <v>0</v>
      </c>
    </row>
    <row r="51" spans="1:12">
      <c r="A51" s="340" t="s">
        <v>24</v>
      </c>
      <c r="B51" s="341"/>
      <c r="C51" s="341"/>
      <c r="D51" s="341"/>
      <c r="E51" s="342"/>
      <c r="F51" s="10">
        <v>168</v>
      </c>
      <c r="G51" s="5"/>
      <c r="H51" s="6">
        <v>0</v>
      </c>
      <c r="I51" s="124">
        <f t="shared" si="0"/>
        <v>0</v>
      </c>
      <c r="J51" s="5"/>
      <c r="K51" s="6">
        <v>0</v>
      </c>
      <c r="L51" s="124">
        <f t="shared" si="1"/>
        <v>0</v>
      </c>
    </row>
    <row r="52" spans="1:12">
      <c r="A52" s="340" t="s">
        <v>25</v>
      </c>
      <c r="B52" s="341"/>
      <c r="C52" s="341"/>
      <c r="D52" s="341"/>
      <c r="E52" s="342"/>
      <c r="F52" s="10">
        <v>169</v>
      </c>
      <c r="G52" s="5"/>
      <c r="H52" s="6">
        <v>0</v>
      </c>
      <c r="I52" s="124">
        <f t="shared" si="0"/>
        <v>0</v>
      </c>
      <c r="J52" s="5"/>
      <c r="K52" s="6">
        <v>0</v>
      </c>
      <c r="L52" s="124">
        <f t="shared" si="1"/>
        <v>0</v>
      </c>
    </row>
    <row r="53" spans="1:12">
      <c r="A53" s="340" t="s">
        <v>26</v>
      </c>
      <c r="B53" s="341"/>
      <c r="C53" s="341"/>
      <c r="D53" s="341"/>
      <c r="E53" s="342"/>
      <c r="F53" s="10">
        <v>170</v>
      </c>
      <c r="G53" s="5"/>
      <c r="H53" s="6">
        <v>0</v>
      </c>
      <c r="I53" s="124">
        <f t="shared" si="0"/>
        <v>0</v>
      </c>
      <c r="J53" s="5"/>
      <c r="K53" s="6">
        <v>0</v>
      </c>
      <c r="L53" s="124">
        <f t="shared" si="1"/>
        <v>0</v>
      </c>
    </row>
    <row r="54" spans="1:12" ht="21" customHeight="1">
      <c r="A54" s="315" t="s">
        <v>106</v>
      </c>
      <c r="B54" s="341"/>
      <c r="C54" s="341"/>
      <c r="D54" s="341"/>
      <c r="E54" s="342"/>
      <c r="F54" s="10">
        <v>171</v>
      </c>
      <c r="G54" s="222"/>
      <c r="H54" s="221">
        <f>SUM(H55:H56)</f>
        <v>160581.31</v>
      </c>
      <c r="I54" s="152">
        <f t="shared" si="0"/>
        <v>160581.31</v>
      </c>
      <c r="J54" s="222"/>
      <c r="K54" s="151">
        <f>SUM(K55:K56)</f>
        <v>353759.76</v>
      </c>
      <c r="L54" s="152">
        <f t="shared" si="1"/>
        <v>353759.76</v>
      </c>
    </row>
    <row r="55" spans="1:12">
      <c r="A55" s="340" t="s">
        <v>27</v>
      </c>
      <c r="B55" s="341"/>
      <c r="C55" s="341"/>
      <c r="D55" s="341"/>
      <c r="E55" s="342"/>
      <c r="F55" s="10">
        <v>172</v>
      </c>
      <c r="G55" s="5"/>
      <c r="H55" s="6">
        <v>160581.31</v>
      </c>
      <c r="I55" s="124">
        <f t="shared" si="0"/>
        <v>160581.31</v>
      </c>
      <c r="J55" s="5"/>
      <c r="K55" s="6">
        <v>353759.76</v>
      </c>
      <c r="L55" s="124">
        <f t="shared" si="1"/>
        <v>353759.76</v>
      </c>
    </row>
    <row r="56" spans="1:12">
      <c r="A56" s="340" t="s">
        <v>28</v>
      </c>
      <c r="B56" s="341"/>
      <c r="C56" s="341"/>
      <c r="D56" s="341"/>
      <c r="E56" s="342"/>
      <c r="F56" s="10">
        <v>173</v>
      </c>
      <c r="G56" s="5"/>
      <c r="H56" s="6">
        <v>0</v>
      </c>
      <c r="I56" s="124">
        <f t="shared" si="0"/>
        <v>0</v>
      </c>
      <c r="J56" s="5"/>
      <c r="K56" s="6">
        <v>0</v>
      </c>
      <c r="L56" s="124">
        <f t="shared" si="1"/>
        <v>0</v>
      </c>
    </row>
    <row r="57" spans="1:12" ht="21" customHeight="1">
      <c r="A57" s="315" t="s">
        <v>107</v>
      </c>
      <c r="B57" s="341"/>
      <c r="C57" s="341"/>
      <c r="D57" s="341"/>
      <c r="E57" s="342"/>
      <c r="F57" s="10">
        <v>174</v>
      </c>
      <c r="G57" s="222"/>
      <c r="H57" s="221">
        <f>H58+H62</f>
        <v>-53928036.490000002</v>
      </c>
      <c r="I57" s="152">
        <f t="shared" si="0"/>
        <v>-53928036.490000002</v>
      </c>
      <c r="J57" s="222"/>
      <c r="K57" s="221">
        <f>K58+K62</f>
        <v>-64013660.219999999</v>
      </c>
      <c r="L57" s="152">
        <f t="shared" si="1"/>
        <v>-64013660.219999999</v>
      </c>
    </row>
    <row r="58" spans="1:12">
      <c r="A58" s="340" t="s">
        <v>108</v>
      </c>
      <c r="B58" s="341"/>
      <c r="C58" s="341"/>
      <c r="D58" s="341"/>
      <c r="E58" s="342"/>
      <c r="F58" s="10">
        <v>175</v>
      </c>
      <c r="G58" s="125"/>
      <c r="H58" s="126">
        <f>SUM(H59:H61)</f>
        <v>-33986610.109999999</v>
      </c>
      <c r="I58" s="124">
        <f t="shared" si="0"/>
        <v>-33986610.109999999</v>
      </c>
      <c r="J58" s="125"/>
      <c r="K58" s="126">
        <f>SUM(K59:K61)</f>
        <v>-44509282.25</v>
      </c>
      <c r="L58" s="124">
        <f t="shared" si="1"/>
        <v>-44509282.25</v>
      </c>
    </row>
    <row r="59" spans="1:12">
      <c r="A59" s="340" t="s">
        <v>29</v>
      </c>
      <c r="B59" s="341"/>
      <c r="C59" s="341"/>
      <c r="D59" s="341"/>
      <c r="E59" s="342"/>
      <c r="F59" s="10">
        <v>176</v>
      </c>
      <c r="G59" s="5"/>
      <c r="H59" s="6">
        <v>-1833157.8</v>
      </c>
      <c r="I59" s="124">
        <f t="shared" si="0"/>
        <v>-1833157.8</v>
      </c>
      <c r="J59" s="5"/>
      <c r="K59" s="6">
        <v>-2980944.93</v>
      </c>
      <c r="L59" s="124">
        <f t="shared" si="1"/>
        <v>-2980944.93</v>
      </c>
    </row>
    <row r="60" spans="1:12">
      <c r="A60" s="340" t="s">
        <v>30</v>
      </c>
      <c r="B60" s="341"/>
      <c r="C60" s="341"/>
      <c r="D60" s="341"/>
      <c r="E60" s="342"/>
      <c r="F60" s="10">
        <v>177</v>
      </c>
      <c r="G60" s="5"/>
      <c r="H60" s="6">
        <v>-32153452.309999999</v>
      </c>
      <c r="I60" s="124">
        <f t="shared" si="0"/>
        <v>-32153452.309999999</v>
      </c>
      <c r="J60" s="5"/>
      <c r="K60" s="6">
        <v>-41528337.32</v>
      </c>
      <c r="L60" s="124">
        <f t="shared" si="1"/>
        <v>-41528337.32</v>
      </c>
    </row>
    <row r="61" spans="1:12">
      <c r="A61" s="340" t="s">
        <v>31</v>
      </c>
      <c r="B61" s="341"/>
      <c r="C61" s="341"/>
      <c r="D61" s="341"/>
      <c r="E61" s="342"/>
      <c r="F61" s="10">
        <v>178</v>
      </c>
      <c r="G61" s="5"/>
      <c r="H61" s="6">
        <v>0</v>
      </c>
      <c r="I61" s="124">
        <f t="shared" si="0"/>
        <v>0</v>
      </c>
      <c r="J61" s="5"/>
      <c r="K61" s="6">
        <v>0</v>
      </c>
      <c r="L61" s="124">
        <f t="shared" si="1"/>
        <v>0</v>
      </c>
    </row>
    <row r="62" spans="1:12" ht="24" customHeight="1">
      <c r="A62" s="340" t="s">
        <v>109</v>
      </c>
      <c r="B62" s="341"/>
      <c r="C62" s="341"/>
      <c r="D62" s="341"/>
      <c r="E62" s="342"/>
      <c r="F62" s="10">
        <v>179</v>
      </c>
      <c r="G62" s="125"/>
      <c r="H62" s="126">
        <f>SUM(H63:H65)</f>
        <v>-19941426.380000003</v>
      </c>
      <c r="I62" s="124">
        <f t="shared" si="0"/>
        <v>-19941426.380000003</v>
      </c>
      <c r="J62" s="125"/>
      <c r="K62" s="126">
        <f>SUM(K63:K65)</f>
        <v>-19504377.969999999</v>
      </c>
      <c r="L62" s="124">
        <f t="shared" si="1"/>
        <v>-19504377.969999999</v>
      </c>
    </row>
    <row r="63" spans="1:12">
      <c r="A63" s="340" t="s">
        <v>32</v>
      </c>
      <c r="B63" s="341"/>
      <c r="C63" s="341"/>
      <c r="D63" s="341"/>
      <c r="E63" s="342"/>
      <c r="F63" s="10">
        <v>180</v>
      </c>
      <c r="G63" s="5"/>
      <c r="H63" s="6">
        <v>-2637347.7000000002</v>
      </c>
      <c r="I63" s="124">
        <f t="shared" si="0"/>
        <v>-2637347.7000000002</v>
      </c>
      <c r="J63" s="5"/>
      <c r="K63" s="6">
        <v>-2677641.6800000002</v>
      </c>
      <c r="L63" s="124">
        <f t="shared" si="1"/>
        <v>-2677641.6800000002</v>
      </c>
    </row>
    <row r="64" spans="1:12">
      <c r="A64" s="340" t="s">
        <v>47</v>
      </c>
      <c r="B64" s="341"/>
      <c r="C64" s="341"/>
      <c r="D64" s="341"/>
      <c r="E64" s="342"/>
      <c r="F64" s="10">
        <v>181</v>
      </c>
      <c r="G64" s="5"/>
      <c r="H64" s="6">
        <v>-7953508.46</v>
      </c>
      <c r="I64" s="124">
        <f t="shared" si="0"/>
        <v>-7953508.46</v>
      </c>
      <c r="J64" s="5"/>
      <c r="K64" s="6">
        <v>-7524295.8600000003</v>
      </c>
      <c r="L64" s="124">
        <f t="shared" si="1"/>
        <v>-7524295.8600000003</v>
      </c>
    </row>
    <row r="65" spans="1:12">
      <c r="A65" s="340" t="s">
        <v>48</v>
      </c>
      <c r="B65" s="341"/>
      <c r="C65" s="341"/>
      <c r="D65" s="341"/>
      <c r="E65" s="342"/>
      <c r="F65" s="10">
        <v>182</v>
      </c>
      <c r="G65" s="5"/>
      <c r="H65" s="6">
        <v>-9350570.2200000007</v>
      </c>
      <c r="I65" s="124">
        <f t="shared" si="0"/>
        <v>-9350570.2200000007</v>
      </c>
      <c r="J65" s="5"/>
      <c r="K65" s="6">
        <v>-9302440.4299999997</v>
      </c>
      <c r="L65" s="124">
        <f t="shared" si="1"/>
        <v>-9302440.4299999997</v>
      </c>
    </row>
    <row r="66" spans="1:12">
      <c r="A66" s="315" t="s">
        <v>110</v>
      </c>
      <c r="B66" s="341"/>
      <c r="C66" s="341"/>
      <c r="D66" s="341"/>
      <c r="E66" s="342"/>
      <c r="F66" s="10">
        <v>183</v>
      </c>
      <c r="G66" s="125"/>
      <c r="H66" s="221">
        <f>SUM(H67:H73)</f>
        <v>-3218897</v>
      </c>
      <c r="I66" s="152">
        <f t="shared" si="0"/>
        <v>-3218897</v>
      </c>
      <c r="J66" s="222"/>
      <c r="K66" s="221">
        <f>SUM(K67:K73)</f>
        <v>-2716004.95</v>
      </c>
      <c r="L66" s="152">
        <f t="shared" si="1"/>
        <v>-2716004.95</v>
      </c>
    </row>
    <row r="67" spans="1:12" ht="21" customHeight="1">
      <c r="A67" s="340" t="s">
        <v>191</v>
      </c>
      <c r="B67" s="341"/>
      <c r="C67" s="341"/>
      <c r="D67" s="341"/>
      <c r="E67" s="342"/>
      <c r="F67" s="10">
        <v>184</v>
      </c>
      <c r="G67" s="5"/>
      <c r="H67" s="6">
        <v>0</v>
      </c>
      <c r="I67" s="124">
        <f t="shared" si="0"/>
        <v>0</v>
      </c>
      <c r="J67" s="5"/>
      <c r="K67" s="6">
        <v>-97455.45</v>
      </c>
      <c r="L67" s="124">
        <f t="shared" si="1"/>
        <v>-97455.45</v>
      </c>
    </row>
    <row r="68" spans="1:12">
      <c r="A68" s="340" t="s">
        <v>49</v>
      </c>
      <c r="B68" s="341"/>
      <c r="C68" s="341"/>
      <c r="D68" s="341"/>
      <c r="E68" s="342"/>
      <c r="F68" s="10">
        <v>185</v>
      </c>
      <c r="G68" s="5"/>
      <c r="H68" s="6">
        <v>-1669470.36</v>
      </c>
      <c r="I68" s="124">
        <f t="shared" si="0"/>
        <v>-1669470.36</v>
      </c>
      <c r="J68" s="5"/>
      <c r="K68" s="6">
        <v>-1861753.27</v>
      </c>
      <c r="L68" s="124">
        <f t="shared" si="1"/>
        <v>-1861753.27</v>
      </c>
    </row>
    <row r="69" spans="1:12">
      <c r="A69" s="340" t="s">
        <v>176</v>
      </c>
      <c r="B69" s="341"/>
      <c r="C69" s="341"/>
      <c r="D69" s="341"/>
      <c r="E69" s="342"/>
      <c r="F69" s="10">
        <v>186</v>
      </c>
      <c r="G69" s="5"/>
      <c r="H69" s="6">
        <v>0</v>
      </c>
      <c r="I69" s="124">
        <f t="shared" si="0"/>
        <v>0</v>
      </c>
      <c r="J69" s="5"/>
      <c r="K69" s="6">
        <v>0</v>
      </c>
      <c r="L69" s="124">
        <f t="shared" si="1"/>
        <v>0</v>
      </c>
    </row>
    <row r="70" spans="1:12" ht="23.25" customHeight="1">
      <c r="A70" s="340" t="s">
        <v>224</v>
      </c>
      <c r="B70" s="341"/>
      <c r="C70" s="341"/>
      <c r="D70" s="341"/>
      <c r="E70" s="342"/>
      <c r="F70" s="10">
        <v>187</v>
      </c>
      <c r="G70" s="5"/>
      <c r="H70" s="6">
        <v>-638346.89</v>
      </c>
      <c r="I70" s="124">
        <f t="shared" si="0"/>
        <v>-638346.89</v>
      </c>
      <c r="J70" s="5"/>
      <c r="K70" s="6">
        <v>0</v>
      </c>
      <c r="L70" s="124">
        <f t="shared" si="1"/>
        <v>0</v>
      </c>
    </row>
    <row r="71" spans="1:12" ht="19.5" customHeight="1">
      <c r="A71" s="340" t="s">
        <v>225</v>
      </c>
      <c r="B71" s="341"/>
      <c r="C71" s="341"/>
      <c r="D71" s="341"/>
      <c r="E71" s="342"/>
      <c r="F71" s="10">
        <v>188</v>
      </c>
      <c r="G71" s="5"/>
      <c r="H71" s="6">
        <v>0</v>
      </c>
      <c r="I71" s="124">
        <f t="shared" si="0"/>
        <v>0</v>
      </c>
      <c r="J71" s="5"/>
      <c r="K71" s="6">
        <v>0</v>
      </c>
      <c r="L71" s="124">
        <f t="shared" si="1"/>
        <v>0</v>
      </c>
    </row>
    <row r="72" spans="1:12">
      <c r="A72" s="340" t="s">
        <v>227</v>
      </c>
      <c r="B72" s="341"/>
      <c r="C72" s="341"/>
      <c r="D72" s="341"/>
      <c r="E72" s="342"/>
      <c r="F72" s="10">
        <v>189</v>
      </c>
      <c r="G72" s="5"/>
      <c r="H72" s="6">
        <v>-732609.77</v>
      </c>
      <c r="I72" s="124">
        <f t="shared" ref="I72:I99" si="2">G72+H72</f>
        <v>-732609.77</v>
      </c>
      <c r="J72" s="5"/>
      <c r="K72" s="6">
        <v>-509758.96</v>
      </c>
      <c r="L72" s="124">
        <f t="shared" ref="L72:L99" si="3">K72</f>
        <v>-509758.96</v>
      </c>
    </row>
    <row r="73" spans="1:12">
      <c r="A73" s="340" t="s">
        <v>226</v>
      </c>
      <c r="B73" s="341"/>
      <c r="C73" s="341"/>
      <c r="D73" s="341"/>
      <c r="E73" s="342"/>
      <c r="F73" s="10">
        <v>190</v>
      </c>
      <c r="G73" s="5"/>
      <c r="H73" s="6">
        <v>-178469.98</v>
      </c>
      <c r="I73" s="124">
        <f t="shared" si="2"/>
        <v>-178469.98</v>
      </c>
      <c r="J73" s="5"/>
      <c r="K73" s="6">
        <v>-247037.27</v>
      </c>
      <c r="L73" s="124">
        <f t="shared" si="3"/>
        <v>-247037.27</v>
      </c>
    </row>
    <row r="74" spans="1:12" ht="24.75" customHeight="1">
      <c r="A74" s="315" t="s">
        <v>111</v>
      </c>
      <c r="B74" s="341"/>
      <c r="C74" s="341"/>
      <c r="D74" s="341"/>
      <c r="E74" s="342"/>
      <c r="F74" s="10">
        <v>191</v>
      </c>
      <c r="G74" s="125"/>
      <c r="H74" s="221">
        <f>SUM(H75:H76)</f>
        <v>-5081855.22</v>
      </c>
      <c r="I74" s="152">
        <f t="shared" si="2"/>
        <v>-5081855.22</v>
      </c>
      <c r="J74" s="222"/>
      <c r="K74" s="221">
        <f>SUM(K75:K76)</f>
        <v>-6145972.1899999995</v>
      </c>
      <c r="L74" s="152">
        <f t="shared" si="3"/>
        <v>-6145972.1899999995</v>
      </c>
    </row>
    <row r="75" spans="1:12">
      <c r="A75" s="340" t="s">
        <v>50</v>
      </c>
      <c r="B75" s="341"/>
      <c r="C75" s="341"/>
      <c r="D75" s="341"/>
      <c r="E75" s="342"/>
      <c r="F75" s="10">
        <v>192</v>
      </c>
      <c r="G75" s="5"/>
      <c r="H75" s="6">
        <v>-1196072.82</v>
      </c>
      <c r="I75" s="124">
        <f t="shared" si="2"/>
        <v>-1196072.82</v>
      </c>
      <c r="J75" s="5"/>
      <c r="K75" s="6">
        <v>-1831261.97</v>
      </c>
      <c r="L75" s="124">
        <f t="shared" si="3"/>
        <v>-1831261.97</v>
      </c>
    </row>
    <row r="76" spans="1:12">
      <c r="A76" s="340" t="s">
        <v>51</v>
      </c>
      <c r="B76" s="341"/>
      <c r="C76" s="341"/>
      <c r="D76" s="341"/>
      <c r="E76" s="342"/>
      <c r="F76" s="10">
        <v>193</v>
      </c>
      <c r="G76" s="5"/>
      <c r="H76" s="6">
        <v>-3885782.4</v>
      </c>
      <c r="I76" s="124">
        <f t="shared" si="2"/>
        <v>-3885782.4</v>
      </c>
      <c r="J76" s="5"/>
      <c r="K76" s="6">
        <v>-4314710.22</v>
      </c>
      <c r="L76" s="124">
        <f t="shared" si="3"/>
        <v>-4314710.22</v>
      </c>
    </row>
    <row r="77" spans="1:12">
      <c r="A77" s="315" t="s">
        <v>58</v>
      </c>
      <c r="B77" s="341"/>
      <c r="C77" s="341"/>
      <c r="D77" s="341"/>
      <c r="E77" s="342"/>
      <c r="F77" s="10">
        <v>194</v>
      </c>
      <c r="G77" s="150"/>
      <c r="H77" s="151">
        <v>0</v>
      </c>
      <c r="I77" s="152">
        <f t="shared" si="2"/>
        <v>0</v>
      </c>
      <c r="J77" s="150"/>
      <c r="K77" s="151">
        <v>0</v>
      </c>
      <c r="L77" s="152">
        <f t="shared" si="3"/>
        <v>0</v>
      </c>
    </row>
    <row r="78" spans="1:12" ht="48" customHeight="1">
      <c r="A78" s="315" t="s">
        <v>335</v>
      </c>
      <c r="B78" s="341"/>
      <c r="C78" s="341"/>
      <c r="D78" s="341"/>
      <c r="E78" s="342"/>
      <c r="F78" s="10">
        <v>195</v>
      </c>
      <c r="G78" s="125"/>
      <c r="H78" s="126">
        <f>H7+H16+H30+H31+H32+H33+H42+H50+H54+H57+H66+H74+H77</f>
        <v>25989197.490000002</v>
      </c>
      <c r="I78" s="124">
        <f t="shared" si="2"/>
        <v>25989197.490000002</v>
      </c>
      <c r="J78" s="125"/>
      <c r="K78" s="126">
        <f>K7+K16+K30+K31+K32+K33+K42+K50+K54+K57+K66+K74+K77</f>
        <v>26773820.780000031</v>
      </c>
      <c r="L78" s="124">
        <f t="shared" si="3"/>
        <v>26773820.780000031</v>
      </c>
    </row>
    <row r="79" spans="1:12">
      <c r="A79" s="315" t="s">
        <v>112</v>
      </c>
      <c r="B79" s="341"/>
      <c r="C79" s="341"/>
      <c r="D79" s="341"/>
      <c r="E79" s="342"/>
      <c r="F79" s="10">
        <v>196</v>
      </c>
      <c r="G79" s="125"/>
      <c r="H79" s="221">
        <f>SUM(H80:H81)</f>
        <v>-5197839.5</v>
      </c>
      <c r="I79" s="152">
        <f t="shared" si="2"/>
        <v>-5197839.5</v>
      </c>
      <c r="J79" s="222"/>
      <c r="K79" s="221">
        <f>SUM(K80:K81)</f>
        <v>-5087025.95</v>
      </c>
      <c r="L79" s="152">
        <f t="shared" si="3"/>
        <v>-5087025.95</v>
      </c>
    </row>
    <row r="80" spans="1:12">
      <c r="A80" s="340" t="s">
        <v>52</v>
      </c>
      <c r="B80" s="341"/>
      <c r="C80" s="341"/>
      <c r="D80" s="341"/>
      <c r="E80" s="342"/>
      <c r="F80" s="10">
        <v>197</v>
      </c>
      <c r="G80" s="5"/>
      <c r="H80" s="6">
        <v>-5197839.5</v>
      </c>
      <c r="I80" s="124">
        <f t="shared" si="2"/>
        <v>-5197839.5</v>
      </c>
      <c r="J80" s="5"/>
      <c r="K80" s="6">
        <v>-5087025.95</v>
      </c>
      <c r="L80" s="124">
        <f t="shared" si="3"/>
        <v>-5087025.95</v>
      </c>
    </row>
    <row r="81" spans="1:12">
      <c r="A81" s="340" t="s">
        <v>53</v>
      </c>
      <c r="B81" s="341"/>
      <c r="C81" s="341"/>
      <c r="D81" s="341"/>
      <c r="E81" s="342"/>
      <c r="F81" s="10">
        <v>198</v>
      </c>
      <c r="G81" s="5"/>
      <c r="H81" s="6">
        <v>0</v>
      </c>
      <c r="I81" s="124">
        <f t="shared" si="2"/>
        <v>0</v>
      </c>
      <c r="J81" s="5"/>
      <c r="K81" s="6">
        <v>0</v>
      </c>
      <c r="L81" s="124">
        <f t="shared" si="3"/>
        <v>0</v>
      </c>
    </row>
    <row r="82" spans="1:12" ht="21" customHeight="1">
      <c r="A82" s="315" t="s">
        <v>178</v>
      </c>
      <c r="B82" s="341"/>
      <c r="C82" s="341"/>
      <c r="D82" s="341"/>
      <c r="E82" s="342"/>
      <c r="F82" s="10">
        <v>199</v>
      </c>
      <c r="G82" s="125"/>
      <c r="H82" s="221">
        <f>H78+H79</f>
        <v>20791357.990000002</v>
      </c>
      <c r="I82" s="152">
        <f t="shared" si="2"/>
        <v>20791357.990000002</v>
      </c>
      <c r="J82" s="222"/>
      <c r="K82" s="221">
        <f>K78+K79</f>
        <v>21686794.830000032</v>
      </c>
      <c r="L82" s="152">
        <f t="shared" si="3"/>
        <v>21686794.830000032</v>
      </c>
    </row>
    <row r="83" spans="1:12">
      <c r="A83" s="315" t="s">
        <v>228</v>
      </c>
      <c r="B83" s="316"/>
      <c r="C83" s="316"/>
      <c r="D83" s="316"/>
      <c r="E83" s="317"/>
      <c r="F83" s="10">
        <v>200</v>
      </c>
      <c r="G83" s="5"/>
      <c r="H83" s="151">
        <v>0</v>
      </c>
      <c r="I83" s="152">
        <f t="shared" si="2"/>
        <v>0</v>
      </c>
      <c r="J83" s="150"/>
      <c r="K83" s="151">
        <v>0</v>
      </c>
      <c r="L83" s="152">
        <f t="shared" si="3"/>
        <v>0</v>
      </c>
    </row>
    <row r="84" spans="1:12">
      <c r="A84" s="315" t="s">
        <v>229</v>
      </c>
      <c r="B84" s="316"/>
      <c r="C84" s="316"/>
      <c r="D84" s="316"/>
      <c r="E84" s="317"/>
      <c r="F84" s="10">
        <v>201</v>
      </c>
      <c r="G84" s="5"/>
      <c r="H84" s="151">
        <v>0</v>
      </c>
      <c r="I84" s="152">
        <f t="shared" si="2"/>
        <v>0</v>
      </c>
      <c r="J84" s="150"/>
      <c r="K84" s="151">
        <v>0</v>
      </c>
      <c r="L84" s="152">
        <f t="shared" si="3"/>
        <v>0</v>
      </c>
    </row>
    <row r="85" spans="1:12">
      <c r="A85" s="315" t="s">
        <v>234</v>
      </c>
      <c r="B85" s="316"/>
      <c r="C85" s="316"/>
      <c r="D85" s="316"/>
      <c r="E85" s="316"/>
      <c r="F85" s="10">
        <v>202</v>
      </c>
      <c r="G85" s="5"/>
      <c r="H85" s="151">
        <f>H7+H16+H30+H31+H32</f>
        <v>133491738.09999999</v>
      </c>
      <c r="I85" s="223">
        <f t="shared" si="2"/>
        <v>133491738.09999999</v>
      </c>
      <c r="J85" s="150"/>
      <c r="K85" s="151">
        <f>K7+K16+K30+K31+K32</f>
        <v>149303776.48000002</v>
      </c>
      <c r="L85" s="223">
        <f t="shared" si="3"/>
        <v>149303776.48000002</v>
      </c>
    </row>
    <row r="86" spans="1:12">
      <c r="A86" s="315" t="s">
        <v>235</v>
      </c>
      <c r="B86" s="316"/>
      <c r="C86" s="316"/>
      <c r="D86" s="316"/>
      <c r="E86" s="316"/>
      <c r="F86" s="10">
        <v>203</v>
      </c>
      <c r="G86" s="5"/>
      <c r="H86" s="151">
        <f>H33+H42+H50+H54+H57+H66+H74+H77+H79</f>
        <v>-112700380.10999998</v>
      </c>
      <c r="I86" s="223">
        <f t="shared" si="2"/>
        <v>-112700380.10999998</v>
      </c>
      <c r="J86" s="150"/>
      <c r="K86" s="151">
        <f>K33+K42+K50+K54+K57+K66+K74+K77+K79</f>
        <v>-127616981.65000001</v>
      </c>
      <c r="L86" s="223">
        <f t="shared" si="3"/>
        <v>-127616981.65000001</v>
      </c>
    </row>
    <row r="87" spans="1:12">
      <c r="A87" s="315" t="s">
        <v>179</v>
      </c>
      <c r="B87" s="341"/>
      <c r="C87" s="341"/>
      <c r="D87" s="341"/>
      <c r="E87" s="341"/>
      <c r="F87" s="10">
        <v>204</v>
      </c>
      <c r="G87" s="125"/>
      <c r="H87" s="221">
        <f>IF(ISERROR(ROUND(H88+H89+H90+H91+H92+H93+H94+H95,2)),0,ROUND(H88+H89+H90+H91+H92+H93+H94+H95,2))</f>
        <v>-1091730.03</v>
      </c>
      <c r="I87" s="152">
        <f t="shared" si="2"/>
        <v>-1091730.03</v>
      </c>
      <c r="J87" s="222"/>
      <c r="K87" s="221">
        <f>IF(ISERROR(ROUND(K88+K89+K90+K91+K92+K93+K94+K95,2)),0,ROUND(K88+K89+K90+K91+K92+K93+K94+K95,2))</f>
        <v>-18374588.629999999</v>
      </c>
      <c r="L87" s="152">
        <f t="shared" si="3"/>
        <v>-18374588.629999999</v>
      </c>
    </row>
    <row r="88" spans="1:12" ht="19.5" customHeight="1">
      <c r="A88" s="340" t="s">
        <v>236</v>
      </c>
      <c r="B88" s="341"/>
      <c r="C88" s="341"/>
      <c r="D88" s="341"/>
      <c r="E88" s="341"/>
      <c r="F88" s="10">
        <v>205</v>
      </c>
      <c r="G88" s="5"/>
      <c r="H88" s="6">
        <v>0</v>
      </c>
      <c r="I88" s="124">
        <f t="shared" si="2"/>
        <v>0</v>
      </c>
      <c r="J88" s="5"/>
      <c r="K88" s="6">
        <v>0</v>
      </c>
      <c r="L88" s="124">
        <f t="shared" si="3"/>
        <v>0</v>
      </c>
    </row>
    <row r="89" spans="1:12" ht="23.25" customHeight="1">
      <c r="A89" s="340" t="s">
        <v>237</v>
      </c>
      <c r="B89" s="341"/>
      <c r="C89" s="341"/>
      <c r="D89" s="341"/>
      <c r="E89" s="341"/>
      <c r="F89" s="10">
        <v>206</v>
      </c>
      <c r="G89" s="5"/>
      <c r="H89" s="6">
        <v>-1364662.52</v>
      </c>
      <c r="I89" s="124">
        <f t="shared" si="2"/>
        <v>-1364662.52</v>
      </c>
      <c r="J89" s="5"/>
      <c r="K89" s="6">
        <v>-22260574.699999999</v>
      </c>
      <c r="L89" s="124">
        <f t="shared" si="3"/>
        <v>-22260574.699999999</v>
      </c>
    </row>
    <row r="90" spans="1:12" ht="21.75" customHeight="1">
      <c r="A90" s="340" t="s">
        <v>238</v>
      </c>
      <c r="B90" s="341"/>
      <c r="C90" s="341"/>
      <c r="D90" s="341"/>
      <c r="E90" s="341"/>
      <c r="F90" s="10">
        <v>207</v>
      </c>
      <c r="G90" s="5"/>
      <c r="H90" s="6">
        <v>0</v>
      </c>
      <c r="I90" s="124">
        <f t="shared" si="2"/>
        <v>0</v>
      </c>
      <c r="J90" s="5"/>
      <c r="K90" s="6">
        <v>-152806.20000000001</v>
      </c>
      <c r="L90" s="124">
        <f t="shared" si="3"/>
        <v>-152806.20000000001</v>
      </c>
    </row>
    <row r="91" spans="1:12" ht="21" customHeight="1">
      <c r="A91" s="340" t="s">
        <v>239</v>
      </c>
      <c r="B91" s="341"/>
      <c r="C91" s="341"/>
      <c r="D91" s="341"/>
      <c r="E91" s="341"/>
      <c r="F91" s="10">
        <v>208</v>
      </c>
      <c r="G91" s="5"/>
      <c r="H91" s="6">
        <v>0</v>
      </c>
      <c r="I91" s="124">
        <f t="shared" si="2"/>
        <v>0</v>
      </c>
      <c r="J91" s="5"/>
      <c r="K91" s="6">
        <v>0</v>
      </c>
      <c r="L91" s="124">
        <f t="shared" si="3"/>
        <v>0</v>
      </c>
    </row>
    <row r="92" spans="1:12">
      <c r="A92" s="340" t="s">
        <v>240</v>
      </c>
      <c r="B92" s="341"/>
      <c r="C92" s="341"/>
      <c r="D92" s="341"/>
      <c r="E92" s="341"/>
      <c r="F92" s="10">
        <v>209</v>
      </c>
      <c r="G92" s="5"/>
      <c r="H92" s="6">
        <v>0</v>
      </c>
      <c r="I92" s="124">
        <f t="shared" si="2"/>
        <v>0</v>
      </c>
      <c r="J92" s="5"/>
      <c r="K92" s="6">
        <v>0</v>
      </c>
      <c r="L92" s="124">
        <f t="shared" si="3"/>
        <v>0</v>
      </c>
    </row>
    <row r="93" spans="1:12" ht="22.5" customHeight="1">
      <c r="A93" s="340" t="s">
        <v>241</v>
      </c>
      <c r="B93" s="341"/>
      <c r="C93" s="341"/>
      <c r="D93" s="341"/>
      <c r="E93" s="341"/>
      <c r="F93" s="10">
        <v>210</v>
      </c>
      <c r="G93" s="5"/>
      <c r="H93" s="6">
        <v>0</v>
      </c>
      <c r="I93" s="124">
        <f t="shared" si="2"/>
        <v>0</v>
      </c>
      <c r="J93" s="5"/>
      <c r="K93" s="6">
        <v>0</v>
      </c>
      <c r="L93" s="124">
        <f t="shared" si="3"/>
        <v>0</v>
      </c>
    </row>
    <row r="94" spans="1:12">
      <c r="A94" s="340" t="s">
        <v>242</v>
      </c>
      <c r="B94" s="341"/>
      <c r="C94" s="341"/>
      <c r="D94" s="341"/>
      <c r="E94" s="341"/>
      <c r="F94" s="10">
        <v>211</v>
      </c>
      <c r="G94" s="5"/>
      <c r="H94" s="6">
        <v>0</v>
      </c>
      <c r="I94" s="124">
        <f t="shared" si="2"/>
        <v>0</v>
      </c>
      <c r="J94" s="5"/>
      <c r="K94" s="6">
        <v>0</v>
      </c>
      <c r="L94" s="124">
        <f t="shared" si="3"/>
        <v>0</v>
      </c>
    </row>
    <row r="95" spans="1:12">
      <c r="A95" s="340" t="s">
        <v>243</v>
      </c>
      <c r="B95" s="341"/>
      <c r="C95" s="341"/>
      <c r="D95" s="341"/>
      <c r="E95" s="341"/>
      <c r="F95" s="10">
        <v>212</v>
      </c>
      <c r="G95" s="5"/>
      <c r="H95" s="6">
        <v>272932.49</v>
      </c>
      <c r="I95" s="124">
        <f t="shared" si="2"/>
        <v>272932.49</v>
      </c>
      <c r="J95" s="5"/>
      <c r="K95" s="6">
        <v>4038792.27</v>
      </c>
      <c r="L95" s="124">
        <f t="shared" si="3"/>
        <v>4038792.27</v>
      </c>
    </row>
    <row r="96" spans="1:12">
      <c r="A96" s="315" t="s">
        <v>177</v>
      </c>
      <c r="B96" s="341"/>
      <c r="C96" s="341"/>
      <c r="D96" s="341"/>
      <c r="E96" s="341"/>
      <c r="F96" s="10">
        <v>213</v>
      </c>
      <c r="G96" s="222"/>
      <c r="H96" s="221">
        <f>H82+H87</f>
        <v>19699627.960000001</v>
      </c>
      <c r="I96" s="152">
        <f t="shared" si="2"/>
        <v>19699627.960000001</v>
      </c>
      <c r="J96" s="222"/>
      <c r="K96" s="221">
        <f>K82+K87</f>
        <v>3312206.2000000328</v>
      </c>
      <c r="L96" s="152">
        <f t="shared" si="3"/>
        <v>3312206.2000000328</v>
      </c>
    </row>
    <row r="97" spans="1:12">
      <c r="A97" s="315" t="s">
        <v>228</v>
      </c>
      <c r="B97" s="316"/>
      <c r="C97" s="316"/>
      <c r="D97" s="316"/>
      <c r="E97" s="317"/>
      <c r="F97" s="10">
        <v>214</v>
      </c>
      <c r="G97" s="5"/>
      <c r="H97" s="6"/>
      <c r="I97" s="124">
        <f t="shared" si="2"/>
        <v>0</v>
      </c>
      <c r="J97" s="5"/>
      <c r="K97" s="6">
        <v>0</v>
      </c>
      <c r="L97" s="124">
        <f t="shared" si="3"/>
        <v>0</v>
      </c>
    </row>
    <row r="98" spans="1:12">
      <c r="A98" s="315" t="s">
        <v>229</v>
      </c>
      <c r="B98" s="316"/>
      <c r="C98" s="316"/>
      <c r="D98" s="316"/>
      <c r="E98" s="317"/>
      <c r="F98" s="10">
        <v>215</v>
      </c>
      <c r="G98" s="5"/>
      <c r="H98" s="6"/>
      <c r="I98" s="124">
        <f t="shared" si="2"/>
        <v>0</v>
      </c>
      <c r="J98" s="5"/>
      <c r="K98" s="6"/>
      <c r="L98" s="124">
        <f t="shared" si="3"/>
        <v>0</v>
      </c>
    </row>
    <row r="99" spans="1:12">
      <c r="A99" s="318" t="s">
        <v>269</v>
      </c>
      <c r="B99" s="356"/>
      <c r="C99" s="356"/>
      <c r="D99" s="356"/>
      <c r="E99" s="356"/>
      <c r="F99" s="11">
        <v>216</v>
      </c>
      <c r="G99" s="7"/>
      <c r="H99" s="8">
        <v>0</v>
      </c>
      <c r="I99" s="127">
        <f t="shared" si="2"/>
        <v>0</v>
      </c>
      <c r="J99" s="7"/>
      <c r="K99" s="8"/>
      <c r="L99" s="127">
        <f t="shared" si="3"/>
        <v>0</v>
      </c>
    </row>
    <row r="100" spans="1:12">
      <c r="A100" s="355" t="s">
        <v>347</v>
      </c>
      <c r="B100" s="355"/>
      <c r="C100" s="355"/>
      <c r="D100" s="355"/>
      <c r="E100" s="355"/>
      <c r="F100" s="355"/>
      <c r="G100" s="355"/>
      <c r="H100" s="355"/>
      <c r="I100" s="355"/>
      <c r="J100" s="355"/>
      <c r="K100" s="355"/>
      <c r="L100" s="355"/>
    </row>
  </sheetData>
  <mergeCells count="101">
    <mergeCell ref="A89:E89"/>
    <mergeCell ref="A88:E88"/>
    <mergeCell ref="A98:E98"/>
    <mergeCell ref="A99:E99"/>
    <mergeCell ref="A100:L100"/>
    <mergeCell ref="A93:E93"/>
    <mergeCell ref="A94:E94"/>
    <mergeCell ref="A95:E95"/>
    <mergeCell ref="A96:E96"/>
    <mergeCell ref="A97:E97"/>
    <mergeCell ref="A90:E90"/>
    <mergeCell ref="A91:E91"/>
    <mergeCell ref="A92:E92"/>
    <mergeCell ref="A78:E78"/>
    <mergeCell ref="A79:E79"/>
    <mergeCell ref="A80:E80"/>
    <mergeCell ref="A87:E87"/>
    <mergeCell ref="A81:E81"/>
    <mergeCell ref="A82:E82"/>
    <mergeCell ref="A83:E83"/>
    <mergeCell ref="A84:E84"/>
    <mergeCell ref="A85:E85"/>
    <mergeCell ref="A86:E86"/>
    <mergeCell ref="A76:E76"/>
    <mergeCell ref="A77:E77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64:E64"/>
    <mergeCell ref="A65:E65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52:E52"/>
    <mergeCell ref="A51:E51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40:E40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28:E28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11:E11"/>
    <mergeCell ref="A7:E7"/>
    <mergeCell ref="A16:E16"/>
    <mergeCell ref="A17:E17"/>
    <mergeCell ref="A8:E8"/>
    <mergeCell ref="A12:E12"/>
    <mergeCell ref="A13:E13"/>
    <mergeCell ref="A14:E14"/>
    <mergeCell ref="A15:E15"/>
    <mergeCell ref="A2:L2"/>
    <mergeCell ref="J4:L4"/>
    <mergeCell ref="A6:E6"/>
    <mergeCell ref="G4:I4"/>
    <mergeCell ref="K3:L3"/>
    <mergeCell ref="F4:F5"/>
    <mergeCell ref="A4:E5"/>
    <mergeCell ref="A9:E9"/>
    <mergeCell ref="A10:E10"/>
  </mergeCells>
  <phoneticPr fontId="3" type="noConversion"/>
  <dataValidations count="1">
    <dataValidation allowBlank="1" sqref="H100:L65536 M1:IV1048576 A1:F1048576 G1:L6 G100:G1048576 L7:L99 K24 G7:J99 K98:K99"/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K64"/>
  <sheetViews>
    <sheetView zoomScaleSheetLayoutView="110" workbookViewId="0">
      <selection activeCell="J22" sqref="J22"/>
    </sheetView>
  </sheetViews>
  <sheetFormatPr defaultRowHeight="12.75"/>
  <cols>
    <col min="1" max="9" width="9.140625" style="134"/>
    <col min="10" max="10" width="10.85546875" style="134" bestFit="1" customWidth="1"/>
    <col min="11" max="11" width="13.28515625" style="134" customWidth="1"/>
    <col min="12" max="16384" width="9.140625" style="134"/>
  </cols>
  <sheetData>
    <row r="1" spans="1:11" ht="23.25" customHeight="1">
      <c r="A1" s="369" t="s">
        <v>181</v>
      </c>
      <c r="B1" s="370"/>
      <c r="C1" s="370"/>
      <c r="D1" s="370"/>
      <c r="E1" s="370"/>
      <c r="F1" s="370"/>
      <c r="G1" s="370"/>
      <c r="H1" s="370"/>
      <c r="I1" s="370"/>
      <c r="J1" s="371"/>
    </row>
    <row r="2" spans="1:11">
      <c r="A2" s="372" t="s">
        <v>405</v>
      </c>
      <c r="B2" s="373"/>
      <c r="C2" s="373"/>
      <c r="D2" s="373"/>
      <c r="E2" s="373"/>
      <c r="F2" s="373"/>
      <c r="G2" s="373"/>
      <c r="H2" s="373"/>
      <c r="I2" s="373"/>
      <c r="J2" s="371"/>
    </row>
    <row r="3" spans="1:11">
      <c r="A3" s="22"/>
      <c r="B3" s="136"/>
      <c r="C3" s="136"/>
      <c r="D3" s="366"/>
      <c r="E3" s="366"/>
      <c r="F3" s="136"/>
      <c r="G3" s="136"/>
      <c r="H3" s="136"/>
      <c r="I3" s="136"/>
      <c r="J3" s="137"/>
      <c r="K3" s="54" t="s">
        <v>57</v>
      </c>
    </row>
    <row r="4" spans="1:11" ht="23.25">
      <c r="A4" s="374" t="s">
        <v>6</v>
      </c>
      <c r="B4" s="374"/>
      <c r="C4" s="374"/>
      <c r="D4" s="374"/>
      <c r="E4" s="374"/>
      <c r="F4" s="374"/>
      <c r="G4" s="374"/>
      <c r="H4" s="374"/>
      <c r="I4" s="140" t="s">
        <v>61</v>
      </c>
      <c r="J4" s="141" t="s">
        <v>343</v>
      </c>
      <c r="K4" s="141" t="s">
        <v>344</v>
      </c>
    </row>
    <row r="5" spans="1:11" ht="12.75" customHeight="1">
      <c r="A5" s="375">
        <v>1</v>
      </c>
      <c r="B5" s="375"/>
      <c r="C5" s="375"/>
      <c r="D5" s="375"/>
      <c r="E5" s="375"/>
      <c r="F5" s="375"/>
      <c r="G5" s="375"/>
      <c r="H5" s="375"/>
      <c r="I5" s="142">
        <v>2</v>
      </c>
      <c r="J5" s="143" t="s">
        <v>59</v>
      </c>
      <c r="K5" s="143" t="s">
        <v>60</v>
      </c>
    </row>
    <row r="6" spans="1:11">
      <c r="A6" s="376" t="s">
        <v>183</v>
      </c>
      <c r="B6" s="377"/>
      <c r="C6" s="377"/>
      <c r="D6" s="377"/>
      <c r="E6" s="377"/>
      <c r="F6" s="377"/>
      <c r="G6" s="377"/>
      <c r="H6" s="378"/>
      <c r="I6" s="139">
        <v>1</v>
      </c>
      <c r="J6" s="232">
        <f>J7+J18+J36</f>
        <v>3968517.3899999931</v>
      </c>
      <c r="K6" s="236">
        <f>K7+K18+K36</f>
        <v>31899053.600000005</v>
      </c>
    </row>
    <row r="7" spans="1:11">
      <c r="A7" s="359" t="s">
        <v>184</v>
      </c>
      <c r="B7" s="367"/>
      <c r="C7" s="367"/>
      <c r="D7" s="367"/>
      <c r="E7" s="367"/>
      <c r="F7" s="367"/>
      <c r="G7" s="367"/>
      <c r="H7" s="368"/>
      <c r="I7" s="13">
        <v>2</v>
      </c>
      <c r="J7" s="233">
        <f>J8+J9</f>
        <v>24681034.529999997</v>
      </c>
      <c r="K7" s="227">
        <f>K8+K9</f>
        <v>31113838.150000002</v>
      </c>
    </row>
    <row r="8" spans="1:11">
      <c r="A8" s="362" t="s">
        <v>83</v>
      </c>
      <c r="B8" s="367"/>
      <c r="C8" s="367"/>
      <c r="D8" s="367"/>
      <c r="E8" s="367"/>
      <c r="F8" s="367"/>
      <c r="G8" s="367"/>
      <c r="H8" s="368"/>
      <c r="I8" s="13">
        <v>3</v>
      </c>
      <c r="J8" s="234">
        <v>25989197.489999998</v>
      </c>
      <c r="K8" s="237">
        <v>26773820.780000001</v>
      </c>
    </row>
    <row r="9" spans="1:11">
      <c r="A9" s="362" t="s">
        <v>84</v>
      </c>
      <c r="B9" s="367"/>
      <c r="C9" s="367"/>
      <c r="D9" s="367"/>
      <c r="E9" s="367"/>
      <c r="F9" s="367"/>
      <c r="G9" s="367"/>
      <c r="H9" s="368"/>
      <c r="I9" s="13">
        <v>4</v>
      </c>
      <c r="J9" s="233">
        <f>SUM(J10:J17)</f>
        <v>-1308162.9599999997</v>
      </c>
      <c r="K9" s="227">
        <f>SUM(K10:K17)</f>
        <v>4340017.370000001</v>
      </c>
    </row>
    <row r="10" spans="1:11">
      <c r="A10" s="362" t="s">
        <v>113</v>
      </c>
      <c r="B10" s="367"/>
      <c r="C10" s="367"/>
      <c r="D10" s="367"/>
      <c r="E10" s="367"/>
      <c r="F10" s="367"/>
      <c r="G10" s="367"/>
      <c r="H10" s="368"/>
      <c r="I10" s="13">
        <v>5</v>
      </c>
      <c r="J10" s="234">
        <v>2461430.1</v>
      </c>
      <c r="K10" s="237">
        <v>2656372.7400000002</v>
      </c>
    </row>
    <row r="11" spans="1:11">
      <c r="A11" s="362" t="s">
        <v>114</v>
      </c>
      <c r="B11" s="367"/>
      <c r="C11" s="367"/>
      <c r="D11" s="367"/>
      <c r="E11" s="367"/>
      <c r="F11" s="367"/>
      <c r="G11" s="367"/>
      <c r="H11" s="368"/>
      <c r="I11" s="13">
        <v>6</v>
      </c>
      <c r="J11" s="234">
        <v>176328.67</v>
      </c>
      <c r="K11" s="237">
        <v>118724.39</v>
      </c>
    </row>
    <row r="12" spans="1:11">
      <c r="A12" s="362" t="s">
        <v>115</v>
      </c>
      <c r="B12" s="367"/>
      <c r="C12" s="367"/>
      <c r="D12" s="367"/>
      <c r="E12" s="367"/>
      <c r="F12" s="367"/>
      <c r="G12" s="367"/>
      <c r="H12" s="368"/>
      <c r="I12" s="13">
        <v>7</v>
      </c>
      <c r="J12" s="234">
        <v>314388.59999999998</v>
      </c>
      <c r="K12" s="237">
        <v>14142217.220000001</v>
      </c>
    </row>
    <row r="13" spans="1:11">
      <c r="A13" s="362" t="s">
        <v>116</v>
      </c>
      <c r="B13" s="367"/>
      <c r="C13" s="367"/>
      <c r="D13" s="367"/>
      <c r="E13" s="367"/>
      <c r="F13" s="367"/>
      <c r="G13" s="367"/>
      <c r="H13" s="368"/>
      <c r="I13" s="13">
        <v>8</v>
      </c>
      <c r="J13" s="234">
        <v>432263.07</v>
      </c>
      <c r="K13" s="237">
        <v>540814.27</v>
      </c>
    </row>
    <row r="14" spans="1:11">
      <c r="A14" s="362" t="s">
        <v>117</v>
      </c>
      <c r="B14" s="367"/>
      <c r="C14" s="367"/>
      <c r="D14" s="367"/>
      <c r="E14" s="367"/>
      <c r="F14" s="367"/>
      <c r="G14" s="367"/>
      <c r="H14" s="368"/>
      <c r="I14" s="13">
        <v>9</v>
      </c>
      <c r="J14" s="234">
        <v>-5277760.43</v>
      </c>
      <c r="K14" s="237">
        <v>-4995778.24</v>
      </c>
    </row>
    <row r="15" spans="1:11">
      <c r="A15" s="362" t="s">
        <v>118</v>
      </c>
      <c r="B15" s="367"/>
      <c r="C15" s="367"/>
      <c r="D15" s="367"/>
      <c r="E15" s="367"/>
      <c r="F15" s="367"/>
      <c r="G15" s="367"/>
      <c r="H15" s="368"/>
      <c r="I15" s="13">
        <v>10</v>
      </c>
      <c r="J15" s="234"/>
      <c r="K15" s="237"/>
    </row>
    <row r="16" spans="1:11" ht="21" customHeight="1">
      <c r="A16" s="362" t="s">
        <v>119</v>
      </c>
      <c r="B16" s="367"/>
      <c r="C16" s="367"/>
      <c r="D16" s="367"/>
      <c r="E16" s="367"/>
      <c r="F16" s="367"/>
      <c r="G16" s="367"/>
      <c r="H16" s="368"/>
      <c r="I16" s="13">
        <v>11</v>
      </c>
      <c r="J16" s="234">
        <v>535326.80000000005</v>
      </c>
      <c r="K16" s="237">
        <v>800853.22</v>
      </c>
    </row>
    <row r="17" spans="1:11">
      <c r="A17" s="362" t="s">
        <v>120</v>
      </c>
      <c r="B17" s="367"/>
      <c r="C17" s="367"/>
      <c r="D17" s="367"/>
      <c r="E17" s="367"/>
      <c r="F17" s="367"/>
      <c r="G17" s="367"/>
      <c r="H17" s="368"/>
      <c r="I17" s="13">
        <v>12</v>
      </c>
      <c r="J17" s="234">
        <v>49860.230000000069</v>
      </c>
      <c r="K17" s="237">
        <v>-8923186.2300000004</v>
      </c>
    </row>
    <row r="18" spans="1:11">
      <c r="A18" s="359" t="s">
        <v>121</v>
      </c>
      <c r="B18" s="367"/>
      <c r="C18" s="367"/>
      <c r="D18" s="367"/>
      <c r="E18" s="367"/>
      <c r="F18" s="367"/>
      <c r="G18" s="367"/>
      <c r="H18" s="368"/>
      <c r="I18" s="13">
        <v>13</v>
      </c>
      <c r="J18" s="231">
        <f>SUM(J19:J35)</f>
        <v>-16172467.800000004</v>
      </c>
      <c r="K18" s="229">
        <f>SUM(K19:K35)</f>
        <v>2711706.3900000039</v>
      </c>
    </row>
    <row r="19" spans="1:11">
      <c r="A19" s="362" t="s">
        <v>122</v>
      </c>
      <c r="B19" s="367"/>
      <c r="C19" s="367"/>
      <c r="D19" s="367"/>
      <c r="E19" s="367"/>
      <c r="F19" s="367"/>
      <c r="G19" s="367"/>
      <c r="H19" s="368"/>
      <c r="I19" s="13">
        <v>14</v>
      </c>
      <c r="J19" s="234">
        <v>497509.51</v>
      </c>
      <c r="K19" s="237">
        <v>-22234215.719999999</v>
      </c>
    </row>
    <row r="20" spans="1:11" ht="19.5" customHeight="1">
      <c r="A20" s="362" t="s">
        <v>145</v>
      </c>
      <c r="B20" s="367"/>
      <c r="C20" s="367"/>
      <c r="D20" s="367"/>
      <c r="E20" s="367"/>
      <c r="F20" s="367"/>
      <c r="G20" s="367"/>
      <c r="H20" s="368"/>
      <c r="I20" s="13">
        <v>15</v>
      </c>
      <c r="J20" s="234"/>
      <c r="K20" s="237"/>
    </row>
    <row r="21" spans="1:11">
      <c r="A21" s="362" t="s">
        <v>123</v>
      </c>
      <c r="B21" s="367"/>
      <c r="C21" s="367"/>
      <c r="D21" s="367"/>
      <c r="E21" s="367"/>
      <c r="F21" s="367"/>
      <c r="G21" s="367"/>
      <c r="H21" s="368"/>
      <c r="I21" s="13">
        <v>16</v>
      </c>
      <c r="J21" s="234">
        <v>7857146.7199999997</v>
      </c>
      <c r="K21" s="237">
        <v>26705959.780000001</v>
      </c>
    </row>
    <row r="22" spans="1:11" ht="22.5" customHeight="1">
      <c r="A22" s="362" t="s">
        <v>124</v>
      </c>
      <c r="B22" s="367"/>
      <c r="C22" s="367"/>
      <c r="D22" s="367"/>
      <c r="E22" s="367"/>
      <c r="F22" s="367"/>
      <c r="G22" s="367"/>
      <c r="H22" s="368"/>
      <c r="I22" s="13">
        <v>17</v>
      </c>
      <c r="J22" s="234"/>
      <c r="K22" s="237"/>
    </row>
    <row r="23" spans="1:11" ht="21" customHeight="1">
      <c r="A23" s="362" t="s">
        <v>125</v>
      </c>
      <c r="B23" s="367"/>
      <c r="C23" s="367"/>
      <c r="D23" s="367"/>
      <c r="E23" s="367"/>
      <c r="F23" s="367"/>
      <c r="G23" s="367"/>
      <c r="H23" s="368"/>
      <c r="I23" s="13">
        <v>18</v>
      </c>
      <c r="J23" s="234"/>
      <c r="K23" s="237"/>
    </row>
    <row r="24" spans="1:11">
      <c r="A24" s="362" t="s">
        <v>126</v>
      </c>
      <c r="B24" s="367"/>
      <c r="C24" s="367"/>
      <c r="D24" s="367"/>
      <c r="E24" s="367"/>
      <c r="F24" s="367"/>
      <c r="G24" s="367"/>
      <c r="H24" s="368"/>
      <c r="I24" s="13">
        <v>19</v>
      </c>
      <c r="J24" s="234">
        <v>63935.79</v>
      </c>
      <c r="K24" s="237">
        <v>-775732.39</v>
      </c>
    </row>
    <row r="25" spans="1:11">
      <c r="A25" s="362" t="s">
        <v>127</v>
      </c>
      <c r="B25" s="367"/>
      <c r="C25" s="367"/>
      <c r="D25" s="367"/>
      <c r="E25" s="367"/>
      <c r="F25" s="367"/>
      <c r="G25" s="367"/>
      <c r="H25" s="368"/>
      <c r="I25" s="13">
        <v>20</v>
      </c>
      <c r="J25" s="234"/>
      <c r="K25" s="237"/>
    </row>
    <row r="26" spans="1:11">
      <c r="A26" s="362" t="s">
        <v>128</v>
      </c>
      <c r="B26" s="367"/>
      <c r="C26" s="367"/>
      <c r="D26" s="367"/>
      <c r="E26" s="367"/>
      <c r="F26" s="367"/>
      <c r="G26" s="367"/>
      <c r="H26" s="368"/>
      <c r="I26" s="13">
        <v>21</v>
      </c>
      <c r="J26" s="234">
        <v>9696321.9199999999</v>
      </c>
      <c r="K26" s="237">
        <v>13828742.08</v>
      </c>
    </row>
    <row r="27" spans="1:11">
      <c r="A27" s="362" t="s">
        <v>129</v>
      </c>
      <c r="B27" s="367"/>
      <c r="C27" s="367"/>
      <c r="D27" s="367"/>
      <c r="E27" s="367"/>
      <c r="F27" s="367"/>
      <c r="G27" s="367"/>
      <c r="H27" s="368"/>
      <c r="I27" s="13">
        <v>22</v>
      </c>
      <c r="J27" s="234">
        <v>2871659.56</v>
      </c>
      <c r="K27" s="237">
        <v>-3162832.8</v>
      </c>
    </row>
    <row r="28" spans="1:11" ht="21" customHeight="1">
      <c r="A28" s="362" t="s">
        <v>144</v>
      </c>
      <c r="B28" s="367"/>
      <c r="C28" s="367"/>
      <c r="D28" s="367"/>
      <c r="E28" s="367"/>
      <c r="F28" s="367"/>
      <c r="G28" s="367"/>
      <c r="H28" s="368"/>
      <c r="I28" s="13">
        <v>23</v>
      </c>
      <c r="J28" s="234">
        <v>-5999177.2599999998</v>
      </c>
      <c r="K28" s="237">
        <v>500591.23</v>
      </c>
    </row>
    <row r="29" spans="1:11">
      <c r="A29" s="362" t="s">
        <v>130</v>
      </c>
      <c r="B29" s="367"/>
      <c r="C29" s="367"/>
      <c r="D29" s="367"/>
      <c r="E29" s="367"/>
      <c r="F29" s="367"/>
      <c r="G29" s="367"/>
      <c r="H29" s="368"/>
      <c r="I29" s="13">
        <v>24</v>
      </c>
      <c r="J29" s="234">
        <v>-5168448.53</v>
      </c>
      <c r="K29" s="237">
        <v>-3641257.01</v>
      </c>
    </row>
    <row r="30" spans="1:11" ht="19.5" customHeight="1">
      <c r="A30" s="362" t="s">
        <v>131</v>
      </c>
      <c r="B30" s="367"/>
      <c r="C30" s="367"/>
      <c r="D30" s="367"/>
      <c r="E30" s="367"/>
      <c r="F30" s="367"/>
      <c r="G30" s="367"/>
      <c r="H30" s="368"/>
      <c r="I30" s="13">
        <v>25</v>
      </c>
      <c r="J30" s="234"/>
      <c r="K30" s="238"/>
    </row>
    <row r="31" spans="1:11">
      <c r="A31" s="362" t="s">
        <v>132</v>
      </c>
      <c r="B31" s="367"/>
      <c r="C31" s="367"/>
      <c r="D31" s="367"/>
      <c r="E31" s="367"/>
      <c r="F31" s="367"/>
      <c r="G31" s="367"/>
      <c r="H31" s="368"/>
      <c r="I31" s="13">
        <v>26</v>
      </c>
      <c r="J31" s="234">
        <v>457258.13999999769</v>
      </c>
      <c r="K31" s="238"/>
    </row>
    <row r="32" spans="1:11">
      <c r="A32" s="362" t="s">
        <v>133</v>
      </c>
      <c r="B32" s="367"/>
      <c r="C32" s="367"/>
      <c r="D32" s="367"/>
      <c r="E32" s="367"/>
      <c r="F32" s="367"/>
      <c r="G32" s="367"/>
      <c r="H32" s="368"/>
      <c r="I32" s="13">
        <v>27</v>
      </c>
      <c r="J32" s="234"/>
      <c r="K32" s="238"/>
    </row>
    <row r="33" spans="1:11">
      <c r="A33" s="362" t="s">
        <v>134</v>
      </c>
      <c r="B33" s="367"/>
      <c r="C33" s="367"/>
      <c r="D33" s="367"/>
      <c r="E33" s="367"/>
      <c r="F33" s="367"/>
      <c r="G33" s="367"/>
      <c r="H33" s="368"/>
      <c r="I33" s="13">
        <v>28</v>
      </c>
      <c r="J33" s="234">
        <v>0</v>
      </c>
      <c r="K33" s="238">
        <v>-80727.009999999995</v>
      </c>
    </row>
    <row r="34" spans="1:11">
      <c r="A34" s="362" t="s">
        <v>135</v>
      </c>
      <c r="B34" s="367"/>
      <c r="C34" s="367"/>
      <c r="D34" s="367"/>
      <c r="E34" s="367"/>
      <c r="F34" s="367"/>
      <c r="G34" s="367"/>
      <c r="H34" s="368"/>
      <c r="I34" s="13">
        <v>29</v>
      </c>
      <c r="J34" s="234">
        <v>-25475555.599999998</v>
      </c>
      <c r="K34" s="237">
        <v>-4557686.58</v>
      </c>
    </row>
    <row r="35" spans="1:11" ht="21" customHeight="1">
      <c r="A35" s="362" t="s">
        <v>136</v>
      </c>
      <c r="B35" s="367"/>
      <c r="C35" s="367"/>
      <c r="D35" s="367"/>
      <c r="E35" s="367"/>
      <c r="F35" s="367"/>
      <c r="G35" s="367"/>
      <c r="H35" s="368"/>
      <c r="I35" s="13">
        <v>30</v>
      </c>
      <c r="J35" s="234">
        <v>-973118.05</v>
      </c>
      <c r="K35" s="237">
        <v>-3871135.19</v>
      </c>
    </row>
    <row r="36" spans="1:11">
      <c r="A36" s="359" t="s">
        <v>137</v>
      </c>
      <c r="B36" s="367"/>
      <c r="C36" s="367"/>
      <c r="D36" s="367"/>
      <c r="E36" s="367"/>
      <c r="F36" s="367"/>
      <c r="G36" s="367"/>
      <c r="H36" s="368"/>
      <c r="I36" s="13">
        <v>31</v>
      </c>
      <c r="J36" s="234">
        <v>-4540049.34</v>
      </c>
      <c r="K36" s="239">
        <v>-1926490.94</v>
      </c>
    </row>
    <row r="37" spans="1:11">
      <c r="A37" s="359" t="s">
        <v>90</v>
      </c>
      <c r="B37" s="367"/>
      <c r="C37" s="367"/>
      <c r="D37" s="367"/>
      <c r="E37" s="367"/>
      <c r="F37" s="367"/>
      <c r="G37" s="367"/>
      <c r="H37" s="368"/>
      <c r="I37" s="13">
        <v>32</v>
      </c>
      <c r="J37" s="231">
        <f>SUM(J38:J51)</f>
        <v>-4995176.6400000006</v>
      </c>
      <c r="K37" s="229">
        <f>SUM(K38:K51)</f>
        <v>-25481429.830000009</v>
      </c>
    </row>
    <row r="38" spans="1:11">
      <c r="A38" s="362" t="s">
        <v>138</v>
      </c>
      <c r="B38" s="367"/>
      <c r="C38" s="367"/>
      <c r="D38" s="367"/>
      <c r="E38" s="367"/>
      <c r="F38" s="367"/>
      <c r="G38" s="367"/>
      <c r="H38" s="368"/>
      <c r="I38" s="13">
        <v>33</v>
      </c>
      <c r="J38" s="234">
        <v>408494.72</v>
      </c>
      <c r="K38" s="240">
        <v>77153.259999999995</v>
      </c>
    </row>
    <row r="39" spans="1:11">
      <c r="A39" s="362" t="s">
        <v>139</v>
      </c>
      <c r="B39" s="367"/>
      <c r="C39" s="367"/>
      <c r="D39" s="367"/>
      <c r="E39" s="367"/>
      <c r="F39" s="367"/>
      <c r="G39" s="367"/>
      <c r="H39" s="368"/>
      <c r="I39" s="13">
        <v>34</v>
      </c>
      <c r="J39" s="234">
        <v>-466854.83</v>
      </c>
      <c r="K39" s="237">
        <v>-841420.84</v>
      </c>
    </row>
    <row r="40" spans="1:11">
      <c r="A40" s="362" t="s">
        <v>140</v>
      </c>
      <c r="B40" s="367"/>
      <c r="C40" s="367"/>
      <c r="D40" s="367"/>
      <c r="E40" s="367"/>
      <c r="F40" s="367"/>
      <c r="G40" s="367"/>
      <c r="H40" s="368"/>
      <c r="I40" s="13">
        <v>35</v>
      </c>
      <c r="J40" s="234"/>
      <c r="K40" s="237"/>
    </row>
    <row r="41" spans="1:11">
      <c r="A41" s="362" t="s">
        <v>141</v>
      </c>
      <c r="B41" s="367"/>
      <c r="C41" s="367"/>
      <c r="D41" s="367"/>
      <c r="E41" s="367"/>
      <c r="F41" s="367"/>
      <c r="G41" s="367"/>
      <c r="H41" s="368"/>
      <c r="I41" s="13">
        <v>36</v>
      </c>
      <c r="J41" s="234">
        <v>0</v>
      </c>
      <c r="K41" s="237">
        <v>-23583.57</v>
      </c>
    </row>
    <row r="42" spans="1:11" ht="21" customHeight="1">
      <c r="A42" s="362" t="s">
        <v>142</v>
      </c>
      <c r="B42" s="367"/>
      <c r="C42" s="367"/>
      <c r="D42" s="367"/>
      <c r="E42" s="367"/>
      <c r="F42" s="367"/>
      <c r="G42" s="367"/>
      <c r="H42" s="368"/>
      <c r="I42" s="13">
        <v>37</v>
      </c>
      <c r="J42" s="234">
        <v>0</v>
      </c>
      <c r="K42" s="237">
        <v>216718.64</v>
      </c>
    </row>
    <row r="43" spans="1:11" ht="21.75" customHeight="1">
      <c r="A43" s="362" t="s">
        <v>143</v>
      </c>
      <c r="B43" s="367"/>
      <c r="C43" s="367"/>
      <c r="D43" s="367"/>
      <c r="E43" s="367"/>
      <c r="F43" s="367"/>
      <c r="G43" s="367"/>
      <c r="H43" s="368"/>
      <c r="I43" s="13">
        <v>38</v>
      </c>
      <c r="J43" s="234">
        <v>-356558</v>
      </c>
      <c r="K43" s="237">
        <v>-73326.009999999995</v>
      </c>
    </row>
    <row r="44" spans="1:11" ht="23.25" customHeight="1">
      <c r="A44" s="362" t="s">
        <v>146</v>
      </c>
      <c r="B44" s="367"/>
      <c r="C44" s="367"/>
      <c r="D44" s="367"/>
      <c r="E44" s="367"/>
      <c r="F44" s="367"/>
      <c r="G44" s="367"/>
      <c r="H44" s="368"/>
      <c r="I44" s="13">
        <v>39</v>
      </c>
      <c r="J44" s="234"/>
      <c r="K44" s="237"/>
    </row>
    <row r="45" spans="1:11">
      <c r="A45" s="362" t="s">
        <v>219</v>
      </c>
      <c r="B45" s="367"/>
      <c r="C45" s="367"/>
      <c r="D45" s="367"/>
      <c r="E45" s="367"/>
      <c r="F45" s="367"/>
      <c r="G45" s="367"/>
      <c r="H45" s="368"/>
      <c r="I45" s="13">
        <v>40</v>
      </c>
      <c r="J45" s="234"/>
      <c r="K45" s="237"/>
    </row>
    <row r="46" spans="1:11">
      <c r="A46" s="362" t="s">
        <v>220</v>
      </c>
      <c r="B46" s="367"/>
      <c r="C46" s="367"/>
      <c r="D46" s="367"/>
      <c r="E46" s="367"/>
      <c r="F46" s="367"/>
      <c r="G46" s="367"/>
      <c r="H46" s="368"/>
      <c r="I46" s="13">
        <v>41</v>
      </c>
      <c r="J46" s="234"/>
      <c r="K46" s="237"/>
    </row>
    <row r="47" spans="1:11">
      <c r="A47" s="362" t="s">
        <v>221</v>
      </c>
      <c r="B47" s="367"/>
      <c r="C47" s="367"/>
      <c r="D47" s="367"/>
      <c r="E47" s="367"/>
      <c r="F47" s="367"/>
      <c r="G47" s="367"/>
      <c r="H47" s="368"/>
      <c r="I47" s="13">
        <v>42</v>
      </c>
      <c r="J47" s="234">
        <v>19385243.109999999</v>
      </c>
      <c r="K47" s="237">
        <v>51873272.729999997</v>
      </c>
    </row>
    <row r="48" spans="1:11">
      <c r="A48" s="362" t="s">
        <v>222</v>
      </c>
      <c r="B48" s="367"/>
      <c r="C48" s="367"/>
      <c r="D48" s="367"/>
      <c r="E48" s="367"/>
      <c r="F48" s="367"/>
      <c r="G48" s="367"/>
      <c r="H48" s="368"/>
      <c r="I48" s="13">
        <v>43</v>
      </c>
      <c r="J48" s="234">
        <v>-15080204.880000001</v>
      </c>
      <c r="K48" s="237">
        <v>-48052213.810000002</v>
      </c>
    </row>
    <row r="49" spans="1:11">
      <c r="A49" s="362" t="s">
        <v>223</v>
      </c>
      <c r="B49" s="360"/>
      <c r="C49" s="360"/>
      <c r="D49" s="360"/>
      <c r="E49" s="360"/>
      <c r="F49" s="360"/>
      <c r="G49" s="360"/>
      <c r="H49" s="361"/>
      <c r="I49" s="13">
        <v>44</v>
      </c>
      <c r="J49" s="234">
        <v>0</v>
      </c>
      <c r="K49" s="237"/>
    </row>
    <row r="50" spans="1:11">
      <c r="A50" s="362" t="s">
        <v>247</v>
      </c>
      <c r="B50" s="360"/>
      <c r="C50" s="360"/>
      <c r="D50" s="360"/>
      <c r="E50" s="360"/>
      <c r="F50" s="360"/>
      <c r="G50" s="360"/>
      <c r="H50" s="361"/>
      <c r="I50" s="13">
        <v>45</v>
      </c>
      <c r="J50" s="234">
        <v>3614703.24</v>
      </c>
      <c r="K50" s="237">
        <v>41969.77</v>
      </c>
    </row>
    <row r="51" spans="1:11">
      <c r="A51" s="362" t="s">
        <v>248</v>
      </c>
      <c r="B51" s="360"/>
      <c r="C51" s="360"/>
      <c r="D51" s="360"/>
      <c r="E51" s="360"/>
      <c r="F51" s="360"/>
      <c r="G51" s="360"/>
      <c r="H51" s="361"/>
      <c r="I51" s="13">
        <v>46</v>
      </c>
      <c r="J51" s="234">
        <v>-12500000</v>
      </c>
      <c r="K51" s="239">
        <v>-28700000</v>
      </c>
    </row>
    <row r="52" spans="1:11">
      <c r="A52" s="359" t="s">
        <v>91</v>
      </c>
      <c r="B52" s="360"/>
      <c r="C52" s="360"/>
      <c r="D52" s="360"/>
      <c r="E52" s="360"/>
      <c r="F52" s="360"/>
      <c r="G52" s="360"/>
      <c r="H52" s="361"/>
      <c r="I52" s="13">
        <v>47</v>
      </c>
      <c r="J52" s="231">
        <f>SUM(J53:J57)</f>
        <v>4967032.5899999971</v>
      </c>
      <c r="K52" s="229">
        <f>SUM(K53:K57)</f>
        <v>-9172649.9600000009</v>
      </c>
    </row>
    <row r="53" spans="1:11">
      <c r="A53" s="362" t="s">
        <v>249</v>
      </c>
      <c r="B53" s="360"/>
      <c r="C53" s="360"/>
      <c r="D53" s="360"/>
      <c r="E53" s="360"/>
      <c r="F53" s="360"/>
      <c r="G53" s="360"/>
      <c r="H53" s="361"/>
      <c r="I53" s="13">
        <v>48</v>
      </c>
      <c r="J53" s="234"/>
      <c r="K53" s="240"/>
    </row>
    <row r="54" spans="1:11">
      <c r="A54" s="362" t="s">
        <v>250</v>
      </c>
      <c r="B54" s="360"/>
      <c r="C54" s="360"/>
      <c r="D54" s="360"/>
      <c r="E54" s="360"/>
      <c r="F54" s="360"/>
      <c r="G54" s="360"/>
      <c r="H54" s="361"/>
      <c r="I54" s="13">
        <v>49</v>
      </c>
      <c r="J54" s="234">
        <v>70328608.349999994</v>
      </c>
      <c r="K54" s="237"/>
    </row>
    <row r="55" spans="1:11">
      <c r="A55" s="362" t="s">
        <v>251</v>
      </c>
      <c r="B55" s="360"/>
      <c r="C55" s="360"/>
      <c r="D55" s="360"/>
      <c r="E55" s="360"/>
      <c r="F55" s="360"/>
      <c r="G55" s="360"/>
      <c r="H55" s="361"/>
      <c r="I55" s="13">
        <v>50</v>
      </c>
      <c r="J55" s="234">
        <v>-65280534.729999997</v>
      </c>
      <c r="K55" s="237">
        <v>-9172649.9600000009</v>
      </c>
    </row>
    <row r="56" spans="1:11">
      <c r="A56" s="362" t="s">
        <v>252</v>
      </c>
      <c r="B56" s="360"/>
      <c r="C56" s="360"/>
      <c r="D56" s="360"/>
      <c r="E56" s="360"/>
      <c r="F56" s="360"/>
      <c r="G56" s="360"/>
      <c r="H56" s="361"/>
      <c r="I56" s="13">
        <v>51</v>
      </c>
      <c r="J56" s="234"/>
      <c r="K56" s="237"/>
    </row>
    <row r="57" spans="1:11">
      <c r="A57" s="362" t="s">
        <v>253</v>
      </c>
      <c r="B57" s="360"/>
      <c r="C57" s="360"/>
      <c r="D57" s="360"/>
      <c r="E57" s="360"/>
      <c r="F57" s="360"/>
      <c r="G57" s="360"/>
      <c r="H57" s="361"/>
      <c r="I57" s="13">
        <v>52</v>
      </c>
      <c r="J57" s="234">
        <v>-81041.03</v>
      </c>
      <c r="K57" s="239"/>
    </row>
    <row r="58" spans="1:11">
      <c r="A58" s="359" t="s">
        <v>92</v>
      </c>
      <c r="B58" s="360"/>
      <c r="C58" s="360"/>
      <c r="D58" s="360"/>
      <c r="E58" s="360"/>
      <c r="F58" s="360"/>
      <c r="G58" s="360"/>
      <c r="H58" s="361"/>
      <c r="I58" s="13">
        <v>53</v>
      </c>
      <c r="J58" s="242">
        <f>J6+J37+J52</f>
        <v>3940373.3399999896</v>
      </c>
      <c r="K58" s="243">
        <f>K6+K37+K52</f>
        <v>-2755026.1900000051</v>
      </c>
    </row>
    <row r="59" spans="1:11" ht="21.75" customHeight="1">
      <c r="A59" s="359" t="s">
        <v>254</v>
      </c>
      <c r="B59" s="360"/>
      <c r="C59" s="360"/>
      <c r="D59" s="360"/>
      <c r="E59" s="360"/>
      <c r="F59" s="360"/>
      <c r="G59" s="360"/>
      <c r="H59" s="361"/>
      <c r="I59" s="13">
        <v>54</v>
      </c>
      <c r="J59" s="228"/>
      <c r="K59" s="244">
        <v>0</v>
      </c>
    </row>
    <row r="60" spans="1:11">
      <c r="A60" s="359" t="s">
        <v>93</v>
      </c>
      <c r="B60" s="360"/>
      <c r="C60" s="360"/>
      <c r="D60" s="360"/>
      <c r="E60" s="360"/>
      <c r="F60" s="360"/>
      <c r="G60" s="360"/>
      <c r="H60" s="361"/>
      <c r="I60" s="13">
        <v>55</v>
      </c>
      <c r="J60" s="232">
        <f>SUM(J58:J59)</f>
        <v>3940373.3399999896</v>
      </c>
      <c r="K60" s="226">
        <f>SUM(K58:K59)</f>
        <v>-2755026.1900000051</v>
      </c>
    </row>
    <row r="61" spans="1:11">
      <c r="A61" s="362" t="s">
        <v>255</v>
      </c>
      <c r="B61" s="360"/>
      <c r="C61" s="360"/>
      <c r="D61" s="360"/>
      <c r="E61" s="360"/>
      <c r="F61" s="360"/>
      <c r="G61" s="360"/>
      <c r="H61" s="361"/>
      <c r="I61" s="13">
        <v>56</v>
      </c>
      <c r="J61" s="234">
        <v>13481883.719999999</v>
      </c>
      <c r="K61" s="241">
        <v>29632144.559999999</v>
      </c>
    </row>
    <row r="62" spans="1:11">
      <c r="A62" s="363" t="s">
        <v>94</v>
      </c>
      <c r="B62" s="364"/>
      <c r="C62" s="364"/>
      <c r="D62" s="364"/>
      <c r="E62" s="364"/>
      <c r="F62" s="364"/>
      <c r="G62" s="364"/>
      <c r="H62" s="365"/>
      <c r="I62" s="14">
        <v>57</v>
      </c>
      <c r="J62" s="235">
        <f>SUM(J60:J61)</f>
        <v>17422257.059999987</v>
      </c>
      <c r="K62" s="230">
        <f>SUM(K60:K61)</f>
        <v>26877118.369999994</v>
      </c>
    </row>
    <row r="63" spans="1:11">
      <c r="A63" s="138" t="s">
        <v>5</v>
      </c>
      <c r="J63" s="192"/>
      <c r="K63" s="192"/>
    </row>
    <row r="64" spans="1:11">
      <c r="K64" s="245"/>
    </row>
  </sheetData>
  <mergeCells count="62">
    <mergeCell ref="A27:H27"/>
    <mergeCell ref="A25:H25"/>
    <mergeCell ref="A1:J1"/>
    <mergeCell ref="A2:J2"/>
    <mergeCell ref="A4:H4"/>
    <mergeCell ref="A5:H5"/>
    <mergeCell ref="A12:H12"/>
    <mergeCell ref="A6:H6"/>
    <mergeCell ref="A7:H7"/>
    <mergeCell ref="A8:H8"/>
    <mergeCell ref="A9:H9"/>
    <mergeCell ref="A10:H10"/>
    <mergeCell ref="A11:H11"/>
    <mergeCell ref="A35:H35"/>
    <mergeCell ref="A13:H13"/>
    <mergeCell ref="A20:H20"/>
    <mergeCell ref="A21:H21"/>
    <mergeCell ref="A22:H22"/>
    <mergeCell ref="A23:H23"/>
    <mergeCell ref="A28:H28"/>
    <mergeCell ref="A29:H29"/>
    <mergeCell ref="A14:H14"/>
    <mergeCell ref="A15:H15"/>
    <mergeCell ref="A16:H16"/>
    <mergeCell ref="A17:H17"/>
    <mergeCell ref="A18:H18"/>
    <mergeCell ref="A19:H19"/>
    <mergeCell ref="A24:H24"/>
    <mergeCell ref="A26:H26"/>
    <mergeCell ref="A30:H30"/>
    <mergeCell ref="A31:H31"/>
    <mergeCell ref="A32:H32"/>
    <mergeCell ref="A33:H33"/>
    <mergeCell ref="A34:H34"/>
    <mergeCell ref="A48:H48"/>
    <mergeCell ref="A49:H49"/>
    <mergeCell ref="A50:H50"/>
    <mergeCell ref="A51:H51"/>
    <mergeCell ref="A36:H36"/>
    <mergeCell ref="A37:H37"/>
    <mergeCell ref="A38:H38"/>
    <mergeCell ref="A39:H39"/>
    <mergeCell ref="A40:H40"/>
    <mergeCell ref="A41:H41"/>
    <mergeCell ref="A44:H44"/>
    <mergeCell ref="A45:H45"/>
    <mergeCell ref="A60:H60"/>
    <mergeCell ref="A61:H61"/>
    <mergeCell ref="A62:H62"/>
    <mergeCell ref="D3:E3"/>
    <mergeCell ref="A56:H56"/>
    <mergeCell ref="A57:H57"/>
    <mergeCell ref="A58:H58"/>
    <mergeCell ref="A59:H59"/>
    <mergeCell ref="A52:H52"/>
    <mergeCell ref="A53:H53"/>
    <mergeCell ref="A42:H42"/>
    <mergeCell ref="A43:H43"/>
    <mergeCell ref="A46:H46"/>
    <mergeCell ref="A47:H47"/>
    <mergeCell ref="A54:H54"/>
    <mergeCell ref="A55:H55"/>
  </mergeCells>
  <phoneticPr fontId="3" type="noConversion"/>
  <dataValidations count="2">
    <dataValidation allowBlank="1" sqref="L1:IV1048576 A1:I1048576 J1:K5 J63:K65536 J6:J62 K6:K7 K9 K18 K37 K52 K58 K60 K62"/>
    <dataValidation type="custom" allowBlank="1" showInputMessage="1" showErrorMessage="1" errorTitle="Previše decimala!" error="Maksimalan dozvoljeni broj decimalnih mjesta je &gt; 2" sqref="K61 K59 K53:K57 K38:K51 K19:K36 K10:K17 K8">
      <formula1>IF(ISNUMBER(K8),LEN(K8)-IFERROR(FIND(",",K8),LEN(K8))&lt;=2,FALSE)</formula1>
    </dataValidation>
  </dataValidations>
  <pageMargins left="0.75" right="0.75" top="1" bottom="1" header="0.5" footer="0.5"/>
  <pageSetup paperSize="9"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M44"/>
  <sheetViews>
    <sheetView zoomScaleSheetLayoutView="100" workbookViewId="0">
      <selection activeCell="H28" sqref="H28"/>
    </sheetView>
  </sheetViews>
  <sheetFormatPr defaultRowHeight="12.75"/>
  <cols>
    <col min="1" max="4" width="9.140625" style="119"/>
    <col min="5" max="5" width="9.5703125" style="119" customWidth="1"/>
    <col min="6" max="6" width="9.140625" style="119"/>
    <col min="7" max="7" width="10" style="119" bestFit="1" customWidth="1"/>
    <col min="8" max="8" width="10.140625" style="119" customWidth="1"/>
    <col min="9" max="9" width="10" style="119" bestFit="1" customWidth="1"/>
    <col min="10" max="11" width="9.140625" style="119"/>
    <col min="12" max="12" width="11.42578125" style="119" customWidth="1"/>
    <col min="13" max="16384" width="9.140625" style="119"/>
  </cols>
  <sheetData>
    <row r="1" spans="1:13" ht="13.5">
      <c r="A1" s="388" t="s">
        <v>147</v>
      </c>
      <c r="B1" s="371"/>
      <c r="C1" s="371"/>
      <c r="D1" s="371"/>
      <c r="E1" s="389"/>
      <c r="F1" s="390"/>
      <c r="G1" s="390"/>
      <c r="H1" s="390"/>
      <c r="I1" s="390"/>
      <c r="J1" s="390"/>
      <c r="K1" s="391"/>
      <c r="L1" s="118"/>
    </row>
    <row r="2" spans="1:13">
      <c r="A2" s="372" t="s">
        <v>406</v>
      </c>
      <c r="B2" s="373"/>
      <c r="C2" s="373"/>
      <c r="D2" s="373"/>
      <c r="E2" s="389"/>
      <c r="F2" s="392"/>
      <c r="G2" s="392"/>
      <c r="H2" s="392"/>
      <c r="I2" s="392"/>
      <c r="J2" s="392"/>
      <c r="K2" s="393"/>
      <c r="L2" s="118"/>
    </row>
    <row r="3" spans="1:13">
      <c r="A3" s="22"/>
      <c r="B3" s="135"/>
      <c r="C3" s="135"/>
      <c r="D3" s="135"/>
      <c r="E3" s="144"/>
      <c r="F3" s="3"/>
      <c r="G3" s="3"/>
      <c r="H3" s="3"/>
      <c r="I3" s="3"/>
      <c r="J3" s="3"/>
      <c r="K3" s="3"/>
      <c r="L3" s="398" t="s">
        <v>57</v>
      </c>
      <c r="M3" s="398"/>
    </row>
    <row r="4" spans="1:13" ht="13.5" customHeight="1">
      <c r="A4" s="374" t="s">
        <v>46</v>
      </c>
      <c r="B4" s="374"/>
      <c r="C4" s="374"/>
      <c r="D4" s="374" t="s">
        <v>61</v>
      </c>
      <c r="E4" s="375" t="s">
        <v>182</v>
      </c>
      <c r="F4" s="375"/>
      <c r="G4" s="375"/>
      <c r="H4" s="375"/>
      <c r="I4" s="375"/>
      <c r="J4" s="375"/>
      <c r="K4" s="375"/>
      <c r="L4" s="375" t="s">
        <v>189</v>
      </c>
      <c r="M4" s="375" t="s">
        <v>82</v>
      </c>
    </row>
    <row r="5" spans="1:13" ht="56.25">
      <c r="A5" s="397"/>
      <c r="B5" s="397"/>
      <c r="C5" s="397"/>
      <c r="D5" s="397"/>
      <c r="E5" s="141" t="s">
        <v>185</v>
      </c>
      <c r="F5" s="141" t="s">
        <v>44</v>
      </c>
      <c r="G5" s="141" t="s">
        <v>186</v>
      </c>
      <c r="H5" s="141" t="s">
        <v>187</v>
      </c>
      <c r="I5" s="141" t="s">
        <v>45</v>
      </c>
      <c r="J5" s="141" t="s">
        <v>188</v>
      </c>
      <c r="K5" s="141" t="s">
        <v>81</v>
      </c>
      <c r="L5" s="375"/>
      <c r="M5" s="375"/>
    </row>
    <row r="6" spans="1:13">
      <c r="A6" s="394">
        <v>1</v>
      </c>
      <c r="B6" s="394"/>
      <c r="C6" s="394"/>
      <c r="D6" s="145">
        <v>2</v>
      </c>
      <c r="E6" s="145" t="s">
        <v>59</v>
      </c>
      <c r="F6" s="146" t="s">
        <v>60</v>
      </c>
      <c r="G6" s="145" t="s">
        <v>62</v>
      </c>
      <c r="H6" s="146" t="s">
        <v>63</v>
      </c>
      <c r="I6" s="145" t="s">
        <v>64</v>
      </c>
      <c r="J6" s="146" t="s">
        <v>65</v>
      </c>
      <c r="K6" s="145" t="s">
        <v>66</v>
      </c>
      <c r="L6" s="146" t="s">
        <v>67</v>
      </c>
      <c r="M6" s="145" t="s">
        <v>68</v>
      </c>
    </row>
    <row r="7" spans="1:13" ht="21" customHeight="1">
      <c r="A7" s="395" t="s">
        <v>271</v>
      </c>
      <c r="B7" s="396"/>
      <c r="C7" s="396"/>
      <c r="D7" s="16">
        <v>1</v>
      </c>
      <c r="E7" s="193">
        <v>50000000</v>
      </c>
      <c r="F7" s="193"/>
      <c r="G7" s="193">
        <v>348611602.51999998</v>
      </c>
      <c r="H7" s="193">
        <v>138761535.25999999</v>
      </c>
      <c r="I7" s="193">
        <v>256717237.66999999</v>
      </c>
      <c r="J7" s="193">
        <v>51835547.200000003</v>
      </c>
      <c r="K7" s="194">
        <f>SUM(E7:J7)</f>
        <v>845925922.64999998</v>
      </c>
      <c r="L7" s="193"/>
      <c r="M7" s="194">
        <f>K7+L7</f>
        <v>845925922.64999998</v>
      </c>
    </row>
    <row r="8" spans="1:13" ht="22.5" customHeight="1">
      <c r="A8" s="379" t="s">
        <v>230</v>
      </c>
      <c r="B8" s="380"/>
      <c r="C8" s="380"/>
      <c r="D8" s="4">
        <v>2</v>
      </c>
      <c r="E8" s="195"/>
      <c r="F8" s="195"/>
      <c r="G8" s="195"/>
      <c r="H8" s="195"/>
      <c r="I8" s="195"/>
      <c r="J8" s="195"/>
      <c r="K8" s="196">
        <f t="shared" ref="K8:K40" si="0">SUM(E8:J8)</f>
        <v>0</v>
      </c>
      <c r="L8" s="195"/>
      <c r="M8" s="196">
        <f t="shared" ref="M8:M40" si="1">K8+L8</f>
        <v>0</v>
      </c>
    </row>
    <row r="9" spans="1:13" ht="21.75" customHeight="1">
      <c r="A9" s="379" t="s">
        <v>231</v>
      </c>
      <c r="B9" s="380"/>
      <c r="C9" s="380"/>
      <c r="D9" s="4">
        <v>3</v>
      </c>
      <c r="E9" s="195"/>
      <c r="F9" s="195"/>
      <c r="G9" s="195"/>
      <c r="H9" s="195"/>
      <c r="I9" s="195"/>
      <c r="J9" s="195"/>
      <c r="K9" s="196">
        <f t="shared" si="0"/>
        <v>0</v>
      </c>
      <c r="L9" s="195"/>
      <c r="M9" s="196">
        <f t="shared" si="1"/>
        <v>0</v>
      </c>
    </row>
    <row r="10" spans="1:13" ht="20.25" customHeight="1">
      <c r="A10" s="381" t="s">
        <v>323</v>
      </c>
      <c r="B10" s="380"/>
      <c r="C10" s="380"/>
      <c r="D10" s="4">
        <v>4</v>
      </c>
      <c r="E10" s="196">
        <v>50000000</v>
      </c>
      <c r="F10" s="196">
        <v>0</v>
      </c>
      <c r="G10" s="196">
        <v>348611602.51999998</v>
      </c>
      <c r="H10" s="196">
        <v>138761535.25999999</v>
      </c>
      <c r="I10" s="196">
        <v>256717237.66999999</v>
      </c>
      <c r="J10" s="196">
        <v>51835547.200000003</v>
      </c>
      <c r="K10" s="196">
        <f>SUM(E10:J10)</f>
        <v>845925922.64999998</v>
      </c>
      <c r="L10" s="196">
        <f>SUM(L7:L9)</f>
        <v>0</v>
      </c>
      <c r="M10" s="196">
        <f>K10+L10</f>
        <v>845925922.64999998</v>
      </c>
    </row>
    <row r="11" spans="1:13" ht="20.25" customHeight="1">
      <c r="A11" s="381" t="s">
        <v>324</v>
      </c>
      <c r="B11" s="399"/>
      <c r="C11" s="399"/>
      <c r="D11" s="4">
        <v>5</v>
      </c>
      <c r="E11" s="196">
        <v>0</v>
      </c>
      <c r="F11" s="196">
        <v>0</v>
      </c>
      <c r="G11" s="196">
        <f>G13</f>
        <v>10202142.370000001</v>
      </c>
      <c r="H11" s="196">
        <f t="shared" ref="H11:I11" si="2">SUM(H12:H17)</f>
        <v>0</v>
      </c>
      <c r="I11" s="196">
        <f t="shared" si="2"/>
        <v>0</v>
      </c>
      <c r="J11" s="196">
        <f>SUM(J12:J17)</f>
        <v>51110716</v>
      </c>
      <c r="K11" s="196">
        <f>SUM(E11:J11)</f>
        <v>61312858.370000005</v>
      </c>
      <c r="L11" s="196">
        <f>L12+L13</f>
        <v>0</v>
      </c>
      <c r="M11" s="196">
        <f t="shared" si="1"/>
        <v>61312858.370000005</v>
      </c>
    </row>
    <row r="12" spans="1:13">
      <c r="A12" s="379" t="s">
        <v>232</v>
      </c>
      <c r="B12" s="380"/>
      <c r="C12" s="380"/>
      <c r="D12" s="4">
        <v>6</v>
      </c>
      <c r="E12" s="195"/>
      <c r="F12" s="195"/>
      <c r="G12" s="195"/>
      <c r="H12" s="195"/>
      <c r="I12" s="195"/>
      <c r="J12" s="195">
        <v>51110716</v>
      </c>
      <c r="K12" s="196">
        <f t="shared" si="0"/>
        <v>51110716</v>
      </c>
      <c r="L12" s="195"/>
      <c r="M12" s="196">
        <f t="shared" si="1"/>
        <v>51110716</v>
      </c>
    </row>
    <row r="13" spans="1:13" ht="21.75" customHeight="1">
      <c r="A13" s="379" t="s">
        <v>86</v>
      </c>
      <c r="B13" s="380"/>
      <c r="C13" s="380"/>
      <c r="D13" s="4">
        <v>7</v>
      </c>
      <c r="E13" s="196">
        <v>0</v>
      </c>
      <c r="F13" s="196">
        <v>0</v>
      </c>
      <c r="G13" s="196">
        <f>G14+G15+G16</f>
        <v>10202142.370000001</v>
      </c>
      <c r="H13" s="196">
        <v>0</v>
      </c>
      <c r="I13" s="196">
        <v>0</v>
      </c>
      <c r="J13" s="196">
        <v>0</v>
      </c>
      <c r="K13" s="196">
        <f>SUM(E13:J13)</f>
        <v>10202142.370000001</v>
      </c>
      <c r="L13" s="196">
        <f>SUM(L14:L17)</f>
        <v>0</v>
      </c>
      <c r="M13" s="196">
        <f t="shared" si="1"/>
        <v>10202142.370000001</v>
      </c>
    </row>
    <row r="14" spans="1:13" ht="19.5" customHeight="1">
      <c r="A14" s="379" t="s">
        <v>272</v>
      </c>
      <c r="B14" s="380"/>
      <c r="C14" s="380"/>
      <c r="D14" s="4">
        <v>8</v>
      </c>
      <c r="E14" s="195"/>
      <c r="F14" s="195"/>
      <c r="G14" s="195">
        <v>1455278.16</v>
      </c>
      <c r="H14" s="195"/>
      <c r="I14" s="195"/>
      <c r="J14" s="195"/>
      <c r="K14" s="196">
        <f>SUM(E14:J14)</f>
        <v>1455278.16</v>
      </c>
      <c r="L14" s="195"/>
      <c r="M14" s="196">
        <f t="shared" si="1"/>
        <v>1455278.16</v>
      </c>
    </row>
    <row r="15" spans="1:13" ht="19.5" customHeight="1">
      <c r="A15" s="379" t="s">
        <v>273</v>
      </c>
      <c r="B15" s="380"/>
      <c r="C15" s="380"/>
      <c r="D15" s="4">
        <v>9</v>
      </c>
      <c r="E15" s="195"/>
      <c r="F15" s="195"/>
      <c r="G15" s="195">
        <v>15281382.550000001</v>
      </c>
      <c r="H15" s="195"/>
      <c r="I15" s="195"/>
      <c r="J15" s="195"/>
      <c r="K15" s="196">
        <f>SUM(E15:J15)</f>
        <v>15281382.550000001</v>
      </c>
      <c r="L15" s="195"/>
      <c r="M15" s="196">
        <f t="shared" si="1"/>
        <v>15281382.550000001</v>
      </c>
    </row>
    <row r="16" spans="1:13" ht="21" customHeight="1">
      <c r="A16" s="379" t="s">
        <v>274</v>
      </c>
      <c r="B16" s="380"/>
      <c r="C16" s="380"/>
      <c r="D16" s="4">
        <v>10</v>
      </c>
      <c r="E16" s="195"/>
      <c r="F16" s="195"/>
      <c r="G16" s="195">
        <v>-6534518.3399999999</v>
      </c>
      <c r="H16" s="195"/>
      <c r="I16" s="195"/>
      <c r="J16" s="195"/>
      <c r="K16" s="196">
        <f>SUM(E16:J16)</f>
        <v>-6534518.3399999999</v>
      </c>
      <c r="L16" s="195"/>
      <c r="M16" s="196">
        <f t="shared" si="1"/>
        <v>-6534518.3399999999</v>
      </c>
    </row>
    <row r="17" spans="1:13" ht="21.75" customHeight="1">
      <c r="A17" s="379" t="s">
        <v>233</v>
      </c>
      <c r="B17" s="380"/>
      <c r="C17" s="380"/>
      <c r="D17" s="4">
        <v>11</v>
      </c>
      <c r="E17" s="195"/>
      <c r="F17" s="195"/>
      <c r="G17" s="195"/>
      <c r="H17" s="195"/>
      <c r="I17" s="195"/>
      <c r="J17" s="195"/>
      <c r="K17" s="196">
        <f t="shared" si="0"/>
        <v>0</v>
      </c>
      <c r="L17" s="195"/>
      <c r="M17" s="196">
        <f t="shared" si="1"/>
        <v>0</v>
      </c>
    </row>
    <row r="18" spans="1:13" ht="21.75" customHeight="1">
      <c r="A18" s="381" t="s">
        <v>325</v>
      </c>
      <c r="B18" s="380"/>
      <c r="C18" s="380"/>
      <c r="D18" s="4">
        <v>12</v>
      </c>
      <c r="E18" s="196">
        <f>SUM(E19:E22)</f>
        <v>0</v>
      </c>
      <c r="F18" s="196">
        <f t="shared" ref="F18:L18" si="3">SUM(F19:F22)</f>
        <v>0</v>
      </c>
      <c r="G18" s="196">
        <f>SUM(G19:G22)</f>
        <v>5870084.6299999999</v>
      </c>
      <c r="H18" s="196">
        <f t="shared" si="3"/>
        <v>0</v>
      </c>
      <c r="I18" s="196">
        <f>SUM(I19:I22)</f>
        <v>32079198.5</v>
      </c>
      <c r="J18" s="196">
        <f t="shared" si="3"/>
        <v>-51835547.200000003</v>
      </c>
      <c r="K18" s="196">
        <f>SUM(E18:J18)</f>
        <v>-13886264.07</v>
      </c>
      <c r="L18" s="196">
        <f t="shared" si="3"/>
        <v>0</v>
      </c>
      <c r="M18" s="196">
        <f t="shared" si="1"/>
        <v>-13886264.07</v>
      </c>
    </row>
    <row r="19" spans="1:13" ht="21.75" customHeight="1">
      <c r="A19" s="379" t="s">
        <v>87</v>
      </c>
      <c r="B19" s="380"/>
      <c r="C19" s="380"/>
      <c r="D19" s="4">
        <v>13</v>
      </c>
      <c r="E19" s="195"/>
      <c r="F19" s="195"/>
      <c r="G19" s="195"/>
      <c r="H19" s="195"/>
      <c r="I19" s="195"/>
      <c r="J19" s="195"/>
      <c r="K19" s="196">
        <f t="shared" si="0"/>
        <v>0</v>
      </c>
      <c r="L19" s="195"/>
      <c r="M19" s="196">
        <f t="shared" si="1"/>
        <v>0</v>
      </c>
    </row>
    <row r="20" spans="1:13">
      <c r="A20" s="379" t="s">
        <v>276</v>
      </c>
      <c r="B20" s="380"/>
      <c r="C20" s="380"/>
      <c r="D20" s="4">
        <v>14</v>
      </c>
      <c r="E20" s="195"/>
      <c r="F20" s="195"/>
      <c r="G20" s="195"/>
      <c r="H20" s="195"/>
      <c r="I20" s="195"/>
      <c r="J20" s="195"/>
      <c r="K20" s="196">
        <f t="shared" si="0"/>
        <v>0</v>
      </c>
      <c r="L20" s="195"/>
      <c r="M20" s="196">
        <f t="shared" si="1"/>
        <v>0</v>
      </c>
    </row>
    <row r="21" spans="1:13">
      <c r="A21" s="379" t="s">
        <v>277</v>
      </c>
      <c r="B21" s="380"/>
      <c r="C21" s="380"/>
      <c r="D21" s="4">
        <v>15</v>
      </c>
      <c r="E21" s="195"/>
      <c r="F21" s="195"/>
      <c r="G21" s="195"/>
      <c r="H21" s="195"/>
      <c r="I21" s="195">
        <v>-22500000</v>
      </c>
      <c r="J21" s="195"/>
      <c r="K21" s="196">
        <f t="shared" si="0"/>
        <v>-22500000</v>
      </c>
      <c r="L21" s="195"/>
      <c r="M21" s="196">
        <f t="shared" si="1"/>
        <v>-22500000</v>
      </c>
    </row>
    <row r="22" spans="1:13">
      <c r="A22" s="379" t="s">
        <v>278</v>
      </c>
      <c r="B22" s="380"/>
      <c r="C22" s="380"/>
      <c r="D22" s="4">
        <v>16</v>
      </c>
      <c r="E22" s="195"/>
      <c r="F22" s="195"/>
      <c r="G22" s="195">
        <v>5870084.6299999999</v>
      </c>
      <c r="H22" s="195"/>
      <c r="I22" s="195">
        <v>54579198.5</v>
      </c>
      <c r="J22" s="195">
        <v>-51835547.200000003</v>
      </c>
      <c r="K22" s="196">
        <f t="shared" si="0"/>
        <v>8613735.9299999997</v>
      </c>
      <c r="L22" s="195"/>
      <c r="M22" s="196">
        <f t="shared" si="1"/>
        <v>8613735.9299999997</v>
      </c>
    </row>
    <row r="23" spans="1:13" ht="21.75" customHeight="1" thickBot="1">
      <c r="A23" s="384" t="s">
        <v>326</v>
      </c>
      <c r="B23" s="385"/>
      <c r="C23" s="385"/>
      <c r="D23" s="17">
        <v>17</v>
      </c>
      <c r="E23" s="197">
        <f>E10+E11+E18</f>
        <v>50000000</v>
      </c>
      <c r="F23" s="197">
        <f t="shared" ref="F23:G23" si="4">F10+F11+F18</f>
        <v>0</v>
      </c>
      <c r="G23" s="197">
        <f t="shared" si="4"/>
        <v>364683829.51999998</v>
      </c>
      <c r="H23" s="197">
        <f>H10+H11+H18</f>
        <v>138761535.25999999</v>
      </c>
      <c r="I23" s="197">
        <f>I10+I11+I18</f>
        <v>288796436.16999996</v>
      </c>
      <c r="J23" s="197">
        <f>J10+J11+J18</f>
        <v>51110716</v>
      </c>
      <c r="K23" s="197">
        <f t="shared" si="0"/>
        <v>893352516.94999993</v>
      </c>
      <c r="L23" s="197">
        <f>L10+L11+L18</f>
        <v>0</v>
      </c>
      <c r="M23" s="197">
        <f t="shared" si="1"/>
        <v>893352516.94999993</v>
      </c>
    </row>
    <row r="24" spans="1:13" ht="24" customHeight="1" thickTop="1">
      <c r="A24" s="386" t="s">
        <v>279</v>
      </c>
      <c r="B24" s="387"/>
      <c r="C24" s="387"/>
      <c r="D24" s="18">
        <v>18</v>
      </c>
      <c r="E24" s="246">
        <v>50000000</v>
      </c>
      <c r="F24" s="246">
        <v>0</v>
      </c>
      <c r="G24" s="246">
        <f>G23</f>
        <v>364683829.51999998</v>
      </c>
      <c r="H24" s="246">
        <f>H23</f>
        <v>138761535.25999999</v>
      </c>
      <c r="I24" s="246">
        <f>I23</f>
        <v>288796436.16999996</v>
      </c>
      <c r="J24" s="246">
        <f>J23</f>
        <v>51110716</v>
      </c>
      <c r="K24" s="246">
        <f t="shared" si="0"/>
        <v>893352516.94999993</v>
      </c>
      <c r="L24" s="247"/>
      <c r="M24" s="246">
        <f t="shared" si="1"/>
        <v>893352516.94999993</v>
      </c>
    </row>
    <row r="25" spans="1:13">
      <c r="A25" s="379" t="s">
        <v>281</v>
      </c>
      <c r="B25" s="380"/>
      <c r="C25" s="380"/>
      <c r="D25" s="4">
        <v>19</v>
      </c>
      <c r="E25" s="248"/>
      <c r="F25" s="248"/>
      <c r="G25" s="248"/>
      <c r="H25" s="248"/>
      <c r="I25" s="248"/>
      <c r="J25" s="248"/>
      <c r="K25" s="196">
        <f t="shared" si="0"/>
        <v>0</v>
      </c>
      <c r="L25" s="195"/>
      <c r="M25" s="196">
        <f t="shared" si="1"/>
        <v>0</v>
      </c>
    </row>
    <row r="26" spans="1:13" ht="20.25" customHeight="1">
      <c r="A26" s="379" t="s">
        <v>280</v>
      </c>
      <c r="B26" s="380"/>
      <c r="C26" s="380"/>
      <c r="D26" s="4">
        <v>20</v>
      </c>
      <c r="E26" s="195"/>
      <c r="F26" s="195"/>
      <c r="G26" s="195"/>
      <c r="H26" s="195"/>
      <c r="I26" s="195"/>
      <c r="J26" s="195"/>
      <c r="K26" s="196">
        <f t="shared" si="0"/>
        <v>0</v>
      </c>
      <c r="L26" s="195"/>
      <c r="M26" s="196">
        <f t="shared" si="1"/>
        <v>0</v>
      </c>
    </row>
    <row r="27" spans="1:13" ht="21.75" customHeight="1">
      <c r="A27" s="381" t="s">
        <v>327</v>
      </c>
      <c r="B27" s="380"/>
      <c r="C27" s="380"/>
      <c r="D27" s="4">
        <v>21</v>
      </c>
      <c r="E27" s="196">
        <f>SUM(E24:E26)</f>
        <v>50000000</v>
      </c>
      <c r="F27" s="196">
        <f t="shared" ref="F27:L27" si="5">SUM(F24:F26)</f>
        <v>0</v>
      </c>
      <c r="G27" s="196">
        <f t="shared" si="5"/>
        <v>364683829.51999998</v>
      </c>
      <c r="H27" s="196">
        <f t="shared" si="5"/>
        <v>138761535.25999999</v>
      </c>
      <c r="I27" s="196">
        <f t="shared" si="5"/>
        <v>288796436.16999996</v>
      </c>
      <c r="J27" s="196">
        <f t="shared" si="5"/>
        <v>51110716</v>
      </c>
      <c r="K27" s="196">
        <f t="shared" si="0"/>
        <v>893352516.94999993</v>
      </c>
      <c r="L27" s="196">
        <f t="shared" si="5"/>
        <v>0</v>
      </c>
      <c r="M27" s="196">
        <f t="shared" si="1"/>
        <v>893352516.94999993</v>
      </c>
    </row>
    <row r="28" spans="1:13" ht="23.25" customHeight="1">
      <c r="A28" s="381" t="s">
        <v>328</v>
      </c>
      <c r="B28" s="380"/>
      <c r="C28" s="380"/>
      <c r="D28" s="4">
        <v>22</v>
      </c>
      <c r="E28" s="196">
        <f>E29+E30</f>
        <v>0</v>
      </c>
      <c r="F28" s="196">
        <f t="shared" ref="F28:L28" si="6">F29+F30</f>
        <v>0</v>
      </c>
      <c r="G28" s="196">
        <f>G29+G30</f>
        <v>-18374588.629999999</v>
      </c>
      <c r="H28" s="196">
        <f t="shared" si="6"/>
        <v>0</v>
      </c>
      <c r="I28" s="196">
        <f t="shared" si="6"/>
        <v>0</v>
      </c>
      <c r="J28" s="196">
        <f t="shared" si="6"/>
        <v>21686794.829999998</v>
      </c>
      <c r="K28" s="196">
        <f t="shared" si="0"/>
        <v>3312206.1999999993</v>
      </c>
      <c r="L28" s="196">
        <f t="shared" si="6"/>
        <v>0</v>
      </c>
      <c r="M28" s="196">
        <f t="shared" si="1"/>
        <v>3312206.1999999993</v>
      </c>
    </row>
    <row r="29" spans="1:13" ht="13.5" customHeight="1">
      <c r="A29" s="379" t="s">
        <v>88</v>
      </c>
      <c r="B29" s="380"/>
      <c r="C29" s="380"/>
      <c r="D29" s="4">
        <v>23</v>
      </c>
      <c r="E29" s="195"/>
      <c r="F29" s="195"/>
      <c r="G29" s="195"/>
      <c r="H29" s="195"/>
      <c r="I29" s="195"/>
      <c r="J29" s="195">
        <v>21686794.829999998</v>
      </c>
      <c r="K29" s="196">
        <f t="shared" si="0"/>
        <v>21686794.829999998</v>
      </c>
      <c r="L29" s="195"/>
      <c r="M29" s="196">
        <f t="shared" si="1"/>
        <v>21686794.829999998</v>
      </c>
    </row>
    <row r="30" spans="1:13" ht="21.75" customHeight="1">
      <c r="A30" s="379" t="s">
        <v>85</v>
      </c>
      <c r="B30" s="380"/>
      <c r="C30" s="380"/>
      <c r="D30" s="4">
        <v>24</v>
      </c>
      <c r="E30" s="196">
        <f t="shared" ref="E30:J30" si="7">SUM(E31:E34)</f>
        <v>0</v>
      </c>
      <c r="F30" s="196">
        <f t="shared" si="7"/>
        <v>0</v>
      </c>
      <c r="G30" s="196">
        <f>SUM(G31:G34)</f>
        <v>-18374588.629999999</v>
      </c>
      <c r="H30" s="196">
        <f t="shared" si="7"/>
        <v>0</v>
      </c>
      <c r="I30" s="196">
        <f t="shared" si="7"/>
        <v>0</v>
      </c>
      <c r="J30" s="196">
        <f t="shared" si="7"/>
        <v>0</v>
      </c>
      <c r="K30" s="196">
        <f t="shared" si="0"/>
        <v>-18374588.629999999</v>
      </c>
      <c r="L30" s="196">
        <f>SUM(L31:L34)</f>
        <v>0</v>
      </c>
      <c r="M30" s="196">
        <f t="shared" si="1"/>
        <v>-18374588.629999999</v>
      </c>
    </row>
    <row r="31" spans="1:13" ht="21.75" customHeight="1">
      <c r="A31" s="379" t="s">
        <v>272</v>
      </c>
      <c r="B31" s="380"/>
      <c r="C31" s="380"/>
      <c r="D31" s="4">
        <v>25</v>
      </c>
      <c r="E31" s="195"/>
      <c r="F31" s="195"/>
      <c r="G31" s="195">
        <v>-121644.96</v>
      </c>
      <c r="H31" s="195"/>
      <c r="I31" s="195"/>
      <c r="J31" s="195"/>
      <c r="K31" s="196">
        <f t="shared" si="0"/>
        <v>-121644.96</v>
      </c>
      <c r="L31" s="195"/>
      <c r="M31" s="196">
        <f t="shared" si="1"/>
        <v>-121644.96</v>
      </c>
    </row>
    <row r="32" spans="1:13" ht="21.75" customHeight="1">
      <c r="A32" s="379" t="s">
        <v>273</v>
      </c>
      <c r="B32" s="380"/>
      <c r="C32" s="380"/>
      <c r="D32" s="4">
        <v>26</v>
      </c>
      <c r="E32" s="195"/>
      <c r="F32" s="195"/>
      <c r="G32" s="195">
        <v>-20487487.629999999</v>
      </c>
      <c r="H32" s="195"/>
      <c r="I32" s="195"/>
      <c r="J32" s="195"/>
      <c r="K32" s="196">
        <f t="shared" si="0"/>
        <v>-20487487.629999999</v>
      </c>
      <c r="L32" s="195"/>
      <c r="M32" s="196">
        <f t="shared" si="1"/>
        <v>-20487487.629999999</v>
      </c>
    </row>
    <row r="33" spans="1:13" ht="22.5" customHeight="1">
      <c r="A33" s="379" t="s">
        <v>274</v>
      </c>
      <c r="B33" s="380"/>
      <c r="C33" s="380"/>
      <c r="D33" s="4">
        <v>27</v>
      </c>
      <c r="E33" s="195"/>
      <c r="F33" s="195"/>
      <c r="G33" s="195">
        <v>2234543.96</v>
      </c>
      <c r="H33" s="195"/>
      <c r="I33" s="195"/>
      <c r="J33" s="195"/>
      <c r="K33" s="196">
        <f t="shared" si="0"/>
        <v>2234543.96</v>
      </c>
      <c r="L33" s="195"/>
      <c r="M33" s="196">
        <f t="shared" si="1"/>
        <v>2234543.96</v>
      </c>
    </row>
    <row r="34" spans="1:13" ht="21" customHeight="1">
      <c r="A34" s="379" t="s">
        <v>233</v>
      </c>
      <c r="B34" s="380"/>
      <c r="C34" s="380"/>
      <c r="D34" s="4">
        <v>28</v>
      </c>
      <c r="E34" s="195"/>
      <c r="F34" s="195"/>
      <c r="G34" s="195"/>
      <c r="H34" s="195"/>
      <c r="I34" s="195"/>
      <c r="J34" s="195"/>
      <c r="K34" s="196">
        <f t="shared" si="0"/>
        <v>0</v>
      </c>
      <c r="L34" s="195"/>
      <c r="M34" s="196">
        <f t="shared" si="1"/>
        <v>0</v>
      </c>
    </row>
    <row r="35" spans="1:13" ht="33.75" customHeight="1">
      <c r="A35" s="381" t="s">
        <v>329</v>
      </c>
      <c r="B35" s="380"/>
      <c r="C35" s="380"/>
      <c r="D35" s="4">
        <v>29</v>
      </c>
      <c r="E35" s="196">
        <f t="shared" ref="E35:H35" si="8">SUM(E36:E39)</f>
        <v>0</v>
      </c>
      <c r="F35" s="196">
        <f t="shared" si="8"/>
        <v>0</v>
      </c>
      <c r="G35" s="196">
        <f t="shared" si="8"/>
        <v>0</v>
      </c>
      <c r="H35" s="196">
        <f t="shared" si="8"/>
        <v>0</v>
      </c>
      <c r="I35" s="196">
        <f>SUM(I36:I39)</f>
        <v>51110716</v>
      </c>
      <c r="J35" s="196">
        <f>SUM(J36:J39)</f>
        <v>-51110716</v>
      </c>
      <c r="K35" s="196">
        <f t="shared" si="0"/>
        <v>0</v>
      </c>
      <c r="L35" s="196">
        <f>SUM(L36:L39)</f>
        <v>0</v>
      </c>
      <c r="M35" s="196">
        <f t="shared" si="1"/>
        <v>0</v>
      </c>
    </row>
    <row r="36" spans="1:13" ht="26.25" customHeight="1">
      <c r="A36" s="379" t="s">
        <v>275</v>
      </c>
      <c r="B36" s="380"/>
      <c r="C36" s="380"/>
      <c r="D36" s="4">
        <v>30</v>
      </c>
      <c r="E36" s="195"/>
      <c r="F36" s="195"/>
      <c r="G36" s="195"/>
      <c r="H36" s="195"/>
      <c r="I36" s="195"/>
      <c r="J36" s="195"/>
      <c r="K36" s="196">
        <f t="shared" si="0"/>
        <v>0</v>
      </c>
      <c r="L36" s="195"/>
      <c r="M36" s="196">
        <f t="shared" si="1"/>
        <v>0</v>
      </c>
    </row>
    <row r="37" spans="1:13">
      <c r="A37" s="379" t="s">
        <v>276</v>
      </c>
      <c r="B37" s="380"/>
      <c r="C37" s="380"/>
      <c r="D37" s="4">
        <v>31</v>
      </c>
      <c r="E37" s="195"/>
      <c r="F37" s="195"/>
      <c r="G37" s="195"/>
      <c r="H37" s="195"/>
      <c r="I37" s="195"/>
      <c r="J37" s="195"/>
      <c r="K37" s="196">
        <f t="shared" si="0"/>
        <v>0</v>
      </c>
      <c r="L37" s="195"/>
      <c r="M37" s="196">
        <f t="shared" si="1"/>
        <v>0</v>
      </c>
    </row>
    <row r="38" spans="1:13">
      <c r="A38" s="379" t="s">
        <v>277</v>
      </c>
      <c r="B38" s="380"/>
      <c r="C38" s="380"/>
      <c r="D38" s="4">
        <v>32</v>
      </c>
      <c r="E38" s="195"/>
      <c r="F38" s="195"/>
      <c r="G38" s="195"/>
      <c r="H38" s="195"/>
      <c r="I38" s="195"/>
      <c r="J38" s="195"/>
      <c r="K38" s="196">
        <f t="shared" si="0"/>
        <v>0</v>
      </c>
      <c r="L38" s="195"/>
      <c r="M38" s="196">
        <f t="shared" si="1"/>
        <v>0</v>
      </c>
    </row>
    <row r="39" spans="1:13">
      <c r="A39" s="379" t="s">
        <v>89</v>
      </c>
      <c r="B39" s="380"/>
      <c r="C39" s="380"/>
      <c r="D39" s="4">
        <v>33</v>
      </c>
      <c r="E39" s="195"/>
      <c r="F39" s="195"/>
      <c r="G39" s="195"/>
      <c r="H39" s="195"/>
      <c r="I39" s="195">
        <v>51110716</v>
      </c>
      <c r="J39" s="195">
        <v>-51110716</v>
      </c>
      <c r="K39" s="196">
        <f t="shared" si="0"/>
        <v>0</v>
      </c>
      <c r="L39" s="195"/>
      <c r="M39" s="196">
        <f t="shared" si="1"/>
        <v>0</v>
      </c>
    </row>
    <row r="40" spans="1:13" ht="48.75" customHeight="1">
      <c r="A40" s="382" t="s">
        <v>330</v>
      </c>
      <c r="B40" s="383"/>
      <c r="C40" s="383"/>
      <c r="D40" s="15">
        <v>34</v>
      </c>
      <c r="E40" s="249">
        <f t="shared" ref="E40:J40" si="9">E27+E28+E35</f>
        <v>50000000</v>
      </c>
      <c r="F40" s="249">
        <f t="shared" si="9"/>
        <v>0</v>
      </c>
      <c r="G40" s="249">
        <f t="shared" si="9"/>
        <v>346309240.88999999</v>
      </c>
      <c r="H40" s="249">
        <f t="shared" si="9"/>
        <v>138761535.25999999</v>
      </c>
      <c r="I40" s="249">
        <f t="shared" si="9"/>
        <v>339907152.16999996</v>
      </c>
      <c r="J40" s="249">
        <f t="shared" si="9"/>
        <v>21686794.829999998</v>
      </c>
      <c r="K40" s="249">
        <f t="shared" si="0"/>
        <v>896664723.14999998</v>
      </c>
      <c r="L40" s="249">
        <f>L27+L28+L35</f>
        <v>0</v>
      </c>
      <c r="M40" s="249">
        <f t="shared" si="1"/>
        <v>896664723.14999998</v>
      </c>
    </row>
    <row r="42" spans="1:13">
      <c r="K42" s="250"/>
    </row>
    <row r="44" spans="1:13">
      <c r="E44" s="224"/>
      <c r="F44" s="224"/>
      <c r="G44" s="224"/>
      <c r="H44" s="224"/>
      <c r="I44" s="224"/>
      <c r="J44" s="224"/>
      <c r="K44" s="224"/>
    </row>
  </sheetData>
  <mergeCells count="43">
    <mergeCell ref="A15:C15"/>
    <mergeCell ref="A8:C8"/>
    <mergeCell ref="A9:C9"/>
    <mergeCell ref="A10:C10"/>
    <mergeCell ref="A11:C11"/>
    <mergeCell ref="L4:L5"/>
    <mergeCell ref="M4:M5"/>
    <mergeCell ref="E4:K4"/>
    <mergeCell ref="L3:M3"/>
    <mergeCell ref="A14:C14"/>
    <mergeCell ref="A1:K1"/>
    <mergeCell ref="A2:K2"/>
    <mergeCell ref="A12:C12"/>
    <mergeCell ref="A13:C13"/>
    <mergeCell ref="A6:C6"/>
    <mergeCell ref="A7:C7"/>
    <mergeCell ref="A4:C5"/>
    <mergeCell ref="D4:D5"/>
    <mergeCell ref="A29:C29"/>
    <mergeCell ref="A30:C30"/>
    <mergeCell ref="A31:C31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2:C32"/>
    <mergeCell ref="A33:C33"/>
    <mergeCell ref="A34:C34"/>
    <mergeCell ref="A35:C35"/>
    <mergeCell ref="A40:C40"/>
    <mergeCell ref="A36:C36"/>
    <mergeCell ref="A37:C37"/>
    <mergeCell ref="A38:C38"/>
    <mergeCell ref="A39:C39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A1:L30"/>
  <sheetViews>
    <sheetView view="pageBreakPreview" zoomScale="110" zoomScaleSheetLayoutView="110" workbookViewId="0">
      <selection activeCell="A27" sqref="A27"/>
    </sheetView>
  </sheetViews>
  <sheetFormatPr defaultRowHeight="12"/>
  <cols>
    <col min="1" max="16384" width="9.140625" style="53"/>
  </cols>
  <sheetData>
    <row r="1" spans="1:10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0" ht="15.75">
      <c r="A2" s="400" t="s">
        <v>322</v>
      </c>
      <c r="B2" s="400"/>
      <c r="C2" s="400"/>
      <c r="D2" s="400"/>
      <c r="E2" s="400"/>
      <c r="F2" s="400"/>
      <c r="G2" s="400"/>
      <c r="H2" s="400"/>
      <c r="I2" s="400"/>
      <c r="J2" s="400"/>
    </row>
    <row r="3" spans="1:10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0" s="214" customFormat="1" ht="12.75" customHeight="1">
      <c r="A4" s="212" t="s">
        <v>407</v>
      </c>
      <c r="B4" s="212"/>
      <c r="C4" s="212"/>
      <c r="D4" s="212"/>
      <c r="E4" s="212"/>
      <c r="F4" s="212"/>
      <c r="G4" s="213"/>
      <c r="H4" s="213"/>
      <c r="I4" s="213"/>
      <c r="J4" s="213"/>
    </row>
    <row r="5" spans="1:10" s="214" customFormat="1" ht="12.75" customHeight="1">
      <c r="A5" s="212" t="s">
        <v>410</v>
      </c>
      <c r="B5" s="212"/>
      <c r="C5" s="212"/>
      <c r="D5" s="212"/>
      <c r="E5" s="212"/>
      <c r="F5" s="212"/>
      <c r="G5" s="213"/>
      <c r="H5" s="213"/>
      <c r="I5" s="213"/>
      <c r="J5" s="213"/>
    </row>
    <row r="6" spans="1:10" s="214" customFormat="1" ht="12.75" customHeight="1">
      <c r="A6" s="212" t="s">
        <v>417</v>
      </c>
      <c r="B6" s="212"/>
      <c r="C6" s="212"/>
      <c r="D6" s="212"/>
      <c r="E6" s="212"/>
      <c r="F6" s="212"/>
      <c r="G6" s="213"/>
      <c r="H6" s="213"/>
      <c r="I6" s="213"/>
      <c r="J6" s="213"/>
    </row>
    <row r="7" spans="1:10" s="214" customFormat="1" ht="12.75" customHeight="1">
      <c r="A7" s="212" t="s">
        <v>408</v>
      </c>
      <c r="B7" s="212"/>
      <c r="C7" s="212"/>
      <c r="D7" s="212"/>
      <c r="E7" s="212"/>
      <c r="F7" s="212"/>
      <c r="G7" s="213"/>
      <c r="H7" s="213"/>
      <c r="I7" s="213"/>
      <c r="J7" s="213"/>
    </row>
    <row r="8" spans="1:10" s="217" customFormat="1" ht="12.75" customHeight="1">
      <c r="A8" s="215"/>
      <c r="B8" s="216"/>
      <c r="C8" s="216"/>
      <c r="D8" s="216"/>
      <c r="E8" s="216"/>
      <c r="F8" s="216"/>
      <c r="G8" s="213"/>
      <c r="H8" s="213"/>
      <c r="I8" s="213"/>
      <c r="J8" s="213"/>
    </row>
    <row r="9" spans="1:10" s="217" customFormat="1" ht="12.75" customHeight="1">
      <c r="A9" s="212" t="s">
        <v>409</v>
      </c>
      <c r="B9" s="212"/>
      <c r="C9" s="212"/>
      <c r="D9" s="212"/>
      <c r="E9" s="212"/>
      <c r="F9" s="212"/>
      <c r="G9" s="213"/>
      <c r="H9" s="213"/>
      <c r="I9" s="213"/>
      <c r="J9" s="213"/>
    </row>
    <row r="10" spans="1:10" s="217" customFormat="1">
      <c r="A10" s="212" t="s">
        <v>418</v>
      </c>
      <c r="B10" s="215"/>
      <c r="C10" s="215"/>
      <c r="D10" s="215"/>
      <c r="E10" s="212"/>
      <c r="F10" s="215"/>
      <c r="G10" s="218"/>
      <c r="H10" s="218"/>
      <c r="I10" s="218"/>
      <c r="J10" s="218"/>
    </row>
    <row r="11" spans="1:10" s="217" customFormat="1">
      <c r="A11" s="215"/>
      <c r="B11" s="216"/>
      <c r="C11" s="216"/>
      <c r="D11" s="216"/>
      <c r="E11" s="216"/>
      <c r="F11" s="216"/>
      <c r="G11" s="218"/>
      <c r="H11" s="218"/>
      <c r="I11" s="218"/>
      <c r="J11" s="218"/>
    </row>
    <row r="12" spans="1:10" s="217" customFormat="1">
      <c r="A12" s="212" t="s">
        <v>396</v>
      </c>
      <c r="B12" s="216"/>
      <c r="C12" s="216"/>
      <c r="D12" s="216"/>
      <c r="E12" s="216"/>
      <c r="F12" s="216"/>
      <c r="G12" s="218"/>
      <c r="H12" s="218"/>
      <c r="I12" s="218"/>
      <c r="J12" s="218"/>
    </row>
    <row r="13" spans="1:10" s="217" customFormat="1">
      <c r="A13" s="215"/>
      <c r="B13" s="216"/>
      <c r="C13" s="216"/>
      <c r="D13" s="216"/>
      <c r="E13" s="216"/>
      <c r="F13" s="216"/>
      <c r="G13" s="218"/>
      <c r="H13" s="218"/>
      <c r="I13" s="218"/>
      <c r="J13" s="218"/>
    </row>
    <row r="14" spans="1:10" s="217" customFormat="1">
      <c r="A14" s="212" t="s">
        <v>397</v>
      </c>
      <c r="B14" s="212"/>
      <c r="C14" s="212"/>
      <c r="D14" s="212"/>
      <c r="E14" s="212"/>
      <c r="F14" s="212"/>
      <c r="G14" s="218"/>
      <c r="H14" s="218"/>
      <c r="I14" s="218"/>
      <c r="J14" s="218"/>
    </row>
    <row r="15" spans="1:10" s="217" customFormat="1">
      <c r="A15" s="212" t="s">
        <v>411</v>
      </c>
      <c r="B15" s="212"/>
      <c r="C15" s="212"/>
      <c r="D15" s="212"/>
      <c r="E15" s="212"/>
      <c r="F15" s="212"/>
      <c r="G15" s="218"/>
      <c r="H15" s="218"/>
      <c r="I15" s="218"/>
      <c r="J15" s="218"/>
    </row>
    <row r="16" spans="1:10" s="214" customFormat="1">
      <c r="A16" s="212" t="s">
        <v>412</v>
      </c>
      <c r="B16" s="212"/>
      <c r="C16" s="212"/>
      <c r="D16" s="212"/>
      <c r="E16" s="212"/>
      <c r="F16" s="212"/>
      <c r="G16" s="218"/>
      <c r="H16" s="218"/>
      <c r="I16" s="218"/>
      <c r="J16" s="218"/>
    </row>
    <row r="17" spans="1:12" s="217" customFormat="1">
      <c r="A17" s="212" t="s">
        <v>413</v>
      </c>
      <c r="B17" s="212"/>
      <c r="C17" s="212"/>
      <c r="D17" s="212"/>
      <c r="E17" s="212"/>
      <c r="F17" s="212"/>
      <c r="G17" s="218"/>
      <c r="H17" s="218"/>
      <c r="I17" s="218"/>
      <c r="J17" s="218"/>
    </row>
    <row r="18" spans="1:12" s="214" customFormat="1">
      <c r="A18" s="215"/>
      <c r="B18" s="216"/>
      <c r="C18" s="216"/>
      <c r="D18" s="216"/>
      <c r="E18" s="216"/>
      <c r="F18" s="216"/>
      <c r="G18" s="218"/>
      <c r="H18" s="218"/>
      <c r="I18" s="218"/>
      <c r="J18" s="218"/>
    </row>
    <row r="19" spans="1:12" s="214" customFormat="1">
      <c r="A19" s="215"/>
      <c r="B19" s="216"/>
      <c r="C19" s="216"/>
      <c r="D19" s="216"/>
      <c r="E19" s="216"/>
      <c r="F19" s="216"/>
      <c r="G19" s="218"/>
      <c r="H19" s="218"/>
      <c r="I19" s="218"/>
      <c r="J19" s="218"/>
    </row>
    <row r="20" spans="1:12" s="214" customFormat="1">
      <c r="A20" s="212" t="s">
        <v>414</v>
      </c>
      <c r="B20" s="212"/>
      <c r="C20" s="212"/>
      <c r="D20" s="212"/>
      <c r="E20" s="212"/>
      <c r="F20" s="212"/>
      <c r="G20" s="218"/>
      <c r="H20" s="218"/>
      <c r="I20" s="218"/>
      <c r="J20" s="218"/>
      <c r="L20" s="219"/>
    </row>
    <row r="21" spans="1:12" s="214" customFormat="1">
      <c r="A21" s="212" t="s">
        <v>398</v>
      </c>
      <c r="B21" s="212"/>
      <c r="C21" s="212"/>
      <c r="D21" s="212"/>
      <c r="E21" s="212"/>
      <c r="F21" s="212"/>
      <c r="G21" s="218"/>
      <c r="H21" s="218"/>
      <c r="I21" s="218"/>
      <c r="J21" s="218"/>
    </row>
    <row r="22" spans="1:12" s="217" customFormat="1">
      <c r="A22" s="215"/>
      <c r="B22" s="216"/>
      <c r="C22" s="216"/>
      <c r="D22" s="216"/>
      <c r="E22" s="216"/>
      <c r="F22" s="216"/>
      <c r="G22" s="218"/>
      <c r="H22" s="218"/>
      <c r="I22" s="218"/>
      <c r="J22" s="218"/>
    </row>
    <row r="23" spans="1:12" s="217" customFormat="1">
      <c r="A23" s="212" t="s">
        <v>399</v>
      </c>
      <c r="B23" s="212"/>
      <c r="C23" s="212"/>
      <c r="D23" s="212"/>
      <c r="E23" s="212"/>
      <c r="F23" s="212"/>
      <c r="G23" s="218"/>
      <c r="H23" s="218"/>
      <c r="I23" s="218"/>
      <c r="J23" s="218"/>
    </row>
    <row r="24" spans="1:12" s="217" customFormat="1">
      <c r="A24" s="212" t="s">
        <v>415</v>
      </c>
      <c r="B24" s="212"/>
      <c r="C24" s="212"/>
      <c r="D24" s="212"/>
      <c r="E24" s="212"/>
      <c r="F24" s="212"/>
      <c r="G24" s="218"/>
      <c r="H24" s="218"/>
      <c r="I24" s="218"/>
      <c r="J24" s="218"/>
    </row>
    <row r="25" spans="1:12" s="214" customFormat="1">
      <c r="A25" s="215"/>
      <c r="B25" s="215"/>
      <c r="C25" s="215"/>
      <c r="D25" s="215"/>
      <c r="E25" s="215"/>
      <c r="F25" s="215"/>
      <c r="G25" s="218"/>
      <c r="H25" s="218"/>
      <c r="I25" s="217"/>
      <c r="J25" s="218"/>
    </row>
    <row r="26" spans="1:12" s="214" customFormat="1">
      <c r="A26" s="212" t="s">
        <v>419</v>
      </c>
      <c r="B26" s="212"/>
      <c r="C26" s="212"/>
      <c r="D26" s="212"/>
      <c r="E26" s="212"/>
      <c r="F26" s="212"/>
      <c r="G26" s="218"/>
      <c r="H26" s="218"/>
      <c r="I26" s="218"/>
      <c r="J26" s="218"/>
    </row>
    <row r="27" spans="1:12" s="214" customFormat="1">
      <c r="A27" s="212" t="s">
        <v>416</v>
      </c>
      <c r="B27" s="212"/>
      <c r="C27" s="212"/>
      <c r="D27" s="212"/>
      <c r="E27" s="212"/>
      <c r="F27" s="212"/>
      <c r="G27" s="218"/>
      <c r="H27" s="218"/>
      <c r="I27" s="218"/>
      <c r="J27" s="218"/>
    </row>
    <row r="28" spans="1:12" s="214" customFormat="1">
      <c r="A28" s="215"/>
      <c r="B28" s="215"/>
      <c r="C28" s="215"/>
      <c r="D28" s="215"/>
      <c r="E28" s="215"/>
      <c r="F28" s="215"/>
      <c r="G28" s="217"/>
      <c r="H28" s="217"/>
      <c r="I28" s="217"/>
      <c r="J28" s="217"/>
    </row>
    <row r="29" spans="1:12" s="214" customFormat="1">
      <c r="A29" s="215"/>
      <c r="B29" s="215"/>
      <c r="C29" s="215"/>
      <c r="D29" s="215"/>
      <c r="E29" s="215"/>
      <c r="F29" s="215"/>
      <c r="G29" s="217"/>
      <c r="H29" s="217"/>
      <c r="I29" s="217"/>
      <c r="J29" s="217"/>
    </row>
    <row r="30" spans="1:12" s="214" customFormat="1">
      <c r="A30" s="212" t="s">
        <v>400</v>
      </c>
      <c r="B30" s="212"/>
      <c r="C30" s="212"/>
      <c r="D30" s="212"/>
      <c r="E30" s="212"/>
      <c r="F30" s="212"/>
      <c r="G30" s="217"/>
      <c r="H30" s="217"/>
      <c r="I30" s="217"/>
      <c r="J30" s="217"/>
    </row>
  </sheetData>
  <mergeCells count="1">
    <mergeCell ref="A2:J2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OPCI PODACI</vt:lpstr>
      <vt:lpstr>Bilanca</vt:lpstr>
      <vt:lpstr>RDG-tekuće</vt:lpstr>
      <vt:lpstr>RDG-kumulativno</vt:lpstr>
      <vt:lpstr>NT</vt:lpstr>
      <vt:lpstr>PK</vt:lpstr>
      <vt:lpstr>BILJEŠKE </vt:lpstr>
      <vt:lpstr>'BILJEŠKE '!Print_Area</vt:lpstr>
      <vt:lpstr>'OPCI PODACI'!Print_Area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Dražena Berković</cp:lastModifiedBy>
  <cp:lastPrinted>2017-01-30T15:34:26Z</cp:lastPrinted>
  <dcterms:created xsi:type="dcterms:W3CDTF">2008-10-17T11:51:54Z</dcterms:created>
  <dcterms:modified xsi:type="dcterms:W3CDTF">2017-04-29T11:57:43Z</dcterms:modified>
</cp:coreProperties>
</file>