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K74" i="21"/>
  <c r="K87"/>
  <c r="H86" l="1"/>
  <c r="H85"/>
  <c r="K87" i="27"/>
  <c r="H87"/>
  <c r="K18"/>
  <c r="H87" i="21"/>
  <c r="H96" s="1"/>
  <c r="H111" i="20"/>
  <c r="G8"/>
  <c r="G7" i="27" l="1"/>
  <c r="H7"/>
  <c r="J7"/>
  <c r="K7"/>
  <c r="L7" s="1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I18" s="1"/>
  <c r="J18"/>
  <c r="J16"/>
  <c r="L18"/>
  <c r="I19"/>
  <c r="L19"/>
  <c r="I20"/>
  <c r="L20"/>
  <c r="I21"/>
  <c r="L21"/>
  <c r="I22"/>
  <c r="L22"/>
  <c r="I23"/>
  <c r="L23"/>
  <c r="G24"/>
  <c r="G16" s="1"/>
  <c r="G78" s="1"/>
  <c r="G82" s="1"/>
  <c r="G96" s="1"/>
  <c r="H24"/>
  <c r="H16" s="1"/>
  <c r="J24"/>
  <c r="K24"/>
  <c r="L24" s="1"/>
  <c r="I25"/>
  <c r="L25"/>
  <c r="I26"/>
  <c r="L26"/>
  <c r="I27"/>
  <c r="L27"/>
  <c r="I28"/>
  <c r="L28"/>
  <c r="I29"/>
  <c r="L29"/>
  <c r="I30"/>
  <c r="L30"/>
  <c r="I31"/>
  <c r="L31"/>
  <c r="I32"/>
  <c r="L32"/>
  <c r="G34"/>
  <c r="G33"/>
  <c r="H34"/>
  <c r="J34"/>
  <c r="J33" s="1"/>
  <c r="J78" s="1"/>
  <c r="J82" s="1"/>
  <c r="J96" s="1"/>
  <c r="K34"/>
  <c r="I35"/>
  <c r="L35"/>
  <c r="I36"/>
  <c r="L36"/>
  <c r="I37"/>
  <c r="L37"/>
  <c r="G38"/>
  <c r="H38"/>
  <c r="I38" s="1"/>
  <c r="J38"/>
  <c r="L38" s="1"/>
  <c r="K38"/>
  <c r="I39"/>
  <c r="L39"/>
  <c r="I40"/>
  <c r="L40"/>
  <c r="I41"/>
  <c r="L41"/>
  <c r="G43"/>
  <c r="G42" s="1"/>
  <c r="I42" s="1"/>
  <c r="H43"/>
  <c r="J43"/>
  <c r="J42" s="1"/>
  <c r="K43"/>
  <c r="I44"/>
  <c r="L44"/>
  <c r="I45"/>
  <c r="L45"/>
  <c r="G46"/>
  <c r="I46" s="1"/>
  <c r="H46"/>
  <c r="J46"/>
  <c r="K46"/>
  <c r="I47"/>
  <c r="L47"/>
  <c r="I48"/>
  <c r="L48"/>
  <c r="I49"/>
  <c r="L49"/>
  <c r="G50"/>
  <c r="I50" s="1"/>
  <c r="H50"/>
  <c r="J50"/>
  <c r="K50"/>
  <c r="L50" s="1"/>
  <c r="I51"/>
  <c r="L51"/>
  <c r="I52"/>
  <c r="L52"/>
  <c r="I53"/>
  <c r="L53"/>
  <c r="G54"/>
  <c r="H54"/>
  <c r="J54"/>
  <c r="K54"/>
  <c r="L54"/>
  <c r="I55"/>
  <c r="L55"/>
  <c r="I56"/>
  <c r="L56"/>
  <c r="G58"/>
  <c r="G57"/>
  <c r="H58"/>
  <c r="J58"/>
  <c r="J57" s="1"/>
  <c r="K58"/>
  <c r="I59"/>
  <c r="L59"/>
  <c r="I60"/>
  <c r="L60"/>
  <c r="I61"/>
  <c r="L61"/>
  <c r="G62"/>
  <c r="H62"/>
  <c r="I62" s="1"/>
  <c r="J62"/>
  <c r="K62"/>
  <c r="L62" s="1"/>
  <c r="I63"/>
  <c r="L63"/>
  <c r="I64"/>
  <c r="L64"/>
  <c r="I65"/>
  <c r="L65"/>
  <c r="G66"/>
  <c r="H66"/>
  <c r="I66" s="1"/>
  <c r="J66"/>
  <c r="K66"/>
  <c r="L66" s="1"/>
  <c r="I67"/>
  <c r="L67"/>
  <c r="I68"/>
  <c r="L68"/>
  <c r="I69"/>
  <c r="L69"/>
  <c r="I70"/>
  <c r="L70"/>
  <c r="I71"/>
  <c r="L71"/>
  <c r="I72"/>
  <c r="L72"/>
  <c r="I73"/>
  <c r="L73"/>
  <c r="G74"/>
  <c r="H74"/>
  <c r="I74" s="1"/>
  <c r="J74"/>
  <c r="K74"/>
  <c r="L74" s="1"/>
  <c r="I75"/>
  <c r="L75"/>
  <c r="I76"/>
  <c r="L76"/>
  <c r="I77"/>
  <c r="L77"/>
  <c r="G79"/>
  <c r="H79"/>
  <c r="I79" s="1"/>
  <c r="J79"/>
  <c r="K79"/>
  <c r="L79" s="1"/>
  <c r="I80"/>
  <c r="L80"/>
  <c r="I81"/>
  <c r="L81"/>
  <c r="I83"/>
  <c r="L83"/>
  <c r="I84"/>
  <c r="L84"/>
  <c r="G87"/>
  <c r="I87"/>
  <c r="J87"/>
  <c r="L87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/>
  <c r="F35"/>
  <c r="G27"/>
  <c r="G30"/>
  <c r="G28" s="1"/>
  <c r="G40" s="1"/>
  <c r="G35"/>
  <c r="H27"/>
  <c r="H40" s="1"/>
  <c r="H30"/>
  <c r="H28"/>
  <c r="H35"/>
  <c r="I27"/>
  <c r="K27" s="1"/>
  <c r="M27" s="1"/>
  <c r="I30"/>
  <c r="I28"/>
  <c r="I35"/>
  <c r="J27"/>
  <c r="J30"/>
  <c r="J28" s="1"/>
  <c r="J35"/>
  <c r="L27"/>
  <c r="L30"/>
  <c r="L28"/>
  <c r="L40"/>
  <c r="L35"/>
  <c r="K39"/>
  <c r="M39"/>
  <c r="K38"/>
  <c r="M38" s="1"/>
  <c r="K37"/>
  <c r="M37"/>
  <c r="K36"/>
  <c r="M36"/>
  <c r="K34"/>
  <c r="M34"/>
  <c r="K33"/>
  <c r="M33" s="1"/>
  <c r="K32"/>
  <c r="M32" s="1"/>
  <c r="K31"/>
  <c r="M31" s="1"/>
  <c r="K29"/>
  <c r="M29"/>
  <c r="K26"/>
  <c r="M26"/>
  <c r="K25"/>
  <c r="M25"/>
  <c r="K24"/>
  <c r="M24"/>
  <c r="E10"/>
  <c r="E13"/>
  <c r="E11" s="1"/>
  <c r="E18"/>
  <c r="K18" s="1"/>
  <c r="M18" s="1"/>
  <c r="F10"/>
  <c r="F13"/>
  <c r="F18"/>
  <c r="G10"/>
  <c r="G13"/>
  <c r="G11" s="1"/>
  <c r="G18"/>
  <c r="H10"/>
  <c r="H13"/>
  <c r="H11" s="1"/>
  <c r="H23" s="1"/>
  <c r="H18"/>
  <c r="I10"/>
  <c r="I13"/>
  <c r="I11" s="1"/>
  <c r="I18"/>
  <c r="J10"/>
  <c r="J13"/>
  <c r="J11" s="1"/>
  <c r="J23" s="1"/>
  <c r="J18"/>
  <c r="L10"/>
  <c r="L23"/>
  <c r="L13"/>
  <c r="L11"/>
  <c r="L18"/>
  <c r="K22"/>
  <c r="M22"/>
  <c r="K21"/>
  <c r="M21"/>
  <c r="K20"/>
  <c r="M20"/>
  <c r="K19"/>
  <c r="M19"/>
  <c r="K17"/>
  <c r="M17" s="1"/>
  <c r="K16"/>
  <c r="M16" s="1"/>
  <c r="K15"/>
  <c r="M15" s="1"/>
  <c r="K14"/>
  <c r="M14" s="1"/>
  <c r="K12"/>
  <c r="M12"/>
  <c r="K9"/>
  <c r="M9"/>
  <c r="K8"/>
  <c r="M8"/>
  <c r="K7"/>
  <c r="M7"/>
  <c r="K9" i="22"/>
  <c r="K7" s="1"/>
  <c r="K18"/>
  <c r="K37"/>
  <c r="K52"/>
  <c r="J9"/>
  <c r="J7" s="1"/>
  <c r="J18"/>
  <c r="J37"/>
  <c r="J52"/>
  <c r="L99" i="21"/>
  <c r="I99"/>
  <c r="I98"/>
  <c r="L97"/>
  <c r="I97"/>
  <c r="J7"/>
  <c r="J18"/>
  <c r="J24"/>
  <c r="J16"/>
  <c r="J34"/>
  <c r="J38"/>
  <c r="J43"/>
  <c r="J46"/>
  <c r="J42"/>
  <c r="J50"/>
  <c r="J54"/>
  <c r="J58"/>
  <c r="J62"/>
  <c r="J66"/>
  <c r="J74"/>
  <c r="J79"/>
  <c r="J87"/>
  <c r="K7"/>
  <c r="K18"/>
  <c r="K24"/>
  <c r="K34"/>
  <c r="L34" s="1"/>
  <c r="K38"/>
  <c r="K43"/>
  <c r="K46"/>
  <c r="K42"/>
  <c r="K50"/>
  <c r="K54"/>
  <c r="K58"/>
  <c r="K62"/>
  <c r="K66"/>
  <c r="K79"/>
  <c r="L87"/>
  <c r="G7"/>
  <c r="G18"/>
  <c r="G24"/>
  <c r="G16"/>
  <c r="G34"/>
  <c r="G38"/>
  <c r="G33"/>
  <c r="G43"/>
  <c r="G46"/>
  <c r="G42"/>
  <c r="I42"/>
  <c r="G50"/>
  <c r="G54"/>
  <c r="G58"/>
  <c r="G62"/>
  <c r="G57"/>
  <c r="G66"/>
  <c r="G74"/>
  <c r="G79"/>
  <c r="G87"/>
  <c r="H7"/>
  <c r="H18"/>
  <c r="H24"/>
  <c r="H16"/>
  <c r="H34"/>
  <c r="I34" s="1"/>
  <c r="H38"/>
  <c r="I38" s="1"/>
  <c r="H43"/>
  <c r="H46"/>
  <c r="H42"/>
  <c r="H50"/>
  <c r="H54"/>
  <c r="I54" s="1"/>
  <c r="H58"/>
  <c r="H62"/>
  <c r="I62" s="1"/>
  <c r="H66"/>
  <c r="I66" s="1"/>
  <c r="H74"/>
  <c r="I74" s="1"/>
  <c r="H79"/>
  <c r="I79" s="1"/>
  <c r="I87"/>
  <c r="L95"/>
  <c r="I95"/>
  <c r="L94"/>
  <c r="I94"/>
  <c r="L93"/>
  <c r="I93"/>
  <c r="L92"/>
  <c r="I92"/>
  <c r="L91"/>
  <c r="I91"/>
  <c r="L90"/>
  <c r="I90"/>
  <c r="L89"/>
  <c r="I89"/>
  <c r="L88"/>
  <c r="I88"/>
  <c r="I86"/>
  <c r="I85"/>
  <c r="L84"/>
  <c r="I84"/>
  <c r="L83"/>
  <c r="I83"/>
  <c r="L81"/>
  <c r="I81"/>
  <c r="L80"/>
  <c r="I80"/>
  <c r="L79"/>
  <c r="L77"/>
  <c r="I77"/>
  <c r="L76"/>
  <c r="I76"/>
  <c r="L75"/>
  <c r="I75"/>
  <c r="L74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I58"/>
  <c r="L56"/>
  <c r="I56"/>
  <c r="L55"/>
  <c r="I55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I43"/>
  <c r="L41"/>
  <c r="I41"/>
  <c r="L40"/>
  <c r="I40"/>
  <c r="L39"/>
  <c r="I39"/>
  <c r="L37"/>
  <c r="I37"/>
  <c r="L36"/>
  <c r="I36"/>
  <c r="L35"/>
  <c r="I35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I18"/>
  <c r="L17"/>
  <c r="I17"/>
  <c r="L15"/>
  <c r="I15"/>
  <c r="L14"/>
  <c r="I14"/>
  <c r="L13"/>
  <c r="I13"/>
  <c r="L12"/>
  <c r="I12"/>
  <c r="L11"/>
  <c r="I11"/>
  <c r="L10"/>
  <c r="I10"/>
  <c r="L9"/>
  <c r="I9"/>
  <c r="L8"/>
  <c r="I8"/>
  <c r="L7"/>
  <c r="I7"/>
  <c r="L132" i="20"/>
  <c r="I132"/>
  <c r="L131"/>
  <c r="I131"/>
  <c r="J130"/>
  <c r="K130"/>
  <c r="L130"/>
  <c r="G130"/>
  <c r="H130"/>
  <c r="I130"/>
  <c r="L128"/>
  <c r="I128"/>
  <c r="J80"/>
  <c r="J85"/>
  <c r="J89"/>
  <c r="J93"/>
  <c r="J96"/>
  <c r="J79"/>
  <c r="J100"/>
  <c r="J108"/>
  <c r="L108"/>
  <c r="J111"/>
  <c r="J115"/>
  <c r="J119"/>
  <c r="J124"/>
  <c r="K80"/>
  <c r="K85"/>
  <c r="L85" s="1"/>
  <c r="K89"/>
  <c r="L89" s="1"/>
  <c r="K93"/>
  <c r="L93" s="1"/>
  <c r="K96"/>
  <c r="L96" s="1"/>
  <c r="K100"/>
  <c r="L100" s="1"/>
  <c r="K108"/>
  <c r="K111"/>
  <c r="L111" s="1"/>
  <c r="K115"/>
  <c r="L115"/>
  <c r="K119"/>
  <c r="L119"/>
  <c r="K124"/>
  <c r="L124" s="1"/>
  <c r="G80"/>
  <c r="G85"/>
  <c r="G89"/>
  <c r="G93"/>
  <c r="G96"/>
  <c r="G100"/>
  <c r="G108"/>
  <c r="G111"/>
  <c r="G115"/>
  <c r="G119"/>
  <c r="G124"/>
  <c r="H80"/>
  <c r="H85"/>
  <c r="H89"/>
  <c r="I89"/>
  <c r="H93"/>
  <c r="H96"/>
  <c r="H100"/>
  <c r="I100" s="1"/>
  <c r="H108"/>
  <c r="I111"/>
  <c r="H115"/>
  <c r="I115" s="1"/>
  <c r="H119"/>
  <c r="I119" s="1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I108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I93"/>
  <c r="L92"/>
  <c r="I92"/>
  <c r="L91"/>
  <c r="I91"/>
  <c r="L90"/>
  <c r="I90"/>
  <c r="L88"/>
  <c r="I88"/>
  <c r="L87"/>
  <c r="I87"/>
  <c r="L86"/>
  <c r="I86"/>
  <c r="I85"/>
  <c r="L84"/>
  <c r="I84"/>
  <c r="L83"/>
  <c r="I83"/>
  <c r="L82"/>
  <c r="I82"/>
  <c r="L81"/>
  <c r="I81"/>
  <c r="L77"/>
  <c r="I77"/>
  <c r="J8"/>
  <c r="J11"/>
  <c r="J14"/>
  <c r="J20"/>
  <c r="J25"/>
  <c r="J28"/>
  <c r="J33"/>
  <c r="J39"/>
  <c r="J24"/>
  <c r="J45"/>
  <c r="J53"/>
  <c r="J57"/>
  <c r="J61"/>
  <c r="J56"/>
  <c r="J66"/>
  <c r="J65"/>
  <c r="J72"/>
  <c r="K8"/>
  <c r="K11"/>
  <c r="L11" s="1"/>
  <c r="K14"/>
  <c r="K20"/>
  <c r="K25"/>
  <c r="K28"/>
  <c r="K33"/>
  <c r="K39"/>
  <c r="K45"/>
  <c r="L45" s="1"/>
  <c r="K53"/>
  <c r="K57"/>
  <c r="K61"/>
  <c r="L61" s="1"/>
  <c r="K66"/>
  <c r="K65" s="1"/>
  <c r="L65" s="1"/>
  <c r="K72"/>
  <c r="G11"/>
  <c r="G14"/>
  <c r="G20"/>
  <c r="G25"/>
  <c r="G28"/>
  <c r="G24"/>
  <c r="G33"/>
  <c r="G39"/>
  <c r="G45"/>
  <c r="G53"/>
  <c r="G57"/>
  <c r="G61"/>
  <c r="G56"/>
  <c r="G66"/>
  <c r="G65"/>
  <c r="G72"/>
  <c r="H8"/>
  <c r="H11"/>
  <c r="H14"/>
  <c r="H20"/>
  <c r="H25"/>
  <c r="H28"/>
  <c r="H33"/>
  <c r="I33"/>
  <c r="H39"/>
  <c r="I39" s="1"/>
  <c r="H45"/>
  <c r="I45" s="1"/>
  <c r="H53"/>
  <c r="I53" s="1"/>
  <c r="H57"/>
  <c r="I57" s="1"/>
  <c r="H61"/>
  <c r="I61" s="1"/>
  <c r="H66"/>
  <c r="H65" s="1"/>
  <c r="I65" s="1"/>
  <c r="H72"/>
  <c r="I72" s="1"/>
  <c r="L75"/>
  <c r="I75"/>
  <c r="L74"/>
  <c r="I74"/>
  <c r="L73"/>
  <c r="I73"/>
  <c r="L72"/>
  <c r="L71"/>
  <c r="I71"/>
  <c r="L70"/>
  <c r="I70"/>
  <c r="L69"/>
  <c r="I69"/>
  <c r="L68"/>
  <c r="I68"/>
  <c r="L67"/>
  <c r="I67"/>
  <c r="L64"/>
  <c r="I64"/>
  <c r="L63"/>
  <c r="I63"/>
  <c r="L62"/>
  <c r="I62"/>
  <c r="L60"/>
  <c r="I60"/>
  <c r="L59"/>
  <c r="I59"/>
  <c r="L58"/>
  <c r="I58"/>
  <c r="L57"/>
  <c r="L55"/>
  <c r="I55"/>
  <c r="L54"/>
  <c r="I54"/>
  <c r="L53"/>
  <c r="L52"/>
  <c r="I52"/>
  <c r="L51"/>
  <c r="I51"/>
  <c r="L50"/>
  <c r="I50"/>
  <c r="L49"/>
  <c r="I49"/>
  <c r="L48"/>
  <c r="I48"/>
  <c r="L47"/>
  <c r="I47"/>
  <c r="L46"/>
  <c r="I46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3"/>
  <c r="L32"/>
  <c r="I32"/>
  <c r="L31"/>
  <c r="I31"/>
  <c r="L30"/>
  <c r="I30"/>
  <c r="L29"/>
  <c r="I29"/>
  <c r="L27"/>
  <c r="I27"/>
  <c r="L26"/>
  <c r="I26"/>
  <c r="L25"/>
  <c r="I25"/>
  <c r="L23"/>
  <c r="I23"/>
  <c r="L22"/>
  <c r="I22"/>
  <c r="L21"/>
  <c r="I21"/>
  <c r="L20"/>
  <c r="I20"/>
  <c r="L19"/>
  <c r="I19"/>
  <c r="L17"/>
  <c r="I17"/>
  <c r="L16"/>
  <c r="I16"/>
  <c r="L15"/>
  <c r="I15"/>
  <c r="L14"/>
  <c r="I14"/>
  <c r="L13"/>
  <c r="I13"/>
  <c r="L12"/>
  <c r="I12"/>
  <c r="I11"/>
  <c r="L10"/>
  <c r="I10"/>
  <c r="L9"/>
  <c r="I9"/>
  <c r="L8"/>
  <c r="I8"/>
  <c r="G79"/>
  <c r="K79"/>
  <c r="K127" s="1"/>
  <c r="L127" s="1"/>
  <c r="L80"/>
  <c r="J57" i="21"/>
  <c r="L62"/>
  <c r="L54"/>
  <c r="L42"/>
  <c r="L43"/>
  <c r="F11" i="23"/>
  <c r="F23" s="1"/>
  <c r="K13"/>
  <c r="M13" s="1"/>
  <c r="K10"/>
  <c r="M10" s="1"/>
  <c r="I80" i="20"/>
  <c r="J127"/>
  <c r="L66" i="21"/>
  <c r="J33"/>
  <c r="L38"/>
  <c r="L18"/>
  <c r="K30" i="23"/>
  <c r="M30" s="1"/>
  <c r="G127" i="20"/>
  <c r="I96"/>
  <c r="H57" i="27"/>
  <c r="H42"/>
  <c r="H33"/>
  <c r="G18" i="20"/>
  <c r="G78" i="21"/>
  <c r="J18" i="20"/>
  <c r="J78" i="21"/>
  <c r="F40" i="23"/>
  <c r="H33" i="21"/>
  <c r="I33" s="1"/>
  <c r="K57" i="27"/>
  <c r="K42"/>
  <c r="K33"/>
  <c r="K16"/>
  <c r="L58"/>
  <c r="I58"/>
  <c r="L43"/>
  <c r="I43"/>
  <c r="L34"/>
  <c r="I34"/>
  <c r="J76" i="20"/>
  <c r="G82" i="21"/>
  <c r="G76" i="20"/>
  <c r="J82" i="21"/>
  <c r="J96"/>
  <c r="G96"/>
  <c r="I33" i="27" l="1"/>
  <c r="H86"/>
  <c r="I86" s="1"/>
  <c r="L57"/>
  <c r="L42"/>
  <c r="I54"/>
  <c r="L46"/>
  <c r="L33"/>
  <c r="K86"/>
  <c r="L86" s="1"/>
  <c r="I7"/>
  <c r="H85"/>
  <c r="I85" s="1"/>
  <c r="K28" i="23"/>
  <c r="M28" s="1"/>
  <c r="K35"/>
  <c r="M35" s="1"/>
  <c r="J40"/>
  <c r="I40"/>
  <c r="K11"/>
  <c r="M11" s="1"/>
  <c r="G23"/>
  <c r="I23"/>
  <c r="E23"/>
  <c r="K6" i="22"/>
  <c r="K58" s="1"/>
  <c r="K60" s="1"/>
  <c r="K62" s="1"/>
  <c r="J6"/>
  <c r="J58" s="1"/>
  <c r="J60" s="1"/>
  <c r="J62" s="1"/>
  <c r="K57" i="21"/>
  <c r="L57" s="1"/>
  <c r="L58"/>
  <c r="K33"/>
  <c r="L33" s="1"/>
  <c r="K16"/>
  <c r="L16" i="27"/>
  <c r="K85"/>
  <c r="L85" s="1"/>
  <c r="I57"/>
  <c r="H78"/>
  <c r="I78" s="1"/>
  <c r="I24"/>
  <c r="K78"/>
  <c r="K82" s="1"/>
  <c r="L82" s="1"/>
  <c r="I16"/>
  <c r="H57" i="21"/>
  <c r="I57" s="1"/>
  <c r="H78"/>
  <c r="I78" s="1"/>
  <c r="I16"/>
  <c r="L79" i="20"/>
  <c r="H79"/>
  <c r="I79" s="1"/>
  <c r="L66"/>
  <c r="I66"/>
  <c r="K56"/>
  <c r="L56" s="1"/>
  <c r="H56"/>
  <c r="I56" s="1"/>
  <c r="K24"/>
  <c r="H24"/>
  <c r="H18" s="1"/>
  <c r="I18" s="1"/>
  <c r="L28"/>
  <c r="I28"/>
  <c r="K18"/>
  <c r="L24"/>
  <c r="I24"/>
  <c r="K40" i="23" l="1"/>
  <c r="M40" s="1"/>
  <c r="K23"/>
  <c r="M23" s="1"/>
  <c r="K78" i="21"/>
  <c r="K82" s="1"/>
  <c r="K96" s="1"/>
  <c r="K86"/>
  <c r="L86" s="1"/>
  <c r="L16"/>
  <c r="K85"/>
  <c r="L85" s="1"/>
  <c r="H82" i="27"/>
  <c r="I82" s="1"/>
  <c r="K96"/>
  <c r="L96" s="1"/>
  <c r="L78"/>
  <c r="H82" i="21"/>
  <c r="I82" s="1"/>
  <c r="H127" i="20"/>
  <c r="I127" s="1"/>
  <c r="K76"/>
  <c r="L76" s="1"/>
  <c r="L18"/>
  <c r="H76"/>
  <c r="I76" s="1"/>
  <c r="L78" i="21" l="1"/>
  <c r="L82"/>
  <c r="L96"/>
  <c r="L98"/>
  <c r="H96" i="27"/>
  <c r="I96" s="1"/>
  <c r="I96" i="21"/>
</calcChain>
</file>

<file path=xl/sharedStrings.xml><?xml version="1.0" encoding="utf-8"?>
<sst xmlns="http://schemas.openxmlformats.org/spreadsheetml/2006/main" count="559" uniqueCount="423">
  <si>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</si>
  <si>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</si>
  <si>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</si>
  <si>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</si>
  <si>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</si>
  <si>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</si>
  <si>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</si>
  <si>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</si>
  <si>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</si>
  <si>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</si>
  <si>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</si>
  <si>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</si>
  <si>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</si>
  <si>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</si>
  <si>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</si>
  <si>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</si>
  <si>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</si>
  <si>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</si>
  <si>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</si>
  <si>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</si>
  <si>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</si>
  <si>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</si>
  <si>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</si>
  <si>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</si>
  <si>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</si>
  <si>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</si>
  <si>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</si>
  <si>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</si>
  <si>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</si>
  <si>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</si>
  <si>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</si>
  <si>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</si>
  <si>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</si>
  <si>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</si>
  <si>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</si>
  <si>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</si>
  <si>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</si>
  <si>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</si>
  <si>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</si>
  <si>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</si>
  <si>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</si>
  <si>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</si>
  <si>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</si>
  <si>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</si>
  <si>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</si>
  <si>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</si>
  <si>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</si>
  <si>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</si>
  <si>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</si>
  <si>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</si>
  <si>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</si>
  <si>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</si>
  <si>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</si>
  <si>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</si>
  <si>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</si>
  <si>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</si>
  <si>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</si>
  <si>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</si>
  <si>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</si>
  <si>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</si>
  <si>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</si>
  <si>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</si>
  <si>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</si>
  <si>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</si>
  <si>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</si>
  <si>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</si>
  <si>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</si>
  <si>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</si>
  <si>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</si>
  <si>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</si>
  <si>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</si>
  <si>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</si>
  <si>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</si>
  <si>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</si>
  <si>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</si>
  <si>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</si>
  <si>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</si>
  <si>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</si>
  <si>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</si>
  <si>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</si>
  <si>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</si>
  <si>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</si>
  <si>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</si>
  <si>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</si>
  <si>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</si>
  <si>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</si>
  <si>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</si>
  <si>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</si>
  <si>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</si>
  <si>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</si>
  <si>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</si>
  <si>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</si>
  <si>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</si>
  <si>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</si>
  <si>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</si>
  <si>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</si>
  <si>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</si>
  <si>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</si>
  <si>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</si>
  <si>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</si>
  <si>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</si>
  <si>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</si>
  <si>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</si>
  <si>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</si>
  <si>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</si>
  <si>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</si>
  <si>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</si>
  <si>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</si>
  <si>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</si>
  <si>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</si>
  <si>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</si>
  <si>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</si>
  <si>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</si>
  <si>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</si>
  <si>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</si>
  <si>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</si>
  <si>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</si>
  <si>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</si>
  <si>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</si>
  <si>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</si>
  <si>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</si>
  <si>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</si>
  <si>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</si>
  <si>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</si>
  <si>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</si>
  <si>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</si>
  <si>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</si>
  <si>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</si>
  <si>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</si>
  <si>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</si>
  <si>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</si>
  <si>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</si>
  <si>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</si>
  <si>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</si>
  <si>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</si>
  <si>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</si>
  <si>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</si>
  <si>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</si>
  <si>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</si>
  <si>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</si>
  <si>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</si>
  <si>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</si>
  <si>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</si>
  <si>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</si>
  <si>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</si>
  <si>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</si>
  <si>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</si>
  <si>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</si>
  <si>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</si>
  <si>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</si>
  <si>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</si>
  <si>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</si>
  <si>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</si>
  <si>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</si>
  <si>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</si>
  <si>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</si>
  <si>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</si>
  <si>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</si>
  <si>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</si>
  <si>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</si>
  <si>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</si>
  <si>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</si>
  <si>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</si>
  <si>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</si>
  <si>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</si>
  <si>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</si>
  <si>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</si>
  <si>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</si>
  <si>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</si>
  <si>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</si>
  <si>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</si>
  <si>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</si>
  <si>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</si>
  <si>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</si>
  <si>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</si>
  <si>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</si>
  <si>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</si>
  <si>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</si>
  <si>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</si>
  <si>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</si>
  <si>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</si>
  <si>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</si>
  <si>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</si>
  <si>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</si>
  <si>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</si>
  <si>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</si>
  <si>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</si>
  <si>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</si>
  <si>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</si>
  <si>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</si>
  <si>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</si>
  <si>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</si>
  <si>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</si>
  <si>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</si>
  <si>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</si>
  <si>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</si>
  <si>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</si>
  <si>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</si>
  <si>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</si>
  <si>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</si>
  <si>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</si>
  <si>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</si>
  <si>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</si>
  <si>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</si>
  <si>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</si>
  <si>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</si>
  <si>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</si>
  <si>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</si>
  <si>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</si>
  <si>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</si>
  <si>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</si>
  <si>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</si>
  <si>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</si>
  <si>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</si>
  <si>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</si>
  <si>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</si>
  <si>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</si>
  <si>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</si>
  <si>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</si>
  <si>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</si>
  <si>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</si>
  <si>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</si>
  <si>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</si>
  <si>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</si>
  <si>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</si>
  <si>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</si>
  <si>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</si>
  <si>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</si>
  <si>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</si>
  <si>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</si>
  <si>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</si>
  <si>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</si>
  <si>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</si>
  <si>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</si>
  <si>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</si>
  <si>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</si>
  <si>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</si>
  <si>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</si>
  <si>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</si>
  <si>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</si>
  <si>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</si>
  <si>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</si>
  <si>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</si>
  <si>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</si>
  <si>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</si>
  <si>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</si>
  <si>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</si>
  <si>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</si>
  <si>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</si>
  <si>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</si>
  <si>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</si>
  <si>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</si>
  <si>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</si>
  <si>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</si>
  <si>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</si>
  <si>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</si>
  <si>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</si>
  <si>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</si>
  <si>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</si>
  <si>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</si>
  <si>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</si>
  <si>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</si>
  <si>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</si>
  <si>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</si>
  <si>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</si>
  <si>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</si>
  <si>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</si>
  <si>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</si>
  <si>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</si>
  <si>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</si>
  <si>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</si>
  <si>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</si>
  <si>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</si>
  <si>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</si>
  <si>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</si>
  <si>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</si>
  <si>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</si>
  <si>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</si>
  <si>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</si>
  <si>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</si>
  <si>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</si>
  <si>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</si>
  <si>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</si>
  <si>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</si>
  <si>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</si>
  <si>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</si>
  <si>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</si>
  <si>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</si>
  <si>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</si>
  <si>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</si>
  <si>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</si>
  <si>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</si>
  <si>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</si>
  <si>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</si>
  <si>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</si>
  <si>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</si>
  <si>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</si>
  <si>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</si>
  <si>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</si>
  <si>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</si>
  <si>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</si>
  <si>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</si>
  <si>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</si>
  <si>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</si>
  <si>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</si>
  <si>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</si>
  <si>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</si>
  <si>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</si>
  <si>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</si>
  <si>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</si>
  <si>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</si>
  <si>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</si>
  <si>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</si>
  <si>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</si>
  <si>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</si>
  <si>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</si>
  <si>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</si>
  <si>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</si>
  <si>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</si>
  <si>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</si>
  <si>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</si>
  <si>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</si>
  <si>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</si>
  <si>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</si>
  <si>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</si>
  <si>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</si>
  <si>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</si>
  <si>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</si>
  <si>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</si>
  <si>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</si>
  <si>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</si>
  <si>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</si>
  <si>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</si>
  <si>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</si>
  <si>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</si>
  <si>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</si>
  <si>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</si>
  <si>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</si>
  <si>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</si>
  <si>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</si>
  <si>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</si>
  <si>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</si>
  <si>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</si>
  <si>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</si>
  <si>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</si>
  <si>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</si>
  <si>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</si>
  <si>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</si>
  <si>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</si>
  <si>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</si>
  <si>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</si>
  <si>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</si>
  <si>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</si>
  <si>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</si>
  <si>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</si>
  <si>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</si>
  <si>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</si>
  <si>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</si>
  <si>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</si>
  <si>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</si>
  <si>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</si>
  <si>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</si>
  <si>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</si>
  <si>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</si>
  <si>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</si>
  <si>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</si>
  <si>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</si>
  <si>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</si>
  <si>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</si>
  <si>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</si>
  <si>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</si>
  <si>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</si>
  <si>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</si>
  <si>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</si>
  <si>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</si>
  <si>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</si>
  <si>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</si>
  <si>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</si>
  <si>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</si>
  <si>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</si>
  <si>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</si>
  <si>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</si>
  <si>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</si>
  <si>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NE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</si>
  <si>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</si>
  <si>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</si>
  <si>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</si>
  <si>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</si>
  <si>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</si>
  <si>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</si>
  <si>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Stanje na dan: 30.09.2017</t>
  </si>
  <si>
    <t>U razdoblju: 01.07.2017 do 30.09.2017</t>
  </si>
  <si>
    <t xml:space="preserve">   1. Prihodi od podružnica, pridruženih društava u zajedničkim ulaganjima 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</si>
  <si>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neto od reosiguranja (AOP 160 + 163)</t>
    </r>
  </si>
  <si>
    <r>
      <t xml:space="preserve">VIII. Promjena posebne pričuve za osiguranje iz skupine životnih osiguranja kod kojih ugovaratelj osiguranja preuzima investicijsk rizik, neto od reosiguranja </t>
    </r>
    <r>
      <rPr>
        <sz val="8"/>
        <rFont val="Arial"/>
        <family val="2"/>
        <charset val="238"/>
      </rPr>
      <t>(AOP 168 do 170)</t>
    </r>
  </si>
  <si>
    <t xml:space="preserve">      1. Amortizacija (građevinski objekti koji ne služe društvu za obavljanje djelatnosti) </t>
  </si>
  <si>
    <t xml:space="preserve">   1. Prihodi od podružnica, pridruženih društava i sudjelovanja u zajedničkim ulaganjima </t>
  </si>
  <si>
    <t xml:space="preserve">      1. Promjena matematičke pričuve osiguranja (AOP 161 +162)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</si>
  <si>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>(AOP 172 + 173)</t>
    </r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</si>
  <si>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</si>
  <si>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</si>
  <si>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 xml:space="preserve">     2. Dobici/gubici proizišli iz revalorizacije financijske imovine raspoložive za prodaju</t>
  </si>
  <si>
    <t>U razdoblju: 01.01.2017 do 30.09.2017</t>
  </si>
  <si>
    <t>U razdoblju: 01.01.2017 - 30.09.2017</t>
  </si>
  <si>
    <t>Za razdoblje: 01.01.2017. do 30.09.2017.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</si>
  <si>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</si>
  <si>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</si>
  <si>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</si>
  <si>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</si>
  <si>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</si>
  <si>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 xml:space="preserve">Društvo je u razdoblju od 01.01.2017. do 30.09.2017. ostvarilo neto dobit u iznosu od 66.094.278 kn što predstavlja </t>
  </si>
  <si>
    <t>povećanje  od 11,5% u odnosu na isto razdoblje 2016. godine.</t>
  </si>
  <si>
    <t xml:space="preserve">Zarada po dionici mjerena neto dobiti po dionici iznosi 528.75 kn, što je u odnosu na isto razdoblje u 2016. g. </t>
  </si>
  <si>
    <t xml:space="preserve">više  za 11,5%. </t>
  </si>
  <si>
    <t>Promet dionicama Jadranskog osiguranja na Zagrebačkoj burzi u razdoblju od 01.01. do 30.09.2017.</t>
  </si>
  <si>
    <t>iznosio je 1.574.208 kn. Društva je na dan 30.09.2017. imalo 400 dioničara.</t>
  </si>
  <si>
    <t>prihodi od prodaje čine 89,62% ukupnih prihoda Društva.</t>
  </si>
  <si>
    <t xml:space="preserve">Ukupni rashodi Društva u promatranom razdoblju iznosili su 392.282.298 kn. Izdaci za osigurane slučajeve </t>
  </si>
  <si>
    <t>(štete) čine 38,78% zaračunate premije odnosno 41,49% ukupnih rashoda.</t>
  </si>
  <si>
    <t xml:space="preserve">Društvo je u promatranom razdoblju zaključilo 710.990 polica osiguranja od čega se 364.440 polica odnosi na  </t>
  </si>
  <si>
    <t>obvezno osiguranje od autoodgovornosti. Ostvarena je bruto zaračunata premija od 419.727.863 kn te se ista povećala</t>
  </si>
  <si>
    <t>za 8,33% u odnosu na isto razdoblje prethodne godine.</t>
  </si>
  <si>
    <t xml:space="preserve">Ukupni prihod društva iznosi 458.376.577 kn, od čega  bruto zaračunata premija iznosi 419.727.863 kn. </t>
  </si>
</sst>
</file>

<file path=xl/styles.xml><?xml version="1.0" encoding="utf-8"?>
<styleSheet xmlns="http://schemas.openxmlformats.org/spreadsheetml/2006/main">
  <numFmts count="1">
    <numFmt numFmtId="164" formatCode="000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</cellStyleXfs>
  <cellXfs count="332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ill="1" applyBorder="1"/>
    <xf numFmtId="3" fontId="13" fillId="0" borderId="9" xfId="0" applyNumberFormat="1" applyFont="1" applyFill="1" applyBorder="1" applyAlignment="1" applyProtection="1">
      <alignment horizontal="center" vertical="top" wrapText="1"/>
      <protection hidden="1"/>
    </xf>
    <xf numFmtId="3" fontId="0" fillId="0" borderId="9" xfId="0" applyNumberFormat="1" applyFill="1" applyBorder="1" applyAlignment="1" applyProtection="1">
      <alignment horizontal="center" vertical="top" wrapText="1"/>
      <protection hidden="1"/>
    </xf>
    <xf numFmtId="3" fontId="9" fillId="0" borderId="19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19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3" fontId="13" fillId="0" borderId="0" xfId="0" applyNumberFormat="1" applyFont="1" applyFill="1" applyAlignment="1">
      <alignment vertical="center"/>
    </xf>
    <xf numFmtId="3" fontId="13" fillId="0" borderId="9" xfId="0" applyNumberFormat="1" applyFont="1" applyFill="1" applyBorder="1" applyAlignment="1" applyProtection="1">
      <alignment vertical="top" wrapText="1"/>
      <protection hidden="1"/>
    </xf>
    <xf numFmtId="3" fontId="13" fillId="0" borderId="0" xfId="0" applyNumberFormat="1" applyFont="1" applyFill="1" applyBorder="1"/>
    <xf numFmtId="3" fontId="13" fillId="0" borderId="0" xfId="0" applyNumberFormat="1" applyFont="1" applyFill="1"/>
    <xf numFmtId="4" fontId="13" fillId="0" borderId="0" xfId="0" applyNumberFormat="1" applyFont="1" applyFill="1"/>
    <xf numFmtId="4" fontId="3" fillId="0" borderId="0" xfId="0" applyNumberFormat="1" applyFont="1" applyFill="1" applyBorder="1" applyAlignment="1">
      <alignment horizontal="right"/>
    </xf>
    <xf numFmtId="4" fontId="9" fillId="0" borderId="19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 applyProtection="1">
      <alignment vertical="center" shrinkToFit="1"/>
      <protection hidden="1"/>
    </xf>
    <xf numFmtId="4" fontId="3" fillId="0" borderId="1" xfId="0" applyNumberFormat="1" applyFont="1" applyFill="1" applyBorder="1" applyAlignment="1" applyProtection="1">
      <alignment vertical="center" shrinkToFit="1"/>
    </xf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4" fontId="3" fillId="0" borderId="1" xfId="0" applyNumberFormat="1" applyFont="1" applyFill="1" applyBorder="1" applyAlignment="1" applyProtection="1">
      <alignment vertical="center" shrinkToFit="1"/>
      <protection hidden="1"/>
    </xf>
    <xf numFmtId="4" fontId="3" fillId="0" borderId="7" xfId="0" applyNumberFormat="1" applyFont="1" applyFill="1" applyBorder="1" applyAlignment="1" applyProtection="1">
      <alignment vertical="center" shrinkToFit="1"/>
      <protection hidden="1"/>
    </xf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9" fillId="0" borderId="26" xfId="3" applyFont="1" applyFill="1" applyBorder="1" applyAlignment="1">
      <alignment horizontal="left" vertical="center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9" xfId="3" applyFont="1" applyFill="1" applyBorder="1" applyAlignment="1">
      <alignment horizontal="left" vertical="center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3" fontId="9" fillId="0" borderId="19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3" fontId="0" fillId="0" borderId="9" xfId="0" applyNumberFormat="1" applyFill="1" applyBorder="1" applyAlignment="1" applyProtection="1">
      <alignment horizontal="center" vertical="top" wrapText="1"/>
      <protection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38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3" fontId="6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1" fillId="0" borderId="5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27" fillId="0" borderId="0" xfId="3" applyFont="1" applyAlignment="1"/>
  </cellXfs>
  <cellStyles count="8">
    <cellStyle name="Hyperlink" xfId="1" builtinId="8"/>
    <cellStyle name="Normal" xfId="0" builtinId="0"/>
    <cellStyle name="Normal 2" xfId="7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H32" sqref="H32"/>
    </sheetView>
  </sheetViews>
  <sheetFormatPr defaultRowHeight="12.75"/>
  <cols>
    <col min="1" max="1" width="9.140625" style="27"/>
    <col min="2" max="2" width="12" style="27" customWidth="1"/>
    <col min="3" max="4" width="9.140625" style="27"/>
    <col min="5" max="5" width="9.85546875" style="27" bestFit="1" customWidth="1"/>
    <col min="6" max="6" width="9.140625" style="27"/>
    <col min="7" max="7" width="17.7109375" style="27" customWidth="1"/>
    <col min="8" max="8" width="17" style="27" customWidth="1"/>
    <col min="9" max="9" width="23.85546875" style="27" customWidth="1"/>
    <col min="10" max="16384" width="9.140625" style="27"/>
  </cols>
  <sheetData>
    <row r="1" spans="1:10">
      <c r="A1" s="80" t="s">
        <v>70</v>
      </c>
      <c r="B1" s="81"/>
      <c r="C1" s="81"/>
      <c r="D1" s="81"/>
      <c r="E1" s="81"/>
      <c r="F1" s="81"/>
      <c r="G1" s="81"/>
      <c r="H1" s="81"/>
      <c r="I1" s="82"/>
    </row>
    <row r="2" spans="1:10">
      <c r="A2" s="245" t="s">
        <v>294</v>
      </c>
      <c r="B2" s="246"/>
      <c r="C2" s="246"/>
      <c r="D2" s="247"/>
      <c r="E2" s="70">
        <v>42736</v>
      </c>
      <c r="F2" s="28"/>
      <c r="G2" s="29" t="s">
        <v>229</v>
      </c>
      <c r="H2" s="70">
        <v>43008</v>
      </c>
      <c r="I2" s="83"/>
      <c r="J2" s="30"/>
    </row>
    <row r="3" spans="1:10">
      <c r="A3" s="84"/>
      <c r="B3" s="31"/>
      <c r="C3" s="31"/>
      <c r="D3" s="31"/>
      <c r="E3" s="32"/>
      <c r="F3" s="32"/>
      <c r="G3" s="31"/>
      <c r="H3" s="31"/>
      <c r="I3" s="85"/>
      <c r="J3" s="30"/>
    </row>
    <row r="4" spans="1:10" ht="39.75" customHeight="1">
      <c r="A4" s="248" t="s">
        <v>360</v>
      </c>
      <c r="B4" s="249"/>
      <c r="C4" s="249"/>
      <c r="D4" s="249"/>
      <c r="E4" s="249"/>
      <c r="F4" s="249"/>
      <c r="G4" s="249"/>
      <c r="H4" s="249"/>
      <c r="I4" s="250"/>
      <c r="J4" s="30"/>
    </row>
    <row r="5" spans="1:10">
      <c r="A5" s="86"/>
      <c r="B5" s="34"/>
      <c r="C5" s="34"/>
      <c r="D5" s="34"/>
      <c r="E5" s="35"/>
      <c r="F5" s="87"/>
      <c r="G5" s="36"/>
      <c r="H5" s="37"/>
      <c r="I5" s="88"/>
      <c r="J5" s="30"/>
    </row>
    <row r="6" spans="1:10">
      <c r="A6" s="217" t="s">
        <v>148</v>
      </c>
      <c r="B6" s="218"/>
      <c r="C6" s="211" t="s">
        <v>373</v>
      </c>
      <c r="D6" s="212"/>
      <c r="E6" s="47"/>
      <c r="F6" s="47"/>
      <c r="G6" s="47"/>
      <c r="H6" s="47"/>
      <c r="I6" s="89"/>
      <c r="J6" s="30"/>
    </row>
    <row r="7" spans="1:10">
      <c r="A7" s="90"/>
      <c r="B7" s="41"/>
      <c r="C7" s="33"/>
      <c r="D7" s="33"/>
      <c r="E7" s="47"/>
      <c r="F7" s="47"/>
      <c r="G7" s="47"/>
      <c r="H7" s="47"/>
      <c r="I7" s="89"/>
      <c r="J7" s="30"/>
    </row>
    <row r="8" spans="1:10">
      <c r="A8" s="243" t="s">
        <v>71</v>
      </c>
      <c r="B8" s="244"/>
      <c r="C8" s="211" t="s">
        <v>374</v>
      </c>
      <c r="D8" s="212"/>
      <c r="E8" s="47"/>
      <c r="F8" s="47"/>
      <c r="G8" s="47"/>
      <c r="H8" s="47"/>
      <c r="I8" s="91"/>
      <c r="J8" s="30"/>
    </row>
    <row r="9" spans="1:10">
      <c r="A9" s="69"/>
      <c r="B9" s="66"/>
      <c r="C9" s="38"/>
      <c r="D9" s="33"/>
      <c r="E9" s="33"/>
      <c r="F9" s="33"/>
      <c r="G9" s="33"/>
      <c r="H9" s="33"/>
      <c r="I9" s="91"/>
      <c r="J9" s="30"/>
    </row>
    <row r="10" spans="1:10">
      <c r="A10" s="187" t="s">
        <v>1</v>
      </c>
      <c r="B10" s="239"/>
      <c r="C10" s="211" t="s">
        <v>375</v>
      </c>
      <c r="D10" s="212"/>
      <c r="E10" s="33"/>
      <c r="F10" s="33"/>
      <c r="G10" s="33"/>
      <c r="H10" s="33"/>
      <c r="I10" s="91"/>
      <c r="J10" s="30"/>
    </row>
    <row r="11" spans="1:10">
      <c r="A11" s="240"/>
      <c r="B11" s="239"/>
      <c r="C11" s="33"/>
      <c r="D11" s="33"/>
      <c r="E11" s="33"/>
      <c r="F11" s="33"/>
      <c r="G11" s="33"/>
      <c r="H11" s="33"/>
      <c r="I11" s="91"/>
      <c r="J11" s="30"/>
    </row>
    <row r="12" spans="1:10">
      <c r="A12" s="217" t="s">
        <v>72</v>
      </c>
      <c r="B12" s="218"/>
      <c r="C12" s="189" t="s">
        <v>376</v>
      </c>
      <c r="D12" s="233"/>
      <c r="E12" s="233"/>
      <c r="F12" s="233"/>
      <c r="G12" s="233"/>
      <c r="H12" s="233"/>
      <c r="I12" s="219"/>
      <c r="J12" s="30"/>
    </row>
    <row r="13" spans="1:10" ht="15.75">
      <c r="A13" s="237"/>
      <c r="B13" s="238"/>
      <c r="C13" s="238"/>
      <c r="D13" s="39"/>
      <c r="E13" s="39"/>
      <c r="F13" s="39"/>
      <c r="G13" s="39"/>
      <c r="H13" s="39"/>
      <c r="I13" s="92"/>
      <c r="J13" s="30"/>
    </row>
    <row r="14" spans="1:10">
      <c r="A14" s="90"/>
      <c r="B14" s="41"/>
      <c r="C14" s="40"/>
      <c r="D14" s="33"/>
      <c r="E14" s="33"/>
      <c r="F14" s="33"/>
      <c r="G14" s="33"/>
      <c r="H14" s="33"/>
      <c r="I14" s="91"/>
      <c r="J14" s="30"/>
    </row>
    <row r="15" spans="1:10">
      <c r="A15" s="217" t="s">
        <v>188</v>
      </c>
      <c r="B15" s="218"/>
      <c r="C15" s="241" t="s">
        <v>377</v>
      </c>
      <c r="D15" s="242"/>
      <c r="E15" s="33"/>
      <c r="F15" s="189" t="s">
        <v>378</v>
      </c>
      <c r="G15" s="233"/>
      <c r="H15" s="233"/>
      <c r="I15" s="219"/>
      <c r="J15" s="30"/>
    </row>
    <row r="16" spans="1:10">
      <c r="A16" s="90"/>
      <c r="B16" s="41"/>
      <c r="C16" s="33"/>
      <c r="D16" s="33"/>
      <c r="E16" s="33"/>
      <c r="F16" s="33"/>
      <c r="G16" s="33"/>
      <c r="H16" s="33"/>
      <c r="I16" s="91"/>
      <c r="J16" s="30"/>
    </row>
    <row r="17" spans="1:10">
      <c r="A17" s="217" t="s">
        <v>189</v>
      </c>
      <c r="B17" s="218"/>
      <c r="C17" s="189" t="s">
        <v>379</v>
      </c>
      <c r="D17" s="233"/>
      <c r="E17" s="233"/>
      <c r="F17" s="233"/>
      <c r="G17" s="233"/>
      <c r="H17" s="233"/>
      <c r="I17" s="219"/>
      <c r="J17" s="30"/>
    </row>
    <row r="18" spans="1:10">
      <c r="A18" s="90"/>
      <c r="B18" s="41"/>
      <c r="C18" s="33"/>
      <c r="D18" s="33"/>
      <c r="E18" s="33"/>
      <c r="F18" s="33"/>
      <c r="G18" s="33"/>
      <c r="H18" s="33"/>
      <c r="I18" s="91"/>
      <c r="J18" s="30"/>
    </row>
    <row r="19" spans="1:10">
      <c r="A19" s="217" t="s">
        <v>190</v>
      </c>
      <c r="B19" s="218"/>
      <c r="C19" s="234" t="s">
        <v>380</v>
      </c>
      <c r="D19" s="235"/>
      <c r="E19" s="235"/>
      <c r="F19" s="235"/>
      <c r="G19" s="235"/>
      <c r="H19" s="235"/>
      <c r="I19" s="236"/>
      <c r="J19" s="30"/>
    </row>
    <row r="20" spans="1:10">
      <c r="A20" s="90"/>
      <c r="B20" s="41"/>
      <c r="C20" s="40"/>
      <c r="D20" s="33"/>
      <c r="E20" s="33"/>
      <c r="F20" s="33"/>
      <c r="G20" s="33"/>
      <c r="H20" s="33"/>
      <c r="I20" s="91"/>
      <c r="J20" s="30"/>
    </row>
    <row r="21" spans="1:10">
      <c r="A21" s="217" t="s">
        <v>191</v>
      </c>
      <c r="B21" s="218"/>
      <c r="C21" s="234" t="s">
        <v>381</v>
      </c>
      <c r="D21" s="235"/>
      <c r="E21" s="235"/>
      <c r="F21" s="235"/>
      <c r="G21" s="235"/>
      <c r="H21" s="235"/>
      <c r="I21" s="236"/>
      <c r="J21" s="30"/>
    </row>
    <row r="22" spans="1:10">
      <c r="A22" s="90"/>
      <c r="B22" s="41"/>
      <c r="C22" s="40"/>
      <c r="D22" s="33"/>
      <c r="E22" s="33"/>
      <c r="F22" s="33"/>
      <c r="G22" s="33"/>
      <c r="H22" s="33"/>
      <c r="I22" s="91"/>
      <c r="J22" s="30"/>
    </row>
    <row r="23" spans="1:10">
      <c r="A23" s="217" t="s">
        <v>73</v>
      </c>
      <c r="B23" s="218"/>
      <c r="C23" s="71">
        <v>133</v>
      </c>
      <c r="D23" s="189" t="s">
        <v>378</v>
      </c>
      <c r="E23" s="223"/>
      <c r="F23" s="224"/>
      <c r="G23" s="217"/>
      <c r="H23" s="222"/>
      <c r="I23" s="93"/>
      <c r="J23" s="30"/>
    </row>
    <row r="24" spans="1:10">
      <c r="A24" s="90"/>
      <c r="B24" s="41"/>
      <c r="C24" s="33"/>
      <c r="D24" s="43"/>
      <c r="E24" s="43"/>
      <c r="F24" s="43"/>
      <c r="G24" s="43"/>
      <c r="H24" s="33"/>
      <c r="I24" s="91"/>
      <c r="J24" s="30"/>
    </row>
    <row r="25" spans="1:10">
      <c r="A25" s="217" t="s">
        <v>74</v>
      </c>
      <c r="B25" s="218"/>
      <c r="C25" s="71">
        <v>21</v>
      </c>
      <c r="D25" s="189" t="s">
        <v>382</v>
      </c>
      <c r="E25" s="223"/>
      <c r="F25" s="223"/>
      <c r="G25" s="224"/>
      <c r="H25" s="94" t="s">
        <v>75</v>
      </c>
      <c r="I25" s="72">
        <v>747</v>
      </c>
      <c r="J25" s="30"/>
    </row>
    <row r="26" spans="1:10">
      <c r="A26" s="90"/>
      <c r="B26" s="41"/>
      <c r="C26" s="33"/>
      <c r="D26" s="43"/>
      <c r="E26" s="43"/>
      <c r="F26" s="43"/>
      <c r="G26" s="41"/>
      <c r="H26" s="41" t="s">
        <v>361</v>
      </c>
      <c r="I26" s="95"/>
      <c r="J26" s="30"/>
    </row>
    <row r="27" spans="1:10">
      <c r="A27" s="217" t="s">
        <v>193</v>
      </c>
      <c r="B27" s="218"/>
      <c r="C27" s="74" t="s">
        <v>383</v>
      </c>
      <c r="D27" s="44"/>
      <c r="E27" s="96"/>
      <c r="F27" s="97"/>
      <c r="G27" s="232" t="s">
        <v>192</v>
      </c>
      <c r="H27" s="218"/>
      <c r="I27" s="73" t="s">
        <v>384</v>
      </c>
      <c r="J27" s="30"/>
    </row>
    <row r="28" spans="1:10">
      <c r="A28" s="90"/>
      <c r="B28" s="41"/>
      <c r="C28" s="33"/>
      <c r="D28" s="97"/>
      <c r="E28" s="97"/>
      <c r="F28" s="97"/>
      <c r="G28" s="97"/>
      <c r="H28" s="33"/>
      <c r="I28" s="98"/>
      <c r="J28" s="30"/>
    </row>
    <row r="29" spans="1:10">
      <c r="A29" s="225" t="s">
        <v>76</v>
      </c>
      <c r="B29" s="226"/>
      <c r="C29" s="227"/>
      <c r="D29" s="227"/>
      <c r="E29" s="228" t="s">
        <v>77</v>
      </c>
      <c r="F29" s="229"/>
      <c r="G29" s="229"/>
      <c r="H29" s="230" t="s">
        <v>78</v>
      </c>
      <c r="I29" s="231"/>
      <c r="J29" s="30"/>
    </row>
    <row r="30" spans="1:10">
      <c r="A30" s="99"/>
      <c r="B30" s="96"/>
      <c r="C30" s="96"/>
      <c r="D30" s="45"/>
      <c r="E30" s="33"/>
      <c r="F30" s="33"/>
      <c r="G30" s="33"/>
      <c r="H30" s="46"/>
      <c r="I30" s="98"/>
      <c r="J30" s="30"/>
    </row>
    <row r="31" spans="1:10">
      <c r="A31" s="208"/>
      <c r="B31" s="209"/>
      <c r="C31" s="209"/>
      <c r="D31" s="210"/>
      <c r="E31" s="208"/>
      <c r="F31" s="209"/>
      <c r="G31" s="209"/>
      <c r="H31" s="211"/>
      <c r="I31" s="212"/>
      <c r="J31" s="30"/>
    </row>
    <row r="32" spans="1:10">
      <c r="A32" s="100"/>
      <c r="B32" s="75"/>
      <c r="C32" s="76"/>
      <c r="D32" s="220"/>
      <c r="E32" s="220"/>
      <c r="F32" s="220"/>
      <c r="G32" s="221"/>
      <c r="H32" s="45"/>
      <c r="I32" s="101"/>
      <c r="J32" s="30"/>
    </row>
    <row r="33" spans="1:10">
      <c r="A33" s="208"/>
      <c r="B33" s="209"/>
      <c r="C33" s="209"/>
      <c r="D33" s="210"/>
      <c r="E33" s="208"/>
      <c r="F33" s="209"/>
      <c r="G33" s="209"/>
      <c r="H33" s="211"/>
      <c r="I33" s="212"/>
      <c r="J33" s="30"/>
    </row>
    <row r="34" spans="1:10">
      <c r="A34" s="100"/>
      <c r="B34" s="75"/>
      <c r="C34" s="76"/>
      <c r="D34" s="77"/>
      <c r="E34" s="77"/>
      <c r="F34" s="77"/>
      <c r="G34" s="78"/>
      <c r="H34" s="45"/>
      <c r="I34" s="102"/>
      <c r="J34" s="30"/>
    </row>
    <row r="35" spans="1:10">
      <c r="A35" s="208"/>
      <c r="B35" s="209"/>
      <c r="C35" s="209"/>
      <c r="D35" s="210"/>
      <c r="E35" s="208"/>
      <c r="F35" s="209"/>
      <c r="G35" s="209"/>
      <c r="H35" s="211"/>
      <c r="I35" s="212"/>
      <c r="J35" s="30"/>
    </row>
    <row r="36" spans="1:10">
      <c r="A36" s="100"/>
      <c r="B36" s="75"/>
      <c r="C36" s="76"/>
      <c r="D36" s="77"/>
      <c r="E36" s="77"/>
      <c r="F36" s="77"/>
      <c r="G36" s="78"/>
      <c r="H36" s="45"/>
      <c r="I36" s="102"/>
      <c r="J36" s="30"/>
    </row>
    <row r="37" spans="1:10">
      <c r="A37" s="208"/>
      <c r="B37" s="209"/>
      <c r="C37" s="209"/>
      <c r="D37" s="210"/>
      <c r="E37" s="208"/>
      <c r="F37" s="209"/>
      <c r="G37" s="209"/>
      <c r="H37" s="211"/>
      <c r="I37" s="212"/>
      <c r="J37" s="30"/>
    </row>
    <row r="38" spans="1:10">
      <c r="A38" s="103"/>
      <c r="B38" s="79"/>
      <c r="C38" s="206"/>
      <c r="D38" s="207"/>
      <c r="E38" s="45"/>
      <c r="F38" s="206"/>
      <c r="G38" s="207"/>
      <c r="H38" s="45"/>
      <c r="I38" s="104"/>
      <c r="J38" s="30"/>
    </row>
    <row r="39" spans="1:10">
      <c r="A39" s="208"/>
      <c r="B39" s="209"/>
      <c r="C39" s="209"/>
      <c r="D39" s="210"/>
      <c r="E39" s="208"/>
      <c r="F39" s="209"/>
      <c r="G39" s="209"/>
      <c r="H39" s="211"/>
      <c r="I39" s="212"/>
      <c r="J39" s="30"/>
    </row>
    <row r="40" spans="1:10">
      <c r="A40" s="103"/>
      <c r="B40" s="79"/>
      <c r="C40" s="67"/>
      <c r="D40" s="68"/>
      <c r="E40" s="45"/>
      <c r="F40" s="67"/>
      <c r="G40" s="68"/>
      <c r="H40" s="45"/>
      <c r="I40" s="104"/>
      <c r="J40" s="30"/>
    </row>
    <row r="41" spans="1:10">
      <c r="A41" s="208"/>
      <c r="B41" s="209"/>
      <c r="C41" s="209"/>
      <c r="D41" s="210"/>
      <c r="E41" s="208"/>
      <c r="F41" s="209"/>
      <c r="G41" s="209"/>
      <c r="H41" s="211"/>
      <c r="I41" s="212"/>
      <c r="J41" s="30"/>
    </row>
    <row r="42" spans="1:10">
      <c r="A42" s="105"/>
      <c r="B42" s="59"/>
      <c r="C42" s="59"/>
      <c r="D42" s="59"/>
      <c r="E42" s="42"/>
      <c r="F42" s="59"/>
      <c r="G42" s="59"/>
      <c r="H42" s="60"/>
      <c r="I42" s="106"/>
      <c r="J42" s="30"/>
    </row>
    <row r="43" spans="1:10">
      <c r="A43" s="107"/>
      <c r="B43" s="48"/>
      <c r="C43" s="49"/>
      <c r="D43" s="50"/>
      <c r="E43" s="33"/>
      <c r="F43" s="49"/>
      <c r="G43" s="50"/>
      <c r="H43" s="33"/>
      <c r="I43" s="91"/>
      <c r="J43" s="30"/>
    </row>
    <row r="44" spans="1:10">
      <c r="A44" s="108"/>
      <c r="B44" s="51"/>
      <c r="C44" s="51"/>
      <c r="D44" s="38"/>
      <c r="E44" s="38"/>
      <c r="F44" s="51"/>
      <c r="G44" s="38"/>
      <c r="H44" s="38"/>
      <c r="I44" s="109"/>
      <c r="J44" s="30"/>
    </row>
    <row r="45" spans="1:10">
      <c r="A45" s="187" t="s">
        <v>345</v>
      </c>
      <c r="B45" s="188"/>
      <c r="C45" s="211"/>
      <c r="D45" s="212"/>
      <c r="E45" s="33"/>
      <c r="F45" s="189"/>
      <c r="G45" s="209"/>
      <c r="H45" s="209"/>
      <c r="I45" s="210"/>
      <c r="J45" s="30"/>
    </row>
    <row r="46" spans="1:10">
      <c r="A46" s="107"/>
      <c r="B46" s="48"/>
      <c r="C46" s="213"/>
      <c r="D46" s="214"/>
      <c r="E46" s="33"/>
      <c r="F46" s="213"/>
      <c r="G46" s="215"/>
      <c r="H46" s="52"/>
      <c r="I46" s="110"/>
      <c r="J46" s="30"/>
    </row>
    <row r="47" spans="1:10">
      <c r="A47" s="187" t="s">
        <v>79</v>
      </c>
      <c r="B47" s="188"/>
      <c r="C47" s="189" t="s">
        <v>385</v>
      </c>
      <c r="D47" s="190"/>
      <c r="E47" s="190"/>
      <c r="F47" s="190"/>
      <c r="G47" s="190"/>
      <c r="H47" s="190"/>
      <c r="I47" s="191"/>
      <c r="J47" s="30"/>
    </row>
    <row r="48" spans="1:10">
      <c r="A48" s="90"/>
      <c r="B48" s="41"/>
      <c r="C48" s="40" t="s">
        <v>149</v>
      </c>
      <c r="D48" s="33"/>
      <c r="E48" s="33"/>
      <c r="F48" s="33"/>
      <c r="G48" s="33"/>
      <c r="H48" s="33"/>
      <c r="I48" s="91"/>
      <c r="J48" s="30"/>
    </row>
    <row r="49" spans="1:10">
      <c r="A49" s="187" t="s">
        <v>150</v>
      </c>
      <c r="B49" s="188"/>
      <c r="C49" s="192" t="s">
        <v>386</v>
      </c>
      <c r="D49" s="193"/>
      <c r="E49" s="194"/>
      <c r="F49" s="33"/>
      <c r="G49" s="94" t="s">
        <v>151</v>
      </c>
      <c r="H49" s="192" t="s">
        <v>387</v>
      </c>
      <c r="I49" s="194"/>
      <c r="J49" s="30"/>
    </row>
    <row r="50" spans="1:10">
      <c r="A50" s="90"/>
      <c r="B50" s="41"/>
      <c r="C50" s="40"/>
      <c r="D50" s="33"/>
      <c r="E50" s="33"/>
      <c r="F50" s="33"/>
      <c r="G50" s="33"/>
      <c r="H50" s="33"/>
      <c r="I50" s="91"/>
      <c r="J50" s="30"/>
    </row>
    <row r="51" spans="1:10">
      <c r="A51" s="187" t="s">
        <v>190</v>
      </c>
      <c r="B51" s="188"/>
      <c r="C51" s="216" t="s">
        <v>388</v>
      </c>
      <c r="D51" s="193"/>
      <c r="E51" s="193"/>
      <c r="F51" s="193"/>
      <c r="G51" s="193"/>
      <c r="H51" s="193"/>
      <c r="I51" s="194"/>
      <c r="J51" s="30"/>
    </row>
    <row r="52" spans="1:10">
      <c r="A52" s="90"/>
      <c r="B52" s="41"/>
      <c r="C52" s="33"/>
      <c r="D52" s="33"/>
      <c r="E52" s="33"/>
      <c r="F52" s="33"/>
      <c r="G52" s="33"/>
      <c r="H52" s="33"/>
      <c r="I52" s="91"/>
      <c r="J52" s="30"/>
    </row>
    <row r="53" spans="1:10">
      <c r="A53" s="217" t="s">
        <v>282</v>
      </c>
      <c r="B53" s="218"/>
      <c r="C53" s="192" t="s">
        <v>389</v>
      </c>
      <c r="D53" s="193"/>
      <c r="E53" s="193"/>
      <c r="F53" s="193"/>
      <c r="G53" s="193"/>
      <c r="H53" s="193"/>
      <c r="I53" s="219"/>
      <c r="J53" s="30"/>
    </row>
    <row r="54" spans="1:10">
      <c r="A54" s="111"/>
      <c r="B54" s="38"/>
      <c r="C54" s="205" t="s">
        <v>0</v>
      </c>
      <c r="D54" s="205"/>
      <c r="E54" s="205"/>
      <c r="F54" s="205"/>
      <c r="G54" s="205"/>
      <c r="H54" s="205"/>
      <c r="I54" s="112"/>
      <c r="J54" s="30"/>
    </row>
    <row r="55" spans="1:10">
      <c r="A55" s="111"/>
      <c r="B55" s="38"/>
      <c r="C55" s="53"/>
      <c r="D55" s="53"/>
      <c r="E55" s="53"/>
      <c r="F55" s="53"/>
      <c r="G55" s="53"/>
      <c r="H55" s="53"/>
      <c r="I55" s="112"/>
      <c r="J55" s="30"/>
    </row>
    <row r="56" spans="1:10">
      <c r="A56" s="111"/>
      <c r="B56" s="197" t="s">
        <v>80</v>
      </c>
      <c r="C56" s="198"/>
      <c r="D56" s="198"/>
      <c r="E56" s="198"/>
      <c r="F56" s="64"/>
      <c r="G56" s="64"/>
      <c r="H56" s="64"/>
      <c r="I56" s="113"/>
      <c r="J56" s="30"/>
    </row>
    <row r="57" spans="1:10">
      <c r="A57" s="111"/>
      <c r="B57" s="199" t="s">
        <v>362</v>
      </c>
      <c r="C57" s="200"/>
      <c r="D57" s="200"/>
      <c r="E57" s="200"/>
      <c r="F57" s="200"/>
      <c r="G57" s="200"/>
      <c r="H57" s="200"/>
      <c r="I57" s="201"/>
      <c r="J57" s="30"/>
    </row>
    <row r="58" spans="1:10">
      <c r="A58" s="111"/>
      <c r="B58" s="199" t="s">
        <v>363</v>
      </c>
      <c r="C58" s="200"/>
      <c r="D58" s="200"/>
      <c r="E58" s="200"/>
      <c r="F58" s="200"/>
      <c r="G58" s="200"/>
      <c r="H58" s="200"/>
      <c r="I58" s="113"/>
      <c r="J58" s="30"/>
    </row>
    <row r="59" spans="1:10">
      <c r="A59" s="111"/>
      <c r="B59" s="199" t="s">
        <v>364</v>
      </c>
      <c r="C59" s="200"/>
      <c r="D59" s="200"/>
      <c r="E59" s="200"/>
      <c r="F59" s="200"/>
      <c r="G59" s="200"/>
      <c r="H59" s="200"/>
      <c r="I59" s="201"/>
      <c r="J59" s="30"/>
    </row>
    <row r="60" spans="1:10">
      <c r="A60" s="111"/>
      <c r="B60" s="199" t="s">
        <v>365</v>
      </c>
      <c r="C60" s="200"/>
      <c r="D60" s="200"/>
      <c r="E60" s="200"/>
      <c r="F60" s="200"/>
      <c r="G60" s="200"/>
      <c r="H60" s="200"/>
      <c r="I60" s="201"/>
      <c r="J60" s="30"/>
    </row>
    <row r="61" spans="1:10">
      <c r="A61" s="111"/>
      <c r="B61" s="62"/>
      <c r="C61" s="62"/>
      <c r="D61" s="62"/>
      <c r="E61" s="62"/>
      <c r="F61" s="62"/>
      <c r="G61" s="62"/>
      <c r="H61" s="63"/>
      <c r="I61" s="114"/>
      <c r="J61" s="30"/>
    </row>
    <row r="62" spans="1:10" ht="13.5" thickBot="1">
      <c r="A62" s="115" t="s">
        <v>81</v>
      </c>
      <c r="B62" s="33"/>
      <c r="C62" s="33"/>
      <c r="D62" s="33"/>
      <c r="E62" s="33"/>
      <c r="F62" s="33"/>
      <c r="G62" s="54"/>
      <c r="H62" s="55"/>
      <c r="I62" s="116"/>
      <c r="J62" s="30"/>
    </row>
    <row r="63" spans="1:10">
      <c r="A63" s="86"/>
      <c r="B63" s="33"/>
      <c r="C63" s="33"/>
      <c r="D63" s="33"/>
      <c r="E63" s="38" t="s">
        <v>152</v>
      </c>
      <c r="F63" s="96"/>
      <c r="G63" s="202" t="s">
        <v>153</v>
      </c>
      <c r="H63" s="203"/>
      <c r="I63" s="204"/>
      <c r="J63" s="30"/>
    </row>
    <row r="64" spans="1:10">
      <c r="A64" s="117"/>
      <c r="B64" s="118"/>
      <c r="C64" s="119"/>
      <c r="D64" s="119"/>
      <c r="E64" s="119"/>
      <c r="F64" s="119"/>
      <c r="G64" s="195"/>
      <c r="H64" s="196"/>
      <c r="I64" s="120"/>
      <c r="J64" s="30"/>
    </row>
  </sheetData>
  <mergeCells count="73">
    <mergeCell ref="A8:B8"/>
    <mergeCell ref="C8:D8"/>
    <mergeCell ref="A2:D2"/>
    <mergeCell ref="A4:I4"/>
    <mergeCell ref="A6:B6"/>
    <mergeCell ref="C6:D6"/>
    <mergeCell ref="F15:I15"/>
    <mergeCell ref="A13:C13"/>
    <mergeCell ref="A10:B11"/>
    <mergeCell ref="C10:D10"/>
    <mergeCell ref="A12:B12"/>
    <mergeCell ref="C12:I12"/>
    <mergeCell ref="A15:B15"/>
    <mergeCell ref="C15:D15"/>
    <mergeCell ref="C17:I17"/>
    <mergeCell ref="A19:B19"/>
    <mergeCell ref="C19:I19"/>
    <mergeCell ref="A21:B21"/>
    <mergeCell ref="C21:I21"/>
    <mergeCell ref="A17:B1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A45:B45"/>
    <mergeCell ref="C45:D45"/>
    <mergeCell ref="F45:I45"/>
    <mergeCell ref="C46:D46"/>
    <mergeCell ref="F46:G46"/>
    <mergeCell ref="C38:D38"/>
    <mergeCell ref="F38:G38"/>
    <mergeCell ref="A41:D41"/>
    <mergeCell ref="E41:G41"/>
    <mergeCell ref="H41:I41"/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  <ignoredErrors>
    <ignoredError sqref="I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A27" sqref="A27:E27"/>
    </sheetView>
  </sheetViews>
  <sheetFormatPr defaultRowHeight="12.75"/>
  <cols>
    <col min="1" max="4" width="9.140625" style="122"/>
    <col min="5" max="5" width="20.85546875" style="122" customWidth="1"/>
    <col min="6" max="6" width="9.140625" style="122"/>
    <col min="7" max="12" width="12.7109375" style="167" customWidth="1"/>
    <col min="13" max="16384" width="9.140625" style="122"/>
  </cols>
  <sheetData>
    <row r="1" spans="1:12" ht="17.25" customHeight="1">
      <c r="A1" s="251" t="s">
        <v>202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159"/>
    </row>
    <row r="2" spans="1:12">
      <c r="A2" s="253" t="s">
        <v>390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159"/>
    </row>
    <row r="3" spans="1:12">
      <c r="A3" s="61"/>
      <c r="B3" s="123"/>
      <c r="C3" s="123"/>
      <c r="D3" s="123"/>
      <c r="E3" s="123"/>
      <c r="F3" s="264"/>
      <c r="G3" s="264"/>
      <c r="H3" s="160"/>
      <c r="I3" s="161"/>
      <c r="J3" s="161"/>
      <c r="K3" s="258" t="s">
        <v>58</v>
      </c>
      <c r="L3" s="258"/>
    </row>
    <row r="4" spans="1:12">
      <c r="A4" s="257" t="s">
        <v>2</v>
      </c>
      <c r="B4" s="272"/>
      <c r="C4" s="272"/>
      <c r="D4" s="272"/>
      <c r="E4" s="272"/>
      <c r="F4" s="257" t="s">
        <v>218</v>
      </c>
      <c r="G4" s="255" t="s">
        <v>368</v>
      </c>
      <c r="H4" s="256"/>
      <c r="I4" s="256"/>
      <c r="J4" s="255" t="s">
        <v>369</v>
      </c>
      <c r="K4" s="256"/>
      <c r="L4" s="256"/>
    </row>
    <row r="5" spans="1:12">
      <c r="A5" s="272"/>
      <c r="B5" s="272"/>
      <c r="C5" s="272"/>
      <c r="D5" s="272"/>
      <c r="E5" s="272"/>
      <c r="F5" s="272"/>
      <c r="G5" s="162" t="s">
        <v>355</v>
      </c>
      <c r="H5" s="162" t="s">
        <v>356</v>
      </c>
      <c r="I5" s="162" t="s">
        <v>357</v>
      </c>
      <c r="J5" s="162" t="s">
        <v>355</v>
      </c>
      <c r="K5" s="162" t="s">
        <v>356</v>
      </c>
      <c r="L5" s="162" t="s">
        <v>357</v>
      </c>
    </row>
    <row r="6" spans="1:12">
      <c r="A6" s="257">
        <v>1</v>
      </c>
      <c r="B6" s="257"/>
      <c r="C6" s="257"/>
      <c r="D6" s="257"/>
      <c r="E6" s="257"/>
      <c r="F6" s="132">
        <v>2</v>
      </c>
      <c r="G6" s="163">
        <v>3</v>
      </c>
      <c r="H6" s="163">
        <v>4</v>
      </c>
      <c r="I6" s="163" t="s">
        <v>56</v>
      </c>
      <c r="J6" s="163">
        <v>6</v>
      </c>
      <c r="K6" s="163">
        <v>7</v>
      </c>
      <c r="L6" s="163" t="s">
        <v>57</v>
      </c>
    </row>
    <row r="7" spans="1:12">
      <c r="A7" s="265" t="s">
        <v>3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7"/>
    </row>
    <row r="8" spans="1:12">
      <c r="A8" s="268" t="s">
        <v>154</v>
      </c>
      <c r="B8" s="269"/>
      <c r="C8" s="269"/>
      <c r="D8" s="270"/>
      <c r="E8" s="271"/>
      <c r="F8" s="8">
        <v>1</v>
      </c>
      <c r="G8" s="124">
        <f>G9+G10</f>
        <v>0</v>
      </c>
      <c r="H8" s="125">
        <f>H9+H10</f>
        <v>0</v>
      </c>
      <c r="I8" s="126">
        <f>SUM(G8:H8)</f>
        <v>0</v>
      </c>
      <c r="J8" s="124">
        <f>J9+J10</f>
        <v>0</v>
      </c>
      <c r="K8" s="125">
        <f>K9+K10</f>
        <v>0</v>
      </c>
      <c r="L8" s="126">
        <f>SUM(J8:K8)</f>
        <v>0</v>
      </c>
    </row>
    <row r="9" spans="1:12">
      <c r="A9" s="263" t="s">
        <v>306</v>
      </c>
      <c r="B9" s="261"/>
      <c r="C9" s="261"/>
      <c r="D9" s="261"/>
      <c r="E9" s="262"/>
      <c r="F9" s="9">
        <v>2</v>
      </c>
      <c r="G9" s="4"/>
      <c r="H9" s="5"/>
      <c r="I9" s="127">
        <f t="shared" ref="I9:I72" si="0">SUM(G9:H9)</f>
        <v>0</v>
      </c>
      <c r="J9" s="4"/>
      <c r="K9" s="5"/>
      <c r="L9" s="127">
        <f t="shared" ref="L9:L72" si="1">SUM(J9:K9)</f>
        <v>0</v>
      </c>
    </row>
    <row r="10" spans="1:12">
      <c r="A10" s="263" t="s">
        <v>307</v>
      </c>
      <c r="B10" s="261"/>
      <c r="C10" s="261"/>
      <c r="D10" s="261"/>
      <c r="E10" s="262"/>
      <c r="F10" s="9">
        <v>3</v>
      </c>
      <c r="G10" s="4"/>
      <c r="H10" s="5"/>
      <c r="I10" s="127">
        <f t="shared" si="0"/>
        <v>0</v>
      </c>
      <c r="J10" s="4"/>
      <c r="K10" s="5"/>
      <c r="L10" s="127">
        <f t="shared" si="1"/>
        <v>0</v>
      </c>
    </row>
    <row r="11" spans="1:12">
      <c r="A11" s="259" t="s">
        <v>155</v>
      </c>
      <c r="B11" s="260"/>
      <c r="C11" s="260"/>
      <c r="D11" s="261"/>
      <c r="E11" s="262"/>
      <c r="F11" s="9">
        <v>4</v>
      </c>
      <c r="G11" s="128">
        <f>G12+G13</f>
        <v>0</v>
      </c>
      <c r="H11" s="129">
        <f>H12+H13</f>
        <v>15758498.09</v>
      </c>
      <c r="I11" s="127">
        <f t="shared" si="0"/>
        <v>15758498.09</v>
      </c>
      <c r="J11" s="128">
        <f>J12+J13</f>
        <v>0</v>
      </c>
      <c r="K11" s="129">
        <f>K12+K13</f>
        <v>15241900.870000001</v>
      </c>
      <c r="L11" s="127">
        <f t="shared" si="1"/>
        <v>15241900.870000001</v>
      </c>
    </row>
    <row r="12" spans="1:12">
      <c r="A12" s="263" t="s">
        <v>308</v>
      </c>
      <c r="B12" s="261"/>
      <c r="C12" s="261"/>
      <c r="D12" s="261"/>
      <c r="E12" s="262"/>
      <c r="F12" s="9">
        <v>5</v>
      </c>
      <c r="G12" s="4"/>
      <c r="H12" s="5">
        <v>14987536.08</v>
      </c>
      <c r="I12" s="127">
        <f t="shared" si="0"/>
        <v>14987536.08</v>
      </c>
      <c r="J12" s="4"/>
      <c r="K12" s="5">
        <v>14900583.220000001</v>
      </c>
      <c r="L12" s="127">
        <f t="shared" si="1"/>
        <v>14900583.220000001</v>
      </c>
    </row>
    <row r="13" spans="1:12">
      <c r="A13" s="263" t="s">
        <v>309</v>
      </c>
      <c r="B13" s="261"/>
      <c r="C13" s="261"/>
      <c r="D13" s="261"/>
      <c r="E13" s="262"/>
      <c r="F13" s="9">
        <v>6</v>
      </c>
      <c r="G13" s="4"/>
      <c r="H13" s="5">
        <v>770962.01</v>
      </c>
      <c r="I13" s="127">
        <f t="shared" si="0"/>
        <v>770962.01</v>
      </c>
      <c r="J13" s="4"/>
      <c r="K13" s="5">
        <v>341317.65</v>
      </c>
      <c r="L13" s="127">
        <f t="shared" si="1"/>
        <v>341317.65</v>
      </c>
    </row>
    <row r="14" spans="1:12">
      <c r="A14" s="259" t="s">
        <v>156</v>
      </c>
      <c r="B14" s="260"/>
      <c r="C14" s="260"/>
      <c r="D14" s="261"/>
      <c r="E14" s="262"/>
      <c r="F14" s="9">
        <v>7</v>
      </c>
      <c r="G14" s="128">
        <f>G15+G16+G17</f>
        <v>0</v>
      </c>
      <c r="H14" s="129">
        <f>H15+H16+H17</f>
        <v>272010846.13</v>
      </c>
      <c r="I14" s="127">
        <f t="shared" si="0"/>
        <v>272010846.13</v>
      </c>
      <c r="J14" s="128">
        <f>J15+J16+J17</f>
        <v>0</v>
      </c>
      <c r="K14" s="129">
        <f>K15+K16+K17</f>
        <v>267553970.64999998</v>
      </c>
      <c r="L14" s="127">
        <f t="shared" si="1"/>
        <v>267553970.64999998</v>
      </c>
    </row>
    <row r="15" spans="1:12">
      <c r="A15" s="263" t="s">
        <v>310</v>
      </c>
      <c r="B15" s="261"/>
      <c r="C15" s="261"/>
      <c r="D15" s="261"/>
      <c r="E15" s="262"/>
      <c r="F15" s="9">
        <v>8</v>
      </c>
      <c r="G15" s="4"/>
      <c r="H15" s="5">
        <v>258534523.59</v>
      </c>
      <c r="I15" s="127">
        <f t="shared" si="0"/>
        <v>258534523.59</v>
      </c>
      <c r="J15" s="4"/>
      <c r="K15" s="5">
        <v>256475865.44999999</v>
      </c>
      <c r="L15" s="127">
        <f t="shared" si="1"/>
        <v>256475865.44999999</v>
      </c>
    </row>
    <row r="16" spans="1:12">
      <c r="A16" s="263" t="s">
        <v>311</v>
      </c>
      <c r="B16" s="261"/>
      <c r="C16" s="261"/>
      <c r="D16" s="261"/>
      <c r="E16" s="262"/>
      <c r="F16" s="9">
        <v>9</v>
      </c>
      <c r="G16" s="4"/>
      <c r="H16" s="5">
        <v>13476322.539999999</v>
      </c>
      <c r="I16" s="127">
        <f t="shared" si="0"/>
        <v>13476322.539999999</v>
      </c>
      <c r="J16" s="4"/>
      <c r="K16" s="5">
        <v>11078105.199999999</v>
      </c>
      <c r="L16" s="127">
        <f t="shared" si="1"/>
        <v>11078105.199999999</v>
      </c>
    </row>
    <row r="17" spans="1:12">
      <c r="A17" s="263" t="s">
        <v>312</v>
      </c>
      <c r="B17" s="261"/>
      <c r="C17" s="261"/>
      <c r="D17" s="261"/>
      <c r="E17" s="262"/>
      <c r="F17" s="9">
        <v>10</v>
      </c>
      <c r="G17" s="4"/>
      <c r="H17" s="5"/>
      <c r="I17" s="127">
        <f t="shared" si="0"/>
        <v>0</v>
      </c>
      <c r="J17" s="4"/>
      <c r="K17" s="5"/>
      <c r="L17" s="127">
        <f t="shared" si="1"/>
        <v>0</v>
      </c>
    </row>
    <row r="18" spans="1:12">
      <c r="A18" s="259" t="s">
        <v>157</v>
      </c>
      <c r="B18" s="260"/>
      <c r="C18" s="260"/>
      <c r="D18" s="261"/>
      <c r="E18" s="262"/>
      <c r="F18" s="9">
        <v>11</v>
      </c>
      <c r="G18" s="128">
        <f>G19+G20+G24+G43</f>
        <v>0</v>
      </c>
      <c r="H18" s="129">
        <f>H19+H20+H24+H43</f>
        <v>1409443912.79</v>
      </c>
      <c r="I18" s="127">
        <f t="shared" si="0"/>
        <v>1409443912.79</v>
      </c>
      <c r="J18" s="128">
        <f>J19+J20+J24+J43</f>
        <v>0</v>
      </c>
      <c r="K18" s="129">
        <f>K19+K20+K24+K43</f>
        <v>1514293914.2399998</v>
      </c>
      <c r="L18" s="127">
        <f t="shared" si="1"/>
        <v>1514293914.2399998</v>
      </c>
    </row>
    <row r="19" spans="1:12" ht="25.5" customHeight="1">
      <c r="A19" s="259" t="s">
        <v>313</v>
      </c>
      <c r="B19" s="260"/>
      <c r="C19" s="260"/>
      <c r="D19" s="261"/>
      <c r="E19" s="262"/>
      <c r="F19" s="9">
        <v>12</v>
      </c>
      <c r="G19" s="4"/>
      <c r="H19" s="5">
        <v>368235958.14999998</v>
      </c>
      <c r="I19" s="127">
        <f t="shared" si="0"/>
        <v>368235958.14999998</v>
      </c>
      <c r="J19" s="4"/>
      <c r="K19" s="5">
        <v>390995320.45999998</v>
      </c>
      <c r="L19" s="127">
        <f t="shared" si="1"/>
        <v>390995320.45999998</v>
      </c>
    </row>
    <row r="20" spans="1:12" ht="21" customHeight="1">
      <c r="A20" s="259" t="s">
        <v>158</v>
      </c>
      <c r="B20" s="260"/>
      <c r="C20" s="260"/>
      <c r="D20" s="261"/>
      <c r="E20" s="262"/>
      <c r="F20" s="9">
        <v>13</v>
      </c>
      <c r="G20" s="128">
        <f>SUM(G21:G23)</f>
        <v>0</v>
      </c>
      <c r="H20" s="129">
        <f>SUM(H21:H23)</f>
        <v>0</v>
      </c>
      <c r="I20" s="127">
        <f t="shared" si="0"/>
        <v>0</v>
      </c>
      <c r="J20" s="128">
        <f>SUM(J21:J23)</f>
        <v>0</v>
      </c>
      <c r="K20" s="129">
        <f>SUM(K21:K23)</f>
        <v>28000000</v>
      </c>
      <c r="L20" s="127">
        <f t="shared" si="1"/>
        <v>28000000</v>
      </c>
    </row>
    <row r="21" spans="1:12">
      <c r="A21" s="263" t="s">
        <v>314</v>
      </c>
      <c r="B21" s="261"/>
      <c r="C21" s="261"/>
      <c r="D21" s="261"/>
      <c r="E21" s="262"/>
      <c r="F21" s="9">
        <v>14</v>
      </c>
      <c r="G21" s="4"/>
      <c r="H21" s="5"/>
      <c r="I21" s="127">
        <f t="shared" si="0"/>
        <v>0</v>
      </c>
      <c r="J21" s="4"/>
      <c r="K21" s="5"/>
      <c r="L21" s="127">
        <f t="shared" si="1"/>
        <v>0</v>
      </c>
    </row>
    <row r="22" spans="1:12">
      <c r="A22" s="263" t="s">
        <v>315</v>
      </c>
      <c r="B22" s="261"/>
      <c r="C22" s="261"/>
      <c r="D22" s="261"/>
      <c r="E22" s="262"/>
      <c r="F22" s="9">
        <v>15</v>
      </c>
      <c r="G22" s="4"/>
      <c r="H22" s="5"/>
      <c r="I22" s="127">
        <f t="shared" si="0"/>
        <v>0</v>
      </c>
      <c r="J22" s="4"/>
      <c r="K22" s="5">
        <v>28000000</v>
      </c>
      <c r="L22" s="127">
        <f t="shared" si="1"/>
        <v>28000000</v>
      </c>
    </row>
    <row r="23" spans="1:12">
      <c r="A23" s="263" t="s">
        <v>316</v>
      </c>
      <c r="B23" s="261"/>
      <c r="C23" s="261"/>
      <c r="D23" s="261"/>
      <c r="E23" s="262"/>
      <c r="F23" s="9">
        <v>16</v>
      </c>
      <c r="G23" s="4"/>
      <c r="H23" s="5"/>
      <c r="I23" s="127">
        <f t="shared" si="0"/>
        <v>0</v>
      </c>
      <c r="J23" s="4"/>
      <c r="K23" s="5"/>
      <c r="L23" s="127">
        <f t="shared" si="1"/>
        <v>0</v>
      </c>
    </row>
    <row r="24" spans="1:12">
      <c r="A24" s="259" t="s">
        <v>159</v>
      </c>
      <c r="B24" s="260"/>
      <c r="C24" s="260"/>
      <c r="D24" s="261"/>
      <c r="E24" s="262"/>
      <c r="F24" s="9">
        <v>17</v>
      </c>
      <c r="G24" s="128">
        <f>G25+G28+G33+G39</f>
        <v>0</v>
      </c>
      <c r="H24" s="129">
        <f>H25+H28+H33+H39</f>
        <v>1041207954.6400001</v>
      </c>
      <c r="I24" s="127">
        <f t="shared" si="0"/>
        <v>1041207954.6400001</v>
      </c>
      <c r="J24" s="128">
        <f>J25+J28+J33+J39</f>
        <v>0</v>
      </c>
      <c r="K24" s="129">
        <f>K25+K28+K33+K39</f>
        <v>1095298593.7799997</v>
      </c>
      <c r="L24" s="127">
        <f t="shared" si="1"/>
        <v>1095298593.7799997</v>
      </c>
    </row>
    <row r="25" spans="1:12">
      <c r="A25" s="263" t="s">
        <v>160</v>
      </c>
      <c r="B25" s="261"/>
      <c r="C25" s="261"/>
      <c r="D25" s="261"/>
      <c r="E25" s="262"/>
      <c r="F25" s="9">
        <v>18</v>
      </c>
      <c r="G25" s="128">
        <f>G26+G27</f>
        <v>0</v>
      </c>
      <c r="H25" s="129">
        <f>H26+H27</f>
        <v>0</v>
      </c>
      <c r="I25" s="127">
        <f>SUM(G25:H25)</f>
        <v>0</v>
      </c>
      <c r="J25" s="128">
        <f>J26+J27</f>
        <v>0</v>
      </c>
      <c r="K25" s="129">
        <f>K26+K27</f>
        <v>0</v>
      </c>
      <c r="L25" s="127">
        <f>SUM(J25:K25)</f>
        <v>0</v>
      </c>
    </row>
    <row r="26" spans="1:12" ht="22.5" customHeight="1">
      <c r="A26" s="263" t="s">
        <v>317</v>
      </c>
      <c r="B26" s="261"/>
      <c r="C26" s="261"/>
      <c r="D26" s="261"/>
      <c r="E26" s="262"/>
      <c r="F26" s="9">
        <v>19</v>
      </c>
      <c r="G26" s="4"/>
      <c r="H26" s="5"/>
      <c r="I26" s="127">
        <f t="shared" si="0"/>
        <v>0</v>
      </c>
      <c r="J26" s="4"/>
      <c r="K26" s="5"/>
      <c r="L26" s="127">
        <f t="shared" si="1"/>
        <v>0</v>
      </c>
    </row>
    <row r="27" spans="1:12">
      <c r="A27" s="263" t="s">
        <v>318</v>
      </c>
      <c r="B27" s="261"/>
      <c r="C27" s="261"/>
      <c r="D27" s="261"/>
      <c r="E27" s="262"/>
      <c r="F27" s="9">
        <v>20</v>
      </c>
      <c r="G27" s="4"/>
      <c r="H27" s="5"/>
      <c r="I27" s="127">
        <f t="shared" si="0"/>
        <v>0</v>
      </c>
      <c r="J27" s="4"/>
      <c r="K27" s="5"/>
      <c r="L27" s="127">
        <f t="shared" si="1"/>
        <v>0</v>
      </c>
    </row>
    <row r="28" spans="1:12">
      <c r="A28" s="263" t="s">
        <v>161</v>
      </c>
      <c r="B28" s="261"/>
      <c r="C28" s="261"/>
      <c r="D28" s="261"/>
      <c r="E28" s="262"/>
      <c r="F28" s="9">
        <v>21</v>
      </c>
      <c r="G28" s="128">
        <f>SUM(G29:G32)</f>
        <v>0</v>
      </c>
      <c r="H28" s="129">
        <f>SUM(H29:H32)</f>
        <v>667140976.12</v>
      </c>
      <c r="I28" s="127">
        <f>SUM(G28:H28)</f>
        <v>667140976.12</v>
      </c>
      <c r="J28" s="128">
        <f>SUM(J29:J32)</f>
        <v>0</v>
      </c>
      <c r="K28" s="129">
        <f>SUM(K29:K32)</f>
        <v>631524454.86999989</v>
      </c>
      <c r="L28" s="127">
        <f>SUM(J28:K28)</f>
        <v>631524454.86999989</v>
      </c>
    </row>
    <row r="29" spans="1:12">
      <c r="A29" s="263" t="s">
        <v>319</v>
      </c>
      <c r="B29" s="261"/>
      <c r="C29" s="261"/>
      <c r="D29" s="261"/>
      <c r="E29" s="262"/>
      <c r="F29" s="9">
        <v>22</v>
      </c>
      <c r="G29" s="4"/>
      <c r="H29" s="5">
        <v>476734965.29000002</v>
      </c>
      <c r="I29" s="127">
        <f t="shared" si="0"/>
        <v>476734965.29000002</v>
      </c>
      <c r="J29" s="4"/>
      <c r="K29" s="5">
        <v>403065334.45999998</v>
      </c>
      <c r="L29" s="127">
        <f t="shared" si="1"/>
        <v>403065334.45999998</v>
      </c>
    </row>
    <row r="30" spans="1:12" ht="24" customHeight="1">
      <c r="A30" s="263" t="s">
        <v>320</v>
      </c>
      <c r="B30" s="261"/>
      <c r="C30" s="261"/>
      <c r="D30" s="261"/>
      <c r="E30" s="262"/>
      <c r="F30" s="9">
        <v>23</v>
      </c>
      <c r="G30" s="4"/>
      <c r="H30" s="5">
        <v>127539560.08</v>
      </c>
      <c r="I30" s="127">
        <f t="shared" si="0"/>
        <v>127539560.08</v>
      </c>
      <c r="J30" s="4"/>
      <c r="K30" s="5">
        <v>153889741.38999999</v>
      </c>
      <c r="L30" s="127">
        <f t="shared" si="1"/>
        <v>153889741.38999999</v>
      </c>
    </row>
    <row r="31" spans="1:12">
      <c r="A31" s="263" t="s">
        <v>321</v>
      </c>
      <c r="B31" s="261"/>
      <c r="C31" s="261"/>
      <c r="D31" s="261"/>
      <c r="E31" s="262"/>
      <c r="F31" s="9">
        <v>24</v>
      </c>
      <c r="G31" s="4"/>
      <c r="H31" s="5">
        <v>38793558.030000001</v>
      </c>
      <c r="I31" s="127">
        <f t="shared" si="0"/>
        <v>38793558.030000001</v>
      </c>
      <c r="J31" s="4"/>
      <c r="K31" s="5">
        <v>38746566.079999998</v>
      </c>
      <c r="L31" s="127">
        <f t="shared" si="1"/>
        <v>38746566.079999998</v>
      </c>
    </row>
    <row r="32" spans="1:12">
      <c r="A32" s="263" t="s">
        <v>322</v>
      </c>
      <c r="B32" s="261"/>
      <c r="C32" s="261"/>
      <c r="D32" s="261"/>
      <c r="E32" s="262"/>
      <c r="F32" s="9">
        <v>25</v>
      </c>
      <c r="G32" s="4"/>
      <c r="H32" s="5">
        <v>24072892.719999999</v>
      </c>
      <c r="I32" s="127">
        <f t="shared" si="0"/>
        <v>24072892.719999999</v>
      </c>
      <c r="J32" s="4"/>
      <c r="K32" s="5">
        <v>35822812.939999998</v>
      </c>
      <c r="L32" s="127">
        <f t="shared" si="1"/>
        <v>35822812.939999998</v>
      </c>
    </row>
    <row r="33" spans="1:12">
      <c r="A33" s="263" t="s">
        <v>162</v>
      </c>
      <c r="B33" s="261"/>
      <c r="C33" s="261"/>
      <c r="D33" s="261"/>
      <c r="E33" s="262"/>
      <c r="F33" s="9">
        <v>26</v>
      </c>
      <c r="G33" s="128">
        <f>SUM(G34:G38)</f>
        <v>0</v>
      </c>
      <c r="H33" s="129">
        <f>SUM(H34:H38)</f>
        <v>0</v>
      </c>
      <c r="I33" s="127">
        <f t="shared" si="0"/>
        <v>0</v>
      </c>
      <c r="J33" s="128">
        <f>SUM(J34:J38)</f>
        <v>0</v>
      </c>
      <c r="K33" s="129">
        <f>SUM(K34:K38)</f>
        <v>0</v>
      </c>
      <c r="L33" s="127">
        <f t="shared" si="1"/>
        <v>0</v>
      </c>
    </row>
    <row r="34" spans="1:12">
      <c r="A34" s="263" t="s">
        <v>323</v>
      </c>
      <c r="B34" s="261"/>
      <c r="C34" s="261"/>
      <c r="D34" s="261"/>
      <c r="E34" s="262"/>
      <c r="F34" s="9">
        <v>27</v>
      </c>
      <c r="G34" s="4"/>
      <c r="H34" s="5"/>
      <c r="I34" s="127">
        <f t="shared" si="0"/>
        <v>0</v>
      </c>
      <c r="J34" s="4"/>
      <c r="K34" s="5"/>
      <c r="L34" s="127">
        <f t="shared" si="1"/>
        <v>0</v>
      </c>
    </row>
    <row r="35" spans="1:12" ht="24" customHeight="1">
      <c r="A35" s="263" t="s">
        <v>324</v>
      </c>
      <c r="B35" s="261"/>
      <c r="C35" s="261"/>
      <c r="D35" s="261"/>
      <c r="E35" s="262"/>
      <c r="F35" s="9">
        <v>28</v>
      </c>
      <c r="G35" s="4"/>
      <c r="H35" s="5"/>
      <c r="I35" s="127">
        <f t="shared" si="0"/>
        <v>0</v>
      </c>
      <c r="J35" s="4"/>
      <c r="K35" s="5"/>
      <c r="L35" s="127">
        <f t="shared" si="1"/>
        <v>0</v>
      </c>
    </row>
    <row r="36" spans="1:12">
      <c r="A36" s="263" t="s">
        <v>325</v>
      </c>
      <c r="B36" s="261"/>
      <c r="C36" s="261"/>
      <c r="D36" s="261"/>
      <c r="E36" s="262"/>
      <c r="F36" s="9">
        <v>29</v>
      </c>
      <c r="G36" s="4"/>
      <c r="H36" s="5"/>
      <c r="I36" s="127">
        <f t="shared" si="0"/>
        <v>0</v>
      </c>
      <c r="J36" s="4"/>
      <c r="K36" s="5"/>
      <c r="L36" s="127">
        <f t="shared" si="1"/>
        <v>0</v>
      </c>
    </row>
    <row r="37" spans="1:12">
      <c r="A37" s="263" t="s">
        <v>326</v>
      </c>
      <c r="B37" s="261"/>
      <c r="C37" s="261"/>
      <c r="D37" s="261"/>
      <c r="E37" s="262"/>
      <c r="F37" s="9">
        <v>30</v>
      </c>
      <c r="G37" s="4"/>
      <c r="H37" s="5"/>
      <c r="I37" s="127">
        <f t="shared" si="0"/>
        <v>0</v>
      </c>
      <c r="J37" s="4"/>
      <c r="K37" s="5"/>
      <c r="L37" s="127">
        <f t="shared" si="1"/>
        <v>0</v>
      </c>
    </row>
    <row r="38" spans="1:12">
      <c r="A38" s="263" t="s">
        <v>327</v>
      </c>
      <c r="B38" s="261"/>
      <c r="C38" s="261"/>
      <c r="D38" s="261"/>
      <c r="E38" s="262"/>
      <c r="F38" s="9">
        <v>31</v>
      </c>
      <c r="G38" s="4"/>
      <c r="H38" s="5"/>
      <c r="I38" s="127">
        <f t="shared" si="0"/>
        <v>0</v>
      </c>
      <c r="J38" s="4"/>
      <c r="K38" s="5"/>
      <c r="L38" s="127">
        <f t="shared" si="1"/>
        <v>0</v>
      </c>
    </row>
    <row r="39" spans="1:12">
      <c r="A39" s="263" t="s">
        <v>163</v>
      </c>
      <c r="B39" s="261"/>
      <c r="C39" s="261"/>
      <c r="D39" s="261"/>
      <c r="E39" s="262"/>
      <c r="F39" s="9">
        <v>32</v>
      </c>
      <c r="G39" s="128">
        <f>SUM(G40:G42)</f>
        <v>0</v>
      </c>
      <c r="H39" s="129">
        <f>SUM(H40:H42)</f>
        <v>374066978.52000004</v>
      </c>
      <c r="I39" s="127">
        <f>SUM(G39:H39)</f>
        <v>374066978.52000004</v>
      </c>
      <c r="J39" s="128">
        <f>SUM(J40:J42)</f>
        <v>0</v>
      </c>
      <c r="K39" s="129">
        <f>SUM(K40:K42)</f>
        <v>463774138.90999997</v>
      </c>
      <c r="L39" s="127">
        <f>SUM(J39:K39)</f>
        <v>463774138.90999997</v>
      </c>
    </row>
    <row r="40" spans="1:12">
      <c r="A40" s="263" t="s">
        <v>328</v>
      </c>
      <c r="B40" s="261"/>
      <c r="C40" s="261"/>
      <c r="D40" s="261"/>
      <c r="E40" s="262"/>
      <c r="F40" s="9">
        <v>33</v>
      </c>
      <c r="G40" s="4"/>
      <c r="H40" s="5">
        <v>56040993.109999999</v>
      </c>
      <c r="I40" s="127">
        <f t="shared" si="0"/>
        <v>56040993.109999999</v>
      </c>
      <c r="J40" s="4"/>
      <c r="K40" s="5">
        <v>29709524.010000002</v>
      </c>
      <c r="L40" s="127">
        <f t="shared" si="1"/>
        <v>29709524.010000002</v>
      </c>
    </row>
    <row r="41" spans="1:12">
      <c r="A41" s="263" t="s">
        <v>329</v>
      </c>
      <c r="B41" s="261"/>
      <c r="C41" s="261"/>
      <c r="D41" s="261"/>
      <c r="E41" s="262"/>
      <c r="F41" s="9">
        <v>34</v>
      </c>
      <c r="G41" s="4"/>
      <c r="H41" s="5">
        <v>318025985.41000003</v>
      </c>
      <c r="I41" s="127">
        <f t="shared" si="0"/>
        <v>318025985.41000003</v>
      </c>
      <c r="J41" s="4"/>
      <c r="K41" s="5">
        <v>434064614.89999998</v>
      </c>
      <c r="L41" s="127">
        <f t="shared" si="1"/>
        <v>434064614.89999998</v>
      </c>
    </row>
    <row r="42" spans="1:12">
      <c r="A42" s="263" t="s">
        <v>330</v>
      </c>
      <c r="B42" s="261"/>
      <c r="C42" s="261"/>
      <c r="D42" s="261"/>
      <c r="E42" s="262"/>
      <c r="F42" s="9">
        <v>35</v>
      </c>
      <c r="G42" s="4"/>
      <c r="H42" s="5"/>
      <c r="I42" s="127">
        <f t="shared" si="0"/>
        <v>0</v>
      </c>
      <c r="J42" s="4"/>
      <c r="K42" s="5"/>
      <c r="L42" s="127">
        <f t="shared" si="1"/>
        <v>0</v>
      </c>
    </row>
    <row r="43" spans="1:12" ht="24" customHeight="1">
      <c r="A43" s="259" t="s">
        <v>186</v>
      </c>
      <c r="B43" s="260"/>
      <c r="C43" s="260"/>
      <c r="D43" s="261"/>
      <c r="E43" s="262"/>
      <c r="F43" s="9">
        <v>36</v>
      </c>
      <c r="G43" s="4"/>
      <c r="H43" s="5"/>
      <c r="I43" s="127">
        <f t="shared" si="0"/>
        <v>0</v>
      </c>
      <c r="J43" s="4"/>
      <c r="K43" s="5"/>
      <c r="L43" s="127">
        <f t="shared" si="1"/>
        <v>0</v>
      </c>
    </row>
    <row r="44" spans="1:12" ht="24" customHeight="1">
      <c r="A44" s="259" t="s">
        <v>187</v>
      </c>
      <c r="B44" s="260"/>
      <c r="C44" s="260"/>
      <c r="D44" s="261"/>
      <c r="E44" s="262"/>
      <c r="F44" s="9">
        <v>37</v>
      </c>
      <c r="G44" s="4"/>
      <c r="H44" s="5"/>
      <c r="I44" s="127">
        <f t="shared" si="0"/>
        <v>0</v>
      </c>
      <c r="J44" s="4"/>
      <c r="K44" s="5"/>
      <c r="L44" s="127">
        <f t="shared" si="1"/>
        <v>0</v>
      </c>
    </row>
    <row r="45" spans="1:12">
      <c r="A45" s="259" t="s">
        <v>164</v>
      </c>
      <c r="B45" s="260"/>
      <c r="C45" s="260"/>
      <c r="D45" s="261"/>
      <c r="E45" s="262"/>
      <c r="F45" s="9">
        <v>38</v>
      </c>
      <c r="G45" s="128">
        <f>SUM(G46:G52)</f>
        <v>0</v>
      </c>
      <c r="H45" s="129">
        <f>SUM(H46:H52)</f>
        <v>8870836.3399999999</v>
      </c>
      <c r="I45" s="127">
        <f t="shared" si="0"/>
        <v>8870836.3399999999</v>
      </c>
      <c r="J45" s="128">
        <f>SUM(J46:J52)</f>
        <v>0</v>
      </c>
      <c r="K45" s="129">
        <f>SUM(K46:K52)</f>
        <v>14640743.27</v>
      </c>
      <c r="L45" s="127">
        <f t="shared" si="1"/>
        <v>14640743.27</v>
      </c>
    </row>
    <row r="46" spans="1:12">
      <c r="A46" s="263" t="s">
        <v>331</v>
      </c>
      <c r="B46" s="261"/>
      <c r="C46" s="261"/>
      <c r="D46" s="261"/>
      <c r="E46" s="262"/>
      <c r="F46" s="9">
        <v>39</v>
      </c>
      <c r="G46" s="4"/>
      <c r="H46" s="5">
        <v>4777511.05</v>
      </c>
      <c r="I46" s="127">
        <f t="shared" si="0"/>
        <v>4777511.05</v>
      </c>
      <c r="J46" s="4"/>
      <c r="K46" s="5">
        <v>4299195.03</v>
      </c>
      <c r="L46" s="127">
        <f t="shared" si="1"/>
        <v>4299195.03</v>
      </c>
    </row>
    <row r="47" spans="1:12">
      <c r="A47" s="263" t="s">
        <v>332</v>
      </c>
      <c r="B47" s="261"/>
      <c r="C47" s="261"/>
      <c r="D47" s="261"/>
      <c r="E47" s="262"/>
      <c r="F47" s="9">
        <v>40</v>
      </c>
      <c r="G47" s="4"/>
      <c r="H47" s="5"/>
      <c r="I47" s="127">
        <f t="shared" si="0"/>
        <v>0</v>
      </c>
      <c r="J47" s="4"/>
      <c r="K47" s="5"/>
      <c r="L47" s="127">
        <f t="shared" si="1"/>
        <v>0</v>
      </c>
    </row>
    <row r="48" spans="1:12">
      <c r="A48" s="263" t="s">
        <v>333</v>
      </c>
      <c r="B48" s="261"/>
      <c r="C48" s="261"/>
      <c r="D48" s="261"/>
      <c r="E48" s="262"/>
      <c r="F48" s="9">
        <v>41</v>
      </c>
      <c r="G48" s="4"/>
      <c r="H48" s="5">
        <v>4093325.29</v>
      </c>
      <c r="I48" s="127">
        <f t="shared" si="0"/>
        <v>4093325.29</v>
      </c>
      <c r="J48" s="4"/>
      <c r="K48" s="5">
        <v>10341548.24</v>
      </c>
      <c r="L48" s="127">
        <f t="shared" si="1"/>
        <v>10341548.24</v>
      </c>
    </row>
    <row r="49" spans="1:12" ht="21" customHeight="1">
      <c r="A49" s="263" t="s">
        <v>334</v>
      </c>
      <c r="B49" s="261"/>
      <c r="C49" s="261"/>
      <c r="D49" s="261"/>
      <c r="E49" s="262"/>
      <c r="F49" s="9">
        <v>42</v>
      </c>
      <c r="G49" s="4"/>
      <c r="H49" s="5"/>
      <c r="I49" s="127">
        <f t="shared" si="0"/>
        <v>0</v>
      </c>
      <c r="J49" s="4"/>
      <c r="K49" s="5"/>
      <c r="L49" s="127">
        <f t="shared" si="1"/>
        <v>0</v>
      </c>
    </row>
    <row r="50" spans="1:12">
      <c r="A50" s="263" t="s">
        <v>283</v>
      </c>
      <c r="B50" s="261"/>
      <c r="C50" s="261"/>
      <c r="D50" s="261"/>
      <c r="E50" s="262"/>
      <c r="F50" s="9">
        <v>43</v>
      </c>
      <c r="G50" s="4"/>
      <c r="H50" s="5"/>
      <c r="I50" s="127">
        <f t="shared" si="0"/>
        <v>0</v>
      </c>
      <c r="J50" s="4"/>
      <c r="K50" s="5"/>
      <c r="L50" s="127">
        <f t="shared" si="1"/>
        <v>0</v>
      </c>
    </row>
    <row r="51" spans="1:12">
      <c r="A51" s="263" t="s">
        <v>284</v>
      </c>
      <c r="B51" s="261"/>
      <c r="C51" s="261"/>
      <c r="D51" s="261"/>
      <c r="E51" s="262"/>
      <c r="F51" s="9">
        <v>44</v>
      </c>
      <c r="G51" s="4"/>
      <c r="H51" s="5"/>
      <c r="I51" s="127">
        <f t="shared" si="0"/>
        <v>0</v>
      </c>
      <c r="J51" s="4"/>
      <c r="K51" s="5"/>
      <c r="L51" s="127">
        <f t="shared" si="1"/>
        <v>0</v>
      </c>
    </row>
    <row r="52" spans="1:12" ht="21.75" customHeight="1">
      <c r="A52" s="263" t="s">
        <v>285</v>
      </c>
      <c r="B52" s="261"/>
      <c r="C52" s="261"/>
      <c r="D52" s="261"/>
      <c r="E52" s="262"/>
      <c r="F52" s="9">
        <v>45</v>
      </c>
      <c r="G52" s="4"/>
      <c r="H52" s="5"/>
      <c r="I52" s="127">
        <f t="shared" si="0"/>
        <v>0</v>
      </c>
      <c r="J52" s="4"/>
      <c r="K52" s="5"/>
      <c r="L52" s="127">
        <f t="shared" si="1"/>
        <v>0</v>
      </c>
    </row>
    <row r="53" spans="1:12">
      <c r="A53" s="259" t="s">
        <v>165</v>
      </c>
      <c r="B53" s="260"/>
      <c r="C53" s="260"/>
      <c r="D53" s="261"/>
      <c r="E53" s="262"/>
      <c r="F53" s="9">
        <v>46</v>
      </c>
      <c r="G53" s="128">
        <f>G54+G55</f>
        <v>0</v>
      </c>
      <c r="H53" s="129">
        <f>H54+H55</f>
        <v>13690736.289999999</v>
      </c>
      <c r="I53" s="127">
        <f t="shared" si="0"/>
        <v>13690736.289999999</v>
      </c>
      <c r="J53" s="128">
        <f>J54+J55</f>
        <v>0</v>
      </c>
      <c r="K53" s="129">
        <f>K54+K55</f>
        <v>12940859.77</v>
      </c>
      <c r="L53" s="127">
        <f t="shared" si="1"/>
        <v>12940859.77</v>
      </c>
    </row>
    <row r="54" spans="1:12">
      <c r="A54" s="263" t="s">
        <v>335</v>
      </c>
      <c r="B54" s="261"/>
      <c r="C54" s="261"/>
      <c r="D54" s="261"/>
      <c r="E54" s="262"/>
      <c r="F54" s="9">
        <v>47</v>
      </c>
      <c r="G54" s="4"/>
      <c r="H54" s="5">
        <v>13690736.289999999</v>
      </c>
      <c r="I54" s="127">
        <f t="shared" si="0"/>
        <v>13690736.289999999</v>
      </c>
      <c r="J54" s="4"/>
      <c r="K54" s="5">
        <v>12940859.77</v>
      </c>
      <c r="L54" s="127">
        <f t="shared" si="1"/>
        <v>12940859.77</v>
      </c>
    </row>
    <row r="55" spans="1:12">
      <c r="A55" s="263" t="s">
        <v>336</v>
      </c>
      <c r="B55" s="261"/>
      <c r="C55" s="261"/>
      <c r="D55" s="261"/>
      <c r="E55" s="262"/>
      <c r="F55" s="9">
        <v>48</v>
      </c>
      <c r="G55" s="4"/>
      <c r="H55" s="5"/>
      <c r="I55" s="127">
        <f t="shared" si="0"/>
        <v>0</v>
      </c>
      <c r="J55" s="4"/>
      <c r="K55" s="5"/>
      <c r="L55" s="127">
        <f t="shared" si="1"/>
        <v>0</v>
      </c>
    </row>
    <row r="56" spans="1:12">
      <c r="A56" s="259" t="s">
        <v>166</v>
      </c>
      <c r="B56" s="260"/>
      <c r="C56" s="260"/>
      <c r="D56" s="261"/>
      <c r="E56" s="262"/>
      <c r="F56" s="9">
        <v>49</v>
      </c>
      <c r="G56" s="128">
        <f>G57+G60+G61</f>
        <v>0</v>
      </c>
      <c r="H56" s="129">
        <f>H57+H60+H61</f>
        <v>130886005.02000001</v>
      </c>
      <c r="I56" s="127">
        <f t="shared" si="0"/>
        <v>130886005.02000001</v>
      </c>
      <c r="J56" s="128">
        <f>J57+J60+J61</f>
        <v>0</v>
      </c>
      <c r="K56" s="129">
        <f>K57+K60+K61</f>
        <v>135858755.66</v>
      </c>
      <c r="L56" s="127">
        <f t="shared" si="1"/>
        <v>135858755.66</v>
      </c>
    </row>
    <row r="57" spans="1:12">
      <c r="A57" s="259" t="s">
        <v>167</v>
      </c>
      <c r="B57" s="260"/>
      <c r="C57" s="260"/>
      <c r="D57" s="261"/>
      <c r="E57" s="262"/>
      <c r="F57" s="9">
        <v>50</v>
      </c>
      <c r="G57" s="128">
        <f>G58+G59</f>
        <v>0</v>
      </c>
      <c r="H57" s="129">
        <f>H58+H59</f>
        <v>68990116.679999992</v>
      </c>
      <c r="I57" s="127">
        <f>SUM(G57:H57)</f>
        <v>68990116.679999992</v>
      </c>
      <c r="J57" s="128">
        <f>J58+J59</f>
        <v>0</v>
      </c>
      <c r="K57" s="129">
        <f>K58+K59</f>
        <v>71153860.019999996</v>
      </c>
      <c r="L57" s="127">
        <f>SUM(J57:K57)</f>
        <v>71153860.019999996</v>
      </c>
    </row>
    <row r="58" spans="1:12">
      <c r="A58" s="263" t="s">
        <v>286</v>
      </c>
      <c r="B58" s="261"/>
      <c r="C58" s="261"/>
      <c r="D58" s="261"/>
      <c r="E58" s="262"/>
      <c r="F58" s="9">
        <v>51</v>
      </c>
      <c r="G58" s="4"/>
      <c r="H58" s="5">
        <v>65388489.509999998</v>
      </c>
      <c r="I58" s="127">
        <f t="shared" si="0"/>
        <v>65388489.509999998</v>
      </c>
      <c r="J58" s="4"/>
      <c r="K58" s="5">
        <v>67557832.140000001</v>
      </c>
      <c r="L58" s="127">
        <f t="shared" si="1"/>
        <v>67557832.140000001</v>
      </c>
    </row>
    <row r="59" spans="1:12">
      <c r="A59" s="263" t="s">
        <v>269</v>
      </c>
      <c r="B59" s="261"/>
      <c r="C59" s="261"/>
      <c r="D59" s="261"/>
      <c r="E59" s="262"/>
      <c r="F59" s="9">
        <v>52</v>
      </c>
      <c r="G59" s="4"/>
      <c r="H59" s="5">
        <v>3601627.17</v>
      </c>
      <c r="I59" s="127">
        <f t="shared" si="0"/>
        <v>3601627.17</v>
      </c>
      <c r="J59" s="4"/>
      <c r="K59" s="5">
        <v>3596027.88</v>
      </c>
      <c r="L59" s="127">
        <f t="shared" si="1"/>
        <v>3596027.88</v>
      </c>
    </row>
    <row r="60" spans="1:12">
      <c r="A60" s="259" t="s">
        <v>270</v>
      </c>
      <c r="B60" s="260"/>
      <c r="C60" s="260"/>
      <c r="D60" s="261"/>
      <c r="E60" s="262"/>
      <c r="F60" s="9">
        <v>53</v>
      </c>
      <c r="G60" s="4"/>
      <c r="H60" s="5">
        <v>92286.45</v>
      </c>
      <c r="I60" s="127">
        <f t="shared" si="0"/>
        <v>92286.45</v>
      </c>
      <c r="J60" s="4"/>
      <c r="K60" s="5">
        <v>475363.27</v>
      </c>
      <c r="L60" s="127">
        <f t="shared" si="1"/>
        <v>475363.27</v>
      </c>
    </row>
    <row r="61" spans="1:12">
      <c r="A61" s="259" t="s">
        <v>168</v>
      </c>
      <c r="B61" s="260"/>
      <c r="C61" s="260"/>
      <c r="D61" s="261"/>
      <c r="E61" s="262"/>
      <c r="F61" s="9">
        <v>54</v>
      </c>
      <c r="G61" s="128">
        <f>SUM(G62:G64)</f>
        <v>0</v>
      </c>
      <c r="H61" s="129">
        <f>SUM(H62:H64)</f>
        <v>61803601.890000008</v>
      </c>
      <c r="I61" s="127">
        <f t="shared" si="0"/>
        <v>61803601.890000008</v>
      </c>
      <c r="J61" s="128">
        <f>SUM(J62:J64)</f>
        <v>0</v>
      </c>
      <c r="K61" s="129">
        <f>SUM(K62:K64)</f>
        <v>64229532.370000005</v>
      </c>
      <c r="L61" s="127">
        <f t="shared" si="1"/>
        <v>64229532.370000005</v>
      </c>
    </row>
    <row r="62" spans="1:12">
      <c r="A62" s="263" t="s">
        <v>280</v>
      </c>
      <c r="B62" s="261"/>
      <c r="C62" s="261"/>
      <c r="D62" s="261"/>
      <c r="E62" s="262"/>
      <c r="F62" s="9">
        <v>55</v>
      </c>
      <c r="G62" s="4"/>
      <c r="H62" s="5">
        <v>38757647.340000004</v>
      </c>
      <c r="I62" s="127">
        <f t="shared" si="0"/>
        <v>38757647.340000004</v>
      </c>
      <c r="J62" s="4"/>
      <c r="K62" s="5">
        <v>39336278.280000001</v>
      </c>
      <c r="L62" s="127">
        <f t="shared" si="1"/>
        <v>39336278.280000001</v>
      </c>
    </row>
    <row r="63" spans="1:12">
      <c r="A63" s="263" t="s">
        <v>281</v>
      </c>
      <c r="B63" s="261"/>
      <c r="C63" s="261"/>
      <c r="D63" s="261"/>
      <c r="E63" s="262"/>
      <c r="F63" s="9">
        <v>56</v>
      </c>
      <c r="G63" s="4"/>
      <c r="H63" s="5">
        <v>7614613.4800000004</v>
      </c>
      <c r="I63" s="127">
        <f t="shared" si="0"/>
        <v>7614613.4800000004</v>
      </c>
      <c r="J63" s="4"/>
      <c r="K63" s="5">
        <v>3247694.24</v>
      </c>
      <c r="L63" s="127">
        <f t="shared" si="1"/>
        <v>3247694.24</v>
      </c>
    </row>
    <row r="64" spans="1:12">
      <c r="A64" s="263" t="s">
        <v>337</v>
      </c>
      <c r="B64" s="261"/>
      <c r="C64" s="261"/>
      <c r="D64" s="261"/>
      <c r="E64" s="262"/>
      <c r="F64" s="9">
        <v>57</v>
      </c>
      <c r="G64" s="4"/>
      <c r="H64" s="5">
        <v>15431341.07</v>
      </c>
      <c r="I64" s="127">
        <f t="shared" si="0"/>
        <v>15431341.07</v>
      </c>
      <c r="J64" s="4"/>
      <c r="K64" s="5">
        <v>21645559.850000001</v>
      </c>
      <c r="L64" s="127">
        <f t="shared" si="1"/>
        <v>21645559.850000001</v>
      </c>
    </row>
    <row r="65" spans="1:12">
      <c r="A65" s="259" t="s">
        <v>169</v>
      </c>
      <c r="B65" s="260"/>
      <c r="C65" s="260"/>
      <c r="D65" s="261"/>
      <c r="E65" s="262"/>
      <c r="F65" s="9">
        <v>58</v>
      </c>
      <c r="G65" s="128">
        <f>G66+G70+G71</f>
        <v>0</v>
      </c>
      <c r="H65" s="129">
        <f>H66+H70+H71</f>
        <v>30018489.760000002</v>
      </c>
      <c r="I65" s="127">
        <f t="shared" si="0"/>
        <v>30018489.760000002</v>
      </c>
      <c r="J65" s="128">
        <f>J66+J70+J71</f>
        <v>0</v>
      </c>
      <c r="K65" s="129">
        <f>K66+K70+K71</f>
        <v>9109113.8900000006</v>
      </c>
      <c r="L65" s="127">
        <f t="shared" si="1"/>
        <v>9109113.8900000006</v>
      </c>
    </row>
    <row r="66" spans="1:12">
      <c r="A66" s="259" t="s">
        <v>170</v>
      </c>
      <c r="B66" s="260"/>
      <c r="C66" s="260"/>
      <c r="D66" s="261"/>
      <c r="E66" s="262"/>
      <c r="F66" s="9">
        <v>59</v>
      </c>
      <c r="G66" s="128">
        <f>SUM(G67:G69)</f>
        <v>0</v>
      </c>
      <c r="H66" s="129">
        <f>SUM(H67:H69)</f>
        <v>30003313.57</v>
      </c>
      <c r="I66" s="127">
        <f t="shared" si="0"/>
        <v>30003313.57</v>
      </c>
      <c r="J66" s="128">
        <f>SUM(J67:J69)</f>
        <v>0</v>
      </c>
      <c r="K66" s="129">
        <f>SUM(K67:K69)</f>
        <v>9104991.3800000008</v>
      </c>
      <c r="L66" s="127">
        <f t="shared" si="1"/>
        <v>9104991.3800000008</v>
      </c>
    </row>
    <row r="67" spans="1:12">
      <c r="A67" s="263" t="s">
        <v>338</v>
      </c>
      <c r="B67" s="261"/>
      <c r="C67" s="261"/>
      <c r="D67" s="261"/>
      <c r="E67" s="262"/>
      <c r="F67" s="9">
        <v>60</v>
      </c>
      <c r="G67" s="4"/>
      <c r="H67" s="5">
        <v>29904043.559999999</v>
      </c>
      <c r="I67" s="127">
        <f t="shared" si="0"/>
        <v>29904043.559999999</v>
      </c>
      <c r="J67" s="4"/>
      <c r="K67" s="5">
        <v>9028176.9900000002</v>
      </c>
      <c r="L67" s="127">
        <f t="shared" si="1"/>
        <v>9028176.9900000002</v>
      </c>
    </row>
    <row r="68" spans="1:12">
      <c r="A68" s="263" t="s">
        <v>339</v>
      </c>
      <c r="B68" s="261"/>
      <c r="C68" s="261"/>
      <c r="D68" s="261"/>
      <c r="E68" s="262"/>
      <c r="F68" s="9">
        <v>61</v>
      </c>
      <c r="G68" s="4"/>
      <c r="H68" s="5"/>
      <c r="I68" s="127">
        <f t="shared" si="0"/>
        <v>0</v>
      </c>
      <c r="J68" s="4"/>
      <c r="K68" s="5"/>
      <c r="L68" s="127">
        <f t="shared" si="1"/>
        <v>0</v>
      </c>
    </row>
    <row r="69" spans="1:12">
      <c r="A69" s="263" t="s">
        <v>340</v>
      </c>
      <c r="B69" s="261"/>
      <c r="C69" s="261"/>
      <c r="D69" s="261"/>
      <c r="E69" s="262"/>
      <c r="F69" s="9">
        <v>62</v>
      </c>
      <c r="G69" s="4"/>
      <c r="H69" s="5">
        <v>99270.01</v>
      </c>
      <c r="I69" s="127">
        <f t="shared" si="0"/>
        <v>99270.01</v>
      </c>
      <c r="J69" s="4"/>
      <c r="K69" s="5">
        <v>76814.39</v>
      </c>
      <c r="L69" s="127">
        <f t="shared" si="1"/>
        <v>76814.39</v>
      </c>
    </row>
    <row r="70" spans="1:12">
      <c r="A70" s="259" t="s">
        <v>341</v>
      </c>
      <c r="B70" s="260"/>
      <c r="C70" s="260"/>
      <c r="D70" s="261"/>
      <c r="E70" s="262"/>
      <c r="F70" s="9">
        <v>63</v>
      </c>
      <c r="G70" s="4"/>
      <c r="H70" s="5"/>
      <c r="I70" s="127">
        <f t="shared" si="0"/>
        <v>0</v>
      </c>
      <c r="J70" s="4"/>
      <c r="K70" s="5"/>
      <c r="L70" s="127">
        <f t="shared" si="1"/>
        <v>0</v>
      </c>
    </row>
    <row r="71" spans="1:12">
      <c r="A71" s="259" t="s">
        <v>342</v>
      </c>
      <c r="B71" s="260"/>
      <c r="C71" s="260"/>
      <c r="D71" s="261"/>
      <c r="E71" s="262"/>
      <c r="F71" s="9">
        <v>64</v>
      </c>
      <c r="G71" s="4"/>
      <c r="H71" s="5">
        <v>15176.19</v>
      </c>
      <c r="I71" s="127">
        <f t="shared" si="0"/>
        <v>15176.19</v>
      </c>
      <c r="J71" s="4"/>
      <c r="K71" s="5">
        <v>4122.51</v>
      </c>
      <c r="L71" s="127">
        <f t="shared" si="1"/>
        <v>4122.51</v>
      </c>
    </row>
    <row r="72" spans="1:12" ht="24.75" customHeight="1">
      <c r="A72" s="259" t="s">
        <v>171</v>
      </c>
      <c r="B72" s="260"/>
      <c r="C72" s="260"/>
      <c r="D72" s="261"/>
      <c r="E72" s="262"/>
      <c r="F72" s="9">
        <v>65</v>
      </c>
      <c r="G72" s="128">
        <f>SUM(G73:G75)</f>
        <v>0</v>
      </c>
      <c r="H72" s="129">
        <f>SUM(H73:H75)</f>
        <v>8246846.1099999994</v>
      </c>
      <c r="I72" s="127">
        <f t="shared" si="0"/>
        <v>8246846.1099999994</v>
      </c>
      <c r="J72" s="128">
        <f>SUM(J73:J75)</f>
        <v>0</v>
      </c>
      <c r="K72" s="129">
        <f>SUM(K73:K75)</f>
        <v>6842691.2000000002</v>
      </c>
      <c r="L72" s="127">
        <f t="shared" si="1"/>
        <v>6842691.2000000002</v>
      </c>
    </row>
    <row r="73" spans="1:12">
      <c r="A73" s="263" t="s">
        <v>343</v>
      </c>
      <c r="B73" s="261"/>
      <c r="C73" s="261"/>
      <c r="D73" s="261"/>
      <c r="E73" s="262"/>
      <c r="F73" s="9">
        <v>66</v>
      </c>
      <c r="G73" s="4"/>
      <c r="H73" s="5">
        <v>387257.09</v>
      </c>
      <c r="I73" s="127">
        <f>SUM(G73:H73)</f>
        <v>387257.09</v>
      </c>
      <c r="J73" s="4"/>
      <c r="K73" s="5">
        <v>314544.55</v>
      </c>
      <c r="L73" s="127">
        <f>SUM(J73:K73)</f>
        <v>314544.55</v>
      </c>
    </row>
    <row r="74" spans="1:12">
      <c r="A74" s="263" t="s">
        <v>344</v>
      </c>
      <c r="B74" s="261"/>
      <c r="C74" s="261"/>
      <c r="D74" s="261"/>
      <c r="E74" s="262"/>
      <c r="F74" s="9">
        <v>67</v>
      </c>
      <c r="G74" s="4"/>
      <c r="H74" s="5"/>
      <c r="I74" s="127">
        <f>SUM(G74:H74)</f>
        <v>0</v>
      </c>
      <c r="J74" s="4"/>
      <c r="K74" s="5"/>
      <c r="L74" s="127">
        <f>SUM(J74:K74)</f>
        <v>0</v>
      </c>
    </row>
    <row r="75" spans="1:12">
      <c r="A75" s="263" t="s">
        <v>358</v>
      </c>
      <c r="B75" s="261"/>
      <c r="C75" s="261"/>
      <c r="D75" s="261"/>
      <c r="E75" s="262"/>
      <c r="F75" s="9">
        <v>68</v>
      </c>
      <c r="G75" s="4"/>
      <c r="H75" s="5">
        <v>7859589.0199999996</v>
      </c>
      <c r="I75" s="127">
        <f>SUM(G75:H75)</f>
        <v>7859589.0199999996</v>
      </c>
      <c r="J75" s="4"/>
      <c r="K75" s="5">
        <v>6528146.6500000004</v>
      </c>
      <c r="L75" s="127">
        <f>SUM(J75:K75)</f>
        <v>6528146.6500000004</v>
      </c>
    </row>
    <row r="76" spans="1:12">
      <c r="A76" s="259" t="s">
        <v>172</v>
      </c>
      <c r="B76" s="260"/>
      <c r="C76" s="260"/>
      <c r="D76" s="261"/>
      <c r="E76" s="262"/>
      <c r="F76" s="9">
        <v>69</v>
      </c>
      <c r="G76" s="128">
        <f>G8+G11+G14+G18+G44+G45+G53+G56+G65+G72</f>
        <v>0</v>
      </c>
      <c r="H76" s="129">
        <f>H8+H11+H14+H18+H44+H45+H53+H56+H65+H72</f>
        <v>1888926170.5299997</v>
      </c>
      <c r="I76" s="127">
        <f>SUM(G76:H76)</f>
        <v>1888926170.5299997</v>
      </c>
      <c r="J76" s="128">
        <f>J8+J11+J14+J18+J44+J45+J53+J56+J65+J72</f>
        <v>0</v>
      </c>
      <c r="K76" s="129">
        <f>K8+K11+K14+K18+K44+K45+K53+K56+K65+K72</f>
        <v>1976481949.55</v>
      </c>
      <c r="L76" s="127">
        <f>SUM(J76:K76)</f>
        <v>1976481949.55</v>
      </c>
    </row>
    <row r="77" spans="1:12">
      <c r="A77" s="273" t="s">
        <v>33</v>
      </c>
      <c r="B77" s="274"/>
      <c r="C77" s="274"/>
      <c r="D77" s="275"/>
      <c r="E77" s="276"/>
      <c r="F77" s="10">
        <v>70</v>
      </c>
      <c r="G77" s="6"/>
      <c r="H77" s="7"/>
      <c r="I77" s="130">
        <f>SUM(G77:H77)</f>
        <v>0</v>
      </c>
      <c r="J77" s="6"/>
      <c r="K77" s="7">
        <v>37195748.270000003</v>
      </c>
      <c r="L77" s="130">
        <f>SUM(J77:K77)</f>
        <v>37195748.270000003</v>
      </c>
    </row>
    <row r="78" spans="1:12">
      <c r="A78" s="277" t="s">
        <v>219</v>
      </c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9"/>
    </row>
    <row r="79" spans="1:12">
      <c r="A79" s="268" t="s">
        <v>173</v>
      </c>
      <c r="B79" s="269"/>
      <c r="C79" s="269"/>
      <c r="D79" s="270"/>
      <c r="E79" s="271"/>
      <c r="F79" s="8">
        <v>71</v>
      </c>
      <c r="G79" s="124">
        <f>G80+G84+G85+G89+G93+G96</f>
        <v>0</v>
      </c>
      <c r="H79" s="125">
        <f>H80+H84+H85+H89+H93+H96</f>
        <v>887035726.92999995</v>
      </c>
      <c r="I79" s="126">
        <f>SUM(G79:H79)</f>
        <v>887035726.92999995</v>
      </c>
      <c r="J79" s="124">
        <f>J80+J84+J85+J89+J93+J96</f>
        <v>0</v>
      </c>
      <c r="K79" s="125">
        <f>K80+K84+K85+K89+K93+K96</f>
        <v>949770782.83000004</v>
      </c>
      <c r="L79" s="126">
        <f>SUM(J79:K79)</f>
        <v>949770782.83000004</v>
      </c>
    </row>
    <row r="80" spans="1:12">
      <c r="A80" s="259" t="s">
        <v>174</v>
      </c>
      <c r="B80" s="260"/>
      <c r="C80" s="260"/>
      <c r="D80" s="261"/>
      <c r="E80" s="262"/>
      <c r="F80" s="9">
        <v>72</v>
      </c>
      <c r="G80" s="128">
        <f>SUM(G81:G83)</f>
        <v>0</v>
      </c>
      <c r="H80" s="129">
        <f>SUM(H81:H83)</f>
        <v>50000000</v>
      </c>
      <c r="I80" s="127">
        <f t="shared" ref="I80:I128" si="2">SUM(G80:H80)</f>
        <v>50000000</v>
      </c>
      <c r="J80" s="128">
        <f>SUM(J81:J83)</f>
        <v>0</v>
      </c>
      <c r="K80" s="129">
        <f>SUM(K81:K83)</f>
        <v>50000000</v>
      </c>
      <c r="L80" s="127">
        <f t="shared" ref="L80:L128" si="3">SUM(J80:K80)</f>
        <v>50000000</v>
      </c>
    </row>
    <row r="81" spans="1:12">
      <c r="A81" s="263" t="s">
        <v>34</v>
      </c>
      <c r="B81" s="261"/>
      <c r="C81" s="261"/>
      <c r="D81" s="261"/>
      <c r="E81" s="262"/>
      <c r="F81" s="9">
        <v>73</v>
      </c>
      <c r="G81" s="4"/>
      <c r="H81" s="5">
        <v>50000000</v>
      </c>
      <c r="I81" s="127">
        <f t="shared" si="2"/>
        <v>50000000</v>
      </c>
      <c r="J81" s="4"/>
      <c r="K81" s="5">
        <v>50000000</v>
      </c>
      <c r="L81" s="127">
        <f t="shared" si="3"/>
        <v>50000000</v>
      </c>
    </row>
    <row r="82" spans="1:12">
      <c r="A82" s="263" t="s">
        <v>35</v>
      </c>
      <c r="B82" s="261"/>
      <c r="C82" s="261"/>
      <c r="D82" s="261"/>
      <c r="E82" s="262"/>
      <c r="F82" s="9">
        <v>74</v>
      </c>
      <c r="G82" s="4"/>
      <c r="H82" s="5"/>
      <c r="I82" s="127">
        <f t="shared" si="2"/>
        <v>0</v>
      </c>
      <c r="J82" s="4"/>
      <c r="K82" s="5"/>
      <c r="L82" s="127">
        <f t="shared" si="3"/>
        <v>0</v>
      </c>
    </row>
    <row r="83" spans="1:12">
      <c r="A83" s="263" t="s">
        <v>36</v>
      </c>
      <c r="B83" s="261"/>
      <c r="C83" s="261"/>
      <c r="D83" s="261"/>
      <c r="E83" s="262"/>
      <c r="F83" s="9">
        <v>75</v>
      </c>
      <c r="G83" s="4"/>
      <c r="H83" s="5"/>
      <c r="I83" s="127">
        <f t="shared" si="2"/>
        <v>0</v>
      </c>
      <c r="J83" s="4"/>
      <c r="K83" s="5"/>
      <c r="L83" s="127">
        <f t="shared" si="3"/>
        <v>0</v>
      </c>
    </row>
    <row r="84" spans="1:12">
      <c r="A84" s="259" t="s">
        <v>37</v>
      </c>
      <c r="B84" s="260"/>
      <c r="C84" s="260"/>
      <c r="D84" s="261"/>
      <c r="E84" s="262"/>
      <c r="F84" s="9">
        <v>76</v>
      </c>
      <c r="G84" s="4"/>
      <c r="H84" s="5"/>
      <c r="I84" s="127">
        <f t="shared" si="2"/>
        <v>0</v>
      </c>
      <c r="J84" s="4"/>
      <c r="K84" s="5"/>
      <c r="L84" s="127">
        <f t="shared" si="3"/>
        <v>0</v>
      </c>
    </row>
    <row r="85" spans="1:12">
      <c r="A85" s="259" t="s">
        <v>175</v>
      </c>
      <c r="B85" s="260"/>
      <c r="C85" s="260"/>
      <c r="D85" s="261"/>
      <c r="E85" s="262"/>
      <c r="F85" s="9">
        <v>77</v>
      </c>
      <c r="G85" s="128">
        <f>SUM(G86:G88)</f>
        <v>0</v>
      </c>
      <c r="H85" s="129">
        <f>SUM(H86:H88)</f>
        <v>352925839.31999999</v>
      </c>
      <c r="I85" s="127">
        <f t="shared" si="2"/>
        <v>352925839.31999999</v>
      </c>
      <c r="J85" s="128">
        <f>SUM(J86:J88)</f>
        <v>0</v>
      </c>
      <c r="K85" s="129">
        <f>SUM(K86:K88)</f>
        <v>355007817.06</v>
      </c>
      <c r="L85" s="127">
        <f t="shared" si="3"/>
        <v>355007817.06</v>
      </c>
    </row>
    <row r="86" spans="1:12">
      <c r="A86" s="263" t="s">
        <v>38</v>
      </c>
      <c r="B86" s="261"/>
      <c r="C86" s="261"/>
      <c r="D86" s="261"/>
      <c r="E86" s="262"/>
      <c r="F86" s="9">
        <v>78</v>
      </c>
      <c r="G86" s="4"/>
      <c r="H86" s="5">
        <v>274031485.94</v>
      </c>
      <c r="I86" s="127">
        <f t="shared" si="2"/>
        <v>274031485.94</v>
      </c>
      <c r="J86" s="4"/>
      <c r="K86" s="5">
        <v>280124252.18000001</v>
      </c>
      <c r="L86" s="127">
        <f t="shared" si="3"/>
        <v>280124252.18000001</v>
      </c>
    </row>
    <row r="87" spans="1:12">
      <c r="A87" s="263" t="s">
        <v>39</v>
      </c>
      <c r="B87" s="261"/>
      <c r="C87" s="261"/>
      <c r="D87" s="261"/>
      <c r="E87" s="262"/>
      <c r="F87" s="9">
        <v>79</v>
      </c>
      <c r="G87" s="4"/>
      <c r="H87" s="5">
        <v>78894353.379999995</v>
      </c>
      <c r="I87" s="127">
        <f t="shared" si="2"/>
        <v>78894353.379999995</v>
      </c>
      <c r="J87" s="4"/>
      <c r="K87" s="5">
        <v>74883564.879999995</v>
      </c>
      <c r="L87" s="127">
        <f t="shared" si="3"/>
        <v>74883564.879999995</v>
      </c>
    </row>
    <row r="88" spans="1:12">
      <c r="A88" s="263" t="s">
        <v>40</v>
      </c>
      <c r="B88" s="261"/>
      <c r="C88" s="261"/>
      <c r="D88" s="261"/>
      <c r="E88" s="262"/>
      <c r="F88" s="9">
        <v>80</v>
      </c>
      <c r="G88" s="4"/>
      <c r="H88" s="5"/>
      <c r="I88" s="127">
        <f t="shared" si="2"/>
        <v>0</v>
      </c>
      <c r="J88" s="4"/>
      <c r="K88" s="5"/>
      <c r="L88" s="127">
        <f t="shared" si="3"/>
        <v>0</v>
      </c>
    </row>
    <row r="89" spans="1:12">
      <c r="A89" s="259" t="s">
        <v>176</v>
      </c>
      <c r="B89" s="260"/>
      <c r="C89" s="260"/>
      <c r="D89" s="261"/>
      <c r="E89" s="262"/>
      <c r="F89" s="9">
        <v>81</v>
      </c>
      <c r="G89" s="128">
        <f>SUM(G90:G92)</f>
        <v>0</v>
      </c>
      <c r="H89" s="129">
        <f>SUM(H90:H92)</f>
        <v>138761535.25999999</v>
      </c>
      <c r="I89" s="127">
        <f t="shared" si="2"/>
        <v>138761535.25999999</v>
      </c>
      <c r="J89" s="128">
        <f>SUM(J90:J92)</f>
        <v>0</v>
      </c>
      <c r="K89" s="129">
        <f>SUM(K90:K92)</f>
        <v>138761535.25999999</v>
      </c>
      <c r="L89" s="127">
        <f t="shared" si="3"/>
        <v>138761535.25999999</v>
      </c>
    </row>
    <row r="90" spans="1:12">
      <c r="A90" s="263" t="s">
        <v>41</v>
      </c>
      <c r="B90" s="261"/>
      <c r="C90" s="261"/>
      <c r="D90" s="261"/>
      <c r="E90" s="262"/>
      <c r="F90" s="9">
        <v>82</v>
      </c>
      <c r="G90" s="4"/>
      <c r="H90" s="5">
        <v>91154569.280000001</v>
      </c>
      <c r="I90" s="127">
        <f t="shared" si="2"/>
        <v>91154569.280000001</v>
      </c>
      <c r="J90" s="4"/>
      <c r="K90" s="5">
        <v>91154569.280000001</v>
      </c>
      <c r="L90" s="127">
        <f t="shared" si="3"/>
        <v>91154569.280000001</v>
      </c>
    </row>
    <row r="91" spans="1:12">
      <c r="A91" s="263" t="s">
        <v>42</v>
      </c>
      <c r="B91" s="261"/>
      <c r="C91" s="261"/>
      <c r="D91" s="261"/>
      <c r="E91" s="262"/>
      <c r="F91" s="9">
        <v>83</v>
      </c>
      <c r="G91" s="4"/>
      <c r="H91" s="5"/>
      <c r="I91" s="127">
        <f t="shared" si="2"/>
        <v>0</v>
      </c>
      <c r="J91" s="4"/>
      <c r="K91" s="5"/>
      <c r="L91" s="127">
        <f t="shared" si="3"/>
        <v>0</v>
      </c>
    </row>
    <row r="92" spans="1:12">
      <c r="A92" s="263" t="s">
        <v>43</v>
      </c>
      <c r="B92" s="261"/>
      <c r="C92" s="261"/>
      <c r="D92" s="261"/>
      <c r="E92" s="262"/>
      <c r="F92" s="9">
        <v>84</v>
      </c>
      <c r="G92" s="4"/>
      <c r="H92" s="5">
        <v>47606965.979999997</v>
      </c>
      <c r="I92" s="127">
        <f t="shared" si="2"/>
        <v>47606965.979999997</v>
      </c>
      <c r="J92" s="4"/>
      <c r="K92" s="5">
        <v>47606965.979999997</v>
      </c>
      <c r="L92" s="127">
        <f t="shared" si="3"/>
        <v>47606965.979999997</v>
      </c>
    </row>
    <row r="93" spans="1:12">
      <c r="A93" s="259" t="s">
        <v>177</v>
      </c>
      <c r="B93" s="260"/>
      <c r="C93" s="260"/>
      <c r="D93" s="261"/>
      <c r="E93" s="262"/>
      <c r="F93" s="9">
        <v>85</v>
      </c>
      <c r="G93" s="128">
        <f>SUM(G94:G95)</f>
        <v>0</v>
      </c>
      <c r="H93" s="129">
        <f>SUM(H94:H95)</f>
        <v>286052784.87</v>
      </c>
      <c r="I93" s="127">
        <f t="shared" si="2"/>
        <v>286052784.87</v>
      </c>
      <c r="J93" s="128">
        <f>SUM(J94:J95)</f>
        <v>0</v>
      </c>
      <c r="K93" s="129">
        <f>SUM(K94:K95)</f>
        <v>339907152.17000002</v>
      </c>
      <c r="L93" s="127">
        <f t="shared" si="3"/>
        <v>339907152.17000002</v>
      </c>
    </row>
    <row r="94" spans="1:12">
      <c r="A94" s="263" t="s">
        <v>4</v>
      </c>
      <c r="B94" s="261"/>
      <c r="C94" s="261"/>
      <c r="D94" s="261"/>
      <c r="E94" s="262"/>
      <c r="F94" s="9">
        <v>86</v>
      </c>
      <c r="G94" s="4"/>
      <c r="H94" s="5">
        <v>286052784.87</v>
      </c>
      <c r="I94" s="127">
        <f t="shared" si="2"/>
        <v>286052784.87</v>
      </c>
      <c r="J94" s="4"/>
      <c r="K94" s="5">
        <v>339907152.17000002</v>
      </c>
      <c r="L94" s="127">
        <f t="shared" si="3"/>
        <v>339907152.17000002</v>
      </c>
    </row>
    <row r="95" spans="1:12">
      <c r="A95" s="263" t="s">
        <v>230</v>
      </c>
      <c r="B95" s="261"/>
      <c r="C95" s="261"/>
      <c r="D95" s="261"/>
      <c r="E95" s="262"/>
      <c r="F95" s="9">
        <v>87</v>
      </c>
      <c r="G95" s="4"/>
      <c r="H95" s="5"/>
      <c r="I95" s="127">
        <f t="shared" si="2"/>
        <v>0</v>
      </c>
      <c r="J95" s="4"/>
      <c r="K95" s="5"/>
      <c r="L95" s="127">
        <f t="shared" si="3"/>
        <v>0</v>
      </c>
    </row>
    <row r="96" spans="1:12">
      <c r="A96" s="259" t="s">
        <v>178</v>
      </c>
      <c r="B96" s="260"/>
      <c r="C96" s="260"/>
      <c r="D96" s="261"/>
      <c r="E96" s="262"/>
      <c r="F96" s="9">
        <v>88</v>
      </c>
      <c r="G96" s="128">
        <f>SUM(G97:G98)</f>
        <v>0</v>
      </c>
      <c r="H96" s="129">
        <f>SUM(H97:H98)</f>
        <v>59295567.479999997</v>
      </c>
      <c r="I96" s="127">
        <f t="shared" si="2"/>
        <v>59295567.479999997</v>
      </c>
      <c r="J96" s="128">
        <f>SUM(J97:J98)</f>
        <v>0</v>
      </c>
      <c r="K96" s="129">
        <f>SUM(K97:K98)</f>
        <v>66094278.340000004</v>
      </c>
      <c r="L96" s="127">
        <f t="shared" si="3"/>
        <v>66094278.340000004</v>
      </c>
    </row>
    <row r="97" spans="1:12">
      <c r="A97" s="263" t="s">
        <v>231</v>
      </c>
      <c r="B97" s="261"/>
      <c r="C97" s="261"/>
      <c r="D97" s="261"/>
      <c r="E97" s="262"/>
      <c r="F97" s="9">
        <v>89</v>
      </c>
      <c r="G97" s="4"/>
      <c r="H97" s="5">
        <v>59295567.479999997</v>
      </c>
      <c r="I97" s="127">
        <f t="shared" si="2"/>
        <v>59295567.479999997</v>
      </c>
      <c r="J97" s="4"/>
      <c r="K97" s="5">
        <v>66094278.340000004</v>
      </c>
      <c r="L97" s="127">
        <f t="shared" si="3"/>
        <v>66094278.340000004</v>
      </c>
    </row>
    <row r="98" spans="1:12">
      <c r="A98" s="263" t="s">
        <v>287</v>
      </c>
      <c r="B98" s="261"/>
      <c r="C98" s="261"/>
      <c r="D98" s="261"/>
      <c r="E98" s="262"/>
      <c r="F98" s="9">
        <v>90</v>
      </c>
      <c r="G98" s="4"/>
      <c r="H98" s="5"/>
      <c r="I98" s="127">
        <f t="shared" si="2"/>
        <v>0</v>
      </c>
      <c r="J98" s="4"/>
      <c r="K98" s="5"/>
      <c r="L98" s="127">
        <f t="shared" si="3"/>
        <v>0</v>
      </c>
    </row>
    <row r="99" spans="1:12">
      <c r="A99" s="259" t="s">
        <v>288</v>
      </c>
      <c r="B99" s="260"/>
      <c r="C99" s="260"/>
      <c r="D99" s="261"/>
      <c r="E99" s="262"/>
      <c r="F99" s="9">
        <v>91</v>
      </c>
      <c r="G99" s="4"/>
      <c r="H99" s="5"/>
      <c r="I99" s="127">
        <f t="shared" si="2"/>
        <v>0</v>
      </c>
      <c r="J99" s="4"/>
      <c r="K99" s="5"/>
      <c r="L99" s="127">
        <f t="shared" si="3"/>
        <v>0</v>
      </c>
    </row>
    <row r="100" spans="1:12">
      <c r="A100" s="259" t="s">
        <v>179</v>
      </c>
      <c r="B100" s="260"/>
      <c r="C100" s="260"/>
      <c r="D100" s="261"/>
      <c r="E100" s="262"/>
      <c r="F100" s="9">
        <v>92</v>
      </c>
      <c r="G100" s="128">
        <f>SUM(G101:G106)</f>
        <v>0</v>
      </c>
      <c r="H100" s="129">
        <f>SUM(H101:H106)</f>
        <v>765304111.37</v>
      </c>
      <c r="I100" s="127">
        <f t="shared" si="2"/>
        <v>765304111.37</v>
      </c>
      <c r="J100" s="128">
        <f>SUM(J101:J106)</f>
        <v>0</v>
      </c>
      <c r="K100" s="129">
        <f>SUM(K101:K106)</f>
        <v>794482330.02999997</v>
      </c>
      <c r="L100" s="127">
        <f t="shared" si="3"/>
        <v>794482330.02999997</v>
      </c>
    </row>
    <row r="101" spans="1:12">
      <c r="A101" s="263" t="s">
        <v>232</v>
      </c>
      <c r="B101" s="261"/>
      <c r="C101" s="261"/>
      <c r="D101" s="261"/>
      <c r="E101" s="262"/>
      <c r="F101" s="9">
        <v>93</v>
      </c>
      <c r="G101" s="4"/>
      <c r="H101" s="5">
        <v>266777040.09</v>
      </c>
      <c r="I101" s="127">
        <f t="shared" si="2"/>
        <v>266777040.09</v>
      </c>
      <c r="J101" s="4"/>
      <c r="K101" s="5">
        <v>287195980.75999999</v>
      </c>
      <c r="L101" s="127">
        <f t="shared" si="3"/>
        <v>287195980.75999999</v>
      </c>
    </row>
    <row r="102" spans="1:12">
      <c r="A102" s="263" t="s">
        <v>233</v>
      </c>
      <c r="B102" s="261"/>
      <c r="C102" s="261"/>
      <c r="D102" s="261"/>
      <c r="E102" s="262"/>
      <c r="F102" s="9">
        <v>94</v>
      </c>
      <c r="G102" s="4"/>
      <c r="H102" s="5"/>
      <c r="I102" s="127">
        <f t="shared" si="2"/>
        <v>0</v>
      </c>
      <c r="J102" s="4"/>
      <c r="K102" s="5"/>
      <c r="L102" s="127">
        <f t="shared" si="3"/>
        <v>0</v>
      </c>
    </row>
    <row r="103" spans="1:12">
      <c r="A103" s="263" t="s">
        <v>234</v>
      </c>
      <c r="B103" s="261"/>
      <c r="C103" s="261"/>
      <c r="D103" s="261"/>
      <c r="E103" s="262"/>
      <c r="F103" s="9">
        <v>95</v>
      </c>
      <c r="G103" s="4"/>
      <c r="H103" s="5">
        <v>497717611.44</v>
      </c>
      <c r="I103" s="127">
        <f t="shared" si="2"/>
        <v>497717611.44</v>
      </c>
      <c r="J103" s="4"/>
      <c r="K103" s="5">
        <v>506586259.81</v>
      </c>
      <c r="L103" s="127">
        <f t="shared" si="3"/>
        <v>506586259.81</v>
      </c>
    </row>
    <row r="104" spans="1:12" ht="19.5" customHeight="1">
      <c r="A104" s="263" t="s">
        <v>194</v>
      </c>
      <c r="B104" s="261"/>
      <c r="C104" s="261"/>
      <c r="D104" s="261"/>
      <c r="E104" s="262"/>
      <c r="F104" s="9">
        <v>96</v>
      </c>
      <c r="G104" s="4"/>
      <c r="H104" s="5">
        <v>343145.73</v>
      </c>
      <c r="I104" s="127">
        <f t="shared" si="2"/>
        <v>343145.73</v>
      </c>
      <c r="J104" s="4"/>
      <c r="K104" s="5">
        <v>233775.35</v>
      </c>
      <c r="L104" s="127">
        <f t="shared" si="3"/>
        <v>233775.35</v>
      </c>
    </row>
    <row r="105" spans="1:12">
      <c r="A105" s="263" t="s">
        <v>289</v>
      </c>
      <c r="B105" s="261"/>
      <c r="C105" s="261"/>
      <c r="D105" s="261"/>
      <c r="E105" s="262"/>
      <c r="F105" s="9">
        <v>97</v>
      </c>
      <c r="G105" s="4"/>
      <c r="H105" s="5">
        <v>466314.11</v>
      </c>
      <c r="I105" s="127">
        <f t="shared" si="2"/>
        <v>466314.11</v>
      </c>
      <c r="J105" s="4"/>
      <c r="K105" s="5">
        <v>466314.11</v>
      </c>
      <c r="L105" s="127">
        <f t="shared" si="3"/>
        <v>466314.11</v>
      </c>
    </row>
    <row r="106" spans="1:12">
      <c r="A106" s="263" t="s">
        <v>290</v>
      </c>
      <c r="B106" s="261"/>
      <c r="C106" s="261"/>
      <c r="D106" s="261"/>
      <c r="E106" s="262"/>
      <c r="F106" s="9">
        <v>98</v>
      </c>
      <c r="G106" s="4"/>
      <c r="H106" s="5"/>
      <c r="I106" s="127">
        <f t="shared" si="2"/>
        <v>0</v>
      </c>
      <c r="J106" s="4"/>
      <c r="K106" s="5"/>
      <c r="L106" s="127">
        <f t="shared" si="3"/>
        <v>0</v>
      </c>
    </row>
    <row r="107" spans="1:12" ht="33" customHeight="1">
      <c r="A107" s="259" t="s">
        <v>291</v>
      </c>
      <c r="B107" s="260"/>
      <c r="C107" s="260"/>
      <c r="D107" s="261"/>
      <c r="E107" s="262"/>
      <c r="F107" s="9">
        <v>99</v>
      </c>
      <c r="G107" s="4"/>
      <c r="H107" s="5"/>
      <c r="I107" s="127">
        <f t="shared" si="2"/>
        <v>0</v>
      </c>
      <c r="J107" s="4"/>
      <c r="K107" s="5"/>
      <c r="L107" s="127">
        <f t="shared" si="3"/>
        <v>0</v>
      </c>
    </row>
    <row r="108" spans="1:12">
      <c r="A108" s="259" t="s">
        <v>180</v>
      </c>
      <c r="B108" s="260"/>
      <c r="C108" s="260"/>
      <c r="D108" s="261"/>
      <c r="E108" s="262"/>
      <c r="F108" s="9">
        <v>100</v>
      </c>
      <c r="G108" s="128">
        <f>SUM(G109:G110)</f>
        <v>0</v>
      </c>
      <c r="H108" s="129">
        <f>SUM(H109:H110)</f>
        <v>0</v>
      </c>
      <c r="I108" s="127">
        <f t="shared" si="2"/>
        <v>0</v>
      </c>
      <c r="J108" s="128">
        <f>SUM(J109:J110)</f>
        <v>0</v>
      </c>
      <c r="K108" s="129">
        <f>SUM(K109:K110)</f>
        <v>0</v>
      </c>
      <c r="L108" s="127">
        <f t="shared" si="3"/>
        <v>0</v>
      </c>
    </row>
    <row r="109" spans="1:12">
      <c r="A109" s="263" t="s">
        <v>235</v>
      </c>
      <c r="B109" s="261"/>
      <c r="C109" s="261"/>
      <c r="D109" s="261"/>
      <c r="E109" s="262"/>
      <c r="F109" s="9">
        <v>101</v>
      </c>
      <c r="G109" s="4"/>
      <c r="H109" s="5"/>
      <c r="I109" s="127">
        <f t="shared" si="2"/>
        <v>0</v>
      </c>
      <c r="J109" s="4"/>
      <c r="K109" s="5"/>
      <c r="L109" s="127">
        <f t="shared" si="3"/>
        <v>0</v>
      </c>
    </row>
    <row r="110" spans="1:12">
      <c r="A110" s="263" t="s">
        <v>236</v>
      </c>
      <c r="B110" s="261"/>
      <c r="C110" s="261"/>
      <c r="D110" s="261"/>
      <c r="E110" s="262"/>
      <c r="F110" s="9">
        <v>102</v>
      </c>
      <c r="G110" s="4"/>
      <c r="H110" s="5"/>
      <c r="I110" s="127">
        <f t="shared" si="2"/>
        <v>0</v>
      </c>
      <c r="J110" s="4"/>
      <c r="K110" s="5"/>
      <c r="L110" s="127">
        <f t="shared" si="3"/>
        <v>0</v>
      </c>
    </row>
    <row r="111" spans="1:12">
      <c r="A111" s="259" t="s">
        <v>181</v>
      </c>
      <c r="B111" s="260"/>
      <c r="C111" s="260"/>
      <c r="D111" s="261"/>
      <c r="E111" s="262"/>
      <c r="F111" s="9">
        <v>103</v>
      </c>
      <c r="G111" s="128">
        <f>SUM(G112:G113)</f>
        <v>0</v>
      </c>
      <c r="H111" s="129">
        <f>SUM(H112:H113)</f>
        <v>94275113.050000012</v>
      </c>
      <c r="I111" s="127">
        <f t="shared" si="2"/>
        <v>94275113.050000012</v>
      </c>
      <c r="J111" s="128">
        <f>SUM(J112:J113)</f>
        <v>0</v>
      </c>
      <c r="K111" s="129">
        <f>SUM(K112:K113)</f>
        <v>87004714.789999992</v>
      </c>
      <c r="L111" s="127">
        <f t="shared" si="3"/>
        <v>87004714.789999992</v>
      </c>
    </row>
    <row r="112" spans="1:12">
      <c r="A112" s="263" t="s">
        <v>237</v>
      </c>
      <c r="B112" s="261"/>
      <c r="C112" s="261"/>
      <c r="D112" s="261"/>
      <c r="E112" s="262"/>
      <c r="F112" s="9">
        <v>104</v>
      </c>
      <c r="G112" s="4"/>
      <c r="H112" s="5">
        <v>88231454.290000007</v>
      </c>
      <c r="I112" s="127">
        <f t="shared" si="2"/>
        <v>88231454.290000007</v>
      </c>
      <c r="J112" s="4"/>
      <c r="K112" s="5">
        <v>77928545.219999999</v>
      </c>
      <c r="L112" s="127">
        <f t="shared" si="3"/>
        <v>77928545.219999999</v>
      </c>
    </row>
    <row r="113" spans="1:12">
      <c r="A113" s="263" t="s">
        <v>238</v>
      </c>
      <c r="B113" s="261"/>
      <c r="C113" s="261"/>
      <c r="D113" s="261"/>
      <c r="E113" s="262"/>
      <c r="F113" s="9">
        <v>105</v>
      </c>
      <c r="G113" s="4"/>
      <c r="H113" s="5">
        <v>6043658.7599999998</v>
      </c>
      <c r="I113" s="127">
        <f t="shared" si="2"/>
        <v>6043658.7599999998</v>
      </c>
      <c r="J113" s="4"/>
      <c r="K113" s="5">
        <v>9076169.5700000003</v>
      </c>
      <c r="L113" s="127">
        <f t="shared" si="3"/>
        <v>9076169.5700000003</v>
      </c>
    </row>
    <row r="114" spans="1:12">
      <c r="A114" s="259" t="s">
        <v>292</v>
      </c>
      <c r="B114" s="260"/>
      <c r="C114" s="260"/>
      <c r="D114" s="261"/>
      <c r="E114" s="262"/>
      <c r="F114" s="9">
        <v>106</v>
      </c>
      <c r="G114" s="4"/>
      <c r="H114" s="5"/>
      <c r="I114" s="127">
        <f t="shared" si="2"/>
        <v>0</v>
      </c>
      <c r="J114" s="4"/>
      <c r="K114" s="5"/>
      <c r="L114" s="127">
        <f t="shared" si="3"/>
        <v>0</v>
      </c>
    </row>
    <row r="115" spans="1:12">
      <c r="A115" s="259" t="s">
        <v>182</v>
      </c>
      <c r="B115" s="260"/>
      <c r="C115" s="260"/>
      <c r="D115" s="261"/>
      <c r="E115" s="262"/>
      <c r="F115" s="9">
        <v>107</v>
      </c>
      <c r="G115" s="128">
        <f>SUM(G116:G118)</f>
        <v>0</v>
      </c>
      <c r="H115" s="129">
        <f>SUM(H116:H118)</f>
        <v>75313270.859999999</v>
      </c>
      <c r="I115" s="127">
        <f t="shared" si="2"/>
        <v>75313270.859999999</v>
      </c>
      <c r="J115" s="128">
        <f>SUM(J116:J118)</f>
        <v>0</v>
      </c>
      <c r="K115" s="129">
        <f>SUM(K116:K118)</f>
        <v>78460672.099999994</v>
      </c>
      <c r="L115" s="127">
        <f t="shared" si="3"/>
        <v>78460672.099999994</v>
      </c>
    </row>
    <row r="116" spans="1:12">
      <c r="A116" s="263" t="s">
        <v>220</v>
      </c>
      <c r="B116" s="261"/>
      <c r="C116" s="261"/>
      <c r="D116" s="261"/>
      <c r="E116" s="262"/>
      <c r="F116" s="9">
        <v>108</v>
      </c>
      <c r="G116" s="4"/>
      <c r="H116" s="5">
        <v>75031907.530000001</v>
      </c>
      <c r="I116" s="127">
        <f t="shared" si="2"/>
        <v>75031907.530000001</v>
      </c>
      <c r="J116" s="4"/>
      <c r="K116" s="5">
        <v>78299734.319999993</v>
      </c>
      <c r="L116" s="127">
        <f t="shared" si="3"/>
        <v>78299734.319999993</v>
      </c>
    </row>
    <row r="117" spans="1:12">
      <c r="A117" s="263" t="s">
        <v>221</v>
      </c>
      <c r="B117" s="261"/>
      <c r="C117" s="261"/>
      <c r="D117" s="261"/>
      <c r="E117" s="262"/>
      <c r="F117" s="9">
        <v>109</v>
      </c>
      <c r="G117" s="4"/>
      <c r="H117" s="5"/>
      <c r="I117" s="127">
        <f t="shared" si="2"/>
        <v>0</v>
      </c>
      <c r="J117" s="4"/>
      <c r="K117" s="5"/>
      <c r="L117" s="127">
        <f t="shared" si="3"/>
        <v>0</v>
      </c>
    </row>
    <row r="118" spans="1:12">
      <c r="A118" s="263" t="s">
        <v>222</v>
      </c>
      <c r="B118" s="261"/>
      <c r="C118" s="261"/>
      <c r="D118" s="261"/>
      <c r="E118" s="262"/>
      <c r="F118" s="9">
        <v>110</v>
      </c>
      <c r="G118" s="4"/>
      <c r="H118" s="5">
        <v>281363.33</v>
      </c>
      <c r="I118" s="127">
        <f t="shared" si="2"/>
        <v>281363.33</v>
      </c>
      <c r="J118" s="4"/>
      <c r="K118" s="5">
        <v>160937.78</v>
      </c>
      <c r="L118" s="127">
        <f t="shared" si="3"/>
        <v>160937.78</v>
      </c>
    </row>
    <row r="119" spans="1:12">
      <c r="A119" s="259" t="s">
        <v>183</v>
      </c>
      <c r="B119" s="260"/>
      <c r="C119" s="260"/>
      <c r="D119" s="261"/>
      <c r="E119" s="262"/>
      <c r="F119" s="9">
        <v>111</v>
      </c>
      <c r="G119" s="128">
        <f>SUM(G120:G123)</f>
        <v>0</v>
      </c>
      <c r="H119" s="129">
        <f>SUM(H120:H123)</f>
        <v>50347078.439999998</v>
      </c>
      <c r="I119" s="127">
        <f t="shared" si="2"/>
        <v>50347078.439999998</v>
      </c>
      <c r="J119" s="128">
        <f>SUM(J120:J123)</f>
        <v>0</v>
      </c>
      <c r="K119" s="129">
        <f>SUM(K120:K123)</f>
        <v>49301239.07</v>
      </c>
      <c r="L119" s="127">
        <f t="shared" si="3"/>
        <v>49301239.07</v>
      </c>
    </row>
    <row r="120" spans="1:12">
      <c r="A120" s="263" t="s">
        <v>223</v>
      </c>
      <c r="B120" s="261"/>
      <c r="C120" s="261"/>
      <c r="D120" s="261"/>
      <c r="E120" s="262"/>
      <c r="F120" s="9">
        <v>112</v>
      </c>
      <c r="G120" s="4"/>
      <c r="H120" s="5">
        <v>24590996.859999999</v>
      </c>
      <c r="I120" s="127">
        <f t="shared" si="2"/>
        <v>24590996.859999999</v>
      </c>
      <c r="J120" s="4"/>
      <c r="K120" s="5">
        <v>25396820.579999998</v>
      </c>
      <c r="L120" s="127">
        <f t="shared" si="3"/>
        <v>25396820.579999998</v>
      </c>
    </row>
    <row r="121" spans="1:12">
      <c r="A121" s="263" t="s">
        <v>224</v>
      </c>
      <c r="B121" s="261"/>
      <c r="C121" s="261"/>
      <c r="D121" s="261"/>
      <c r="E121" s="262"/>
      <c r="F121" s="9">
        <v>113</v>
      </c>
      <c r="G121" s="4"/>
      <c r="H121" s="5">
        <v>3955198.58</v>
      </c>
      <c r="I121" s="127">
        <f t="shared" si="2"/>
        <v>3955198.58</v>
      </c>
      <c r="J121" s="4"/>
      <c r="K121" s="5">
        <v>2386341.71</v>
      </c>
      <c r="L121" s="127">
        <f t="shared" si="3"/>
        <v>2386341.71</v>
      </c>
    </row>
    <row r="122" spans="1:12">
      <c r="A122" s="263" t="s">
        <v>225</v>
      </c>
      <c r="B122" s="261"/>
      <c r="C122" s="261"/>
      <c r="D122" s="261"/>
      <c r="E122" s="262"/>
      <c r="F122" s="9">
        <v>114</v>
      </c>
      <c r="G122" s="4"/>
      <c r="H122" s="5"/>
      <c r="I122" s="127">
        <f t="shared" si="2"/>
        <v>0</v>
      </c>
      <c r="J122" s="4"/>
      <c r="K122" s="5"/>
      <c r="L122" s="127">
        <f t="shared" si="3"/>
        <v>0</v>
      </c>
    </row>
    <row r="123" spans="1:12">
      <c r="A123" s="263" t="s">
        <v>226</v>
      </c>
      <c r="B123" s="261"/>
      <c r="C123" s="261"/>
      <c r="D123" s="261"/>
      <c r="E123" s="262"/>
      <c r="F123" s="9">
        <v>115</v>
      </c>
      <c r="G123" s="4"/>
      <c r="H123" s="5">
        <v>21800883</v>
      </c>
      <c r="I123" s="127">
        <f t="shared" si="2"/>
        <v>21800883</v>
      </c>
      <c r="J123" s="4"/>
      <c r="K123" s="5">
        <v>21518076.780000001</v>
      </c>
      <c r="L123" s="127">
        <f t="shared" si="3"/>
        <v>21518076.780000001</v>
      </c>
    </row>
    <row r="124" spans="1:12" ht="26.25" customHeight="1">
      <c r="A124" s="259" t="s">
        <v>184</v>
      </c>
      <c r="B124" s="260"/>
      <c r="C124" s="260"/>
      <c r="D124" s="261"/>
      <c r="E124" s="262"/>
      <c r="F124" s="9">
        <v>116</v>
      </c>
      <c r="G124" s="128">
        <f>SUM(G125:G126)</f>
        <v>0</v>
      </c>
      <c r="H124" s="129">
        <f>SUM(H125:H126)</f>
        <v>16650869.880000001</v>
      </c>
      <c r="I124" s="127">
        <f t="shared" si="2"/>
        <v>16650869.880000001</v>
      </c>
      <c r="J124" s="128">
        <f>SUM(J125:J126)</f>
        <v>0</v>
      </c>
      <c r="K124" s="129">
        <f>SUM(K125:K126)</f>
        <v>17462210.73</v>
      </c>
      <c r="L124" s="127">
        <f t="shared" si="3"/>
        <v>17462210.73</v>
      </c>
    </row>
    <row r="125" spans="1:12">
      <c r="A125" s="263" t="s">
        <v>227</v>
      </c>
      <c r="B125" s="261"/>
      <c r="C125" s="261"/>
      <c r="D125" s="261"/>
      <c r="E125" s="262"/>
      <c r="F125" s="9">
        <v>117</v>
      </c>
      <c r="G125" s="4"/>
      <c r="H125" s="5"/>
      <c r="I125" s="127">
        <f t="shared" si="2"/>
        <v>0</v>
      </c>
      <c r="J125" s="4"/>
      <c r="K125" s="5"/>
      <c r="L125" s="127">
        <f t="shared" si="3"/>
        <v>0</v>
      </c>
    </row>
    <row r="126" spans="1:12">
      <c r="A126" s="263" t="s">
        <v>228</v>
      </c>
      <c r="B126" s="261"/>
      <c r="C126" s="261"/>
      <c r="D126" s="261"/>
      <c r="E126" s="262"/>
      <c r="F126" s="9">
        <v>118</v>
      </c>
      <c r="G126" s="4"/>
      <c r="H126" s="5">
        <v>16650869.880000001</v>
      </c>
      <c r="I126" s="127">
        <f t="shared" si="2"/>
        <v>16650869.880000001</v>
      </c>
      <c r="J126" s="4"/>
      <c r="K126" s="5">
        <v>17462210.73</v>
      </c>
      <c r="L126" s="127">
        <f t="shared" si="3"/>
        <v>17462210.73</v>
      </c>
    </row>
    <row r="127" spans="1:12">
      <c r="A127" s="259" t="s">
        <v>185</v>
      </c>
      <c r="B127" s="260"/>
      <c r="C127" s="260"/>
      <c r="D127" s="261"/>
      <c r="E127" s="262"/>
      <c r="F127" s="9">
        <v>119</v>
      </c>
      <c r="G127" s="128">
        <f>G79+G99+G100+G107+G108+G111+G114+G115+G119+G124</f>
        <v>0</v>
      </c>
      <c r="H127" s="129">
        <f>H79+H99+H100+H107+H108+H111+H114+H115+H119+H124</f>
        <v>1888926170.53</v>
      </c>
      <c r="I127" s="127">
        <f t="shared" si="2"/>
        <v>1888926170.53</v>
      </c>
      <c r="J127" s="128">
        <f>J79+J99+J100+J107+J108+J111+J114+J115+J119+J124</f>
        <v>0</v>
      </c>
      <c r="K127" s="129">
        <f>K79+K99+K100+K107+K108+K111+K114+K115+K119+K124</f>
        <v>1976481949.55</v>
      </c>
      <c r="L127" s="127">
        <f t="shared" si="3"/>
        <v>1976481949.55</v>
      </c>
    </row>
    <row r="128" spans="1:12">
      <c r="A128" s="273" t="s">
        <v>33</v>
      </c>
      <c r="B128" s="274"/>
      <c r="C128" s="274"/>
      <c r="D128" s="275"/>
      <c r="E128" s="282"/>
      <c r="F128" s="11">
        <v>120</v>
      </c>
      <c r="G128" s="6"/>
      <c r="H128" s="7"/>
      <c r="I128" s="130">
        <f t="shared" si="2"/>
        <v>0</v>
      </c>
      <c r="J128" s="6"/>
      <c r="K128" s="7">
        <v>37195748.270000003</v>
      </c>
      <c r="L128" s="130">
        <f t="shared" si="3"/>
        <v>37195748.270000003</v>
      </c>
    </row>
    <row r="129" spans="1:12">
      <c r="A129" s="283" t="s">
        <v>366</v>
      </c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5"/>
    </row>
    <row r="130" spans="1:12">
      <c r="A130" s="268" t="s">
        <v>55</v>
      </c>
      <c r="B130" s="270"/>
      <c r="C130" s="270"/>
      <c r="D130" s="270"/>
      <c r="E130" s="270"/>
      <c r="F130" s="8">
        <v>121</v>
      </c>
      <c r="G130" s="124">
        <f>SUM(G131:G132)</f>
        <v>0</v>
      </c>
      <c r="H130" s="125">
        <f>SUM(H131:H132)</f>
        <v>0</v>
      </c>
      <c r="I130" s="126">
        <f>G130+H130</f>
        <v>0</v>
      </c>
      <c r="J130" s="124">
        <f>SUM(J131:J132)</f>
        <v>0</v>
      </c>
      <c r="K130" s="125">
        <f>SUM(K131:K132)</f>
        <v>0</v>
      </c>
      <c r="L130" s="126">
        <f>J130+K130</f>
        <v>0</v>
      </c>
    </row>
    <row r="131" spans="1:12">
      <c r="A131" s="259" t="s">
        <v>96</v>
      </c>
      <c r="B131" s="260"/>
      <c r="C131" s="260"/>
      <c r="D131" s="260"/>
      <c r="E131" s="280"/>
      <c r="F131" s="9">
        <v>122</v>
      </c>
      <c r="G131" s="4"/>
      <c r="H131" s="5"/>
      <c r="I131" s="127">
        <f>G131+H131</f>
        <v>0</v>
      </c>
      <c r="J131" s="4"/>
      <c r="K131" s="5"/>
      <c r="L131" s="127">
        <f>J131+K131</f>
        <v>0</v>
      </c>
    </row>
    <row r="132" spans="1:12">
      <c r="A132" s="273" t="s">
        <v>97</v>
      </c>
      <c r="B132" s="274"/>
      <c r="C132" s="274"/>
      <c r="D132" s="274"/>
      <c r="E132" s="281"/>
      <c r="F132" s="10">
        <v>123</v>
      </c>
      <c r="G132" s="6"/>
      <c r="H132" s="7"/>
      <c r="I132" s="130">
        <f>G132+H132</f>
        <v>0</v>
      </c>
      <c r="J132" s="6"/>
      <c r="K132" s="7"/>
      <c r="L132" s="130">
        <f>J132+K132</f>
        <v>0</v>
      </c>
    </row>
    <row r="133" spans="1:12">
      <c r="A133" s="23" t="s">
        <v>367</v>
      </c>
      <c r="B133" s="1"/>
      <c r="C133" s="1"/>
      <c r="D133" s="1"/>
      <c r="E133" s="1"/>
      <c r="F133" s="1"/>
      <c r="G133" s="164"/>
      <c r="H133" s="165"/>
      <c r="I133" s="165"/>
      <c r="J133" s="165"/>
      <c r="K133" s="166"/>
      <c r="L133" s="166"/>
    </row>
  </sheetData>
  <mergeCells count="135"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1:K1"/>
    <mergeCell ref="A2:K2"/>
    <mergeCell ref="J4:L4"/>
    <mergeCell ref="A6:E6"/>
    <mergeCell ref="K3:L3"/>
    <mergeCell ref="A14:E14"/>
    <mergeCell ref="A17:E17"/>
    <mergeCell ref="A18:E18"/>
    <mergeCell ref="A19:E19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1" orientation="portrait" r:id="rId1"/>
  <headerFooter alignWithMargins="0"/>
  <rowBreaks count="1" manualBreakCount="1">
    <brk id="77" max="16383" man="1"/>
  </rowBreaks>
  <ignoredErrors>
    <ignoredError sqref="I8 I33 I61 I79:I80 I108 I130" formula="1"/>
    <ignoredError sqref="I9:I32 I34:I60 I62:I77 I81:I106 I109:I12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zoomScaleSheetLayoutView="110" workbookViewId="0">
      <selection activeCell="K75" sqref="K75"/>
    </sheetView>
  </sheetViews>
  <sheetFormatPr defaultRowHeight="12.75"/>
  <cols>
    <col min="1" max="6" width="9.140625" style="122"/>
    <col min="7" max="12" width="12.7109375" style="122" customWidth="1"/>
    <col min="13" max="16384" width="9.140625" style="122"/>
  </cols>
  <sheetData>
    <row r="1" spans="1:12" ht="15.75">
      <c r="A1" s="286" t="s">
        <v>370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>
      <c r="A2" s="253" t="s">
        <v>391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4"/>
      <c r="B3" s="25"/>
      <c r="C3" s="25"/>
      <c r="D3" s="58"/>
      <c r="E3" s="58"/>
      <c r="F3" s="58"/>
      <c r="G3" s="58"/>
      <c r="H3" s="58"/>
      <c r="I3" s="12"/>
      <c r="J3" s="12"/>
      <c r="K3" s="287" t="s">
        <v>58</v>
      </c>
      <c r="L3" s="287"/>
    </row>
    <row r="4" spans="1:12" ht="12.75" customHeight="1">
      <c r="A4" s="257" t="s">
        <v>2</v>
      </c>
      <c r="B4" s="272"/>
      <c r="C4" s="272"/>
      <c r="D4" s="272"/>
      <c r="E4" s="272"/>
      <c r="F4" s="257" t="s">
        <v>218</v>
      </c>
      <c r="G4" s="257" t="s">
        <v>368</v>
      </c>
      <c r="H4" s="272"/>
      <c r="I4" s="272"/>
      <c r="J4" s="257" t="s">
        <v>369</v>
      </c>
      <c r="K4" s="272"/>
      <c r="L4" s="272"/>
    </row>
    <row r="5" spans="1:12">
      <c r="A5" s="272"/>
      <c r="B5" s="272"/>
      <c r="C5" s="272"/>
      <c r="D5" s="272"/>
      <c r="E5" s="272"/>
      <c r="F5" s="272"/>
      <c r="G5" s="131" t="s">
        <v>355</v>
      </c>
      <c r="H5" s="131" t="s">
        <v>356</v>
      </c>
      <c r="I5" s="131" t="s">
        <v>357</v>
      </c>
      <c r="J5" s="131" t="s">
        <v>355</v>
      </c>
      <c r="K5" s="131" t="s">
        <v>356</v>
      </c>
      <c r="L5" s="131" t="s">
        <v>357</v>
      </c>
    </row>
    <row r="6" spans="1:12">
      <c r="A6" s="257">
        <v>1</v>
      </c>
      <c r="B6" s="257"/>
      <c r="C6" s="257"/>
      <c r="D6" s="257"/>
      <c r="E6" s="257"/>
      <c r="F6" s="132">
        <v>2</v>
      </c>
      <c r="G6" s="132">
        <v>3</v>
      </c>
      <c r="H6" s="132">
        <v>4</v>
      </c>
      <c r="I6" s="132" t="s">
        <v>56</v>
      </c>
      <c r="J6" s="132">
        <v>6</v>
      </c>
      <c r="K6" s="132">
        <v>7</v>
      </c>
      <c r="L6" s="132" t="s">
        <v>57</v>
      </c>
    </row>
    <row r="7" spans="1:12">
      <c r="A7" s="268" t="s">
        <v>98</v>
      </c>
      <c r="B7" s="270"/>
      <c r="C7" s="270"/>
      <c r="D7" s="270"/>
      <c r="E7" s="271"/>
      <c r="F7" s="8">
        <v>124</v>
      </c>
      <c r="G7" s="124">
        <f>SUM(G8:G15)</f>
        <v>0</v>
      </c>
      <c r="H7" s="125">
        <f>SUM(H8:H15)</f>
        <v>132947936.01999998</v>
      </c>
      <c r="I7" s="126">
        <f>G7+H7</f>
        <v>132947936.01999998</v>
      </c>
      <c r="J7" s="124">
        <f>SUM(J8:J15)</f>
        <v>0</v>
      </c>
      <c r="K7" s="125">
        <f>SUM(K8:K15)</f>
        <v>143043536.01000002</v>
      </c>
      <c r="L7" s="126">
        <f>J7+K7</f>
        <v>143043536.01000002</v>
      </c>
    </row>
    <row r="8" spans="1:12">
      <c r="A8" s="263" t="s">
        <v>195</v>
      </c>
      <c r="B8" s="261"/>
      <c r="C8" s="261"/>
      <c r="D8" s="261"/>
      <c r="E8" s="262"/>
      <c r="F8" s="9">
        <v>125</v>
      </c>
      <c r="G8" s="4"/>
      <c r="H8" s="5">
        <v>131039474.19</v>
      </c>
      <c r="I8" s="127">
        <f t="shared" ref="I8:I71" si="0">G8+H8</f>
        <v>131039474.19</v>
      </c>
      <c r="J8" s="4"/>
      <c r="K8" s="5">
        <v>138726022.09999999</v>
      </c>
      <c r="L8" s="127">
        <f t="shared" ref="L8:L71" si="1">J8+K8</f>
        <v>138726022.09999999</v>
      </c>
    </row>
    <row r="9" spans="1:12">
      <c r="A9" s="263" t="s">
        <v>196</v>
      </c>
      <c r="B9" s="261"/>
      <c r="C9" s="261"/>
      <c r="D9" s="261"/>
      <c r="E9" s="262"/>
      <c r="F9" s="9">
        <v>126</v>
      </c>
      <c r="G9" s="4"/>
      <c r="H9" s="5">
        <v>332827.3</v>
      </c>
      <c r="I9" s="127">
        <f t="shared" si="0"/>
        <v>332827.3</v>
      </c>
      <c r="J9" s="4"/>
      <c r="K9" s="5">
        <v>37798.06</v>
      </c>
      <c r="L9" s="127">
        <f t="shared" si="1"/>
        <v>37798.06</v>
      </c>
    </row>
    <row r="10" spans="1:12" ht="25.5" customHeight="1">
      <c r="A10" s="263" t="s">
        <v>197</v>
      </c>
      <c r="B10" s="261"/>
      <c r="C10" s="261"/>
      <c r="D10" s="261"/>
      <c r="E10" s="262"/>
      <c r="F10" s="9">
        <v>127</v>
      </c>
      <c r="G10" s="4"/>
      <c r="H10" s="5">
        <v>-108676.63</v>
      </c>
      <c r="I10" s="127">
        <f t="shared" si="0"/>
        <v>-108676.63</v>
      </c>
      <c r="J10" s="4"/>
      <c r="K10" s="5">
        <v>-190115.67</v>
      </c>
      <c r="L10" s="127">
        <f t="shared" si="1"/>
        <v>-190115.67</v>
      </c>
    </row>
    <row r="11" spans="1:12">
      <c r="A11" s="263" t="s">
        <v>198</v>
      </c>
      <c r="B11" s="261"/>
      <c r="C11" s="261"/>
      <c r="D11" s="261"/>
      <c r="E11" s="262"/>
      <c r="F11" s="9">
        <v>128</v>
      </c>
      <c r="G11" s="4"/>
      <c r="H11" s="5">
        <v>-1429945.54</v>
      </c>
      <c r="I11" s="127">
        <f t="shared" si="0"/>
        <v>-1429945.54</v>
      </c>
      <c r="J11" s="4"/>
      <c r="K11" s="5">
        <v>-1317803.1399999999</v>
      </c>
      <c r="L11" s="127">
        <f t="shared" si="1"/>
        <v>-1317803.1399999999</v>
      </c>
    </row>
    <row r="12" spans="1:12">
      <c r="A12" s="263" t="s">
        <v>199</v>
      </c>
      <c r="B12" s="261"/>
      <c r="C12" s="261"/>
      <c r="D12" s="261"/>
      <c r="E12" s="262"/>
      <c r="F12" s="9">
        <v>129</v>
      </c>
      <c r="G12" s="4"/>
      <c r="H12" s="5">
        <v>-2041863.51</v>
      </c>
      <c r="I12" s="127">
        <f t="shared" si="0"/>
        <v>-2041863.51</v>
      </c>
      <c r="J12" s="4"/>
      <c r="K12" s="5">
        <v>-2365954.09</v>
      </c>
      <c r="L12" s="127">
        <f t="shared" si="1"/>
        <v>-2365954.09</v>
      </c>
    </row>
    <row r="13" spans="1:12">
      <c r="A13" s="263" t="s">
        <v>200</v>
      </c>
      <c r="B13" s="261"/>
      <c r="C13" s="261"/>
      <c r="D13" s="261"/>
      <c r="E13" s="262"/>
      <c r="F13" s="9">
        <v>130</v>
      </c>
      <c r="G13" s="4"/>
      <c r="H13" s="5">
        <v>4675231.88</v>
      </c>
      <c r="I13" s="127">
        <f t="shared" si="0"/>
        <v>4675231.88</v>
      </c>
      <c r="J13" s="4"/>
      <c r="K13" s="5">
        <v>7311133.8600000003</v>
      </c>
      <c r="L13" s="127">
        <f t="shared" si="1"/>
        <v>7311133.8600000003</v>
      </c>
    </row>
    <row r="14" spans="1:12">
      <c r="A14" s="263" t="s">
        <v>201</v>
      </c>
      <c r="B14" s="261"/>
      <c r="C14" s="261"/>
      <c r="D14" s="261"/>
      <c r="E14" s="262"/>
      <c r="F14" s="9">
        <v>131</v>
      </c>
      <c r="G14" s="4"/>
      <c r="H14" s="5">
        <v>-296440.01</v>
      </c>
      <c r="I14" s="127">
        <f t="shared" si="0"/>
        <v>-296440.01</v>
      </c>
      <c r="J14" s="4"/>
      <c r="K14" s="5">
        <v>50968.39</v>
      </c>
      <c r="L14" s="127">
        <f t="shared" si="1"/>
        <v>50968.39</v>
      </c>
    </row>
    <row r="15" spans="1:12">
      <c r="A15" s="263" t="s">
        <v>239</v>
      </c>
      <c r="B15" s="261"/>
      <c r="C15" s="261"/>
      <c r="D15" s="261"/>
      <c r="E15" s="262"/>
      <c r="F15" s="9">
        <v>132</v>
      </c>
      <c r="G15" s="4"/>
      <c r="H15" s="5">
        <v>777328.34</v>
      </c>
      <c r="I15" s="127">
        <f t="shared" si="0"/>
        <v>777328.34</v>
      </c>
      <c r="J15" s="4"/>
      <c r="K15" s="5">
        <v>791486.5</v>
      </c>
      <c r="L15" s="127">
        <f t="shared" si="1"/>
        <v>791486.5</v>
      </c>
    </row>
    <row r="16" spans="1:12" ht="24.75" customHeight="1">
      <c r="A16" s="259" t="s">
        <v>99</v>
      </c>
      <c r="B16" s="261"/>
      <c r="C16" s="261"/>
      <c r="D16" s="261"/>
      <c r="E16" s="262"/>
      <c r="F16" s="9">
        <v>133</v>
      </c>
      <c r="G16" s="128">
        <f>G17+G18+G22+G23+G24+G28+G29</f>
        <v>0</v>
      </c>
      <c r="H16" s="129">
        <f>H17+H18+H22+H23+H24+H28+H29</f>
        <v>21346175.68</v>
      </c>
      <c r="I16" s="127">
        <f t="shared" si="0"/>
        <v>21346175.68</v>
      </c>
      <c r="J16" s="128">
        <f>J17+J18+J22+J23+J24+J28+J29</f>
        <v>0</v>
      </c>
      <c r="K16" s="129">
        <f>K17+K18+K22+K23+K24+K28+K29</f>
        <v>11021106.439999999</v>
      </c>
      <c r="L16" s="127">
        <f t="shared" si="1"/>
        <v>11021106.439999999</v>
      </c>
    </row>
    <row r="17" spans="1:12" ht="30" customHeight="1">
      <c r="A17" s="263" t="s">
        <v>392</v>
      </c>
      <c r="B17" s="261"/>
      <c r="C17" s="261"/>
      <c r="D17" s="261"/>
      <c r="E17" s="262"/>
      <c r="F17" s="9">
        <v>134</v>
      </c>
      <c r="G17" s="4"/>
      <c r="H17" s="5"/>
      <c r="I17" s="127">
        <f t="shared" si="0"/>
        <v>0</v>
      </c>
      <c r="J17" s="4"/>
      <c r="K17" s="5"/>
      <c r="L17" s="127">
        <f t="shared" si="1"/>
        <v>0</v>
      </c>
    </row>
    <row r="18" spans="1:12" ht="26.25" customHeight="1">
      <c r="A18" s="263" t="s">
        <v>203</v>
      </c>
      <c r="B18" s="261"/>
      <c r="C18" s="261"/>
      <c r="D18" s="261"/>
      <c r="E18" s="262"/>
      <c r="F18" s="9">
        <v>135</v>
      </c>
      <c r="G18" s="128">
        <f>SUM(G19:G21)</f>
        <v>0</v>
      </c>
      <c r="H18" s="129">
        <f>SUM(H19:H21)</f>
        <v>3525640.01</v>
      </c>
      <c r="I18" s="127">
        <f t="shared" si="0"/>
        <v>3525640.01</v>
      </c>
      <c r="J18" s="128">
        <f>SUM(J19:J21)</f>
        <v>0</v>
      </c>
      <c r="K18" s="129">
        <f>SUM(K19:K21)</f>
        <v>3512931.05</v>
      </c>
      <c r="L18" s="127">
        <f t="shared" si="1"/>
        <v>3512931.05</v>
      </c>
    </row>
    <row r="19" spans="1:12">
      <c r="A19" s="263" t="s">
        <v>240</v>
      </c>
      <c r="B19" s="261"/>
      <c r="C19" s="261"/>
      <c r="D19" s="261"/>
      <c r="E19" s="262"/>
      <c r="F19" s="9">
        <v>136</v>
      </c>
      <c r="G19" s="4"/>
      <c r="H19" s="5">
        <v>3525640.01</v>
      </c>
      <c r="I19" s="127">
        <f t="shared" si="0"/>
        <v>3525640.01</v>
      </c>
      <c r="J19" s="4"/>
      <c r="K19" s="5">
        <v>3509931.05</v>
      </c>
      <c r="L19" s="127">
        <f t="shared" si="1"/>
        <v>3509931.05</v>
      </c>
    </row>
    <row r="20" spans="1:12" ht="24" customHeight="1">
      <c r="A20" s="263" t="s">
        <v>54</v>
      </c>
      <c r="B20" s="261"/>
      <c r="C20" s="261"/>
      <c r="D20" s="261"/>
      <c r="E20" s="262"/>
      <c r="F20" s="9">
        <v>137</v>
      </c>
      <c r="G20" s="4"/>
      <c r="H20" s="5"/>
      <c r="I20" s="127">
        <f t="shared" si="0"/>
        <v>0</v>
      </c>
      <c r="J20" s="4"/>
      <c r="K20" s="5"/>
      <c r="L20" s="127">
        <f t="shared" si="1"/>
        <v>0</v>
      </c>
    </row>
    <row r="21" spans="1:12">
      <c r="A21" s="263" t="s">
        <v>241</v>
      </c>
      <c r="B21" s="261"/>
      <c r="C21" s="261"/>
      <c r="D21" s="261"/>
      <c r="E21" s="262"/>
      <c r="F21" s="9">
        <v>138</v>
      </c>
      <c r="G21" s="4"/>
      <c r="H21" s="5"/>
      <c r="I21" s="127">
        <f t="shared" si="0"/>
        <v>0</v>
      </c>
      <c r="J21" s="4"/>
      <c r="K21" s="5">
        <v>3000</v>
      </c>
      <c r="L21" s="127">
        <f t="shared" si="1"/>
        <v>3000</v>
      </c>
    </row>
    <row r="22" spans="1:12">
      <c r="A22" s="263" t="s">
        <v>242</v>
      </c>
      <c r="B22" s="261"/>
      <c r="C22" s="261"/>
      <c r="D22" s="261"/>
      <c r="E22" s="262"/>
      <c r="F22" s="9">
        <v>139</v>
      </c>
      <c r="G22" s="4"/>
      <c r="H22" s="5">
        <v>5408856.3200000003</v>
      </c>
      <c r="I22" s="127">
        <f t="shared" si="0"/>
        <v>5408856.3200000003</v>
      </c>
      <c r="J22" s="4"/>
      <c r="K22" s="5">
        <v>5860755.3300000001</v>
      </c>
      <c r="L22" s="127">
        <f t="shared" si="1"/>
        <v>5860755.3300000001</v>
      </c>
    </row>
    <row r="23" spans="1:12" ht="24" customHeight="1">
      <c r="A23" s="263" t="s">
        <v>268</v>
      </c>
      <c r="B23" s="261"/>
      <c r="C23" s="261"/>
      <c r="D23" s="261"/>
      <c r="E23" s="262"/>
      <c r="F23" s="9">
        <v>140</v>
      </c>
      <c r="G23" s="4"/>
      <c r="H23" s="5"/>
      <c r="I23" s="127">
        <f t="shared" si="0"/>
        <v>0</v>
      </c>
      <c r="J23" s="4"/>
      <c r="K23" s="5"/>
      <c r="L23" s="127">
        <f t="shared" si="1"/>
        <v>0</v>
      </c>
    </row>
    <row r="24" spans="1:12" ht="25.5" customHeight="1">
      <c r="A24" s="263" t="s">
        <v>100</v>
      </c>
      <c r="B24" s="261"/>
      <c r="C24" s="261"/>
      <c r="D24" s="261"/>
      <c r="E24" s="262"/>
      <c r="F24" s="9">
        <v>141</v>
      </c>
      <c r="G24" s="128">
        <f>SUM(G25:G27)</f>
        <v>0</v>
      </c>
      <c r="H24" s="129">
        <f>SUM(H25:H27)</f>
        <v>10873049.74</v>
      </c>
      <c r="I24" s="127">
        <f t="shared" si="0"/>
        <v>10873049.74</v>
      </c>
      <c r="J24" s="128">
        <f>SUM(J25:J27)</f>
        <v>0</v>
      </c>
      <c r="K24" s="129">
        <f>SUM(K25:K27)</f>
        <v>587158.64</v>
      </c>
      <c r="L24" s="127">
        <f t="shared" si="1"/>
        <v>587158.64</v>
      </c>
    </row>
    <row r="25" spans="1:12">
      <c r="A25" s="263" t="s">
        <v>243</v>
      </c>
      <c r="B25" s="261"/>
      <c r="C25" s="261"/>
      <c r="D25" s="261"/>
      <c r="E25" s="262"/>
      <c r="F25" s="9">
        <v>142</v>
      </c>
      <c r="G25" s="4"/>
      <c r="H25" s="5"/>
      <c r="I25" s="127">
        <f t="shared" si="0"/>
        <v>0</v>
      </c>
      <c r="J25" s="4"/>
      <c r="K25" s="5"/>
      <c r="L25" s="127">
        <f t="shared" si="1"/>
        <v>0</v>
      </c>
    </row>
    <row r="26" spans="1:12">
      <c r="A26" s="263" t="s">
        <v>244</v>
      </c>
      <c r="B26" s="261"/>
      <c r="C26" s="261"/>
      <c r="D26" s="261"/>
      <c r="E26" s="262"/>
      <c r="F26" s="9">
        <v>143</v>
      </c>
      <c r="G26" s="4"/>
      <c r="H26" s="5">
        <v>10873049.74</v>
      </c>
      <c r="I26" s="127">
        <f t="shared" si="0"/>
        <v>10873049.74</v>
      </c>
      <c r="J26" s="4"/>
      <c r="K26" s="5">
        <v>587158.64</v>
      </c>
      <c r="L26" s="127">
        <f t="shared" si="1"/>
        <v>587158.64</v>
      </c>
    </row>
    <row r="27" spans="1:12">
      <c r="A27" s="263" t="s">
        <v>7</v>
      </c>
      <c r="B27" s="261"/>
      <c r="C27" s="261"/>
      <c r="D27" s="261"/>
      <c r="E27" s="262"/>
      <c r="F27" s="9">
        <v>144</v>
      </c>
      <c r="G27" s="4"/>
      <c r="H27" s="5"/>
      <c r="I27" s="127">
        <f t="shared" si="0"/>
        <v>0</v>
      </c>
      <c r="J27" s="4"/>
      <c r="K27" s="5"/>
      <c r="L27" s="127">
        <f t="shared" si="1"/>
        <v>0</v>
      </c>
    </row>
    <row r="28" spans="1:12">
      <c r="A28" s="263" t="s">
        <v>8</v>
      </c>
      <c r="B28" s="261"/>
      <c r="C28" s="261"/>
      <c r="D28" s="261"/>
      <c r="E28" s="262"/>
      <c r="F28" s="9">
        <v>145</v>
      </c>
      <c r="G28" s="4"/>
      <c r="H28" s="5">
        <v>70374.48</v>
      </c>
      <c r="I28" s="127">
        <f t="shared" si="0"/>
        <v>70374.48</v>
      </c>
      <c r="J28" s="4"/>
      <c r="K28" s="5">
        <v>279956.06</v>
      </c>
      <c r="L28" s="127">
        <f t="shared" si="1"/>
        <v>279956.06</v>
      </c>
    </row>
    <row r="29" spans="1:12">
      <c r="A29" s="263" t="s">
        <v>9</v>
      </c>
      <c r="B29" s="261"/>
      <c r="C29" s="261"/>
      <c r="D29" s="261"/>
      <c r="E29" s="262"/>
      <c r="F29" s="9">
        <v>146</v>
      </c>
      <c r="G29" s="4"/>
      <c r="H29" s="5">
        <v>1468255.13</v>
      </c>
      <c r="I29" s="127">
        <f t="shared" si="0"/>
        <v>1468255.13</v>
      </c>
      <c r="J29" s="4"/>
      <c r="K29" s="5">
        <v>780305.36</v>
      </c>
      <c r="L29" s="127">
        <f t="shared" si="1"/>
        <v>780305.36</v>
      </c>
    </row>
    <row r="30" spans="1:12">
      <c r="A30" s="259" t="s">
        <v>10</v>
      </c>
      <c r="B30" s="261"/>
      <c r="C30" s="261"/>
      <c r="D30" s="261"/>
      <c r="E30" s="262"/>
      <c r="F30" s="9">
        <v>147</v>
      </c>
      <c r="G30" s="4"/>
      <c r="H30" s="5">
        <v>295006.19</v>
      </c>
      <c r="I30" s="127">
        <f t="shared" si="0"/>
        <v>295006.19</v>
      </c>
      <c r="J30" s="4"/>
      <c r="K30" s="5">
        <v>229051.95</v>
      </c>
      <c r="L30" s="127">
        <f t="shared" si="1"/>
        <v>229051.95</v>
      </c>
    </row>
    <row r="31" spans="1:12" ht="21.75" customHeight="1">
      <c r="A31" s="259" t="s">
        <v>11</v>
      </c>
      <c r="B31" s="261"/>
      <c r="C31" s="261"/>
      <c r="D31" s="261"/>
      <c r="E31" s="262"/>
      <c r="F31" s="9">
        <v>148</v>
      </c>
      <c r="G31" s="4"/>
      <c r="H31" s="5">
        <v>767959.33</v>
      </c>
      <c r="I31" s="127">
        <f t="shared" si="0"/>
        <v>767959.33</v>
      </c>
      <c r="J31" s="4"/>
      <c r="K31" s="5">
        <v>74899</v>
      </c>
      <c r="L31" s="127">
        <f t="shared" si="1"/>
        <v>74899</v>
      </c>
    </row>
    <row r="32" spans="1:12">
      <c r="A32" s="259" t="s">
        <v>12</v>
      </c>
      <c r="B32" s="261"/>
      <c r="C32" s="261"/>
      <c r="D32" s="261"/>
      <c r="E32" s="262"/>
      <c r="F32" s="9">
        <v>149</v>
      </c>
      <c r="G32" s="4"/>
      <c r="H32" s="5">
        <v>864752.44</v>
      </c>
      <c r="I32" s="127">
        <f t="shared" si="0"/>
        <v>864752.44</v>
      </c>
      <c r="J32" s="4"/>
      <c r="K32" s="5">
        <v>1402667.91</v>
      </c>
      <c r="L32" s="127">
        <f t="shared" si="1"/>
        <v>1402667.91</v>
      </c>
    </row>
    <row r="33" spans="1:12">
      <c r="A33" s="259" t="s">
        <v>101</v>
      </c>
      <c r="B33" s="261"/>
      <c r="C33" s="261"/>
      <c r="D33" s="261"/>
      <c r="E33" s="262"/>
      <c r="F33" s="9">
        <v>150</v>
      </c>
      <c r="G33" s="128">
        <f>G34+G38</f>
        <v>0</v>
      </c>
      <c r="H33" s="129">
        <f>H34+H38</f>
        <v>-48858349.939999998</v>
      </c>
      <c r="I33" s="127">
        <f t="shared" si="0"/>
        <v>-48858349.939999998</v>
      </c>
      <c r="J33" s="128">
        <f>J34+J38</f>
        <v>0</v>
      </c>
      <c r="K33" s="129">
        <f>K34+K38</f>
        <v>-55699242.539999999</v>
      </c>
      <c r="L33" s="127">
        <f t="shared" si="1"/>
        <v>-55699242.539999999</v>
      </c>
    </row>
    <row r="34" spans="1:12">
      <c r="A34" s="263" t="s">
        <v>102</v>
      </c>
      <c r="B34" s="261"/>
      <c r="C34" s="261"/>
      <c r="D34" s="261"/>
      <c r="E34" s="262"/>
      <c r="F34" s="9">
        <v>151</v>
      </c>
      <c r="G34" s="128">
        <f>SUM(G35:G37)</f>
        <v>0</v>
      </c>
      <c r="H34" s="129">
        <f>SUM(H35:H37)</f>
        <v>-46139117.719999999</v>
      </c>
      <c r="I34" s="127">
        <f t="shared" si="0"/>
        <v>-46139117.719999999</v>
      </c>
      <c r="J34" s="128">
        <f>SUM(J35:J37)</f>
        <v>0</v>
      </c>
      <c r="K34" s="129">
        <f>SUM(K35:K37)</f>
        <v>-53577685.189999998</v>
      </c>
      <c r="L34" s="127">
        <f t="shared" si="1"/>
        <v>-53577685.189999998</v>
      </c>
    </row>
    <row r="35" spans="1:12">
      <c r="A35" s="263" t="s">
        <v>13</v>
      </c>
      <c r="B35" s="261"/>
      <c r="C35" s="261"/>
      <c r="D35" s="261"/>
      <c r="E35" s="262"/>
      <c r="F35" s="9">
        <v>152</v>
      </c>
      <c r="G35" s="4"/>
      <c r="H35" s="5">
        <v>-46252125.409999996</v>
      </c>
      <c r="I35" s="127">
        <f t="shared" si="0"/>
        <v>-46252125.409999996</v>
      </c>
      <c r="J35" s="4"/>
      <c r="K35" s="5">
        <v>-54511358.399999999</v>
      </c>
      <c r="L35" s="127">
        <f t="shared" si="1"/>
        <v>-54511358.399999999</v>
      </c>
    </row>
    <row r="36" spans="1:12">
      <c r="A36" s="263" t="s">
        <v>14</v>
      </c>
      <c r="B36" s="261"/>
      <c r="C36" s="261"/>
      <c r="D36" s="261"/>
      <c r="E36" s="262"/>
      <c r="F36" s="9">
        <v>153</v>
      </c>
      <c r="G36" s="4"/>
      <c r="H36" s="5"/>
      <c r="I36" s="127">
        <f t="shared" si="0"/>
        <v>0</v>
      </c>
      <c r="J36" s="4"/>
      <c r="K36" s="5"/>
      <c r="L36" s="127">
        <f t="shared" si="1"/>
        <v>0</v>
      </c>
    </row>
    <row r="37" spans="1:12">
      <c r="A37" s="263" t="s">
        <v>15</v>
      </c>
      <c r="B37" s="261"/>
      <c r="C37" s="261"/>
      <c r="D37" s="261"/>
      <c r="E37" s="262"/>
      <c r="F37" s="9">
        <v>154</v>
      </c>
      <c r="G37" s="4"/>
      <c r="H37" s="5">
        <v>113007.69</v>
      </c>
      <c r="I37" s="127">
        <f t="shared" si="0"/>
        <v>113007.69</v>
      </c>
      <c r="J37" s="4"/>
      <c r="K37" s="5">
        <v>933673.21</v>
      </c>
      <c r="L37" s="127">
        <f t="shared" si="1"/>
        <v>933673.21</v>
      </c>
    </row>
    <row r="38" spans="1:12">
      <c r="A38" s="263" t="s">
        <v>103</v>
      </c>
      <c r="B38" s="261"/>
      <c r="C38" s="261"/>
      <c r="D38" s="261"/>
      <c r="E38" s="262"/>
      <c r="F38" s="9">
        <v>155</v>
      </c>
      <c r="G38" s="128">
        <f>SUM(G39:G41)</f>
        <v>0</v>
      </c>
      <c r="H38" s="129">
        <f>SUM(H39:H41)</f>
        <v>-2719232.22</v>
      </c>
      <c r="I38" s="127">
        <f t="shared" si="0"/>
        <v>-2719232.22</v>
      </c>
      <c r="J38" s="128">
        <f>SUM(J39:J41)</f>
        <v>0</v>
      </c>
      <c r="K38" s="129">
        <f>SUM(K39:K41)</f>
        <v>-2121557.3499999996</v>
      </c>
      <c r="L38" s="127">
        <f t="shared" si="1"/>
        <v>-2121557.3499999996</v>
      </c>
    </row>
    <row r="39" spans="1:12">
      <c r="A39" s="263" t="s">
        <v>16</v>
      </c>
      <c r="B39" s="261"/>
      <c r="C39" s="261"/>
      <c r="D39" s="261"/>
      <c r="E39" s="262"/>
      <c r="F39" s="9">
        <v>156</v>
      </c>
      <c r="G39" s="4"/>
      <c r="H39" s="5">
        <v>-2697308.49</v>
      </c>
      <c r="I39" s="127">
        <f t="shared" si="0"/>
        <v>-2697308.49</v>
      </c>
      <c r="J39" s="4"/>
      <c r="K39" s="5">
        <v>-3523139.57</v>
      </c>
      <c r="L39" s="127">
        <f t="shared" si="1"/>
        <v>-3523139.57</v>
      </c>
    </row>
    <row r="40" spans="1:12">
      <c r="A40" s="263" t="s">
        <v>17</v>
      </c>
      <c r="B40" s="261"/>
      <c r="C40" s="261"/>
      <c r="D40" s="261"/>
      <c r="E40" s="262"/>
      <c r="F40" s="9">
        <v>157</v>
      </c>
      <c r="G40" s="4"/>
      <c r="H40" s="5"/>
      <c r="I40" s="127">
        <f t="shared" si="0"/>
        <v>0</v>
      </c>
      <c r="J40" s="4"/>
      <c r="K40" s="5"/>
      <c r="L40" s="127">
        <f t="shared" si="1"/>
        <v>0</v>
      </c>
    </row>
    <row r="41" spans="1:12">
      <c r="A41" s="263" t="s">
        <v>18</v>
      </c>
      <c r="B41" s="261"/>
      <c r="C41" s="261"/>
      <c r="D41" s="261"/>
      <c r="E41" s="262"/>
      <c r="F41" s="9">
        <v>158</v>
      </c>
      <c r="G41" s="4"/>
      <c r="H41" s="5">
        <v>-21923.73</v>
      </c>
      <c r="I41" s="127">
        <f t="shared" si="0"/>
        <v>-21923.73</v>
      </c>
      <c r="J41" s="4"/>
      <c r="K41" s="5">
        <v>1401582.22</v>
      </c>
      <c r="L41" s="127">
        <f t="shared" si="1"/>
        <v>1401582.22</v>
      </c>
    </row>
    <row r="42" spans="1:12" ht="26.25" customHeight="1">
      <c r="A42" s="259" t="s">
        <v>393</v>
      </c>
      <c r="B42" s="261"/>
      <c r="C42" s="261"/>
      <c r="D42" s="261"/>
      <c r="E42" s="262"/>
      <c r="F42" s="9">
        <v>159</v>
      </c>
      <c r="G42" s="128">
        <f>G43+G46</f>
        <v>0</v>
      </c>
      <c r="H42" s="129">
        <f>H43+H46</f>
        <v>0</v>
      </c>
      <c r="I42" s="127">
        <f t="shared" si="0"/>
        <v>0</v>
      </c>
      <c r="J42" s="128">
        <f>J43+J46</f>
        <v>0</v>
      </c>
      <c r="K42" s="129">
        <f>K43+K46</f>
        <v>0</v>
      </c>
      <c r="L42" s="127">
        <f t="shared" si="1"/>
        <v>0</v>
      </c>
    </row>
    <row r="43" spans="1:12" ht="24.75" customHeight="1">
      <c r="A43" s="263" t="s">
        <v>104</v>
      </c>
      <c r="B43" s="261"/>
      <c r="C43" s="261"/>
      <c r="D43" s="261"/>
      <c r="E43" s="262"/>
      <c r="F43" s="9">
        <v>160</v>
      </c>
      <c r="G43" s="128">
        <f>SUM(G44:G45)</f>
        <v>0</v>
      </c>
      <c r="H43" s="129">
        <f>SUM(H44:H45)</f>
        <v>0</v>
      </c>
      <c r="I43" s="127">
        <f t="shared" si="0"/>
        <v>0</v>
      </c>
      <c r="J43" s="128">
        <f>SUM(J44:J45)</f>
        <v>0</v>
      </c>
      <c r="K43" s="129">
        <f>SUM(K44:K45)</f>
        <v>0</v>
      </c>
      <c r="L43" s="127">
        <f t="shared" si="1"/>
        <v>0</v>
      </c>
    </row>
    <row r="44" spans="1:12">
      <c r="A44" s="263" t="s">
        <v>19</v>
      </c>
      <c r="B44" s="261"/>
      <c r="C44" s="261"/>
      <c r="D44" s="261"/>
      <c r="E44" s="262"/>
      <c r="F44" s="9">
        <v>161</v>
      </c>
      <c r="G44" s="4"/>
      <c r="H44" s="5"/>
      <c r="I44" s="127">
        <f t="shared" si="0"/>
        <v>0</v>
      </c>
      <c r="J44" s="4"/>
      <c r="K44" s="5"/>
      <c r="L44" s="127">
        <f t="shared" si="1"/>
        <v>0</v>
      </c>
    </row>
    <row r="45" spans="1:12">
      <c r="A45" s="263" t="s">
        <v>20</v>
      </c>
      <c r="B45" s="261"/>
      <c r="C45" s="261"/>
      <c r="D45" s="261"/>
      <c r="E45" s="262"/>
      <c r="F45" s="9">
        <v>162</v>
      </c>
      <c r="G45" s="4"/>
      <c r="H45" s="5"/>
      <c r="I45" s="127">
        <f t="shared" si="0"/>
        <v>0</v>
      </c>
      <c r="J45" s="4"/>
      <c r="K45" s="5"/>
      <c r="L45" s="127">
        <f t="shared" si="1"/>
        <v>0</v>
      </c>
    </row>
    <row r="46" spans="1:12" ht="25.5" customHeight="1">
      <c r="A46" s="263" t="s">
        <v>105</v>
      </c>
      <c r="B46" s="261"/>
      <c r="C46" s="261"/>
      <c r="D46" s="261"/>
      <c r="E46" s="262"/>
      <c r="F46" s="9">
        <v>163</v>
      </c>
      <c r="G46" s="128">
        <f>SUM(G47:G49)</f>
        <v>0</v>
      </c>
      <c r="H46" s="129">
        <f>SUM(H47:H49)</f>
        <v>0</v>
      </c>
      <c r="I46" s="127">
        <f t="shared" si="0"/>
        <v>0</v>
      </c>
      <c r="J46" s="128">
        <f>SUM(J47:J49)</f>
        <v>0</v>
      </c>
      <c r="K46" s="129">
        <f>SUM(K47:K49)</f>
        <v>0</v>
      </c>
      <c r="L46" s="127">
        <f t="shared" si="1"/>
        <v>0</v>
      </c>
    </row>
    <row r="47" spans="1:12">
      <c r="A47" s="263" t="s">
        <v>21</v>
      </c>
      <c r="B47" s="261"/>
      <c r="C47" s="261"/>
      <c r="D47" s="261"/>
      <c r="E47" s="262"/>
      <c r="F47" s="9">
        <v>164</v>
      </c>
      <c r="G47" s="4"/>
      <c r="H47" s="5"/>
      <c r="I47" s="127">
        <f t="shared" si="0"/>
        <v>0</v>
      </c>
      <c r="J47" s="4"/>
      <c r="K47" s="5"/>
      <c r="L47" s="127">
        <f t="shared" si="1"/>
        <v>0</v>
      </c>
    </row>
    <row r="48" spans="1:12">
      <c r="A48" s="263" t="s">
        <v>22</v>
      </c>
      <c r="B48" s="261"/>
      <c r="C48" s="261"/>
      <c r="D48" s="261"/>
      <c r="E48" s="262"/>
      <c r="F48" s="9">
        <v>165</v>
      </c>
      <c r="G48" s="4"/>
      <c r="H48" s="5"/>
      <c r="I48" s="127">
        <f t="shared" si="0"/>
        <v>0</v>
      </c>
      <c r="J48" s="4"/>
      <c r="K48" s="5"/>
      <c r="L48" s="127">
        <f t="shared" si="1"/>
        <v>0</v>
      </c>
    </row>
    <row r="49" spans="1:12">
      <c r="A49" s="263" t="s">
        <v>23</v>
      </c>
      <c r="B49" s="261"/>
      <c r="C49" s="261"/>
      <c r="D49" s="261"/>
      <c r="E49" s="262"/>
      <c r="F49" s="9">
        <v>166</v>
      </c>
      <c r="G49" s="4"/>
      <c r="H49" s="5"/>
      <c r="I49" s="127">
        <f t="shared" si="0"/>
        <v>0</v>
      </c>
      <c r="J49" s="4"/>
      <c r="K49" s="5"/>
      <c r="L49" s="127">
        <f t="shared" si="1"/>
        <v>0</v>
      </c>
    </row>
    <row r="50" spans="1:12" ht="35.25" customHeight="1">
      <c r="A50" s="259" t="s">
        <v>394</v>
      </c>
      <c r="B50" s="261"/>
      <c r="C50" s="261"/>
      <c r="D50" s="261"/>
      <c r="E50" s="262"/>
      <c r="F50" s="9">
        <v>167</v>
      </c>
      <c r="G50" s="128">
        <f>SUM(G51:G53)</f>
        <v>0</v>
      </c>
      <c r="H50" s="129">
        <f>SUM(H51:H53)</f>
        <v>0</v>
      </c>
      <c r="I50" s="127">
        <f t="shared" si="0"/>
        <v>0</v>
      </c>
      <c r="J50" s="128">
        <f>SUM(J51:J53)</f>
        <v>0</v>
      </c>
      <c r="K50" s="129">
        <f>SUM(K51:K53)</f>
        <v>0</v>
      </c>
      <c r="L50" s="127">
        <f t="shared" si="1"/>
        <v>0</v>
      </c>
    </row>
    <row r="51" spans="1:12">
      <c r="A51" s="263" t="s">
        <v>24</v>
      </c>
      <c r="B51" s="261"/>
      <c r="C51" s="261"/>
      <c r="D51" s="261"/>
      <c r="E51" s="262"/>
      <c r="F51" s="9">
        <v>168</v>
      </c>
      <c r="G51" s="4"/>
      <c r="H51" s="5"/>
      <c r="I51" s="127">
        <f t="shared" si="0"/>
        <v>0</v>
      </c>
      <c r="J51" s="4"/>
      <c r="K51" s="5"/>
      <c r="L51" s="127">
        <f t="shared" si="1"/>
        <v>0</v>
      </c>
    </row>
    <row r="52" spans="1:12">
      <c r="A52" s="263" t="s">
        <v>25</v>
      </c>
      <c r="B52" s="261"/>
      <c r="C52" s="261"/>
      <c r="D52" s="261"/>
      <c r="E52" s="262"/>
      <c r="F52" s="9">
        <v>169</v>
      </c>
      <c r="G52" s="4"/>
      <c r="H52" s="5"/>
      <c r="I52" s="127">
        <f t="shared" si="0"/>
        <v>0</v>
      </c>
      <c r="J52" s="4"/>
      <c r="K52" s="5"/>
      <c r="L52" s="127">
        <f t="shared" si="1"/>
        <v>0</v>
      </c>
    </row>
    <row r="53" spans="1:12">
      <c r="A53" s="263" t="s">
        <v>26</v>
      </c>
      <c r="B53" s="261"/>
      <c r="C53" s="261"/>
      <c r="D53" s="261"/>
      <c r="E53" s="262"/>
      <c r="F53" s="9">
        <v>170</v>
      </c>
      <c r="G53" s="4"/>
      <c r="H53" s="5"/>
      <c r="I53" s="127">
        <f t="shared" si="0"/>
        <v>0</v>
      </c>
      <c r="J53" s="4"/>
      <c r="K53" s="5"/>
      <c r="L53" s="127">
        <f t="shared" si="1"/>
        <v>0</v>
      </c>
    </row>
    <row r="54" spans="1:12" ht="24.75" customHeight="1">
      <c r="A54" s="259" t="s">
        <v>106</v>
      </c>
      <c r="B54" s="261"/>
      <c r="C54" s="261"/>
      <c r="D54" s="261"/>
      <c r="E54" s="262"/>
      <c r="F54" s="9">
        <v>171</v>
      </c>
      <c r="G54" s="128">
        <f>SUM(G55:G56)</f>
        <v>0</v>
      </c>
      <c r="H54" s="129">
        <f>SUM(H55:H56)</f>
        <v>-116655.22</v>
      </c>
      <c r="I54" s="127">
        <f t="shared" si="0"/>
        <v>-116655.22</v>
      </c>
      <c r="J54" s="128">
        <f>SUM(J55:J56)</f>
        <v>0</v>
      </c>
      <c r="K54" s="129">
        <f>SUM(K55:K56)</f>
        <v>-29433.26</v>
      </c>
      <c r="L54" s="127">
        <f t="shared" si="1"/>
        <v>-29433.26</v>
      </c>
    </row>
    <row r="55" spans="1:12">
      <c r="A55" s="263" t="s">
        <v>27</v>
      </c>
      <c r="B55" s="261"/>
      <c r="C55" s="261"/>
      <c r="D55" s="261"/>
      <c r="E55" s="262"/>
      <c r="F55" s="9">
        <v>172</v>
      </c>
      <c r="G55" s="4"/>
      <c r="H55" s="5">
        <v>-116655.22</v>
      </c>
      <c r="I55" s="127">
        <f t="shared" si="0"/>
        <v>-116655.22</v>
      </c>
      <c r="J55" s="4"/>
      <c r="K55" s="5">
        <v>-29433.26</v>
      </c>
      <c r="L55" s="127">
        <f t="shared" si="1"/>
        <v>-29433.26</v>
      </c>
    </row>
    <row r="56" spans="1:12">
      <c r="A56" s="263" t="s">
        <v>28</v>
      </c>
      <c r="B56" s="261"/>
      <c r="C56" s="261"/>
      <c r="D56" s="261"/>
      <c r="E56" s="262"/>
      <c r="F56" s="9">
        <v>173</v>
      </c>
      <c r="G56" s="4"/>
      <c r="H56" s="5"/>
      <c r="I56" s="127">
        <f t="shared" si="0"/>
        <v>0</v>
      </c>
      <c r="J56" s="4"/>
      <c r="K56" s="5"/>
      <c r="L56" s="127">
        <f t="shared" si="1"/>
        <v>0</v>
      </c>
    </row>
    <row r="57" spans="1:12" ht="25.5" customHeight="1">
      <c r="A57" s="259" t="s">
        <v>107</v>
      </c>
      <c r="B57" s="261"/>
      <c r="C57" s="261"/>
      <c r="D57" s="261"/>
      <c r="E57" s="262"/>
      <c r="F57" s="9">
        <v>174</v>
      </c>
      <c r="G57" s="128">
        <f>G58+G62</f>
        <v>0</v>
      </c>
      <c r="H57" s="129">
        <f>H58+H62</f>
        <v>-66331216.859999999</v>
      </c>
      <c r="I57" s="127">
        <f t="shared" si="0"/>
        <v>-66331216.859999999</v>
      </c>
      <c r="J57" s="128">
        <f>J58+J62</f>
        <v>0</v>
      </c>
      <c r="K57" s="129">
        <f>K58+K62</f>
        <v>-65225805.310000002</v>
      </c>
      <c r="L57" s="127">
        <f t="shared" si="1"/>
        <v>-65225805.310000002</v>
      </c>
    </row>
    <row r="58" spans="1:12">
      <c r="A58" s="263" t="s">
        <v>108</v>
      </c>
      <c r="B58" s="261"/>
      <c r="C58" s="261"/>
      <c r="D58" s="261"/>
      <c r="E58" s="262"/>
      <c r="F58" s="9">
        <v>175</v>
      </c>
      <c r="G58" s="128">
        <f>SUM(G59:G61)</f>
        <v>0</v>
      </c>
      <c r="H58" s="129">
        <f>SUM(H59:H61)</f>
        <v>-45008861.920000002</v>
      </c>
      <c r="I58" s="127">
        <f t="shared" si="0"/>
        <v>-45008861.920000002</v>
      </c>
      <c r="J58" s="128">
        <f>SUM(J59:J61)</f>
        <v>0</v>
      </c>
      <c r="K58" s="129">
        <f>SUM(K59:K61)</f>
        <v>-43706285.759999998</v>
      </c>
      <c r="L58" s="127">
        <f t="shared" si="1"/>
        <v>-43706285.759999998</v>
      </c>
    </row>
    <row r="59" spans="1:12">
      <c r="A59" s="263" t="s">
        <v>29</v>
      </c>
      <c r="B59" s="261"/>
      <c r="C59" s="261"/>
      <c r="D59" s="261"/>
      <c r="E59" s="262"/>
      <c r="F59" s="9">
        <v>176</v>
      </c>
      <c r="G59" s="4"/>
      <c r="H59" s="5">
        <v>-2310924.36</v>
      </c>
      <c r="I59" s="127">
        <f t="shared" si="0"/>
        <v>-2310924.36</v>
      </c>
      <c r="J59" s="4"/>
      <c r="K59" s="5">
        <v>-4243257.28</v>
      </c>
      <c r="L59" s="127">
        <f t="shared" si="1"/>
        <v>-4243257.28</v>
      </c>
    </row>
    <row r="60" spans="1:12">
      <c r="A60" s="263" t="s">
        <v>30</v>
      </c>
      <c r="B60" s="261"/>
      <c r="C60" s="261"/>
      <c r="D60" s="261"/>
      <c r="E60" s="262"/>
      <c r="F60" s="9">
        <v>177</v>
      </c>
      <c r="G60" s="4"/>
      <c r="H60" s="5">
        <v>-42697937.560000002</v>
      </c>
      <c r="I60" s="127">
        <f t="shared" si="0"/>
        <v>-42697937.560000002</v>
      </c>
      <c r="J60" s="4"/>
      <c r="K60" s="5">
        <v>-39463028.479999997</v>
      </c>
      <c r="L60" s="127">
        <f t="shared" si="1"/>
        <v>-39463028.479999997</v>
      </c>
    </row>
    <row r="61" spans="1:12">
      <c r="A61" s="263" t="s">
        <v>31</v>
      </c>
      <c r="B61" s="261"/>
      <c r="C61" s="261"/>
      <c r="D61" s="261"/>
      <c r="E61" s="262"/>
      <c r="F61" s="9">
        <v>178</v>
      </c>
      <c r="G61" s="4"/>
      <c r="H61" s="5"/>
      <c r="I61" s="127">
        <f t="shared" si="0"/>
        <v>0</v>
      </c>
      <c r="J61" s="4"/>
      <c r="K61" s="5"/>
      <c r="L61" s="127">
        <f t="shared" si="1"/>
        <v>0</v>
      </c>
    </row>
    <row r="62" spans="1:12" ht="24" customHeight="1">
      <c r="A62" s="263" t="s">
        <v>109</v>
      </c>
      <c r="B62" s="261"/>
      <c r="C62" s="261"/>
      <c r="D62" s="261"/>
      <c r="E62" s="262"/>
      <c r="F62" s="9">
        <v>179</v>
      </c>
      <c r="G62" s="128">
        <f>SUM(G63:G65)</f>
        <v>0</v>
      </c>
      <c r="H62" s="129">
        <f>SUM(H63:H65)</f>
        <v>-21322354.940000001</v>
      </c>
      <c r="I62" s="127">
        <f t="shared" si="0"/>
        <v>-21322354.940000001</v>
      </c>
      <c r="J62" s="128">
        <f>SUM(J63:J65)</f>
        <v>0</v>
      </c>
      <c r="K62" s="129">
        <f>SUM(K63:K65)</f>
        <v>-21519519.550000001</v>
      </c>
      <c r="L62" s="127">
        <f t="shared" si="1"/>
        <v>-21519519.550000001</v>
      </c>
    </row>
    <row r="63" spans="1:12">
      <c r="A63" s="263" t="s">
        <v>32</v>
      </c>
      <c r="B63" s="261"/>
      <c r="C63" s="261"/>
      <c r="D63" s="261"/>
      <c r="E63" s="262"/>
      <c r="F63" s="9">
        <v>180</v>
      </c>
      <c r="G63" s="4"/>
      <c r="H63" s="5">
        <v>-2490569.71</v>
      </c>
      <c r="I63" s="127">
        <f t="shared" si="0"/>
        <v>-2490569.71</v>
      </c>
      <c r="J63" s="4"/>
      <c r="K63" s="5">
        <v>-3098567.15</v>
      </c>
      <c r="L63" s="127">
        <f t="shared" si="1"/>
        <v>-3098567.15</v>
      </c>
    </row>
    <row r="64" spans="1:12">
      <c r="A64" s="263" t="s">
        <v>47</v>
      </c>
      <c r="B64" s="261"/>
      <c r="C64" s="261"/>
      <c r="D64" s="261"/>
      <c r="E64" s="262"/>
      <c r="F64" s="9">
        <v>181</v>
      </c>
      <c r="G64" s="4"/>
      <c r="H64" s="5">
        <v>-7942456.25</v>
      </c>
      <c r="I64" s="127">
        <f t="shared" si="0"/>
        <v>-7942456.25</v>
      </c>
      <c r="J64" s="4"/>
      <c r="K64" s="5">
        <v>-7950372.6699999999</v>
      </c>
      <c r="L64" s="127">
        <f t="shared" si="1"/>
        <v>-7950372.6699999999</v>
      </c>
    </row>
    <row r="65" spans="1:12">
      <c r="A65" s="263" t="s">
        <v>48</v>
      </c>
      <c r="B65" s="261"/>
      <c r="C65" s="261"/>
      <c r="D65" s="261"/>
      <c r="E65" s="262"/>
      <c r="F65" s="9">
        <v>182</v>
      </c>
      <c r="G65" s="4"/>
      <c r="H65" s="5">
        <v>-10889328.98</v>
      </c>
      <c r="I65" s="127">
        <f t="shared" si="0"/>
        <v>-10889328.98</v>
      </c>
      <c r="J65" s="4"/>
      <c r="K65" s="5">
        <v>-10470579.73</v>
      </c>
      <c r="L65" s="127">
        <f t="shared" si="1"/>
        <v>-10470579.73</v>
      </c>
    </row>
    <row r="66" spans="1:12">
      <c r="A66" s="259" t="s">
        <v>110</v>
      </c>
      <c r="B66" s="261"/>
      <c r="C66" s="261"/>
      <c r="D66" s="261"/>
      <c r="E66" s="262"/>
      <c r="F66" s="9">
        <v>183</v>
      </c>
      <c r="G66" s="128">
        <f>SUM(G67:G73)</f>
        <v>0</v>
      </c>
      <c r="H66" s="129">
        <f>SUM(H67:H73)</f>
        <v>-11721114.830000002</v>
      </c>
      <c r="I66" s="127">
        <f t="shared" si="0"/>
        <v>-11721114.830000002</v>
      </c>
      <c r="J66" s="128">
        <f>SUM(J67:J73)</f>
        <v>0</v>
      </c>
      <c r="K66" s="129">
        <f>SUM(K67:K73)</f>
        <v>-996428.42999999993</v>
      </c>
      <c r="L66" s="127">
        <f t="shared" si="1"/>
        <v>-996428.42999999993</v>
      </c>
    </row>
    <row r="67" spans="1:12" ht="24.75" customHeight="1">
      <c r="A67" s="263" t="s">
        <v>395</v>
      </c>
      <c r="B67" s="261"/>
      <c r="C67" s="261"/>
      <c r="D67" s="261"/>
      <c r="E67" s="262"/>
      <c r="F67" s="9">
        <v>184</v>
      </c>
      <c r="G67" s="4"/>
      <c r="H67" s="5">
        <v>-98827.31</v>
      </c>
      <c r="I67" s="127">
        <f t="shared" si="0"/>
        <v>-98827.31</v>
      </c>
      <c r="J67" s="4"/>
      <c r="K67" s="5">
        <v>-97455.45</v>
      </c>
      <c r="L67" s="127">
        <f t="shared" si="1"/>
        <v>-97455.45</v>
      </c>
    </row>
    <row r="68" spans="1:12">
      <c r="A68" s="263" t="s">
        <v>49</v>
      </c>
      <c r="B68" s="261"/>
      <c r="C68" s="261"/>
      <c r="D68" s="261"/>
      <c r="E68" s="262"/>
      <c r="F68" s="9">
        <v>185</v>
      </c>
      <c r="G68" s="4"/>
      <c r="H68" s="5">
        <v>-619275.15</v>
      </c>
      <c r="I68" s="127">
        <f t="shared" si="0"/>
        <v>-619275.15</v>
      </c>
      <c r="J68" s="4"/>
      <c r="K68" s="5">
        <v>-731002.86</v>
      </c>
      <c r="L68" s="127">
        <f t="shared" si="1"/>
        <v>-731002.86</v>
      </c>
    </row>
    <row r="69" spans="1:12">
      <c r="A69" s="263" t="s">
        <v>204</v>
      </c>
      <c r="B69" s="261"/>
      <c r="C69" s="261"/>
      <c r="D69" s="261"/>
      <c r="E69" s="262"/>
      <c r="F69" s="9">
        <v>186</v>
      </c>
      <c r="G69" s="4"/>
      <c r="H69" s="5"/>
      <c r="I69" s="127">
        <f t="shared" si="0"/>
        <v>0</v>
      </c>
      <c r="J69" s="4"/>
      <c r="K69" s="5"/>
      <c r="L69" s="127">
        <f t="shared" si="1"/>
        <v>0</v>
      </c>
    </row>
    <row r="70" spans="1:12" ht="23.25" customHeight="1">
      <c r="A70" s="263" t="s">
        <v>250</v>
      </c>
      <c r="B70" s="261"/>
      <c r="C70" s="261"/>
      <c r="D70" s="261"/>
      <c r="E70" s="262"/>
      <c r="F70" s="9">
        <v>187</v>
      </c>
      <c r="G70" s="4"/>
      <c r="H70" s="5">
        <v>-10615623.460000001</v>
      </c>
      <c r="I70" s="127">
        <f t="shared" si="0"/>
        <v>-10615623.460000001</v>
      </c>
      <c r="J70" s="4"/>
      <c r="K70" s="5"/>
      <c r="L70" s="127">
        <f t="shared" si="1"/>
        <v>0</v>
      </c>
    </row>
    <row r="71" spans="1:12" ht="25.5" customHeight="1">
      <c r="A71" s="263" t="s">
        <v>251</v>
      </c>
      <c r="B71" s="261"/>
      <c r="C71" s="261"/>
      <c r="D71" s="261"/>
      <c r="E71" s="262"/>
      <c r="F71" s="9">
        <v>188</v>
      </c>
      <c r="G71" s="4"/>
      <c r="H71" s="5"/>
      <c r="I71" s="127">
        <f t="shared" si="0"/>
        <v>0</v>
      </c>
      <c r="J71" s="4"/>
      <c r="K71" s="5"/>
      <c r="L71" s="127">
        <f t="shared" si="1"/>
        <v>0</v>
      </c>
    </row>
    <row r="72" spans="1:12">
      <c r="A72" s="263" t="s">
        <v>253</v>
      </c>
      <c r="B72" s="261"/>
      <c r="C72" s="261"/>
      <c r="D72" s="261"/>
      <c r="E72" s="262"/>
      <c r="F72" s="9">
        <v>189</v>
      </c>
      <c r="G72" s="4"/>
      <c r="H72" s="5">
        <v>-83712.160000000003</v>
      </c>
      <c r="I72" s="127">
        <f t="shared" ref="I72:I99" si="2">G72+H72</f>
        <v>-83712.160000000003</v>
      </c>
      <c r="J72" s="4"/>
      <c r="K72" s="5">
        <v>-61296.07</v>
      </c>
      <c r="L72" s="127">
        <f t="shared" ref="L72:L99" si="3">J72+K72</f>
        <v>-61296.07</v>
      </c>
    </row>
    <row r="73" spans="1:12">
      <c r="A73" s="263" t="s">
        <v>252</v>
      </c>
      <c r="B73" s="261"/>
      <c r="C73" s="261"/>
      <c r="D73" s="261"/>
      <c r="E73" s="262"/>
      <c r="F73" s="9">
        <v>190</v>
      </c>
      <c r="G73" s="4"/>
      <c r="H73" s="5">
        <v>-303676.75</v>
      </c>
      <c r="I73" s="127">
        <f t="shared" si="2"/>
        <v>-303676.75</v>
      </c>
      <c r="J73" s="4"/>
      <c r="K73" s="5">
        <v>-106674.05</v>
      </c>
      <c r="L73" s="127">
        <f t="shared" si="3"/>
        <v>-106674.05</v>
      </c>
    </row>
    <row r="74" spans="1:12" ht="24.75" customHeight="1">
      <c r="A74" s="259" t="s">
        <v>111</v>
      </c>
      <c r="B74" s="261"/>
      <c r="C74" s="261"/>
      <c r="D74" s="261"/>
      <c r="E74" s="262"/>
      <c r="F74" s="9">
        <v>191</v>
      </c>
      <c r="G74" s="128">
        <f>SUM(G75:G76)</f>
        <v>0</v>
      </c>
      <c r="H74" s="129">
        <f>SUM(H75:H76)</f>
        <v>-3847617.03</v>
      </c>
      <c r="I74" s="127">
        <f t="shared" si="2"/>
        <v>-3847617.03</v>
      </c>
      <c r="J74" s="128">
        <f>SUM(J75:J76)</f>
        <v>0</v>
      </c>
      <c r="K74" s="129">
        <f>-NT!J17</f>
        <v>-1051015.73</v>
      </c>
      <c r="L74" s="127">
        <f t="shared" si="3"/>
        <v>-1051015.73</v>
      </c>
    </row>
    <row r="75" spans="1:12">
      <c r="A75" s="263" t="s">
        <v>50</v>
      </c>
      <c r="B75" s="261"/>
      <c r="C75" s="261"/>
      <c r="D75" s="261"/>
      <c r="E75" s="262"/>
      <c r="F75" s="9">
        <v>192</v>
      </c>
      <c r="G75" s="4"/>
      <c r="H75" s="5">
        <v>-21146.46</v>
      </c>
      <c r="I75" s="127">
        <f t="shared" si="2"/>
        <v>-21146.46</v>
      </c>
      <c r="J75" s="4"/>
      <c r="K75" s="5">
        <v>-447318.54</v>
      </c>
      <c r="L75" s="127">
        <f t="shared" si="3"/>
        <v>-447318.54</v>
      </c>
    </row>
    <row r="76" spans="1:12">
      <c r="A76" s="263" t="s">
        <v>51</v>
      </c>
      <c r="B76" s="261"/>
      <c r="C76" s="261"/>
      <c r="D76" s="261"/>
      <c r="E76" s="262"/>
      <c r="F76" s="9">
        <v>193</v>
      </c>
      <c r="G76" s="4"/>
      <c r="H76" s="5">
        <v>-3826470.57</v>
      </c>
      <c r="I76" s="127">
        <f t="shared" si="2"/>
        <v>-3826470.57</v>
      </c>
      <c r="J76" s="4"/>
      <c r="K76" s="5">
        <v>-3478196.01</v>
      </c>
      <c r="L76" s="127">
        <f t="shared" si="3"/>
        <v>-3478196.01</v>
      </c>
    </row>
    <row r="77" spans="1:12">
      <c r="A77" s="259" t="s">
        <v>59</v>
      </c>
      <c r="B77" s="261"/>
      <c r="C77" s="261"/>
      <c r="D77" s="261"/>
      <c r="E77" s="262"/>
      <c r="F77" s="9">
        <v>194</v>
      </c>
      <c r="G77" s="4"/>
      <c r="H77" s="5"/>
      <c r="I77" s="127">
        <f t="shared" si="2"/>
        <v>0</v>
      </c>
      <c r="J77" s="4"/>
      <c r="K77" s="5">
        <v>-5000000</v>
      </c>
      <c r="L77" s="127">
        <f t="shared" si="3"/>
        <v>-5000000</v>
      </c>
    </row>
    <row r="78" spans="1:12" ht="48" customHeight="1">
      <c r="A78" s="259" t="s">
        <v>359</v>
      </c>
      <c r="B78" s="261"/>
      <c r="C78" s="261"/>
      <c r="D78" s="261"/>
      <c r="E78" s="262"/>
      <c r="F78" s="9">
        <v>195</v>
      </c>
      <c r="G78" s="128">
        <f>G7+G16+G30+G31+G32+G33+G42+G50+G54+G57+G66+G74+G77</f>
        <v>0</v>
      </c>
      <c r="H78" s="129">
        <f>H7+H16+H30+H31+H32+H33+H42+H50+H54+H57+H66+H74+H77</f>
        <v>25346875.779999997</v>
      </c>
      <c r="I78" s="127">
        <f t="shared" si="2"/>
        <v>25346875.779999997</v>
      </c>
      <c r="J78" s="128">
        <f>J7+J16+J30+J31+J32+J33+J42+J50+J54+J57+J66+J74+J77</f>
        <v>0</v>
      </c>
      <c r="K78" s="129">
        <f>K7+K16+K30+K31+K32+K33+K42+K50+K54+K57+K66+K74+K77</f>
        <v>27769336.040000003</v>
      </c>
      <c r="L78" s="127">
        <f t="shared" si="3"/>
        <v>27769336.040000003</v>
      </c>
    </row>
    <row r="79" spans="1:12">
      <c r="A79" s="259" t="s">
        <v>112</v>
      </c>
      <c r="B79" s="261"/>
      <c r="C79" s="261"/>
      <c r="D79" s="261"/>
      <c r="E79" s="262"/>
      <c r="F79" s="9">
        <v>196</v>
      </c>
      <c r="G79" s="128">
        <f>SUM(G80:G81)</f>
        <v>0</v>
      </c>
      <c r="H79" s="129">
        <f>SUM(H80:H81)</f>
        <v>-7379592.0800000001</v>
      </c>
      <c r="I79" s="127">
        <f t="shared" si="2"/>
        <v>-7379592.0800000001</v>
      </c>
      <c r="J79" s="128">
        <f>SUM(J80:J81)</f>
        <v>0</v>
      </c>
      <c r="K79" s="129">
        <f>SUM(K80:K81)</f>
        <v>-4978967.4400000004</v>
      </c>
      <c r="L79" s="127">
        <f t="shared" si="3"/>
        <v>-4978967.4400000004</v>
      </c>
    </row>
    <row r="80" spans="1:12">
      <c r="A80" s="263" t="s">
        <v>52</v>
      </c>
      <c r="B80" s="261"/>
      <c r="C80" s="261"/>
      <c r="D80" s="261"/>
      <c r="E80" s="262"/>
      <c r="F80" s="9">
        <v>197</v>
      </c>
      <c r="G80" s="4"/>
      <c r="H80" s="5">
        <v>-7379592.0800000001</v>
      </c>
      <c r="I80" s="127">
        <f t="shared" si="2"/>
        <v>-7379592.0800000001</v>
      </c>
      <c r="J80" s="4"/>
      <c r="K80" s="5">
        <v>-4978967.4400000004</v>
      </c>
      <c r="L80" s="127">
        <f t="shared" si="3"/>
        <v>-4978967.4400000004</v>
      </c>
    </row>
    <row r="81" spans="1:12">
      <c r="A81" s="263" t="s">
        <v>53</v>
      </c>
      <c r="B81" s="261"/>
      <c r="C81" s="261"/>
      <c r="D81" s="261"/>
      <c r="E81" s="262"/>
      <c r="F81" s="9">
        <v>198</v>
      </c>
      <c r="G81" s="4"/>
      <c r="H81" s="5"/>
      <c r="I81" s="127">
        <f t="shared" si="2"/>
        <v>0</v>
      </c>
      <c r="J81" s="4"/>
      <c r="K81" s="5"/>
      <c r="L81" s="127">
        <f t="shared" si="3"/>
        <v>0</v>
      </c>
    </row>
    <row r="82" spans="1:12" ht="30" customHeight="1">
      <c r="A82" s="259" t="s">
        <v>206</v>
      </c>
      <c r="B82" s="261"/>
      <c r="C82" s="261"/>
      <c r="D82" s="261"/>
      <c r="E82" s="262"/>
      <c r="F82" s="9">
        <v>199</v>
      </c>
      <c r="G82" s="128">
        <f>G78+G79</f>
        <v>0</v>
      </c>
      <c r="H82" s="129">
        <f>H78+H79</f>
        <v>17967283.699999996</v>
      </c>
      <c r="I82" s="127">
        <f t="shared" si="2"/>
        <v>17967283.699999996</v>
      </c>
      <c r="J82" s="128">
        <f>J78+J79</f>
        <v>0</v>
      </c>
      <c r="K82" s="129">
        <f>K78+K79</f>
        <v>22790368.600000001</v>
      </c>
      <c r="L82" s="127">
        <f>J82+K82</f>
        <v>22790368.600000001</v>
      </c>
    </row>
    <row r="83" spans="1:12">
      <c r="A83" s="259" t="s">
        <v>254</v>
      </c>
      <c r="B83" s="260"/>
      <c r="C83" s="260"/>
      <c r="D83" s="260"/>
      <c r="E83" s="280"/>
      <c r="F83" s="9">
        <v>200</v>
      </c>
      <c r="G83" s="4"/>
      <c r="H83" s="5"/>
      <c r="I83" s="127">
        <f t="shared" si="2"/>
        <v>0</v>
      </c>
      <c r="J83" s="4"/>
      <c r="K83" s="5"/>
      <c r="L83" s="127">
        <f t="shared" si="3"/>
        <v>0</v>
      </c>
    </row>
    <row r="84" spans="1:12">
      <c r="A84" s="259" t="s">
        <v>255</v>
      </c>
      <c r="B84" s="260"/>
      <c r="C84" s="260"/>
      <c r="D84" s="260"/>
      <c r="E84" s="280"/>
      <c r="F84" s="9">
        <v>201</v>
      </c>
      <c r="G84" s="4"/>
      <c r="H84" s="5"/>
      <c r="I84" s="127">
        <f t="shared" si="2"/>
        <v>0</v>
      </c>
      <c r="J84" s="4"/>
      <c r="K84" s="5"/>
      <c r="L84" s="127">
        <f t="shared" si="3"/>
        <v>0</v>
      </c>
    </row>
    <row r="85" spans="1:12">
      <c r="A85" s="259" t="s">
        <v>260</v>
      </c>
      <c r="B85" s="260"/>
      <c r="C85" s="260"/>
      <c r="D85" s="260"/>
      <c r="E85" s="260"/>
      <c r="F85" s="9">
        <v>202</v>
      </c>
      <c r="G85" s="4"/>
      <c r="H85" s="5">
        <f>H7+H16+H30+H31+H32</f>
        <v>156221829.66</v>
      </c>
      <c r="I85" s="133">
        <f t="shared" si="2"/>
        <v>156221829.66</v>
      </c>
      <c r="J85" s="4"/>
      <c r="K85" s="5">
        <f>K7+K16+K30+K31+K32</f>
        <v>155771261.31</v>
      </c>
      <c r="L85" s="133">
        <f t="shared" si="3"/>
        <v>155771261.31</v>
      </c>
    </row>
    <row r="86" spans="1:12">
      <c r="A86" s="259" t="s">
        <v>261</v>
      </c>
      <c r="B86" s="260"/>
      <c r="C86" s="260"/>
      <c r="D86" s="260"/>
      <c r="E86" s="260"/>
      <c r="F86" s="9">
        <v>203</v>
      </c>
      <c r="G86" s="4"/>
      <c r="H86" s="5">
        <f>H33+H42+H50+H54+H57+H66+H74+H77+H80</f>
        <v>-138254545.96000001</v>
      </c>
      <c r="I86" s="133">
        <f t="shared" si="2"/>
        <v>-138254545.96000001</v>
      </c>
      <c r="J86" s="4"/>
      <c r="K86" s="5">
        <f>K33+K42+K50+K54+K57+K66+K74+K77+K80</f>
        <v>-132980892.71000001</v>
      </c>
      <c r="L86" s="133">
        <f t="shared" si="3"/>
        <v>-132980892.71000001</v>
      </c>
    </row>
    <row r="87" spans="1:12">
      <c r="A87" s="259" t="s">
        <v>207</v>
      </c>
      <c r="B87" s="261"/>
      <c r="C87" s="261"/>
      <c r="D87" s="261"/>
      <c r="E87" s="261"/>
      <c r="F87" s="9">
        <v>204</v>
      </c>
      <c r="G87" s="128">
        <f>SUM(G88:G94)-G95</f>
        <v>0</v>
      </c>
      <c r="H87" s="129">
        <f>SUM(H88:H94)+H95</f>
        <v>8861744.4399999995</v>
      </c>
      <c r="I87" s="127">
        <f t="shared" si="2"/>
        <v>8861744.4399999995</v>
      </c>
      <c r="J87" s="128">
        <f>SUM(J88:J94)-J95</f>
        <v>0</v>
      </c>
      <c r="K87" s="129">
        <f>SUM(K88:K94)+K95</f>
        <v>2547733.6800000002</v>
      </c>
      <c r="L87" s="127">
        <f t="shared" si="3"/>
        <v>2547733.6800000002</v>
      </c>
    </row>
    <row r="88" spans="1:12" ht="24" customHeight="1">
      <c r="A88" s="263" t="s">
        <v>262</v>
      </c>
      <c r="B88" s="261"/>
      <c r="C88" s="261"/>
      <c r="D88" s="261"/>
      <c r="E88" s="261"/>
      <c r="F88" s="9">
        <v>205</v>
      </c>
      <c r="G88" s="4"/>
      <c r="H88" s="5"/>
      <c r="I88" s="127">
        <f t="shared" si="2"/>
        <v>0</v>
      </c>
      <c r="J88" s="4"/>
      <c r="K88" s="5"/>
      <c r="L88" s="127">
        <f t="shared" si="3"/>
        <v>0</v>
      </c>
    </row>
    <row r="89" spans="1:12" ht="23.25" customHeight="1">
      <c r="A89" s="263" t="s">
        <v>401</v>
      </c>
      <c r="B89" s="261"/>
      <c r="C89" s="261"/>
      <c r="D89" s="261"/>
      <c r="E89" s="261"/>
      <c r="F89" s="9">
        <v>206</v>
      </c>
      <c r="G89" s="4"/>
      <c r="H89" s="5">
        <v>11077180.529999999</v>
      </c>
      <c r="I89" s="127">
        <f t="shared" si="2"/>
        <v>11077180.529999999</v>
      </c>
      <c r="J89" s="4"/>
      <c r="K89" s="5">
        <v>3115409.12</v>
      </c>
      <c r="L89" s="127">
        <f t="shared" si="3"/>
        <v>3115409.12</v>
      </c>
    </row>
    <row r="90" spans="1:12" ht="36" customHeight="1">
      <c r="A90" s="263" t="s">
        <v>399</v>
      </c>
      <c r="B90" s="261"/>
      <c r="C90" s="261"/>
      <c r="D90" s="261"/>
      <c r="E90" s="261"/>
      <c r="F90" s="9">
        <v>207</v>
      </c>
      <c r="G90" s="4"/>
      <c r="H90" s="5"/>
      <c r="I90" s="127">
        <f t="shared" si="2"/>
        <v>0</v>
      </c>
      <c r="J90" s="4"/>
      <c r="K90" s="5">
        <v>-3000</v>
      </c>
      <c r="L90" s="127">
        <f t="shared" si="3"/>
        <v>-3000</v>
      </c>
    </row>
    <row r="91" spans="1:12" ht="25.5" customHeight="1">
      <c r="A91" s="263" t="s">
        <v>400</v>
      </c>
      <c r="B91" s="261"/>
      <c r="C91" s="261"/>
      <c r="D91" s="261"/>
      <c r="E91" s="261"/>
      <c r="F91" s="9">
        <v>208</v>
      </c>
      <c r="G91" s="4"/>
      <c r="H91" s="5"/>
      <c r="I91" s="127">
        <f t="shared" si="2"/>
        <v>0</v>
      </c>
      <c r="J91" s="4"/>
      <c r="K91" s="5"/>
      <c r="L91" s="127">
        <f t="shared" si="3"/>
        <v>0</v>
      </c>
    </row>
    <row r="92" spans="1:12">
      <c r="A92" s="263" t="s">
        <v>264</v>
      </c>
      <c r="B92" s="261"/>
      <c r="C92" s="261"/>
      <c r="D92" s="261"/>
      <c r="E92" s="261"/>
      <c r="F92" s="9">
        <v>209</v>
      </c>
      <c r="G92" s="4"/>
      <c r="H92" s="5"/>
      <c r="I92" s="127">
        <f t="shared" si="2"/>
        <v>0</v>
      </c>
      <c r="J92" s="4"/>
      <c r="K92" s="5"/>
      <c r="L92" s="127">
        <f t="shared" si="3"/>
        <v>0</v>
      </c>
    </row>
    <row r="93" spans="1:12" ht="22.5" customHeight="1">
      <c r="A93" s="263" t="s">
        <v>265</v>
      </c>
      <c r="B93" s="261"/>
      <c r="C93" s="261"/>
      <c r="D93" s="261"/>
      <c r="E93" s="261"/>
      <c r="F93" s="9">
        <v>210</v>
      </c>
      <c r="G93" s="4"/>
      <c r="H93" s="5"/>
      <c r="I93" s="127">
        <f t="shared" si="2"/>
        <v>0</v>
      </c>
      <c r="J93" s="4"/>
      <c r="K93" s="5"/>
      <c r="L93" s="127">
        <f t="shared" si="3"/>
        <v>0</v>
      </c>
    </row>
    <row r="94" spans="1:12">
      <c r="A94" s="263" t="s">
        <v>266</v>
      </c>
      <c r="B94" s="261"/>
      <c r="C94" s="261"/>
      <c r="D94" s="261"/>
      <c r="E94" s="261"/>
      <c r="F94" s="9">
        <v>211</v>
      </c>
      <c r="G94" s="4"/>
      <c r="H94" s="5"/>
      <c r="I94" s="127">
        <f t="shared" si="2"/>
        <v>0</v>
      </c>
      <c r="J94" s="4"/>
      <c r="K94" s="5"/>
      <c r="L94" s="127">
        <f t="shared" si="3"/>
        <v>0</v>
      </c>
    </row>
    <row r="95" spans="1:12">
      <c r="A95" s="263" t="s">
        <v>267</v>
      </c>
      <c r="B95" s="261"/>
      <c r="C95" s="261"/>
      <c r="D95" s="261"/>
      <c r="E95" s="261"/>
      <c r="F95" s="9">
        <v>212</v>
      </c>
      <c r="G95" s="4"/>
      <c r="H95" s="5">
        <v>-2215436.09</v>
      </c>
      <c r="I95" s="127">
        <f t="shared" si="2"/>
        <v>-2215436.09</v>
      </c>
      <c r="J95" s="4"/>
      <c r="K95" s="5">
        <v>-564675.43999999994</v>
      </c>
      <c r="L95" s="127">
        <f t="shared" si="3"/>
        <v>-564675.43999999994</v>
      </c>
    </row>
    <row r="96" spans="1:12">
      <c r="A96" s="259" t="s">
        <v>205</v>
      </c>
      <c r="B96" s="261"/>
      <c r="C96" s="261"/>
      <c r="D96" s="261"/>
      <c r="E96" s="261"/>
      <c r="F96" s="9">
        <v>213</v>
      </c>
      <c r="G96" s="128">
        <f>G82+G87</f>
        <v>0</v>
      </c>
      <c r="H96" s="129">
        <f>H82+H87</f>
        <v>26829028.139999993</v>
      </c>
      <c r="I96" s="127">
        <f t="shared" si="2"/>
        <v>26829028.139999993</v>
      </c>
      <c r="J96" s="128">
        <f>J82+J87</f>
        <v>0</v>
      </c>
      <c r="K96" s="129">
        <f>K82+K87</f>
        <v>25338102.280000001</v>
      </c>
      <c r="L96" s="127">
        <f t="shared" si="3"/>
        <v>25338102.280000001</v>
      </c>
    </row>
    <row r="97" spans="1:12">
      <c r="A97" s="259" t="s">
        <v>254</v>
      </c>
      <c r="B97" s="260"/>
      <c r="C97" s="260"/>
      <c r="D97" s="260"/>
      <c r="E97" s="280"/>
      <c r="F97" s="9">
        <v>214</v>
      </c>
      <c r="G97" s="4"/>
      <c r="H97" s="5"/>
      <c r="I97" s="127">
        <f t="shared" si="2"/>
        <v>0</v>
      </c>
      <c r="J97" s="4"/>
      <c r="K97" s="5"/>
      <c r="L97" s="127">
        <f t="shared" si="3"/>
        <v>0</v>
      </c>
    </row>
    <row r="98" spans="1:12">
      <c r="A98" s="259" t="s">
        <v>255</v>
      </c>
      <c r="B98" s="260"/>
      <c r="C98" s="260"/>
      <c r="D98" s="260"/>
      <c r="E98" s="280"/>
      <c r="F98" s="9">
        <v>215</v>
      </c>
      <c r="G98" s="4"/>
      <c r="H98" s="5"/>
      <c r="I98" s="127">
        <f t="shared" si="2"/>
        <v>0</v>
      </c>
      <c r="J98" s="4"/>
      <c r="K98" s="5"/>
      <c r="L98" s="127">
        <f t="shared" si="3"/>
        <v>0</v>
      </c>
    </row>
    <row r="99" spans="1:12">
      <c r="A99" s="273" t="s">
        <v>293</v>
      </c>
      <c r="B99" s="275"/>
      <c r="C99" s="275"/>
      <c r="D99" s="275"/>
      <c r="E99" s="275"/>
      <c r="F99" s="10">
        <v>216</v>
      </c>
      <c r="G99" s="6">
        <v>0</v>
      </c>
      <c r="H99" s="7">
        <v>0</v>
      </c>
      <c r="I99" s="130">
        <f t="shared" si="2"/>
        <v>0</v>
      </c>
      <c r="J99" s="6">
        <v>0</v>
      </c>
      <c r="K99" s="7">
        <v>0</v>
      </c>
      <c r="L99" s="130">
        <f t="shared" si="3"/>
        <v>0</v>
      </c>
    </row>
    <row r="100" spans="1:12">
      <c r="A100" s="288" t="s">
        <v>372</v>
      </c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</row>
  </sheetData>
  <mergeCells count="102"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61:E61"/>
    <mergeCell ref="A62:E62"/>
    <mergeCell ref="A79:E79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1:L1"/>
    <mergeCell ref="A2:L2"/>
    <mergeCell ref="J4:L4"/>
    <mergeCell ref="A6:E6"/>
    <mergeCell ref="G4:I4"/>
    <mergeCell ref="K3:L3"/>
    <mergeCell ref="A7:E7"/>
    <mergeCell ref="A8:E8"/>
    <mergeCell ref="A9:E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2" orientation="portrait" r:id="rId1"/>
  <headerFooter alignWithMargins="0"/>
  <rowBreaks count="1" manualBreakCount="1">
    <brk id="56" max="16383" man="1"/>
  </rowBreaks>
  <ignoredErrors>
    <ignoredError sqref="I7:I18 I24:I44 I46:I54 I57:I78 I79:I97" formula="1"/>
    <ignoredError sqref="H24 H18 K18:K24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100"/>
  <sheetViews>
    <sheetView zoomScaleSheetLayoutView="110" workbookViewId="0">
      <selection activeCell="F33" sqref="F33"/>
    </sheetView>
  </sheetViews>
  <sheetFormatPr defaultRowHeight="12.75"/>
  <cols>
    <col min="1" max="6" width="9.140625" style="122"/>
    <col min="7" max="7" width="12.7109375" style="122" customWidth="1"/>
    <col min="8" max="8" width="12.7109375" style="167" customWidth="1"/>
    <col min="9" max="10" width="12.7109375" style="122" customWidth="1"/>
    <col min="11" max="12" width="12.7109375" style="167" customWidth="1"/>
    <col min="13" max="16384" width="9.140625" style="122"/>
  </cols>
  <sheetData>
    <row r="1" spans="1:12" ht="15.75">
      <c r="A1" s="65" t="s">
        <v>371</v>
      </c>
      <c r="B1" s="134"/>
      <c r="C1" s="134"/>
      <c r="D1" s="134"/>
      <c r="E1" s="134"/>
      <c r="F1" s="134"/>
      <c r="G1" s="134"/>
      <c r="H1" s="168"/>
      <c r="I1" s="135"/>
      <c r="J1" s="136"/>
      <c r="K1" s="170"/>
      <c r="L1" s="171"/>
    </row>
    <row r="2" spans="1:12">
      <c r="A2" s="253" t="s">
        <v>402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>
      <c r="A3" s="24"/>
      <c r="B3" s="25"/>
      <c r="C3" s="25"/>
      <c r="D3" s="58"/>
      <c r="E3" s="58"/>
      <c r="F3" s="58"/>
      <c r="G3" s="58"/>
      <c r="H3" s="169"/>
      <c r="I3" s="12"/>
      <c r="J3" s="12"/>
      <c r="K3" s="289" t="s">
        <v>58</v>
      </c>
      <c r="L3" s="289"/>
    </row>
    <row r="4" spans="1:12" ht="12.75" customHeight="1">
      <c r="A4" s="257" t="s">
        <v>2</v>
      </c>
      <c r="B4" s="272"/>
      <c r="C4" s="272"/>
      <c r="D4" s="272"/>
      <c r="E4" s="272"/>
      <c r="F4" s="257" t="s">
        <v>218</v>
      </c>
      <c r="G4" s="257" t="s">
        <v>368</v>
      </c>
      <c r="H4" s="272"/>
      <c r="I4" s="272"/>
      <c r="J4" s="257" t="s">
        <v>369</v>
      </c>
      <c r="K4" s="272"/>
      <c r="L4" s="272"/>
    </row>
    <row r="5" spans="1:12">
      <c r="A5" s="272"/>
      <c r="B5" s="272"/>
      <c r="C5" s="272"/>
      <c r="D5" s="272"/>
      <c r="E5" s="272"/>
      <c r="F5" s="272"/>
      <c r="G5" s="131" t="s">
        <v>355</v>
      </c>
      <c r="H5" s="162" t="s">
        <v>356</v>
      </c>
      <c r="I5" s="131" t="s">
        <v>357</v>
      </c>
      <c r="J5" s="131" t="s">
        <v>355</v>
      </c>
      <c r="K5" s="162" t="s">
        <v>356</v>
      </c>
      <c r="L5" s="162" t="s">
        <v>357</v>
      </c>
    </row>
    <row r="6" spans="1:12">
      <c r="A6" s="257">
        <v>1</v>
      </c>
      <c r="B6" s="257"/>
      <c r="C6" s="257"/>
      <c r="D6" s="257"/>
      <c r="E6" s="257"/>
      <c r="F6" s="132">
        <v>2</v>
      </c>
      <c r="G6" s="132">
        <v>3</v>
      </c>
      <c r="H6" s="163">
        <v>4</v>
      </c>
      <c r="I6" s="132" t="s">
        <v>56</v>
      </c>
      <c r="J6" s="132">
        <v>6</v>
      </c>
      <c r="K6" s="163">
        <v>7</v>
      </c>
      <c r="L6" s="163" t="s">
        <v>57</v>
      </c>
    </row>
    <row r="7" spans="1:12">
      <c r="A7" s="268" t="s">
        <v>98</v>
      </c>
      <c r="B7" s="270"/>
      <c r="C7" s="270"/>
      <c r="D7" s="270"/>
      <c r="E7" s="271"/>
      <c r="F7" s="8">
        <v>124</v>
      </c>
      <c r="G7" s="124">
        <f>SUM(G8:G15)</f>
        <v>0</v>
      </c>
      <c r="H7" s="125">
        <f>SUM(H8:H15)</f>
        <v>384502297.69999999</v>
      </c>
      <c r="I7" s="126">
        <f t="shared" ref="I7:I38" si="0">G7+H7</f>
        <v>384502297.69999999</v>
      </c>
      <c r="J7" s="124">
        <f>SUM(J8:J15)</f>
        <v>0</v>
      </c>
      <c r="K7" s="125">
        <f>SUM(K8:K15)</f>
        <v>410810475.84999996</v>
      </c>
      <c r="L7" s="126">
        <f t="shared" ref="L7:L38" si="1">J7+K7</f>
        <v>410810475.84999996</v>
      </c>
    </row>
    <row r="8" spans="1:12">
      <c r="A8" s="263" t="s">
        <v>195</v>
      </c>
      <c r="B8" s="261"/>
      <c r="C8" s="261"/>
      <c r="D8" s="261"/>
      <c r="E8" s="262"/>
      <c r="F8" s="9">
        <v>125</v>
      </c>
      <c r="G8" s="4"/>
      <c r="H8" s="5">
        <v>387060898.94</v>
      </c>
      <c r="I8" s="127">
        <f t="shared" si="0"/>
        <v>387060898.94</v>
      </c>
      <c r="J8" s="4"/>
      <c r="K8" s="5">
        <v>419462163.88999999</v>
      </c>
      <c r="L8" s="127">
        <f t="shared" si="1"/>
        <v>419462163.88999999</v>
      </c>
    </row>
    <row r="9" spans="1:12">
      <c r="A9" s="263" t="s">
        <v>196</v>
      </c>
      <c r="B9" s="261"/>
      <c r="C9" s="261"/>
      <c r="D9" s="261"/>
      <c r="E9" s="262"/>
      <c r="F9" s="9">
        <v>126</v>
      </c>
      <c r="G9" s="4"/>
      <c r="H9" s="5">
        <v>390267.53</v>
      </c>
      <c r="I9" s="127">
        <f t="shared" si="0"/>
        <v>390267.53</v>
      </c>
      <c r="J9" s="4"/>
      <c r="K9" s="5">
        <v>265699.17</v>
      </c>
      <c r="L9" s="127">
        <f t="shared" si="1"/>
        <v>265699.17</v>
      </c>
    </row>
    <row r="10" spans="1:12" ht="25.5" customHeight="1">
      <c r="A10" s="263" t="s">
        <v>197</v>
      </c>
      <c r="B10" s="261"/>
      <c r="C10" s="261"/>
      <c r="D10" s="261"/>
      <c r="E10" s="262"/>
      <c r="F10" s="9">
        <v>127</v>
      </c>
      <c r="G10" s="4"/>
      <c r="H10" s="5">
        <v>-1422108.75</v>
      </c>
      <c r="I10" s="127">
        <f t="shared" si="0"/>
        <v>-1422108.75</v>
      </c>
      <c r="J10" s="4"/>
      <c r="K10" s="5">
        <v>-782535.14</v>
      </c>
      <c r="L10" s="127">
        <f t="shared" si="1"/>
        <v>-782535.14</v>
      </c>
    </row>
    <row r="11" spans="1:12">
      <c r="A11" s="263" t="s">
        <v>198</v>
      </c>
      <c r="B11" s="261"/>
      <c r="C11" s="261"/>
      <c r="D11" s="261"/>
      <c r="E11" s="262"/>
      <c r="F11" s="9">
        <v>128</v>
      </c>
      <c r="G11" s="4"/>
      <c r="H11" s="5">
        <v>-7223419.8799999999</v>
      </c>
      <c r="I11" s="127">
        <f t="shared" si="0"/>
        <v>-7223419.8799999999</v>
      </c>
      <c r="J11" s="4"/>
      <c r="K11" s="5">
        <v>-5545447.6799999997</v>
      </c>
      <c r="L11" s="127">
        <f t="shared" si="1"/>
        <v>-5545447.6799999997</v>
      </c>
    </row>
    <row r="12" spans="1:12">
      <c r="A12" s="263" t="s">
        <v>199</v>
      </c>
      <c r="B12" s="261"/>
      <c r="C12" s="261"/>
      <c r="D12" s="261"/>
      <c r="E12" s="262"/>
      <c r="F12" s="9">
        <v>129</v>
      </c>
      <c r="G12" s="4"/>
      <c r="H12" s="5">
        <v>-2841427.9</v>
      </c>
      <c r="I12" s="127">
        <f t="shared" si="0"/>
        <v>-2841427.9</v>
      </c>
      <c r="J12" s="4"/>
      <c r="K12" s="5">
        <v>-3992470.99</v>
      </c>
      <c r="L12" s="127">
        <f t="shared" si="1"/>
        <v>-3992470.99</v>
      </c>
    </row>
    <row r="13" spans="1:12">
      <c r="A13" s="263" t="s">
        <v>200</v>
      </c>
      <c r="B13" s="261"/>
      <c r="C13" s="261"/>
      <c r="D13" s="261"/>
      <c r="E13" s="262"/>
      <c r="F13" s="9">
        <v>130</v>
      </c>
      <c r="G13" s="4"/>
      <c r="H13" s="5">
        <v>9154608.5800000001</v>
      </c>
      <c r="I13" s="127">
        <f t="shared" si="0"/>
        <v>9154608.5800000001</v>
      </c>
      <c r="J13" s="4"/>
      <c r="K13" s="5">
        <v>2184860.71</v>
      </c>
      <c r="L13" s="127">
        <f t="shared" si="1"/>
        <v>2184860.71</v>
      </c>
    </row>
    <row r="14" spans="1:12">
      <c r="A14" s="263" t="s">
        <v>201</v>
      </c>
      <c r="B14" s="261"/>
      <c r="C14" s="261"/>
      <c r="D14" s="261"/>
      <c r="E14" s="262"/>
      <c r="F14" s="9">
        <v>131</v>
      </c>
      <c r="G14" s="4"/>
      <c r="H14" s="5">
        <v>786078.48</v>
      </c>
      <c r="I14" s="127">
        <f t="shared" si="0"/>
        <v>786078.48</v>
      </c>
      <c r="J14" s="4"/>
      <c r="K14" s="5">
        <v>239491.93</v>
      </c>
      <c r="L14" s="127">
        <f t="shared" si="1"/>
        <v>239491.93</v>
      </c>
    </row>
    <row r="15" spans="1:12">
      <c r="A15" s="263" t="s">
        <v>239</v>
      </c>
      <c r="B15" s="261"/>
      <c r="C15" s="261"/>
      <c r="D15" s="261"/>
      <c r="E15" s="262"/>
      <c r="F15" s="9">
        <v>132</v>
      </c>
      <c r="G15" s="4"/>
      <c r="H15" s="5">
        <v>-1402599.3</v>
      </c>
      <c r="I15" s="127">
        <f t="shared" si="0"/>
        <v>-1402599.3</v>
      </c>
      <c r="J15" s="4"/>
      <c r="K15" s="5">
        <v>-1021286.04</v>
      </c>
      <c r="L15" s="127">
        <f t="shared" si="1"/>
        <v>-1021286.04</v>
      </c>
    </row>
    <row r="16" spans="1:12" ht="24.75" customHeight="1">
      <c r="A16" s="259" t="s">
        <v>99</v>
      </c>
      <c r="B16" s="261"/>
      <c r="C16" s="261"/>
      <c r="D16" s="261"/>
      <c r="E16" s="262"/>
      <c r="F16" s="9">
        <v>133</v>
      </c>
      <c r="G16" s="128">
        <f>G17+G18+G22+G23+G24+G28+G29</f>
        <v>0</v>
      </c>
      <c r="H16" s="129">
        <f>H17+H18+H22+H23+H24+H28+H29</f>
        <v>48618721.689999998</v>
      </c>
      <c r="I16" s="127">
        <f t="shared" si="0"/>
        <v>48618721.689999998</v>
      </c>
      <c r="J16" s="128">
        <f>J17+J18+J22+J23+J24+J28+J29</f>
        <v>0</v>
      </c>
      <c r="K16" s="129">
        <f>K17+K18+K22+K23+K24+K28+K29</f>
        <v>36028105.710000001</v>
      </c>
      <c r="L16" s="127">
        <f t="shared" si="1"/>
        <v>36028105.710000001</v>
      </c>
    </row>
    <row r="17" spans="1:12" ht="27" customHeight="1">
      <c r="A17" s="263" t="s">
        <v>396</v>
      </c>
      <c r="B17" s="261"/>
      <c r="C17" s="261"/>
      <c r="D17" s="261"/>
      <c r="E17" s="262"/>
      <c r="F17" s="9">
        <v>134</v>
      </c>
      <c r="G17" s="4"/>
      <c r="H17" s="5"/>
      <c r="I17" s="127">
        <f t="shared" si="0"/>
        <v>0</v>
      </c>
      <c r="J17" s="4"/>
      <c r="K17" s="5"/>
      <c r="L17" s="127">
        <f t="shared" si="1"/>
        <v>0</v>
      </c>
    </row>
    <row r="18" spans="1:12" ht="26.25" customHeight="1">
      <c r="A18" s="263" t="s">
        <v>203</v>
      </c>
      <c r="B18" s="261"/>
      <c r="C18" s="261"/>
      <c r="D18" s="261"/>
      <c r="E18" s="262"/>
      <c r="F18" s="9">
        <v>135</v>
      </c>
      <c r="G18" s="128">
        <f>SUM(G19:G21)</f>
        <v>0</v>
      </c>
      <c r="H18" s="129">
        <f>SUM(H19:H21)</f>
        <v>11646014.680000002</v>
      </c>
      <c r="I18" s="127">
        <f t="shared" si="0"/>
        <v>11646014.680000002</v>
      </c>
      <c r="J18" s="128">
        <f>SUM(J19:J21)</f>
        <v>0</v>
      </c>
      <c r="K18" s="129">
        <f>SUM(K19:K21)</f>
        <v>10709606.41</v>
      </c>
      <c r="L18" s="127">
        <f t="shared" si="1"/>
        <v>10709606.41</v>
      </c>
    </row>
    <row r="19" spans="1:12">
      <c r="A19" s="263" t="s">
        <v>240</v>
      </c>
      <c r="B19" s="261"/>
      <c r="C19" s="261"/>
      <c r="D19" s="261"/>
      <c r="E19" s="262"/>
      <c r="F19" s="9">
        <v>136</v>
      </c>
      <c r="G19" s="4"/>
      <c r="H19" s="5">
        <v>10719584.130000001</v>
      </c>
      <c r="I19" s="127">
        <f t="shared" si="0"/>
        <v>10719584.130000001</v>
      </c>
      <c r="J19" s="4"/>
      <c r="K19" s="5">
        <v>10528894.4</v>
      </c>
      <c r="L19" s="127">
        <f t="shared" si="1"/>
        <v>10528894.4</v>
      </c>
    </row>
    <row r="20" spans="1:12" ht="24" customHeight="1">
      <c r="A20" s="263" t="s">
        <v>54</v>
      </c>
      <c r="B20" s="261"/>
      <c r="C20" s="261"/>
      <c r="D20" s="261"/>
      <c r="E20" s="262"/>
      <c r="F20" s="9">
        <v>137</v>
      </c>
      <c r="G20" s="4"/>
      <c r="H20" s="5"/>
      <c r="I20" s="127">
        <f t="shared" si="0"/>
        <v>0</v>
      </c>
      <c r="J20" s="4"/>
      <c r="K20" s="5"/>
      <c r="L20" s="127">
        <f t="shared" si="1"/>
        <v>0</v>
      </c>
    </row>
    <row r="21" spans="1:12">
      <c r="A21" s="263" t="s">
        <v>241</v>
      </c>
      <c r="B21" s="261"/>
      <c r="C21" s="261"/>
      <c r="D21" s="261"/>
      <c r="E21" s="262"/>
      <c r="F21" s="9">
        <v>138</v>
      </c>
      <c r="G21" s="4"/>
      <c r="H21" s="5">
        <v>926430.55</v>
      </c>
      <c r="I21" s="127">
        <f t="shared" si="0"/>
        <v>926430.55</v>
      </c>
      <c r="J21" s="4"/>
      <c r="K21" s="5">
        <v>180712.01</v>
      </c>
      <c r="L21" s="127">
        <f t="shared" si="1"/>
        <v>180712.01</v>
      </c>
    </row>
    <row r="22" spans="1:12">
      <c r="A22" s="263" t="s">
        <v>242</v>
      </c>
      <c r="B22" s="261"/>
      <c r="C22" s="261"/>
      <c r="D22" s="261"/>
      <c r="E22" s="262"/>
      <c r="F22" s="9">
        <v>139</v>
      </c>
      <c r="G22" s="4"/>
      <c r="H22" s="5">
        <v>15709654.119999999</v>
      </c>
      <c r="I22" s="127">
        <f t="shared" si="0"/>
        <v>15709654.119999999</v>
      </c>
      <c r="J22" s="4"/>
      <c r="K22" s="5">
        <v>16113965.800000001</v>
      </c>
      <c r="L22" s="127">
        <f t="shared" si="1"/>
        <v>16113965.800000001</v>
      </c>
    </row>
    <row r="23" spans="1:12" ht="24" customHeight="1">
      <c r="A23" s="263" t="s">
        <v>268</v>
      </c>
      <c r="B23" s="261"/>
      <c r="C23" s="261"/>
      <c r="D23" s="261"/>
      <c r="E23" s="262"/>
      <c r="F23" s="9">
        <v>140</v>
      </c>
      <c r="G23" s="4"/>
      <c r="H23" s="5"/>
      <c r="I23" s="127">
        <f t="shared" si="0"/>
        <v>0</v>
      </c>
      <c r="J23" s="4"/>
      <c r="K23" s="5"/>
      <c r="L23" s="127">
        <f t="shared" si="1"/>
        <v>0</v>
      </c>
    </row>
    <row r="24" spans="1:12" ht="28.5" customHeight="1">
      <c r="A24" s="263" t="s">
        <v>100</v>
      </c>
      <c r="B24" s="261"/>
      <c r="C24" s="261"/>
      <c r="D24" s="261"/>
      <c r="E24" s="262"/>
      <c r="F24" s="9">
        <v>141</v>
      </c>
      <c r="G24" s="128">
        <f>SUM(G25:G27)</f>
        <v>0</v>
      </c>
      <c r="H24" s="129">
        <f>SUM(H25:H27)</f>
        <v>11774700.52</v>
      </c>
      <c r="I24" s="127">
        <f t="shared" si="0"/>
        <v>11774700.52</v>
      </c>
      <c r="J24" s="128">
        <f>SUM(J25:J27)</f>
        <v>0</v>
      </c>
      <c r="K24" s="129">
        <f>SUM(K25:K27)</f>
        <v>5305980.79</v>
      </c>
      <c r="L24" s="127">
        <f t="shared" si="1"/>
        <v>5305980.79</v>
      </c>
    </row>
    <row r="25" spans="1:12">
      <c r="A25" s="263" t="s">
        <v>243</v>
      </c>
      <c r="B25" s="261"/>
      <c r="C25" s="261"/>
      <c r="D25" s="261"/>
      <c r="E25" s="262"/>
      <c r="F25" s="9">
        <v>142</v>
      </c>
      <c r="G25" s="4"/>
      <c r="H25" s="5"/>
      <c r="I25" s="127">
        <f t="shared" si="0"/>
        <v>0</v>
      </c>
      <c r="J25" s="4"/>
      <c r="K25" s="5"/>
      <c r="L25" s="127">
        <f t="shared" si="1"/>
        <v>0</v>
      </c>
    </row>
    <row r="26" spans="1:12">
      <c r="A26" s="263" t="s">
        <v>244</v>
      </c>
      <c r="B26" s="261"/>
      <c r="C26" s="261"/>
      <c r="D26" s="261"/>
      <c r="E26" s="262"/>
      <c r="F26" s="9">
        <v>143</v>
      </c>
      <c r="G26" s="4"/>
      <c r="H26" s="5">
        <v>11774700.52</v>
      </c>
      <c r="I26" s="127">
        <f t="shared" si="0"/>
        <v>11774700.52</v>
      </c>
      <c r="J26" s="4"/>
      <c r="K26" s="5">
        <v>5305980.79</v>
      </c>
      <c r="L26" s="127">
        <f t="shared" si="1"/>
        <v>5305980.79</v>
      </c>
    </row>
    <row r="27" spans="1:12">
      <c r="A27" s="263" t="s">
        <v>7</v>
      </c>
      <c r="B27" s="261"/>
      <c r="C27" s="261"/>
      <c r="D27" s="261"/>
      <c r="E27" s="262"/>
      <c r="F27" s="9">
        <v>144</v>
      </c>
      <c r="G27" s="4"/>
      <c r="H27" s="5"/>
      <c r="I27" s="127">
        <f t="shared" si="0"/>
        <v>0</v>
      </c>
      <c r="J27" s="4"/>
      <c r="K27" s="5"/>
      <c r="L27" s="127">
        <f t="shared" si="1"/>
        <v>0</v>
      </c>
    </row>
    <row r="28" spans="1:12">
      <c r="A28" s="263" t="s">
        <v>8</v>
      </c>
      <c r="B28" s="261"/>
      <c r="C28" s="261"/>
      <c r="D28" s="261"/>
      <c r="E28" s="262"/>
      <c r="F28" s="9">
        <v>145</v>
      </c>
      <c r="G28" s="4"/>
      <c r="H28" s="5">
        <v>522021.8</v>
      </c>
      <c r="I28" s="127">
        <f t="shared" si="0"/>
        <v>522021.8</v>
      </c>
      <c r="J28" s="4"/>
      <c r="K28" s="5">
        <v>723341.98</v>
      </c>
      <c r="L28" s="127">
        <f t="shared" si="1"/>
        <v>723341.98</v>
      </c>
    </row>
    <row r="29" spans="1:12">
      <c r="A29" s="263" t="s">
        <v>9</v>
      </c>
      <c r="B29" s="261"/>
      <c r="C29" s="261"/>
      <c r="D29" s="261"/>
      <c r="E29" s="262"/>
      <c r="F29" s="9">
        <v>146</v>
      </c>
      <c r="G29" s="4"/>
      <c r="H29" s="5">
        <v>8966330.5700000003</v>
      </c>
      <c r="I29" s="127">
        <f t="shared" si="0"/>
        <v>8966330.5700000003</v>
      </c>
      <c r="J29" s="4"/>
      <c r="K29" s="5">
        <v>3175210.73</v>
      </c>
      <c r="L29" s="127">
        <f t="shared" si="1"/>
        <v>3175210.73</v>
      </c>
    </row>
    <row r="30" spans="1:12">
      <c r="A30" s="259" t="s">
        <v>10</v>
      </c>
      <c r="B30" s="261"/>
      <c r="C30" s="261"/>
      <c r="D30" s="261"/>
      <c r="E30" s="262"/>
      <c r="F30" s="9">
        <v>147</v>
      </c>
      <c r="G30" s="4"/>
      <c r="H30" s="5">
        <v>1025262.59</v>
      </c>
      <c r="I30" s="127">
        <f t="shared" si="0"/>
        <v>1025262.59</v>
      </c>
      <c r="J30" s="4"/>
      <c r="K30" s="5">
        <v>1164566.77</v>
      </c>
      <c r="L30" s="127">
        <f t="shared" si="1"/>
        <v>1164566.77</v>
      </c>
    </row>
    <row r="31" spans="1:12" ht="21.75" customHeight="1">
      <c r="A31" s="259" t="s">
        <v>11</v>
      </c>
      <c r="B31" s="261"/>
      <c r="C31" s="261"/>
      <c r="D31" s="261"/>
      <c r="E31" s="262"/>
      <c r="F31" s="9">
        <v>148</v>
      </c>
      <c r="G31" s="4"/>
      <c r="H31" s="5">
        <v>2084880.94</v>
      </c>
      <c r="I31" s="127">
        <f t="shared" si="0"/>
        <v>2084880.94</v>
      </c>
      <c r="J31" s="4"/>
      <c r="K31" s="5">
        <v>4203198.58</v>
      </c>
      <c r="L31" s="127">
        <f t="shared" si="1"/>
        <v>4203198.58</v>
      </c>
    </row>
    <row r="32" spans="1:12">
      <c r="A32" s="259" t="s">
        <v>12</v>
      </c>
      <c r="B32" s="261"/>
      <c r="C32" s="261"/>
      <c r="D32" s="261"/>
      <c r="E32" s="262"/>
      <c r="F32" s="9">
        <v>149</v>
      </c>
      <c r="G32" s="4"/>
      <c r="H32" s="5">
        <v>3392970.57</v>
      </c>
      <c r="I32" s="127">
        <f t="shared" si="0"/>
        <v>3392970.57</v>
      </c>
      <c r="J32" s="4"/>
      <c r="K32" s="5">
        <v>6170229.5999999996</v>
      </c>
      <c r="L32" s="127">
        <f t="shared" si="1"/>
        <v>6170229.5999999996</v>
      </c>
    </row>
    <row r="33" spans="1:12">
      <c r="A33" s="259" t="s">
        <v>101</v>
      </c>
      <c r="B33" s="261"/>
      <c r="C33" s="261"/>
      <c r="D33" s="261"/>
      <c r="E33" s="262"/>
      <c r="F33" s="9">
        <v>150</v>
      </c>
      <c r="G33" s="128">
        <f>G34+G38</f>
        <v>0</v>
      </c>
      <c r="H33" s="129">
        <f>H34+H38</f>
        <v>-152455897.83000001</v>
      </c>
      <c r="I33" s="127">
        <f t="shared" si="0"/>
        <v>-152455897.83000001</v>
      </c>
      <c r="J33" s="128">
        <f>J34+J38</f>
        <v>0</v>
      </c>
      <c r="K33" s="129">
        <f>K34+K38</f>
        <v>-162771225.11000001</v>
      </c>
      <c r="L33" s="127">
        <f t="shared" si="1"/>
        <v>-162771225.11000001</v>
      </c>
    </row>
    <row r="34" spans="1:12">
      <c r="A34" s="263" t="s">
        <v>102</v>
      </c>
      <c r="B34" s="261"/>
      <c r="C34" s="261"/>
      <c r="D34" s="261"/>
      <c r="E34" s="262"/>
      <c r="F34" s="9">
        <v>151</v>
      </c>
      <c r="G34" s="128">
        <f>SUM(G35:G37)</f>
        <v>0</v>
      </c>
      <c r="H34" s="129">
        <f>SUM(H35:H37)</f>
        <v>-141487831.77000001</v>
      </c>
      <c r="I34" s="127">
        <f t="shared" si="0"/>
        <v>-141487831.77000001</v>
      </c>
      <c r="J34" s="128">
        <f>SUM(J35:J37)</f>
        <v>0</v>
      </c>
      <c r="K34" s="129">
        <f>SUM(K35:K37)</f>
        <v>-166619065.42000002</v>
      </c>
      <c r="L34" s="127">
        <f t="shared" si="1"/>
        <v>-166619065.42000002</v>
      </c>
    </row>
    <row r="35" spans="1:12">
      <c r="A35" s="263" t="s">
        <v>13</v>
      </c>
      <c r="B35" s="261"/>
      <c r="C35" s="261"/>
      <c r="D35" s="261"/>
      <c r="E35" s="262"/>
      <c r="F35" s="9">
        <v>152</v>
      </c>
      <c r="G35" s="4"/>
      <c r="H35" s="5">
        <v>-142560197.06</v>
      </c>
      <c r="I35" s="127">
        <f t="shared" si="0"/>
        <v>-142560197.06</v>
      </c>
      <c r="J35" s="4"/>
      <c r="K35" s="5">
        <v>-175235783.56</v>
      </c>
      <c r="L35" s="127">
        <f t="shared" si="1"/>
        <v>-175235783.56</v>
      </c>
    </row>
    <row r="36" spans="1:12">
      <c r="A36" s="263" t="s">
        <v>14</v>
      </c>
      <c r="B36" s="261"/>
      <c r="C36" s="261"/>
      <c r="D36" s="261"/>
      <c r="E36" s="262"/>
      <c r="F36" s="9">
        <v>153</v>
      </c>
      <c r="G36" s="4"/>
      <c r="H36" s="5"/>
      <c r="I36" s="127">
        <f t="shared" si="0"/>
        <v>0</v>
      </c>
      <c r="J36" s="4"/>
      <c r="K36" s="5"/>
      <c r="L36" s="127">
        <f t="shared" si="1"/>
        <v>0</v>
      </c>
    </row>
    <row r="37" spans="1:12">
      <c r="A37" s="263" t="s">
        <v>15</v>
      </c>
      <c r="B37" s="261"/>
      <c r="C37" s="261"/>
      <c r="D37" s="261"/>
      <c r="E37" s="262"/>
      <c r="F37" s="9">
        <v>154</v>
      </c>
      <c r="G37" s="4"/>
      <c r="H37" s="5">
        <v>1072365.29</v>
      </c>
      <c r="I37" s="127">
        <f t="shared" si="0"/>
        <v>1072365.29</v>
      </c>
      <c r="J37" s="4"/>
      <c r="K37" s="5">
        <v>8616718.1400000006</v>
      </c>
      <c r="L37" s="127">
        <f t="shared" si="1"/>
        <v>8616718.1400000006</v>
      </c>
    </row>
    <row r="38" spans="1:12">
      <c r="A38" s="263" t="s">
        <v>103</v>
      </c>
      <c r="B38" s="261"/>
      <c r="C38" s="261"/>
      <c r="D38" s="261"/>
      <c r="E38" s="262"/>
      <c r="F38" s="9">
        <v>155</v>
      </c>
      <c r="G38" s="128">
        <f>SUM(G39:G41)</f>
        <v>0</v>
      </c>
      <c r="H38" s="129">
        <f>SUM(H39:H41)</f>
        <v>-10968066.060000001</v>
      </c>
      <c r="I38" s="127">
        <f t="shared" si="0"/>
        <v>-10968066.060000001</v>
      </c>
      <c r="J38" s="128">
        <f>SUM(J39:J41)</f>
        <v>0</v>
      </c>
      <c r="K38" s="129">
        <f>SUM(K39:K41)</f>
        <v>3847840.31</v>
      </c>
      <c r="L38" s="127">
        <f t="shared" si="1"/>
        <v>3847840.31</v>
      </c>
    </row>
    <row r="39" spans="1:12">
      <c r="A39" s="263" t="s">
        <v>16</v>
      </c>
      <c r="B39" s="261"/>
      <c r="C39" s="261"/>
      <c r="D39" s="261"/>
      <c r="E39" s="262"/>
      <c r="F39" s="9">
        <v>156</v>
      </c>
      <c r="G39" s="4"/>
      <c r="H39" s="5">
        <v>-11291344.18</v>
      </c>
      <c r="I39" s="127">
        <f t="shared" ref="I39:I70" si="2">G39+H39</f>
        <v>-11291344.18</v>
      </c>
      <c r="J39" s="4"/>
      <c r="K39" s="5">
        <v>-2566057.44</v>
      </c>
      <c r="L39" s="127">
        <f t="shared" ref="L39:L70" si="3">J39+K39</f>
        <v>-2566057.44</v>
      </c>
    </row>
    <row r="40" spans="1:12">
      <c r="A40" s="263" t="s">
        <v>17</v>
      </c>
      <c r="B40" s="261"/>
      <c r="C40" s="261"/>
      <c r="D40" s="261"/>
      <c r="E40" s="262"/>
      <c r="F40" s="9">
        <v>157</v>
      </c>
      <c r="G40" s="4"/>
      <c r="H40" s="5"/>
      <c r="I40" s="127">
        <f t="shared" si="2"/>
        <v>0</v>
      </c>
      <c r="J40" s="4"/>
      <c r="K40" s="5"/>
      <c r="L40" s="127">
        <f t="shared" si="3"/>
        <v>0</v>
      </c>
    </row>
    <row r="41" spans="1:12">
      <c r="A41" s="263" t="s">
        <v>18</v>
      </c>
      <c r="B41" s="261"/>
      <c r="C41" s="261"/>
      <c r="D41" s="261"/>
      <c r="E41" s="262"/>
      <c r="F41" s="9">
        <v>158</v>
      </c>
      <c r="G41" s="4"/>
      <c r="H41" s="5">
        <v>323278.12</v>
      </c>
      <c r="I41" s="127">
        <f t="shared" si="2"/>
        <v>323278.12</v>
      </c>
      <c r="J41" s="4"/>
      <c r="K41" s="5">
        <v>6413897.75</v>
      </c>
      <c r="L41" s="127">
        <f t="shared" si="3"/>
        <v>6413897.75</v>
      </c>
    </row>
    <row r="42" spans="1:12" ht="25.5" customHeight="1">
      <c r="A42" s="259" t="s">
        <v>393</v>
      </c>
      <c r="B42" s="261"/>
      <c r="C42" s="261"/>
      <c r="D42" s="261"/>
      <c r="E42" s="262"/>
      <c r="F42" s="9">
        <v>159</v>
      </c>
      <c r="G42" s="128">
        <f>G43+G46</f>
        <v>0</v>
      </c>
      <c r="H42" s="129">
        <f>H43+H46</f>
        <v>0</v>
      </c>
      <c r="I42" s="127">
        <f t="shared" si="2"/>
        <v>0</v>
      </c>
      <c r="J42" s="128">
        <f>J43+J46</f>
        <v>0</v>
      </c>
      <c r="K42" s="129">
        <f>K43+K46</f>
        <v>10781.9</v>
      </c>
      <c r="L42" s="127">
        <f t="shared" si="3"/>
        <v>10781.9</v>
      </c>
    </row>
    <row r="43" spans="1:12" ht="24.75" customHeight="1">
      <c r="A43" s="263" t="s">
        <v>397</v>
      </c>
      <c r="B43" s="261"/>
      <c r="C43" s="261"/>
      <c r="D43" s="261"/>
      <c r="E43" s="262"/>
      <c r="F43" s="9">
        <v>160</v>
      </c>
      <c r="G43" s="128">
        <f>SUM(G44:G45)</f>
        <v>0</v>
      </c>
      <c r="H43" s="129">
        <f>SUM(H44:H45)</f>
        <v>0</v>
      </c>
      <c r="I43" s="127">
        <f t="shared" si="2"/>
        <v>0</v>
      </c>
      <c r="J43" s="128">
        <f>SUM(J44:J45)</f>
        <v>0</v>
      </c>
      <c r="K43" s="129">
        <f>SUM(K44:K45)</f>
        <v>0</v>
      </c>
      <c r="L43" s="127">
        <f t="shared" si="3"/>
        <v>0</v>
      </c>
    </row>
    <row r="44" spans="1:12">
      <c r="A44" s="263" t="s">
        <v>19</v>
      </c>
      <c r="B44" s="261"/>
      <c r="C44" s="261"/>
      <c r="D44" s="261"/>
      <c r="E44" s="262"/>
      <c r="F44" s="9">
        <v>161</v>
      </c>
      <c r="G44" s="4"/>
      <c r="H44" s="5"/>
      <c r="I44" s="127">
        <f t="shared" si="2"/>
        <v>0</v>
      </c>
      <c r="J44" s="4"/>
      <c r="K44" s="5"/>
      <c r="L44" s="127">
        <f t="shared" si="3"/>
        <v>0</v>
      </c>
    </row>
    <row r="45" spans="1:12">
      <c r="A45" s="263" t="s">
        <v>20</v>
      </c>
      <c r="B45" s="261"/>
      <c r="C45" s="261"/>
      <c r="D45" s="261"/>
      <c r="E45" s="262"/>
      <c r="F45" s="9">
        <v>162</v>
      </c>
      <c r="G45" s="4"/>
      <c r="H45" s="5"/>
      <c r="I45" s="127">
        <f t="shared" si="2"/>
        <v>0</v>
      </c>
      <c r="J45" s="4"/>
      <c r="K45" s="5"/>
      <c r="L45" s="127">
        <f t="shared" si="3"/>
        <v>0</v>
      </c>
    </row>
    <row r="46" spans="1:12" ht="24" customHeight="1">
      <c r="A46" s="263" t="s">
        <v>105</v>
      </c>
      <c r="B46" s="261"/>
      <c r="C46" s="261"/>
      <c r="D46" s="261"/>
      <c r="E46" s="262"/>
      <c r="F46" s="9">
        <v>163</v>
      </c>
      <c r="G46" s="128">
        <f>SUM(G47:G49)</f>
        <v>0</v>
      </c>
      <c r="H46" s="129">
        <f>SUM(H47:H49)</f>
        <v>0</v>
      </c>
      <c r="I46" s="127">
        <f t="shared" si="2"/>
        <v>0</v>
      </c>
      <c r="J46" s="128">
        <f>SUM(J47:J49)</f>
        <v>0</v>
      </c>
      <c r="K46" s="129">
        <f>SUM(K47:K49)</f>
        <v>10781.9</v>
      </c>
      <c r="L46" s="127">
        <f t="shared" si="3"/>
        <v>10781.9</v>
      </c>
    </row>
    <row r="47" spans="1:12">
      <c r="A47" s="263" t="s">
        <v>21</v>
      </c>
      <c r="B47" s="261"/>
      <c r="C47" s="261"/>
      <c r="D47" s="261"/>
      <c r="E47" s="262"/>
      <c r="F47" s="9">
        <v>164</v>
      </c>
      <c r="G47" s="4"/>
      <c r="H47" s="5"/>
      <c r="I47" s="127">
        <f t="shared" si="2"/>
        <v>0</v>
      </c>
      <c r="J47" s="4"/>
      <c r="K47" s="5">
        <v>10781.9</v>
      </c>
      <c r="L47" s="127">
        <f t="shared" si="3"/>
        <v>10781.9</v>
      </c>
    </row>
    <row r="48" spans="1:12">
      <c r="A48" s="263" t="s">
        <v>22</v>
      </c>
      <c r="B48" s="261"/>
      <c r="C48" s="261"/>
      <c r="D48" s="261"/>
      <c r="E48" s="262"/>
      <c r="F48" s="9">
        <v>165</v>
      </c>
      <c r="G48" s="4"/>
      <c r="H48" s="5"/>
      <c r="I48" s="127">
        <f t="shared" si="2"/>
        <v>0</v>
      </c>
      <c r="J48" s="4"/>
      <c r="K48" s="5"/>
      <c r="L48" s="127">
        <f t="shared" si="3"/>
        <v>0</v>
      </c>
    </row>
    <row r="49" spans="1:12">
      <c r="A49" s="263" t="s">
        <v>23</v>
      </c>
      <c r="B49" s="261"/>
      <c r="C49" s="261"/>
      <c r="D49" s="261"/>
      <c r="E49" s="262"/>
      <c r="F49" s="9">
        <v>166</v>
      </c>
      <c r="G49" s="4"/>
      <c r="H49" s="5"/>
      <c r="I49" s="127">
        <f t="shared" si="2"/>
        <v>0</v>
      </c>
      <c r="J49" s="4"/>
      <c r="K49" s="5"/>
      <c r="L49" s="127">
        <f t="shared" si="3"/>
        <v>0</v>
      </c>
    </row>
    <row r="50" spans="1:12" ht="21" customHeight="1">
      <c r="A50" s="259" t="s">
        <v>208</v>
      </c>
      <c r="B50" s="261"/>
      <c r="C50" s="261"/>
      <c r="D50" s="261"/>
      <c r="E50" s="262"/>
      <c r="F50" s="9">
        <v>167</v>
      </c>
      <c r="G50" s="128">
        <f>SUM(G51:G53)</f>
        <v>0</v>
      </c>
      <c r="H50" s="129">
        <f>SUM(H51:H53)</f>
        <v>0</v>
      </c>
      <c r="I50" s="127">
        <f t="shared" si="2"/>
        <v>0</v>
      </c>
      <c r="J50" s="128">
        <f>SUM(J51:J53)</f>
        <v>0</v>
      </c>
      <c r="K50" s="129">
        <f>SUM(K51:K53)</f>
        <v>0</v>
      </c>
      <c r="L50" s="127">
        <f t="shared" si="3"/>
        <v>0</v>
      </c>
    </row>
    <row r="51" spans="1:12">
      <c r="A51" s="263" t="s">
        <v>24</v>
      </c>
      <c r="B51" s="261"/>
      <c r="C51" s="261"/>
      <c r="D51" s="261"/>
      <c r="E51" s="262"/>
      <c r="F51" s="9">
        <v>168</v>
      </c>
      <c r="G51" s="4"/>
      <c r="H51" s="5"/>
      <c r="I51" s="127">
        <f t="shared" si="2"/>
        <v>0</v>
      </c>
      <c r="J51" s="4"/>
      <c r="K51" s="5"/>
      <c r="L51" s="127">
        <f t="shared" si="3"/>
        <v>0</v>
      </c>
    </row>
    <row r="52" spans="1:12">
      <c r="A52" s="263" t="s">
        <v>25</v>
      </c>
      <c r="B52" s="261"/>
      <c r="C52" s="261"/>
      <c r="D52" s="261"/>
      <c r="E52" s="262"/>
      <c r="F52" s="9">
        <v>169</v>
      </c>
      <c r="G52" s="4"/>
      <c r="H52" s="5"/>
      <c r="I52" s="127">
        <f t="shared" si="2"/>
        <v>0</v>
      </c>
      <c r="J52" s="4"/>
      <c r="K52" s="5"/>
      <c r="L52" s="127">
        <f t="shared" si="3"/>
        <v>0</v>
      </c>
    </row>
    <row r="53" spans="1:12">
      <c r="A53" s="263" t="s">
        <v>26</v>
      </c>
      <c r="B53" s="261"/>
      <c r="C53" s="261"/>
      <c r="D53" s="261"/>
      <c r="E53" s="262"/>
      <c r="F53" s="9">
        <v>170</v>
      </c>
      <c r="G53" s="4"/>
      <c r="H53" s="5"/>
      <c r="I53" s="127">
        <f t="shared" si="2"/>
        <v>0</v>
      </c>
      <c r="J53" s="4"/>
      <c r="K53" s="5"/>
      <c r="L53" s="127">
        <f t="shared" si="3"/>
        <v>0</v>
      </c>
    </row>
    <row r="54" spans="1:12" ht="26.25" customHeight="1">
      <c r="A54" s="259" t="s">
        <v>398</v>
      </c>
      <c r="B54" s="261"/>
      <c r="C54" s="261"/>
      <c r="D54" s="261"/>
      <c r="E54" s="262"/>
      <c r="F54" s="9">
        <v>171</v>
      </c>
      <c r="G54" s="128">
        <f>SUM(G55:G56)</f>
        <v>0</v>
      </c>
      <c r="H54" s="129">
        <f>SUM(H55:H56)</f>
        <v>-70404.06</v>
      </c>
      <c r="I54" s="127">
        <f t="shared" si="2"/>
        <v>-70404.06</v>
      </c>
      <c r="J54" s="128">
        <f>SUM(J55:J56)</f>
        <v>0</v>
      </c>
      <c r="K54" s="129">
        <f>SUM(K55:K56)</f>
        <v>224945.6</v>
      </c>
      <c r="L54" s="127">
        <f t="shared" si="3"/>
        <v>224945.6</v>
      </c>
    </row>
    <row r="55" spans="1:12">
      <c r="A55" s="263" t="s">
        <v>27</v>
      </c>
      <c r="B55" s="261"/>
      <c r="C55" s="261"/>
      <c r="D55" s="261"/>
      <c r="E55" s="262"/>
      <c r="F55" s="9">
        <v>172</v>
      </c>
      <c r="G55" s="4"/>
      <c r="H55" s="5">
        <v>-70404.06</v>
      </c>
      <c r="I55" s="127">
        <f t="shared" si="2"/>
        <v>-70404.06</v>
      </c>
      <c r="J55" s="4"/>
      <c r="K55" s="5">
        <v>224945.6</v>
      </c>
      <c r="L55" s="127">
        <f t="shared" si="3"/>
        <v>224945.6</v>
      </c>
    </row>
    <row r="56" spans="1:12">
      <c r="A56" s="263" t="s">
        <v>28</v>
      </c>
      <c r="B56" s="261"/>
      <c r="C56" s="261"/>
      <c r="D56" s="261"/>
      <c r="E56" s="262"/>
      <c r="F56" s="9">
        <v>173</v>
      </c>
      <c r="G56" s="4"/>
      <c r="H56" s="5"/>
      <c r="I56" s="127">
        <f t="shared" si="2"/>
        <v>0</v>
      </c>
      <c r="J56" s="4"/>
      <c r="K56" s="5"/>
      <c r="L56" s="127">
        <f t="shared" si="3"/>
        <v>0</v>
      </c>
    </row>
    <row r="57" spans="1:12" ht="24.75" customHeight="1">
      <c r="A57" s="259" t="s">
        <v>107</v>
      </c>
      <c r="B57" s="261"/>
      <c r="C57" s="261"/>
      <c r="D57" s="261"/>
      <c r="E57" s="262"/>
      <c r="F57" s="9">
        <v>174</v>
      </c>
      <c r="G57" s="128">
        <f>G58+G62</f>
        <v>0</v>
      </c>
      <c r="H57" s="129">
        <f>H58+H62</f>
        <v>-179964228.25</v>
      </c>
      <c r="I57" s="127">
        <f t="shared" si="2"/>
        <v>-179964228.25</v>
      </c>
      <c r="J57" s="128">
        <f>J58+J62</f>
        <v>0</v>
      </c>
      <c r="K57" s="129">
        <f>K58+K62</f>
        <v>-188317566.44999999</v>
      </c>
      <c r="L57" s="127">
        <f t="shared" si="3"/>
        <v>-188317566.44999999</v>
      </c>
    </row>
    <row r="58" spans="1:12">
      <c r="A58" s="263" t="s">
        <v>108</v>
      </c>
      <c r="B58" s="261"/>
      <c r="C58" s="261"/>
      <c r="D58" s="261"/>
      <c r="E58" s="262"/>
      <c r="F58" s="9">
        <v>175</v>
      </c>
      <c r="G58" s="128">
        <f>SUM(G59:G61)</f>
        <v>0</v>
      </c>
      <c r="H58" s="129">
        <f>SUM(H59:H61)</f>
        <v>-119432986.06</v>
      </c>
      <c r="I58" s="127">
        <f t="shared" si="2"/>
        <v>-119432986.06</v>
      </c>
      <c r="J58" s="128">
        <f>SUM(J59:J61)</f>
        <v>0</v>
      </c>
      <c r="K58" s="129">
        <f>SUM(K59:K61)</f>
        <v>-128440814.12</v>
      </c>
      <c r="L58" s="127">
        <f t="shared" si="3"/>
        <v>-128440814.12</v>
      </c>
    </row>
    <row r="59" spans="1:12">
      <c r="A59" s="263" t="s">
        <v>29</v>
      </c>
      <c r="B59" s="261"/>
      <c r="C59" s="261"/>
      <c r="D59" s="261"/>
      <c r="E59" s="262"/>
      <c r="F59" s="9">
        <v>176</v>
      </c>
      <c r="G59" s="4"/>
      <c r="H59" s="5">
        <v>-6652520.5</v>
      </c>
      <c r="I59" s="127">
        <f t="shared" si="2"/>
        <v>-6652520.5</v>
      </c>
      <c r="J59" s="4"/>
      <c r="K59" s="5">
        <v>-11017369.92</v>
      </c>
      <c r="L59" s="127">
        <f t="shared" si="3"/>
        <v>-11017369.92</v>
      </c>
    </row>
    <row r="60" spans="1:12">
      <c r="A60" s="263" t="s">
        <v>30</v>
      </c>
      <c r="B60" s="261"/>
      <c r="C60" s="261"/>
      <c r="D60" s="261"/>
      <c r="E60" s="262"/>
      <c r="F60" s="9">
        <v>177</v>
      </c>
      <c r="G60" s="4"/>
      <c r="H60" s="5">
        <v>-112780465.56</v>
      </c>
      <c r="I60" s="127">
        <f t="shared" si="2"/>
        <v>-112780465.56</v>
      </c>
      <c r="J60" s="4"/>
      <c r="K60" s="5">
        <v>-117423444.2</v>
      </c>
      <c r="L60" s="127">
        <f t="shared" si="3"/>
        <v>-117423444.2</v>
      </c>
    </row>
    <row r="61" spans="1:12">
      <c r="A61" s="263" t="s">
        <v>31</v>
      </c>
      <c r="B61" s="261"/>
      <c r="C61" s="261"/>
      <c r="D61" s="261"/>
      <c r="E61" s="262"/>
      <c r="F61" s="9">
        <v>178</v>
      </c>
      <c r="G61" s="4"/>
      <c r="H61" s="5"/>
      <c r="I61" s="127">
        <f t="shared" si="2"/>
        <v>0</v>
      </c>
      <c r="J61" s="4"/>
      <c r="K61" s="5"/>
      <c r="L61" s="127">
        <f t="shared" si="3"/>
        <v>0</v>
      </c>
    </row>
    <row r="62" spans="1:12" ht="27" customHeight="1">
      <c r="A62" s="263" t="s">
        <v>109</v>
      </c>
      <c r="B62" s="261"/>
      <c r="C62" s="261"/>
      <c r="D62" s="261"/>
      <c r="E62" s="262"/>
      <c r="F62" s="9">
        <v>179</v>
      </c>
      <c r="G62" s="128">
        <f>SUM(G63:G65)</f>
        <v>0</v>
      </c>
      <c r="H62" s="129">
        <f>SUM(H63:H65)</f>
        <v>-60531242.189999998</v>
      </c>
      <c r="I62" s="127">
        <f t="shared" si="2"/>
        <v>-60531242.189999998</v>
      </c>
      <c r="J62" s="128">
        <f>SUM(J63:J65)</f>
        <v>0</v>
      </c>
      <c r="K62" s="129">
        <f>SUM(K63:K65)</f>
        <v>-59876752.329999998</v>
      </c>
      <c r="L62" s="127">
        <f t="shared" si="3"/>
        <v>-59876752.329999998</v>
      </c>
    </row>
    <row r="63" spans="1:12">
      <c r="A63" s="263" t="s">
        <v>32</v>
      </c>
      <c r="B63" s="261"/>
      <c r="C63" s="261"/>
      <c r="D63" s="261"/>
      <c r="E63" s="262"/>
      <c r="F63" s="9">
        <v>180</v>
      </c>
      <c r="G63" s="4"/>
      <c r="H63" s="5">
        <v>-7755855.25</v>
      </c>
      <c r="I63" s="127">
        <f t="shared" si="2"/>
        <v>-7755855.25</v>
      </c>
      <c r="J63" s="4"/>
      <c r="K63" s="5">
        <v>-7969297.2599999998</v>
      </c>
      <c r="L63" s="127">
        <f t="shared" si="3"/>
        <v>-7969297.2599999998</v>
      </c>
    </row>
    <row r="64" spans="1:12">
      <c r="A64" s="263" t="s">
        <v>47</v>
      </c>
      <c r="B64" s="261"/>
      <c r="C64" s="261"/>
      <c r="D64" s="261"/>
      <c r="E64" s="262"/>
      <c r="F64" s="9">
        <v>181</v>
      </c>
      <c r="G64" s="4"/>
      <c r="H64" s="5">
        <v>-23468691.23</v>
      </c>
      <c r="I64" s="127">
        <f t="shared" si="2"/>
        <v>-23468691.23</v>
      </c>
      <c r="J64" s="4"/>
      <c r="K64" s="5">
        <v>-23183830.41</v>
      </c>
      <c r="L64" s="127">
        <f t="shared" si="3"/>
        <v>-23183830.41</v>
      </c>
    </row>
    <row r="65" spans="1:12">
      <c r="A65" s="263" t="s">
        <v>48</v>
      </c>
      <c r="B65" s="261"/>
      <c r="C65" s="261"/>
      <c r="D65" s="261"/>
      <c r="E65" s="262"/>
      <c r="F65" s="9">
        <v>182</v>
      </c>
      <c r="G65" s="4"/>
      <c r="H65" s="5">
        <v>-29306695.710000001</v>
      </c>
      <c r="I65" s="127">
        <f t="shared" si="2"/>
        <v>-29306695.710000001</v>
      </c>
      <c r="J65" s="4"/>
      <c r="K65" s="5">
        <v>-28723624.66</v>
      </c>
      <c r="L65" s="127">
        <f t="shared" si="3"/>
        <v>-28723624.66</v>
      </c>
    </row>
    <row r="66" spans="1:12">
      <c r="A66" s="259" t="s">
        <v>110</v>
      </c>
      <c r="B66" s="261"/>
      <c r="C66" s="261"/>
      <c r="D66" s="261"/>
      <c r="E66" s="262"/>
      <c r="F66" s="9">
        <v>183</v>
      </c>
      <c r="G66" s="128">
        <f>SUM(G67:G73)</f>
        <v>0</v>
      </c>
      <c r="H66" s="129">
        <f>SUM(H67:H73)</f>
        <v>-16888343.52</v>
      </c>
      <c r="I66" s="127">
        <f t="shared" si="2"/>
        <v>-16888343.52</v>
      </c>
      <c r="J66" s="128">
        <f>SUM(J67:J73)</f>
        <v>0</v>
      </c>
      <c r="K66" s="129">
        <f>SUM(K67:K73)</f>
        <v>-5827901.6799999988</v>
      </c>
      <c r="L66" s="127">
        <f t="shared" si="3"/>
        <v>-5827901.6799999988</v>
      </c>
    </row>
    <row r="67" spans="1:12" ht="25.5" customHeight="1">
      <c r="A67" s="263" t="s">
        <v>395</v>
      </c>
      <c r="B67" s="261"/>
      <c r="C67" s="261"/>
      <c r="D67" s="261"/>
      <c r="E67" s="262"/>
      <c r="F67" s="9">
        <v>184</v>
      </c>
      <c r="G67" s="4"/>
      <c r="H67" s="5">
        <v>-292406.81</v>
      </c>
      <c r="I67" s="127">
        <f t="shared" si="2"/>
        <v>-292406.81</v>
      </c>
      <c r="J67" s="4"/>
      <c r="K67" s="5">
        <v>-292366.34999999998</v>
      </c>
      <c r="L67" s="127">
        <f t="shared" si="3"/>
        <v>-292366.34999999998</v>
      </c>
    </row>
    <row r="68" spans="1:12">
      <c r="A68" s="263" t="s">
        <v>49</v>
      </c>
      <c r="B68" s="261"/>
      <c r="C68" s="261"/>
      <c r="D68" s="261"/>
      <c r="E68" s="262"/>
      <c r="F68" s="9">
        <v>185</v>
      </c>
      <c r="G68" s="4"/>
      <c r="H68" s="5">
        <v>-3059109.6</v>
      </c>
      <c r="I68" s="127">
        <f t="shared" si="2"/>
        <v>-3059109.6</v>
      </c>
      <c r="J68" s="4"/>
      <c r="K68" s="5">
        <v>-3103925.57</v>
      </c>
      <c r="L68" s="127">
        <f t="shared" si="3"/>
        <v>-3103925.57</v>
      </c>
    </row>
    <row r="69" spans="1:12">
      <c r="A69" s="263" t="s">
        <v>204</v>
      </c>
      <c r="B69" s="261"/>
      <c r="C69" s="261"/>
      <c r="D69" s="261"/>
      <c r="E69" s="262"/>
      <c r="F69" s="9">
        <v>186</v>
      </c>
      <c r="G69" s="4"/>
      <c r="H69" s="5"/>
      <c r="I69" s="127">
        <f t="shared" si="2"/>
        <v>0</v>
      </c>
      <c r="J69" s="4"/>
      <c r="K69" s="5"/>
      <c r="L69" s="127">
        <f t="shared" si="3"/>
        <v>0</v>
      </c>
    </row>
    <row r="70" spans="1:12" ht="23.25" customHeight="1">
      <c r="A70" s="263" t="s">
        <v>250</v>
      </c>
      <c r="B70" s="261"/>
      <c r="C70" s="261"/>
      <c r="D70" s="261"/>
      <c r="E70" s="262"/>
      <c r="F70" s="9">
        <v>187</v>
      </c>
      <c r="G70" s="4"/>
      <c r="H70" s="5">
        <v>-11256241.65</v>
      </c>
      <c r="I70" s="127">
        <f t="shared" si="2"/>
        <v>-11256241.65</v>
      </c>
      <c r="J70" s="4"/>
      <c r="K70" s="5">
        <v>-1232431.97</v>
      </c>
      <c r="L70" s="127">
        <f t="shared" si="3"/>
        <v>-1232431.97</v>
      </c>
    </row>
    <row r="71" spans="1:12" ht="23.25" customHeight="1">
      <c r="A71" s="263" t="s">
        <v>251</v>
      </c>
      <c r="B71" s="261"/>
      <c r="C71" s="261"/>
      <c r="D71" s="261"/>
      <c r="E71" s="262"/>
      <c r="F71" s="9">
        <v>188</v>
      </c>
      <c r="G71" s="4"/>
      <c r="H71" s="5"/>
      <c r="I71" s="127">
        <f t="shared" ref="I71:I99" si="4">G71+H71</f>
        <v>0</v>
      </c>
      <c r="J71" s="4"/>
      <c r="K71" s="5"/>
      <c r="L71" s="127">
        <f t="shared" ref="L71:L99" si="5">J71+K71</f>
        <v>0</v>
      </c>
    </row>
    <row r="72" spans="1:12">
      <c r="A72" s="263" t="s">
        <v>253</v>
      </c>
      <c r="B72" s="261"/>
      <c r="C72" s="261"/>
      <c r="D72" s="261"/>
      <c r="E72" s="262"/>
      <c r="F72" s="9">
        <v>189</v>
      </c>
      <c r="G72" s="4"/>
      <c r="H72" s="5">
        <v>-1133133.1499999999</v>
      </c>
      <c r="I72" s="127">
        <f t="shared" si="4"/>
        <v>-1133133.1499999999</v>
      </c>
      <c r="J72" s="4"/>
      <c r="K72" s="5">
        <v>-709192.98</v>
      </c>
      <c r="L72" s="127">
        <f t="shared" si="5"/>
        <v>-709192.98</v>
      </c>
    </row>
    <row r="73" spans="1:12">
      <c r="A73" s="263" t="s">
        <v>252</v>
      </c>
      <c r="B73" s="261"/>
      <c r="C73" s="261"/>
      <c r="D73" s="261"/>
      <c r="E73" s="262"/>
      <c r="F73" s="9">
        <v>190</v>
      </c>
      <c r="G73" s="4"/>
      <c r="H73" s="5">
        <v>-1147452.31</v>
      </c>
      <c r="I73" s="127">
        <f t="shared" si="4"/>
        <v>-1147452.31</v>
      </c>
      <c r="J73" s="4"/>
      <c r="K73" s="5">
        <v>-489984.81</v>
      </c>
      <c r="L73" s="127">
        <f t="shared" si="5"/>
        <v>-489984.81</v>
      </c>
    </row>
    <row r="74" spans="1:12" ht="24.75" customHeight="1">
      <c r="A74" s="259" t="s">
        <v>111</v>
      </c>
      <c r="B74" s="261"/>
      <c r="C74" s="261"/>
      <c r="D74" s="261"/>
      <c r="E74" s="262"/>
      <c r="F74" s="9">
        <v>191</v>
      </c>
      <c r="G74" s="128">
        <f>SUM(G75:G76)</f>
        <v>0</v>
      </c>
      <c r="H74" s="129">
        <f>SUM(H75:H76)</f>
        <v>-13238029.329999998</v>
      </c>
      <c r="I74" s="127">
        <f t="shared" si="4"/>
        <v>-13238029.329999998</v>
      </c>
      <c r="J74" s="128">
        <f>SUM(J75:J76)</f>
        <v>0</v>
      </c>
      <c r="K74" s="129">
        <f>SUM(K75:K76)</f>
        <v>-14077762.850000001</v>
      </c>
      <c r="L74" s="127">
        <f t="shared" si="5"/>
        <v>-14077762.850000001</v>
      </c>
    </row>
    <row r="75" spans="1:12">
      <c r="A75" s="263" t="s">
        <v>50</v>
      </c>
      <c r="B75" s="261"/>
      <c r="C75" s="261"/>
      <c r="D75" s="261"/>
      <c r="E75" s="262"/>
      <c r="F75" s="9">
        <v>192</v>
      </c>
      <c r="G75" s="4"/>
      <c r="H75" s="5">
        <v>-1227227.21</v>
      </c>
      <c r="I75" s="127">
        <f t="shared" si="4"/>
        <v>-1227227.21</v>
      </c>
      <c r="J75" s="4"/>
      <c r="K75" s="5">
        <v>-2488884.39</v>
      </c>
      <c r="L75" s="127">
        <f t="shared" si="5"/>
        <v>-2488884.39</v>
      </c>
    </row>
    <row r="76" spans="1:12">
      <c r="A76" s="263" t="s">
        <v>51</v>
      </c>
      <c r="B76" s="261"/>
      <c r="C76" s="261"/>
      <c r="D76" s="261"/>
      <c r="E76" s="262"/>
      <c r="F76" s="9">
        <v>193</v>
      </c>
      <c r="G76" s="4"/>
      <c r="H76" s="5">
        <v>-12010802.119999999</v>
      </c>
      <c r="I76" s="127">
        <f t="shared" si="4"/>
        <v>-12010802.119999999</v>
      </c>
      <c r="J76" s="4"/>
      <c r="K76" s="5">
        <v>-11588878.460000001</v>
      </c>
      <c r="L76" s="127">
        <f t="shared" si="5"/>
        <v>-11588878.460000001</v>
      </c>
    </row>
    <row r="77" spans="1:12">
      <c r="A77" s="259" t="s">
        <v>59</v>
      </c>
      <c r="B77" s="261"/>
      <c r="C77" s="261"/>
      <c r="D77" s="261"/>
      <c r="E77" s="262"/>
      <c r="F77" s="9">
        <v>194</v>
      </c>
      <c r="G77" s="4"/>
      <c r="H77" s="5"/>
      <c r="I77" s="127">
        <f t="shared" si="4"/>
        <v>0</v>
      </c>
      <c r="J77" s="4"/>
      <c r="K77" s="5">
        <v>-5000000</v>
      </c>
      <c r="L77" s="127">
        <f t="shared" si="5"/>
        <v>-5000000</v>
      </c>
    </row>
    <row r="78" spans="1:12" ht="48" customHeight="1">
      <c r="A78" s="259" t="s">
        <v>359</v>
      </c>
      <c r="B78" s="261"/>
      <c r="C78" s="261"/>
      <c r="D78" s="261"/>
      <c r="E78" s="262"/>
      <c r="F78" s="9">
        <v>195</v>
      </c>
      <c r="G78" s="128">
        <f>G7+G16+G30+G31+G32+G33+G42+G50+G54+G57+G66+G74+G77</f>
        <v>0</v>
      </c>
      <c r="H78" s="129">
        <f>H7+H16+H30+H31+H32+H33+H42+H50+H54+H57+H66+H74+H77</f>
        <v>77007230.49999997</v>
      </c>
      <c r="I78" s="127">
        <f t="shared" si="4"/>
        <v>77007230.49999997</v>
      </c>
      <c r="J78" s="128">
        <f>J7+J16+J30+J31+J32+J33+J42+J50+J54+J57+J66+J74+J77</f>
        <v>0</v>
      </c>
      <c r="K78" s="129">
        <f>K7+K16+K30+K31+K32+K33+K42+K50+K54+K57+K66+K74+K77</f>
        <v>82617847.919999927</v>
      </c>
      <c r="L78" s="127">
        <f t="shared" si="5"/>
        <v>82617847.919999927</v>
      </c>
    </row>
    <row r="79" spans="1:12">
      <c r="A79" s="259" t="s">
        <v>112</v>
      </c>
      <c r="B79" s="261"/>
      <c r="C79" s="261"/>
      <c r="D79" s="261"/>
      <c r="E79" s="262"/>
      <c r="F79" s="9">
        <v>196</v>
      </c>
      <c r="G79" s="128">
        <f>SUM(G80:G81)</f>
        <v>0</v>
      </c>
      <c r="H79" s="129">
        <f>SUM(H80:H81)</f>
        <v>-17711663.02</v>
      </c>
      <c r="I79" s="127">
        <f t="shared" si="4"/>
        <v>-17711663.02</v>
      </c>
      <c r="J79" s="128">
        <f>SUM(J80:J81)</f>
        <v>0</v>
      </c>
      <c r="K79" s="129">
        <f>SUM(K80:K81)</f>
        <v>-16523569.58</v>
      </c>
      <c r="L79" s="127">
        <f t="shared" si="5"/>
        <v>-16523569.58</v>
      </c>
    </row>
    <row r="80" spans="1:12">
      <c r="A80" s="263" t="s">
        <v>52</v>
      </c>
      <c r="B80" s="261"/>
      <c r="C80" s="261"/>
      <c r="D80" s="261"/>
      <c r="E80" s="262"/>
      <c r="F80" s="9">
        <v>197</v>
      </c>
      <c r="G80" s="4"/>
      <c r="H80" s="5">
        <v>-17711663.02</v>
      </c>
      <c r="I80" s="127">
        <f t="shared" si="4"/>
        <v>-17711663.02</v>
      </c>
      <c r="J80" s="4"/>
      <c r="K80" s="5">
        <v>-16523569.58</v>
      </c>
      <c r="L80" s="127">
        <f t="shared" si="5"/>
        <v>-16523569.58</v>
      </c>
    </row>
    <row r="81" spans="1:12">
      <c r="A81" s="263" t="s">
        <v>53</v>
      </c>
      <c r="B81" s="261"/>
      <c r="C81" s="261"/>
      <c r="D81" s="261"/>
      <c r="E81" s="262"/>
      <c r="F81" s="9">
        <v>198</v>
      </c>
      <c r="G81" s="4"/>
      <c r="H81" s="5"/>
      <c r="I81" s="127">
        <f t="shared" si="4"/>
        <v>0</v>
      </c>
      <c r="J81" s="4"/>
      <c r="K81" s="5"/>
      <c r="L81" s="127">
        <f t="shared" si="5"/>
        <v>0</v>
      </c>
    </row>
    <row r="82" spans="1:12" ht="24.75" customHeight="1">
      <c r="A82" s="259" t="s">
        <v>206</v>
      </c>
      <c r="B82" s="261"/>
      <c r="C82" s="261"/>
      <c r="D82" s="261"/>
      <c r="E82" s="262"/>
      <c r="F82" s="9">
        <v>199</v>
      </c>
      <c r="G82" s="128">
        <f>G78+G79</f>
        <v>0</v>
      </c>
      <c r="H82" s="129">
        <f>H78+H79</f>
        <v>59295567.479999974</v>
      </c>
      <c r="I82" s="127">
        <f t="shared" si="4"/>
        <v>59295567.479999974</v>
      </c>
      <c r="J82" s="128">
        <f>J78+J79</f>
        <v>0</v>
      </c>
      <c r="K82" s="129">
        <f>K78+K79</f>
        <v>66094278.339999929</v>
      </c>
      <c r="L82" s="127">
        <f t="shared" si="5"/>
        <v>66094278.339999929</v>
      </c>
    </row>
    <row r="83" spans="1:12">
      <c r="A83" s="259" t="s">
        <v>254</v>
      </c>
      <c r="B83" s="260"/>
      <c r="C83" s="260"/>
      <c r="D83" s="260"/>
      <c r="E83" s="280"/>
      <c r="F83" s="9">
        <v>200</v>
      </c>
      <c r="G83" s="4"/>
      <c r="H83" s="5"/>
      <c r="I83" s="127">
        <f t="shared" si="4"/>
        <v>0</v>
      </c>
      <c r="J83" s="4"/>
      <c r="K83" s="5"/>
      <c r="L83" s="127">
        <f t="shared" si="5"/>
        <v>0</v>
      </c>
    </row>
    <row r="84" spans="1:12">
      <c r="A84" s="259" t="s">
        <v>255</v>
      </c>
      <c r="B84" s="260"/>
      <c r="C84" s="260"/>
      <c r="D84" s="260"/>
      <c r="E84" s="280"/>
      <c r="F84" s="9">
        <v>201</v>
      </c>
      <c r="G84" s="4"/>
      <c r="H84" s="5"/>
      <c r="I84" s="127">
        <f t="shared" si="4"/>
        <v>0</v>
      </c>
      <c r="J84" s="4"/>
      <c r="K84" s="5"/>
      <c r="L84" s="127">
        <f t="shared" si="5"/>
        <v>0</v>
      </c>
    </row>
    <row r="85" spans="1:12">
      <c r="A85" s="259" t="s">
        <v>260</v>
      </c>
      <c r="B85" s="260"/>
      <c r="C85" s="260"/>
      <c r="D85" s="260"/>
      <c r="E85" s="260"/>
      <c r="F85" s="9">
        <v>202</v>
      </c>
      <c r="G85" s="4"/>
      <c r="H85" s="5">
        <f>H7+H16+H30+H31+H32</f>
        <v>439624133.48999995</v>
      </c>
      <c r="I85" s="133">
        <f t="shared" si="4"/>
        <v>439624133.48999995</v>
      </c>
      <c r="J85" s="4"/>
      <c r="K85" s="5">
        <f>K7+K16+K30+K31+K32</f>
        <v>458376576.50999993</v>
      </c>
      <c r="L85" s="133">
        <f t="shared" si="5"/>
        <v>458376576.50999993</v>
      </c>
    </row>
    <row r="86" spans="1:12">
      <c r="A86" s="259" t="s">
        <v>261</v>
      </c>
      <c r="B86" s="260"/>
      <c r="C86" s="260"/>
      <c r="D86" s="260"/>
      <c r="E86" s="260"/>
      <c r="F86" s="9">
        <v>203</v>
      </c>
      <c r="G86" s="4"/>
      <c r="H86" s="5">
        <f>H33+H42+H50+H54+H57+H66+H74+H77+H80</f>
        <v>-380328566.00999993</v>
      </c>
      <c r="I86" s="133">
        <f t="shared" si="4"/>
        <v>-380328566.00999993</v>
      </c>
      <c r="J86" s="4"/>
      <c r="K86" s="5">
        <f>K33+K42+K50+K54+K57+K66+K74+K77+K80</f>
        <v>-392282298.17000002</v>
      </c>
      <c r="L86" s="133">
        <f t="shared" si="5"/>
        <v>-392282298.17000002</v>
      </c>
    </row>
    <row r="87" spans="1:12">
      <c r="A87" s="259" t="s">
        <v>207</v>
      </c>
      <c r="B87" s="261"/>
      <c r="C87" s="261"/>
      <c r="D87" s="261"/>
      <c r="E87" s="261"/>
      <c r="F87" s="9">
        <v>204</v>
      </c>
      <c r="G87" s="128">
        <f>SUM(G88:G94)-G95</f>
        <v>0</v>
      </c>
      <c r="H87" s="129">
        <f>SUM(H88:H94)+H95</f>
        <v>4314236.8</v>
      </c>
      <c r="I87" s="127">
        <f t="shared" si="4"/>
        <v>4314236.8</v>
      </c>
      <c r="J87" s="128">
        <f>SUM(J88:J94)-J95</f>
        <v>0</v>
      </c>
      <c r="K87" s="129">
        <f>SUM(K88:K94)+K95</f>
        <v>-9676012.459999999</v>
      </c>
      <c r="L87" s="127">
        <f t="shared" si="5"/>
        <v>-9676012.459999999</v>
      </c>
    </row>
    <row r="88" spans="1:12" ht="24.75" customHeight="1">
      <c r="A88" s="263" t="s">
        <v>262</v>
      </c>
      <c r="B88" s="261"/>
      <c r="C88" s="261"/>
      <c r="D88" s="261"/>
      <c r="E88" s="261"/>
      <c r="F88" s="9">
        <v>205</v>
      </c>
      <c r="G88" s="4"/>
      <c r="H88" s="5"/>
      <c r="I88" s="127">
        <f t="shared" si="4"/>
        <v>0</v>
      </c>
      <c r="J88" s="4"/>
      <c r="K88" s="5"/>
      <c r="L88" s="127">
        <f t="shared" si="5"/>
        <v>0</v>
      </c>
    </row>
    <row r="89" spans="1:12" ht="23.25" customHeight="1">
      <c r="A89" s="263" t="s">
        <v>263</v>
      </c>
      <c r="B89" s="261"/>
      <c r="C89" s="261"/>
      <c r="D89" s="261"/>
      <c r="E89" s="261"/>
      <c r="F89" s="9">
        <v>206</v>
      </c>
      <c r="G89" s="4"/>
      <c r="H89" s="5">
        <v>6319220.5899999999</v>
      </c>
      <c r="I89" s="127">
        <f t="shared" si="4"/>
        <v>6319220.5899999999</v>
      </c>
      <c r="J89" s="4"/>
      <c r="K89" s="5">
        <v>-11644209.029999999</v>
      </c>
      <c r="L89" s="127">
        <f t="shared" si="5"/>
        <v>-11644209.029999999</v>
      </c>
    </row>
    <row r="90" spans="1:12" ht="36" customHeight="1">
      <c r="A90" s="263" t="s">
        <v>399</v>
      </c>
      <c r="B90" s="261"/>
      <c r="C90" s="261"/>
      <c r="D90" s="261"/>
      <c r="E90" s="261"/>
      <c r="F90" s="9">
        <v>207</v>
      </c>
      <c r="G90" s="4"/>
      <c r="H90" s="5">
        <v>-926430.55</v>
      </c>
      <c r="I90" s="127">
        <f t="shared" si="4"/>
        <v>-926430.55</v>
      </c>
      <c r="J90" s="4"/>
      <c r="K90" s="5">
        <v>-155806.20000000001</v>
      </c>
      <c r="L90" s="127">
        <f t="shared" si="5"/>
        <v>-155806.20000000001</v>
      </c>
    </row>
    <row r="91" spans="1:12" ht="23.25" customHeight="1">
      <c r="A91" s="263" t="s">
        <v>400</v>
      </c>
      <c r="B91" s="261"/>
      <c r="C91" s="261"/>
      <c r="D91" s="261"/>
      <c r="E91" s="261"/>
      <c r="F91" s="9">
        <v>208</v>
      </c>
      <c r="G91" s="4"/>
      <c r="H91" s="5"/>
      <c r="I91" s="127">
        <f t="shared" si="4"/>
        <v>0</v>
      </c>
      <c r="J91" s="4"/>
      <c r="K91" s="5"/>
      <c r="L91" s="127">
        <f t="shared" si="5"/>
        <v>0</v>
      </c>
    </row>
    <row r="92" spans="1:12">
      <c r="A92" s="263" t="s">
        <v>264</v>
      </c>
      <c r="B92" s="261"/>
      <c r="C92" s="261"/>
      <c r="D92" s="261"/>
      <c r="E92" s="261"/>
      <c r="F92" s="9">
        <v>209</v>
      </c>
      <c r="G92" s="4"/>
      <c r="H92" s="5"/>
      <c r="I92" s="127">
        <f t="shared" si="4"/>
        <v>0</v>
      </c>
      <c r="J92" s="4"/>
      <c r="K92" s="5"/>
      <c r="L92" s="127">
        <f t="shared" si="5"/>
        <v>0</v>
      </c>
    </row>
    <row r="93" spans="1:12" ht="24.75" customHeight="1">
      <c r="A93" s="263" t="s">
        <v>265</v>
      </c>
      <c r="B93" s="261"/>
      <c r="C93" s="261"/>
      <c r="D93" s="261"/>
      <c r="E93" s="261"/>
      <c r="F93" s="9">
        <v>210</v>
      </c>
      <c r="G93" s="4"/>
      <c r="H93" s="5"/>
      <c r="I93" s="127">
        <f t="shared" si="4"/>
        <v>0</v>
      </c>
      <c r="J93" s="4"/>
      <c r="K93" s="5"/>
      <c r="L93" s="127">
        <f t="shared" si="5"/>
        <v>0</v>
      </c>
    </row>
    <row r="94" spans="1:12">
      <c r="A94" s="263" t="s">
        <v>266</v>
      </c>
      <c r="B94" s="261"/>
      <c r="C94" s="261"/>
      <c r="D94" s="261"/>
      <c r="E94" s="261"/>
      <c r="F94" s="9">
        <v>211</v>
      </c>
      <c r="G94" s="4"/>
      <c r="H94" s="5"/>
      <c r="I94" s="127">
        <f t="shared" si="4"/>
        <v>0</v>
      </c>
      <c r="J94" s="4"/>
      <c r="K94" s="5"/>
      <c r="L94" s="127">
        <f t="shared" si="5"/>
        <v>0</v>
      </c>
    </row>
    <row r="95" spans="1:12">
      <c r="A95" s="263" t="s">
        <v>267</v>
      </c>
      <c r="B95" s="261"/>
      <c r="C95" s="261"/>
      <c r="D95" s="261"/>
      <c r="E95" s="261"/>
      <c r="F95" s="9">
        <v>212</v>
      </c>
      <c r="G95" s="4"/>
      <c r="H95" s="5">
        <v>-1078553.24</v>
      </c>
      <c r="I95" s="127">
        <f t="shared" si="4"/>
        <v>-1078553.24</v>
      </c>
      <c r="J95" s="4"/>
      <c r="K95" s="5">
        <v>2124002.77</v>
      </c>
      <c r="L95" s="127">
        <f t="shared" si="5"/>
        <v>2124002.77</v>
      </c>
    </row>
    <row r="96" spans="1:12">
      <c r="A96" s="259" t="s">
        <v>205</v>
      </c>
      <c r="B96" s="261"/>
      <c r="C96" s="261"/>
      <c r="D96" s="261"/>
      <c r="E96" s="261"/>
      <c r="F96" s="9">
        <v>213</v>
      </c>
      <c r="G96" s="128">
        <f>G82+G87</f>
        <v>0</v>
      </c>
      <c r="H96" s="129">
        <f>H82+H87</f>
        <v>63609804.279999971</v>
      </c>
      <c r="I96" s="127">
        <f t="shared" si="4"/>
        <v>63609804.279999971</v>
      </c>
      <c r="J96" s="128">
        <f>J82+J87</f>
        <v>0</v>
      </c>
      <c r="K96" s="129">
        <f>K82+K87</f>
        <v>56418265.879999928</v>
      </c>
      <c r="L96" s="127">
        <f t="shared" si="5"/>
        <v>56418265.879999928</v>
      </c>
    </row>
    <row r="97" spans="1:12">
      <c r="A97" s="259" t="s">
        <v>254</v>
      </c>
      <c r="B97" s="260"/>
      <c r="C97" s="260"/>
      <c r="D97" s="260"/>
      <c r="E97" s="280"/>
      <c r="F97" s="9">
        <v>214</v>
      </c>
      <c r="G97" s="4"/>
      <c r="H97" s="5"/>
      <c r="I97" s="127">
        <f t="shared" si="4"/>
        <v>0</v>
      </c>
      <c r="J97" s="4"/>
      <c r="K97" s="5"/>
      <c r="L97" s="127">
        <f t="shared" si="5"/>
        <v>0</v>
      </c>
    </row>
    <row r="98" spans="1:12">
      <c r="A98" s="259" t="s">
        <v>255</v>
      </c>
      <c r="B98" s="260"/>
      <c r="C98" s="260"/>
      <c r="D98" s="260"/>
      <c r="E98" s="280"/>
      <c r="F98" s="9">
        <v>215</v>
      </c>
      <c r="G98" s="4"/>
      <c r="H98" s="5"/>
      <c r="I98" s="127">
        <f t="shared" si="4"/>
        <v>0</v>
      </c>
      <c r="J98" s="4"/>
      <c r="K98" s="5"/>
      <c r="L98" s="127">
        <f t="shared" si="5"/>
        <v>0</v>
      </c>
    </row>
    <row r="99" spans="1:12">
      <c r="A99" s="273" t="s">
        <v>293</v>
      </c>
      <c r="B99" s="275"/>
      <c r="C99" s="275"/>
      <c r="D99" s="275"/>
      <c r="E99" s="275"/>
      <c r="F99" s="10">
        <v>216</v>
      </c>
      <c r="G99" s="6">
        <v>0</v>
      </c>
      <c r="H99" s="7">
        <v>0</v>
      </c>
      <c r="I99" s="130">
        <f t="shared" si="4"/>
        <v>0</v>
      </c>
      <c r="J99" s="6">
        <v>0</v>
      </c>
      <c r="K99" s="7">
        <v>0</v>
      </c>
      <c r="L99" s="130">
        <f t="shared" si="5"/>
        <v>0</v>
      </c>
    </row>
    <row r="100" spans="1:12">
      <c r="A100" s="288" t="s">
        <v>372</v>
      </c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</row>
  </sheetData>
  <mergeCells count="101">
    <mergeCell ref="A2:L2"/>
    <mergeCell ref="J4:L4"/>
    <mergeCell ref="A6:E6"/>
    <mergeCell ref="G4:I4"/>
    <mergeCell ref="K3:L3"/>
    <mergeCell ref="F4:F5"/>
    <mergeCell ref="A4:E5"/>
    <mergeCell ref="A9:E9"/>
    <mergeCell ref="A10:E10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2" orientation="portrait" r:id="rId1"/>
  <headerFooter alignWithMargins="0"/>
  <rowBreaks count="1" manualBreakCount="1">
    <brk id="56" max="16383" man="1"/>
  </rowBreaks>
  <ignoredErrors>
    <ignoredError sqref="I7:I17 I33:I54 I57:I78 I79:I96 I25:I26" formula="1"/>
    <ignoredError sqref="K85:K86 H85:H86" unlockedFormula="1"/>
    <ignoredError sqref="I18:I24" formula="1" formulaRange="1"/>
    <ignoredError sqref="H18:H24 J18:K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zoomScaleSheetLayoutView="110" workbookViewId="0">
      <selection activeCell="A38" sqref="A38:H38"/>
    </sheetView>
  </sheetViews>
  <sheetFormatPr defaultRowHeight="12.75"/>
  <cols>
    <col min="1" max="9" width="9.140625" style="137"/>
    <col min="10" max="10" width="12.7109375" style="137" customWidth="1"/>
    <col min="11" max="11" width="12.7109375" style="172" customWidth="1"/>
    <col min="12" max="16384" width="9.140625" style="137"/>
  </cols>
  <sheetData>
    <row r="1" spans="1:11" ht="21" customHeight="1">
      <c r="A1" s="290" t="s">
        <v>209</v>
      </c>
      <c r="B1" s="291"/>
      <c r="C1" s="291"/>
      <c r="D1" s="291"/>
      <c r="E1" s="291"/>
      <c r="F1" s="291"/>
      <c r="G1" s="291"/>
      <c r="H1" s="291"/>
      <c r="I1" s="291"/>
      <c r="J1" s="292"/>
    </row>
    <row r="2" spans="1:11">
      <c r="A2" s="293" t="s">
        <v>403</v>
      </c>
      <c r="B2" s="294"/>
      <c r="C2" s="294"/>
      <c r="D2" s="294"/>
      <c r="E2" s="294"/>
      <c r="F2" s="294"/>
      <c r="G2" s="294"/>
      <c r="H2" s="294"/>
      <c r="I2" s="294"/>
      <c r="J2" s="292"/>
    </row>
    <row r="3" spans="1:11">
      <c r="A3" s="26"/>
      <c r="B3" s="139"/>
      <c r="C3" s="139"/>
      <c r="D3" s="309"/>
      <c r="E3" s="309"/>
      <c r="F3" s="139"/>
      <c r="G3" s="139"/>
      <c r="H3" s="139"/>
      <c r="I3" s="139"/>
      <c r="J3" s="140"/>
      <c r="K3" s="173" t="s">
        <v>58</v>
      </c>
    </row>
    <row r="4" spans="1:11" ht="23.25">
      <c r="A4" s="295" t="s">
        <v>6</v>
      </c>
      <c r="B4" s="295"/>
      <c r="C4" s="295"/>
      <c r="D4" s="295"/>
      <c r="E4" s="295"/>
      <c r="F4" s="295"/>
      <c r="G4" s="295"/>
      <c r="H4" s="295"/>
      <c r="I4" s="147" t="s">
        <v>62</v>
      </c>
      <c r="J4" s="148" t="s">
        <v>368</v>
      </c>
      <c r="K4" s="174" t="s">
        <v>369</v>
      </c>
    </row>
    <row r="5" spans="1:11" ht="12.75" customHeight="1">
      <c r="A5" s="296">
        <v>1</v>
      </c>
      <c r="B5" s="296"/>
      <c r="C5" s="296"/>
      <c r="D5" s="296"/>
      <c r="E5" s="296"/>
      <c r="F5" s="296"/>
      <c r="G5" s="296"/>
      <c r="H5" s="296"/>
      <c r="I5" s="149">
        <v>2</v>
      </c>
      <c r="J5" s="150" t="s">
        <v>60</v>
      </c>
      <c r="K5" s="174" t="s">
        <v>61</v>
      </c>
    </row>
    <row r="6" spans="1:11">
      <c r="A6" s="300" t="s">
        <v>211</v>
      </c>
      <c r="B6" s="301"/>
      <c r="C6" s="301"/>
      <c r="D6" s="301"/>
      <c r="E6" s="301"/>
      <c r="F6" s="301"/>
      <c r="G6" s="301"/>
      <c r="H6" s="302"/>
      <c r="I6" s="145">
        <v>1</v>
      </c>
      <c r="J6" s="146">
        <f>J7+J18+J36</f>
        <v>50274334.050000004</v>
      </c>
      <c r="K6" s="175">
        <f>K7+K18+K36</f>
        <v>181395684.65000001</v>
      </c>
    </row>
    <row r="7" spans="1:11">
      <c r="A7" s="303" t="s">
        <v>212</v>
      </c>
      <c r="B7" s="298"/>
      <c r="C7" s="298"/>
      <c r="D7" s="298"/>
      <c r="E7" s="298"/>
      <c r="F7" s="298"/>
      <c r="G7" s="298"/>
      <c r="H7" s="299"/>
      <c r="I7" s="13">
        <v>2</v>
      </c>
      <c r="J7" s="141">
        <f>J8+J9</f>
        <v>81436475.579999998</v>
      </c>
      <c r="K7" s="176">
        <f>K8+K9</f>
        <v>164578284.37</v>
      </c>
    </row>
    <row r="8" spans="1:11">
      <c r="A8" s="297" t="s">
        <v>84</v>
      </c>
      <c r="B8" s="298"/>
      <c r="C8" s="298"/>
      <c r="D8" s="298"/>
      <c r="E8" s="298"/>
      <c r="F8" s="298"/>
      <c r="G8" s="298"/>
      <c r="H8" s="299"/>
      <c r="I8" s="13">
        <v>3</v>
      </c>
      <c r="J8" s="19">
        <v>77007230.5</v>
      </c>
      <c r="K8" s="177">
        <v>82617847.920000002</v>
      </c>
    </row>
    <row r="9" spans="1:11">
      <c r="A9" s="297" t="s">
        <v>85</v>
      </c>
      <c r="B9" s="298"/>
      <c r="C9" s="298"/>
      <c r="D9" s="298"/>
      <c r="E9" s="298"/>
      <c r="F9" s="298"/>
      <c r="G9" s="298"/>
      <c r="H9" s="299"/>
      <c r="I9" s="13">
        <v>4</v>
      </c>
      <c r="J9" s="141">
        <f>SUM(J10:J17)</f>
        <v>4429245.08</v>
      </c>
      <c r="K9" s="176">
        <f>SUM(K10:K17)</f>
        <v>81960436.450000003</v>
      </c>
    </row>
    <row r="10" spans="1:11">
      <c r="A10" s="297" t="s">
        <v>113</v>
      </c>
      <c r="B10" s="298"/>
      <c r="C10" s="298"/>
      <c r="D10" s="298"/>
      <c r="E10" s="298"/>
      <c r="F10" s="298"/>
      <c r="G10" s="298"/>
      <c r="H10" s="299"/>
      <c r="I10" s="13">
        <v>5</v>
      </c>
      <c r="J10" s="19">
        <v>7527081.9800000004</v>
      </c>
      <c r="K10" s="177">
        <v>7867862.7699999996</v>
      </c>
    </row>
    <row r="11" spans="1:11">
      <c r="A11" s="297" t="s">
        <v>114</v>
      </c>
      <c r="B11" s="298"/>
      <c r="C11" s="298"/>
      <c r="D11" s="298"/>
      <c r="E11" s="298"/>
      <c r="F11" s="298"/>
      <c r="G11" s="298"/>
      <c r="H11" s="299"/>
      <c r="I11" s="13">
        <v>6</v>
      </c>
      <c r="J11" s="19">
        <v>521180.08</v>
      </c>
      <c r="K11" s="177">
        <v>393800.84</v>
      </c>
    </row>
    <row r="12" spans="1:11">
      <c r="A12" s="297" t="s">
        <v>115</v>
      </c>
      <c r="B12" s="298"/>
      <c r="C12" s="298"/>
      <c r="D12" s="298"/>
      <c r="E12" s="298"/>
      <c r="F12" s="298"/>
      <c r="G12" s="298"/>
      <c r="H12" s="299"/>
      <c r="I12" s="13">
        <v>7</v>
      </c>
      <c r="J12" s="19">
        <v>9995651.0800000001</v>
      </c>
      <c r="K12" s="177">
        <v>-4470554.83</v>
      </c>
    </row>
    <row r="13" spans="1:11">
      <c r="A13" s="297" t="s">
        <v>116</v>
      </c>
      <c r="B13" s="298"/>
      <c r="C13" s="298"/>
      <c r="D13" s="298"/>
      <c r="E13" s="298"/>
      <c r="F13" s="298"/>
      <c r="G13" s="298"/>
      <c r="H13" s="299"/>
      <c r="I13" s="13">
        <v>8</v>
      </c>
      <c r="J13" s="19">
        <v>1821497.41</v>
      </c>
      <c r="K13" s="177">
        <v>1592599.25</v>
      </c>
    </row>
    <row r="14" spans="1:11">
      <c r="A14" s="297" t="s">
        <v>117</v>
      </c>
      <c r="B14" s="298"/>
      <c r="C14" s="298"/>
      <c r="D14" s="298"/>
      <c r="E14" s="298"/>
      <c r="F14" s="298"/>
      <c r="G14" s="298"/>
      <c r="H14" s="299"/>
      <c r="I14" s="13">
        <v>9</v>
      </c>
      <c r="J14" s="19">
        <v>-16199630.060000001</v>
      </c>
      <c r="K14" s="177">
        <v>-7452347.6299999999</v>
      </c>
    </row>
    <row r="15" spans="1:11">
      <c r="A15" s="297" t="s">
        <v>118</v>
      </c>
      <c r="B15" s="298"/>
      <c r="C15" s="298"/>
      <c r="D15" s="298"/>
      <c r="E15" s="298"/>
      <c r="F15" s="298"/>
      <c r="G15" s="298"/>
      <c r="H15" s="299"/>
      <c r="I15" s="13">
        <v>10</v>
      </c>
      <c r="J15" s="19"/>
      <c r="K15" s="177"/>
    </row>
    <row r="16" spans="1:11" ht="26.25" customHeight="1">
      <c r="A16" s="297" t="s">
        <v>119</v>
      </c>
      <c r="B16" s="298"/>
      <c r="C16" s="298"/>
      <c r="D16" s="298"/>
      <c r="E16" s="298"/>
      <c r="F16" s="298"/>
      <c r="G16" s="298"/>
      <c r="H16" s="299"/>
      <c r="I16" s="13">
        <v>11</v>
      </c>
      <c r="J16" s="19">
        <v>-287551.14</v>
      </c>
      <c r="K16" s="177">
        <v>-3913660.14</v>
      </c>
    </row>
    <row r="17" spans="1:11">
      <c r="A17" s="297" t="s">
        <v>120</v>
      </c>
      <c r="B17" s="298"/>
      <c r="C17" s="298"/>
      <c r="D17" s="298"/>
      <c r="E17" s="298"/>
      <c r="F17" s="298"/>
      <c r="G17" s="298"/>
      <c r="H17" s="299"/>
      <c r="I17" s="13">
        <v>12</v>
      </c>
      <c r="J17" s="19">
        <v>1051015.73</v>
      </c>
      <c r="K17" s="177">
        <v>87942736.189999998</v>
      </c>
    </row>
    <row r="18" spans="1:11">
      <c r="A18" s="303" t="s">
        <v>121</v>
      </c>
      <c r="B18" s="298"/>
      <c r="C18" s="298"/>
      <c r="D18" s="298"/>
      <c r="E18" s="298"/>
      <c r="F18" s="298"/>
      <c r="G18" s="298"/>
      <c r="H18" s="299"/>
      <c r="I18" s="13">
        <v>13</v>
      </c>
      <c r="J18" s="142">
        <f>SUM(J19:J35)</f>
        <v>-19494137.27</v>
      </c>
      <c r="K18" s="178">
        <f>SUM(K19:K35)</f>
        <v>24264800.289999995</v>
      </c>
    </row>
    <row r="19" spans="1:11">
      <c r="A19" s="297" t="s">
        <v>122</v>
      </c>
      <c r="B19" s="298"/>
      <c r="C19" s="298"/>
      <c r="D19" s="298"/>
      <c r="E19" s="298"/>
      <c r="F19" s="298"/>
      <c r="G19" s="298"/>
      <c r="H19" s="299"/>
      <c r="I19" s="13">
        <v>14</v>
      </c>
      <c r="J19" s="19">
        <v>-8166762.0199999996</v>
      </c>
      <c r="K19" s="177">
        <v>-4650247.92</v>
      </c>
    </row>
    <row r="20" spans="1:11" ht="25.5" customHeight="1">
      <c r="A20" s="297" t="s">
        <v>145</v>
      </c>
      <c r="B20" s="298"/>
      <c r="C20" s="298"/>
      <c r="D20" s="298"/>
      <c r="E20" s="298"/>
      <c r="F20" s="298"/>
      <c r="G20" s="298"/>
      <c r="H20" s="299"/>
      <c r="I20" s="13">
        <v>15</v>
      </c>
      <c r="J20" s="19"/>
      <c r="K20" s="177"/>
    </row>
    <row r="21" spans="1:11">
      <c r="A21" s="297" t="s">
        <v>123</v>
      </c>
      <c r="B21" s="298"/>
      <c r="C21" s="298"/>
      <c r="D21" s="298"/>
      <c r="E21" s="298"/>
      <c r="F21" s="298"/>
      <c r="G21" s="298"/>
      <c r="H21" s="299"/>
      <c r="I21" s="13">
        <v>16</v>
      </c>
      <c r="J21" s="19">
        <v>1857146.72</v>
      </c>
      <c r="K21" s="177">
        <v>27269977.719999999</v>
      </c>
    </row>
    <row r="22" spans="1:11" ht="22.5" customHeight="1">
      <c r="A22" s="297" t="s">
        <v>124</v>
      </c>
      <c r="B22" s="298"/>
      <c r="C22" s="298"/>
      <c r="D22" s="298"/>
      <c r="E22" s="298"/>
      <c r="F22" s="298"/>
      <c r="G22" s="298"/>
      <c r="H22" s="299"/>
      <c r="I22" s="13">
        <v>17</v>
      </c>
      <c r="J22" s="19"/>
      <c r="K22" s="177"/>
    </row>
    <row r="23" spans="1:11" ht="25.5" customHeight="1">
      <c r="A23" s="297" t="s">
        <v>125</v>
      </c>
      <c r="B23" s="298"/>
      <c r="C23" s="298"/>
      <c r="D23" s="298"/>
      <c r="E23" s="298"/>
      <c r="F23" s="298"/>
      <c r="G23" s="298"/>
      <c r="H23" s="299"/>
      <c r="I23" s="13">
        <v>18</v>
      </c>
      <c r="J23" s="19"/>
      <c r="K23" s="177"/>
    </row>
    <row r="24" spans="1:11">
      <c r="A24" s="297" t="s">
        <v>126</v>
      </c>
      <c r="B24" s="298"/>
      <c r="C24" s="298"/>
      <c r="D24" s="298"/>
      <c r="E24" s="298"/>
      <c r="F24" s="298"/>
      <c r="G24" s="298"/>
      <c r="H24" s="299"/>
      <c r="I24" s="13">
        <v>19</v>
      </c>
      <c r="J24" s="19">
        <v>293242.7</v>
      </c>
      <c r="K24" s="177">
        <v>-5632103.6399999997</v>
      </c>
    </row>
    <row r="25" spans="1:11">
      <c r="A25" s="297" t="s">
        <v>127</v>
      </c>
      <c r="B25" s="298"/>
      <c r="C25" s="298"/>
      <c r="D25" s="298"/>
      <c r="E25" s="298"/>
      <c r="F25" s="298"/>
      <c r="G25" s="298"/>
      <c r="H25" s="299"/>
      <c r="I25" s="13">
        <v>20</v>
      </c>
      <c r="J25" s="19">
        <v>16379967.550000001</v>
      </c>
      <c r="K25" s="177">
        <v>3570363.27</v>
      </c>
    </row>
    <row r="26" spans="1:11">
      <c r="A26" s="297" t="s">
        <v>128</v>
      </c>
      <c r="B26" s="298"/>
      <c r="C26" s="298"/>
      <c r="D26" s="298"/>
      <c r="E26" s="298"/>
      <c r="F26" s="298"/>
      <c r="G26" s="298"/>
      <c r="H26" s="299"/>
      <c r="I26" s="13">
        <v>21</v>
      </c>
      <c r="J26" s="19">
        <v>-4648662.75</v>
      </c>
      <c r="K26" s="177">
        <v>12578075.050000001</v>
      </c>
    </row>
    <row r="27" spans="1:11">
      <c r="A27" s="297" t="s">
        <v>129</v>
      </c>
      <c r="B27" s="298"/>
      <c r="C27" s="298"/>
      <c r="D27" s="298"/>
      <c r="E27" s="298"/>
      <c r="F27" s="298"/>
      <c r="G27" s="298"/>
      <c r="H27" s="299"/>
      <c r="I27" s="13">
        <v>22</v>
      </c>
      <c r="J27" s="19"/>
      <c r="K27" s="177"/>
    </row>
    <row r="28" spans="1:11" ht="26.25" customHeight="1">
      <c r="A28" s="297" t="s">
        <v>144</v>
      </c>
      <c r="B28" s="298"/>
      <c r="C28" s="298"/>
      <c r="D28" s="298"/>
      <c r="E28" s="298"/>
      <c r="F28" s="298"/>
      <c r="G28" s="298"/>
      <c r="H28" s="299"/>
      <c r="I28" s="13">
        <v>23</v>
      </c>
      <c r="J28" s="19">
        <v>-5343760.49</v>
      </c>
      <c r="K28" s="177">
        <v>1092346.71</v>
      </c>
    </row>
    <row r="29" spans="1:11">
      <c r="A29" s="297" t="s">
        <v>130</v>
      </c>
      <c r="B29" s="298"/>
      <c r="C29" s="298"/>
      <c r="D29" s="298"/>
      <c r="E29" s="298"/>
      <c r="F29" s="298"/>
      <c r="G29" s="298"/>
      <c r="H29" s="299"/>
      <c r="I29" s="13">
        <v>24</v>
      </c>
      <c r="J29" s="19">
        <v>2207139.66</v>
      </c>
      <c r="K29" s="177">
        <v>145469.23000000001</v>
      </c>
    </row>
    <row r="30" spans="1:11" ht="27" customHeight="1">
      <c r="A30" s="297" t="s">
        <v>131</v>
      </c>
      <c r="B30" s="298"/>
      <c r="C30" s="298"/>
      <c r="D30" s="298"/>
      <c r="E30" s="298"/>
      <c r="F30" s="298"/>
      <c r="G30" s="298"/>
      <c r="H30" s="299"/>
      <c r="I30" s="13">
        <v>25</v>
      </c>
      <c r="J30" s="19"/>
      <c r="K30" s="177"/>
    </row>
    <row r="31" spans="1:11">
      <c r="A31" s="297" t="s">
        <v>132</v>
      </c>
      <c r="B31" s="298"/>
      <c r="C31" s="298"/>
      <c r="D31" s="298"/>
      <c r="E31" s="298"/>
      <c r="F31" s="298"/>
      <c r="G31" s="298"/>
      <c r="H31" s="299"/>
      <c r="I31" s="13">
        <v>26</v>
      </c>
      <c r="J31" s="19">
        <v>260556.97</v>
      </c>
      <c r="K31" s="177">
        <v>558314.72</v>
      </c>
    </row>
    <row r="32" spans="1:11">
      <c r="A32" s="297" t="s">
        <v>133</v>
      </c>
      <c r="B32" s="298"/>
      <c r="C32" s="298"/>
      <c r="D32" s="298"/>
      <c r="E32" s="298"/>
      <c r="F32" s="298"/>
      <c r="G32" s="298"/>
      <c r="H32" s="299"/>
      <c r="I32" s="13">
        <v>27</v>
      </c>
      <c r="J32" s="19"/>
      <c r="K32" s="177"/>
    </row>
    <row r="33" spans="1:11">
      <c r="A33" s="297" t="s">
        <v>134</v>
      </c>
      <c r="B33" s="298"/>
      <c r="C33" s="298"/>
      <c r="D33" s="298"/>
      <c r="E33" s="298"/>
      <c r="F33" s="298"/>
      <c r="G33" s="298"/>
      <c r="H33" s="299"/>
      <c r="I33" s="13">
        <v>28</v>
      </c>
      <c r="J33" s="19">
        <v>24324.98</v>
      </c>
      <c r="K33" s="177">
        <v>-1610393.13</v>
      </c>
    </row>
    <row r="34" spans="1:11">
      <c r="A34" s="297" t="s">
        <v>135</v>
      </c>
      <c r="B34" s="298"/>
      <c r="C34" s="298"/>
      <c r="D34" s="298"/>
      <c r="E34" s="298"/>
      <c r="F34" s="298"/>
      <c r="G34" s="298"/>
      <c r="H34" s="299"/>
      <c r="I34" s="13">
        <v>29</v>
      </c>
      <c r="J34" s="19">
        <v>-20653355.149999999</v>
      </c>
      <c r="K34" s="177">
        <v>-10185866.529999999</v>
      </c>
    </row>
    <row r="35" spans="1:11" ht="27.75" customHeight="1">
      <c r="A35" s="297" t="s">
        <v>136</v>
      </c>
      <c r="B35" s="298"/>
      <c r="C35" s="298"/>
      <c r="D35" s="298"/>
      <c r="E35" s="298"/>
      <c r="F35" s="298"/>
      <c r="G35" s="298"/>
      <c r="H35" s="299"/>
      <c r="I35" s="13">
        <v>30</v>
      </c>
      <c r="J35" s="19">
        <v>-1703975.44</v>
      </c>
      <c r="K35" s="177">
        <v>1128864.81</v>
      </c>
    </row>
    <row r="36" spans="1:11">
      <c r="A36" s="303" t="s">
        <v>137</v>
      </c>
      <c r="B36" s="298"/>
      <c r="C36" s="298"/>
      <c r="D36" s="298"/>
      <c r="E36" s="298"/>
      <c r="F36" s="298"/>
      <c r="G36" s="298"/>
      <c r="H36" s="299"/>
      <c r="I36" s="13">
        <v>31</v>
      </c>
      <c r="J36" s="19">
        <v>-11668004.26</v>
      </c>
      <c r="K36" s="177">
        <v>-7447400.0099999998</v>
      </c>
    </row>
    <row r="37" spans="1:11">
      <c r="A37" s="303" t="s">
        <v>91</v>
      </c>
      <c r="B37" s="298"/>
      <c r="C37" s="298"/>
      <c r="D37" s="298"/>
      <c r="E37" s="298"/>
      <c r="F37" s="298"/>
      <c r="G37" s="298"/>
      <c r="H37" s="299"/>
      <c r="I37" s="13">
        <v>32</v>
      </c>
      <c r="J37" s="142">
        <f>SUM(J38:J51)</f>
        <v>-22298912.949999992</v>
      </c>
      <c r="K37" s="178">
        <f>SUM(K38:K51)</f>
        <v>-217183269</v>
      </c>
    </row>
    <row r="38" spans="1:11">
      <c r="A38" s="297" t="s">
        <v>138</v>
      </c>
      <c r="B38" s="298"/>
      <c r="C38" s="298"/>
      <c r="D38" s="298"/>
      <c r="E38" s="298"/>
      <c r="F38" s="298"/>
      <c r="G38" s="298"/>
      <c r="H38" s="299"/>
      <c r="I38" s="13">
        <v>33</v>
      </c>
      <c r="J38" s="19">
        <v>1226009.6399999999</v>
      </c>
      <c r="K38" s="177">
        <v>568455.51</v>
      </c>
    </row>
    <row r="39" spans="1:11">
      <c r="A39" s="297" t="s">
        <v>139</v>
      </c>
      <c r="B39" s="298"/>
      <c r="C39" s="298"/>
      <c r="D39" s="298"/>
      <c r="E39" s="298"/>
      <c r="F39" s="298"/>
      <c r="G39" s="298"/>
      <c r="H39" s="299"/>
      <c r="I39" s="13">
        <v>34</v>
      </c>
      <c r="J39" s="19">
        <v>-1427586.12</v>
      </c>
      <c r="K39" s="177">
        <v>-3596645.15</v>
      </c>
    </row>
    <row r="40" spans="1:11">
      <c r="A40" s="297" t="s">
        <v>140</v>
      </c>
      <c r="B40" s="298"/>
      <c r="C40" s="298"/>
      <c r="D40" s="298"/>
      <c r="E40" s="298"/>
      <c r="F40" s="298"/>
      <c r="G40" s="298"/>
      <c r="H40" s="299"/>
      <c r="I40" s="13">
        <v>35</v>
      </c>
      <c r="J40" s="19"/>
      <c r="K40" s="177"/>
    </row>
    <row r="41" spans="1:11">
      <c r="A41" s="297" t="s">
        <v>141</v>
      </c>
      <c r="B41" s="298"/>
      <c r="C41" s="298"/>
      <c r="D41" s="298"/>
      <c r="E41" s="298"/>
      <c r="F41" s="298"/>
      <c r="G41" s="298"/>
      <c r="H41" s="299"/>
      <c r="I41" s="13">
        <v>36</v>
      </c>
      <c r="J41" s="19">
        <v>-68555.960000000006</v>
      </c>
      <c r="K41" s="177">
        <v>-93142.82</v>
      </c>
    </row>
    <row r="42" spans="1:11" ht="25.5" customHeight="1">
      <c r="A42" s="297" t="s">
        <v>142</v>
      </c>
      <c r="B42" s="298"/>
      <c r="C42" s="298"/>
      <c r="D42" s="298"/>
      <c r="E42" s="298"/>
      <c r="F42" s="298"/>
      <c r="G42" s="298"/>
      <c r="H42" s="299"/>
      <c r="I42" s="13">
        <v>37</v>
      </c>
      <c r="J42" s="19">
        <v>926430.55</v>
      </c>
      <c r="K42" s="177">
        <v>752002.57</v>
      </c>
    </row>
    <row r="43" spans="1:11" ht="27.75" customHeight="1">
      <c r="A43" s="297" t="s">
        <v>143</v>
      </c>
      <c r="B43" s="298"/>
      <c r="C43" s="298"/>
      <c r="D43" s="298"/>
      <c r="E43" s="298"/>
      <c r="F43" s="298"/>
      <c r="G43" s="298"/>
      <c r="H43" s="299"/>
      <c r="I43" s="13">
        <v>38</v>
      </c>
      <c r="J43" s="19">
        <v>-416597.72</v>
      </c>
      <c r="K43" s="177">
        <v>-19721103.699999999</v>
      </c>
    </row>
    <row r="44" spans="1:11" ht="23.25" customHeight="1">
      <c r="A44" s="297" t="s">
        <v>146</v>
      </c>
      <c r="B44" s="298"/>
      <c r="C44" s="298"/>
      <c r="D44" s="298"/>
      <c r="E44" s="298"/>
      <c r="F44" s="298"/>
      <c r="G44" s="298"/>
      <c r="H44" s="299"/>
      <c r="I44" s="13">
        <v>39</v>
      </c>
      <c r="J44" s="19"/>
      <c r="K44" s="177"/>
    </row>
    <row r="45" spans="1:11">
      <c r="A45" s="297" t="s">
        <v>245</v>
      </c>
      <c r="B45" s="298"/>
      <c r="C45" s="298"/>
      <c r="D45" s="298"/>
      <c r="E45" s="298"/>
      <c r="F45" s="298"/>
      <c r="G45" s="298"/>
      <c r="H45" s="299"/>
      <c r="I45" s="13">
        <v>40</v>
      </c>
      <c r="J45" s="19"/>
      <c r="K45" s="177"/>
    </row>
    <row r="46" spans="1:11">
      <c r="A46" s="297" t="s">
        <v>246</v>
      </c>
      <c r="B46" s="298"/>
      <c r="C46" s="298"/>
      <c r="D46" s="298"/>
      <c r="E46" s="298"/>
      <c r="F46" s="298"/>
      <c r="G46" s="298"/>
      <c r="H46" s="299"/>
      <c r="I46" s="13">
        <v>41</v>
      </c>
      <c r="J46" s="19"/>
      <c r="K46" s="177"/>
    </row>
    <row r="47" spans="1:11">
      <c r="A47" s="297" t="s">
        <v>247</v>
      </c>
      <c r="B47" s="298"/>
      <c r="C47" s="298"/>
      <c r="D47" s="298"/>
      <c r="E47" s="298"/>
      <c r="F47" s="298"/>
      <c r="G47" s="298"/>
      <c r="H47" s="299"/>
      <c r="I47" s="13">
        <v>42</v>
      </c>
      <c r="J47" s="19">
        <v>70489109.609999999</v>
      </c>
      <c r="K47" s="177">
        <v>59090465.079999998</v>
      </c>
    </row>
    <row r="48" spans="1:11">
      <c r="A48" s="297" t="s">
        <v>248</v>
      </c>
      <c r="B48" s="298"/>
      <c r="C48" s="298"/>
      <c r="D48" s="298"/>
      <c r="E48" s="298"/>
      <c r="F48" s="298"/>
      <c r="G48" s="298"/>
      <c r="H48" s="299"/>
      <c r="I48" s="13">
        <v>43</v>
      </c>
      <c r="J48" s="19">
        <v>-90472224.209999993</v>
      </c>
      <c r="K48" s="177">
        <v>-112382650.65000001</v>
      </c>
    </row>
    <row r="49" spans="1:11">
      <c r="A49" s="297" t="s">
        <v>249</v>
      </c>
      <c r="B49" s="304"/>
      <c r="C49" s="304"/>
      <c r="D49" s="304"/>
      <c r="E49" s="304"/>
      <c r="F49" s="304"/>
      <c r="G49" s="304"/>
      <c r="H49" s="305"/>
      <c r="I49" s="13">
        <v>44</v>
      </c>
      <c r="J49" s="19">
        <v>2965568.17</v>
      </c>
      <c r="K49" s="177">
        <v>1711819.93</v>
      </c>
    </row>
    <row r="50" spans="1:11">
      <c r="A50" s="297" t="s">
        <v>271</v>
      </c>
      <c r="B50" s="304"/>
      <c r="C50" s="304"/>
      <c r="D50" s="304"/>
      <c r="E50" s="304"/>
      <c r="F50" s="304"/>
      <c r="G50" s="304"/>
      <c r="H50" s="305"/>
      <c r="I50" s="13">
        <v>45</v>
      </c>
      <c r="J50" s="19">
        <v>21978933.09</v>
      </c>
      <c r="K50" s="177">
        <v>62757469.490000002</v>
      </c>
    </row>
    <row r="51" spans="1:11">
      <c r="A51" s="297" t="s">
        <v>272</v>
      </c>
      <c r="B51" s="304"/>
      <c r="C51" s="304"/>
      <c r="D51" s="304"/>
      <c r="E51" s="304"/>
      <c r="F51" s="304"/>
      <c r="G51" s="304"/>
      <c r="H51" s="305"/>
      <c r="I51" s="13">
        <v>46</v>
      </c>
      <c r="J51" s="19">
        <v>-27500000</v>
      </c>
      <c r="K51" s="177">
        <v>-206269939.25999999</v>
      </c>
    </row>
    <row r="52" spans="1:11">
      <c r="A52" s="303" t="s">
        <v>92</v>
      </c>
      <c r="B52" s="304"/>
      <c r="C52" s="304"/>
      <c r="D52" s="304"/>
      <c r="E52" s="304"/>
      <c r="F52" s="304"/>
      <c r="G52" s="304"/>
      <c r="H52" s="305"/>
      <c r="I52" s="13">
        <v>47</v>
      </c>
      <c r="J52" s="142">
        <f>SUM(J53:J57)</f>
        <v>-11453991.250000004</v>
      </c>
      <c r="K52" s="178">
        <f>SUM(K53:K57)</f>
        <v>15820650.039999999</v>
      </c>
    </row>
    <row r="53" spans="1:11">
      <c r="A53" s="297" t="s">
        <v>273</v>
      </c>
      <c r="B53" s="304"/>
      <c r="C53" s="304"/>
      <c r="D53" s="304"/>
      <c r="E53" s="304"/>
      <c r="F53" s="304"/>
      <c r="G53" s="304"/>
      <c r="H53" s="305"/>
      <c r="I53" s="13">
        <v>48</v>
      </c>
      <c r="J53" s="19"/>
      <c r="K53" s="177"/>
    </row>
    <row r="54" spans="1:11">
      <c r="A54" s="297" t="s">
        <v>274</v>
      </c>
      <c r="B54" s="304"/>
      <c r="C54" s="304"/>
      <c r="D54" s="304"/>
      <c r="E54" s="304"/>
      <c r="F54" s="304"/>
      <c r="G54" s="304"/>
      <c r="H54" s="305"/>
      <c r="I54" s="13">
        <v>49</v>
      </c>
      <c r="J54" s="19">
        <v>52077359.399999999</v>
      </c>
      <c r="K54" s="177">
        <v>54800000</v>
      </c>
    </row>
    <row r="55" spans="1:11">
      <c r="A55" s="297" t="s">
        <v>275</v>
      </c>
      <c r="B55" s="304"/>
      <c r="C55" s="304"/>
      <c r="D55" s="304"/>
      <c r="E55" s="304"/>
      <c r="F55" s="304"/>
      <c r="G55" s="304"/>
      <c r="H55" s="305"/>
      <c r="I55" s="13">
        <v>50</v>
      </c>
      <c r="J55" s="19">
        <v>-44050777.460000001</v>
      </c>
      <c r="K55" s="177">
        <v>-38472649.960000001</v>
      </c>
    </row>
    <row r="56" spans="1:11">
      <c r="A56" s="297" t="s">
        <v>276</v>
      </c>
      <c r="B56" s="304"/>
      <c r="C56" s="304"/>
      <c r="D56" s="304"/>
      <c r="E56" s="304"/>
      <c r="F56" s="304"/>
      <c r="G56" s="304"/>
      <c r="H56" s="305"/>
      <c r="I56" s="13">
        <v>51</v>
      </c>
      <c r="J56" s="19"/>
      <c r="K56" s="177"/>
    </row>
    <row r="57" spans="1:11">
      <c r="A57" s="297" t="s">
        <v>277</v>
      </c>
      <c r="B57" s="304"/>
      <c r="C57" s="304"/>
      <c r="D57" s="304"/>
      <c r="E57" s="304"/>
      <c r="F57" s="304"/>
      <c r="G57" s="304"/>
      <c r="H57" s="305"/>
      <c r="I57" s="13">
        <v>52</v>
      </c>
      <c r="J57" s="19">
        <v>-19480573.190000001</v>
      </c>
      <c r="K57" s="177">
        <v>-506700</v>
      </c>
    </row>
    <row r="58" spans="1:11">
      <c r="A58" s="303" t="s">
        <v>93</v>
      </c>
      <c r="B58" s="304"/>
      <c r="C58" s="304"/>
      <c r="D58" s="304"/>
      <c r="E58" s="304"/>
      <c r="F58" s="304"/>
      <c r="G58" s="304"/>
      <c r="H58" s="305"/>
      <c r="I58" s="13">
        <v>53</v>
      </c>
      <c r="J58" s="142">
        <f>J6+J37+J52</f>
        <v>16521429.850000009</v>
      </c>
      <c r="K58" s="178">
        <f>K6+K37+K52</f>
        <v>-19966934.309999995</v>
      </c>
    </row>
    <row r="59" spans="1:11" ht="21.75" customHeight="1">
      <c r="A59" s="303" t="s">
        <v>278</v>
      </c>
      <c r="B59" s="304"/>
      <c r="C59" s="304"/>
      <c r="D59" s="304"/>
      <c r="E59" s="304"/>
      <c r="F59" s="304"/>
      <c r="G59" s="304"/>
      <c r="H59" s="305"/>
      <c r="I59" s="13">
        <v>54</v>
      </c>
      <c r="J59" s="19"/>
      <c r="K59" s="177"/>
    </row>
    <row r="60" spans="1:11">
      <c r="A60" s="303" t="s">
        <v>94</v>
      </c>
      <c r="B60" s="304"/>
      <c r="C60" s="304"/>
      <c r="D60" s="304"/>
      <c r="E60" s="304"/>
      <c r="F60" s="304"/>
      <c r="G60" s="304"/>
      <c r="H60" s="305"/>
      <c r="I60" s="13">
        <v>55</v>
      </c>
      <c r="J60" s="142">
        <f>SUM(J58:J59)</f>
        <v>16521429.850000009</v>
      </c>
      <c r="K60" s="178">
        <f>SUM(K58:K59)</f>
        <v>-19966934.309999995</v>
      </c>
    </row>
    <row r="61" spans="1:11">
      <c r="A61" s="297" t="s">
        <v>279</v>
      </c>
      <c r="B61" s="304"/>
      <c r="C61" s="304"/>
      <c r="D61" s="304"/>
      <c r="E61" s="304"/>
      <c r="F61" s="304"/>
      <c r="G61" s="304"/>
      <c r="H61" s="305"/>
      <c r="I61" s="13">
        <v>56</v>
      </c>
      <c r="J61" s="19">
        <v>13481883.720000001</v>
      </c>
      <c r="K61" s="177">
        <v>29632144.559999999</v>
      </c>
    </row>
    <row r="62" spans="1:11">
      <c r="A62" s="306" t="s">
        <v>95</v>
      </c>
      <c r="B62" s="307"/>
      <c r="C62" s="307"/>
      <c r="D62" s="307"/>
      <c r="E62" s="307"/>
      <c r="F62" s="307"/>
      <c r="G62" s="307"/>
      <c r="H62" s="308"/>
      <c r="I62" s="14">
        <v>57</v>
      </c>
      <c r="J62" s="143">
        <f>SUM(J60:J61)</f>
        <v>30003313.570000008</v>
      </c>
      <c r="K62" s="179">
        <f>SUM(K60:K61)</f>
        <v>9665210.2500000037</v>
      </c>
    </row>
    <row r="63" spans="1:11">
      <c r="A63" s="144" t="s">
        <v>5</v>
      </c>
    </row>
  </sheetData>
  <mergeCells count="62"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24:H24"/>
    <mergeCell ref="A26:H26"/>
    <mergeCell ref="A27:H27"/>
    <mergeCell ref="A44:H44"/>
    <mergeCell ref="A45:H45"/>
    <mergeCell ref="A30:H30"/>
    <mergeCell ref="A31:H31"/>
    <mergeCell ref="A32:H32"/>
    <mergeCell ref="A33:H33"/>
    <mergeCell ref="A34:H34"/>
    <mergeCell ref="A35:H35"/>
    <mergeCell ref="A25:H25"/>
    <mergeCell ref="A10:H10"/>
    <mergeCell ref="A11:H11"/>
    <mergeCell ref="A28:H28"/>
    <mergeCell ref="A29:H29"/>
    <mergeCell ref="A14:H14"/>
    <mergeCell ref="A15:H15"/>
    <mergeCell ref="A16:H16"/>
    <mergeCell ref="A17:H17"/>
    <mergeCell ref="A18:H18"/>
    <mergeCell ref="A19:H19"/>
    <mergeCell ref="A13:H13"/>
    <mergeCell ref="A20:H20"/>
    <mergeCell ref="A21:H21"/>
    <mergeCell ref="A22:H22"/>
    <mergeCell ref="A23:H23"/>
    <mergeCell ref="A1:J1"/>
    <mergeCell ref="A2:J2"/>
    <mergeCell ref="A4:H4"/>
    <mergeCell ref="A5:H5"/>
    <mergeCell ref="A12:H12"/>
    <mergeCell ref="A6:H6"/>
    <mergeCell ref="A7:H7"/>
    <mergeCell ref="A8:H8"/>
    <mergeCell ref="A9:H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4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M46"/>
  <sheetViews>
    <sheetView zoomScaleSheetLayoutView="100" workbookViewId="0">
      <selection activeCell="G26" sqref="G26"/>
    </sheetView>
  </sheetViews>
  <sheetFormatPr defaultRowHeight="12.75"/>
  <cols>
    <col min="1" max="4" width="9.140625" style="122"/>
    <col min="5" max="6" width="12.7109375" style="122" customWidth="1"/>
    <col min="7" max="7" width="13.85546875" style="122" customWidth="1"/>
    <col min="8" max="13" width="12.7109375" style="122" customWidth="1"/>
    <col min="14" max="16384" width="9.140625" style="122"/>
  </cols>
  <sheetData>
    <row r="1" spans="1:13" ht="21" customHeight="1">
      <c r="A1" s="315" t="s">
        <v>147</v>
      </c>
      <c r="B1" s="292"/>
      <c r="C1" s="292"/>
      <c r="D1" s="292"/>
      <c r="E1" s="316"/>
      <c r="F1" s="317"/>
      <c r="G1" s="317"/>
      <c r="H1" s="317"/>
      <c r="I1" s="317"/>
      <c r="J1" s="317"/>
      <c r="K1" s="318"/>
      <c r="L1" s="121"/>
    </row>
    <row r="2" spans="1:13">
      <c r="A2" s="293" t="s">
        <v>404</v>
      </c>
      <c r="B2" s="294"/>
      <c r="C2" s="294"/>
      <c r="D2" s="294"/>
      <c r="E2" s="316"/>
      <c r="F2" s="319"/>
      <c r="G2" s="319"/>
      <c r="H2" s="319"/>
      <c r="I2" s="319"/>
      <c r="J2" s="319"/>
      <c r="K2" s="320"/>
      <c r="L2" s="121"/>
    </row>
    <row r="3" spans="1:13">
      <c r="A3" s="26"/>
      <c r="B3" s="138"/>
      <c r="C3" s="138"/>
      <c r="D3" s="138"/>
      <c r="E3" s="151"/>
      <c r="F3" s="2"/>
      <c r="G3" s="2"/>
      <c r="H3" s="2"/>
      <c r="I3" s="2"/>
      <c r="J3" s="2"/>
      <c r="K3" s="2"/>
      <c r="L3" s="314" t="s">
        <v>58</v>
      </c>
      <c r="M3" s="314"/>
    </row>
    <row r="4" spans="1:13" ht="13.5" customHeight="1">
      <c r="A4" s="295" t="s">
        <v>46</v>
      </c>
      <c r="B4" s="295"/>
      <c r="C4" s="295"/>
      <c r="D4" s="295" t="s">
        <v>62</v>
      </c>
      <c r="E4" s="296" t="s">
        <v>210</v>
      </c>
      <c r="F4" s="296"/>
      <c r="G4" s="296"/>
      <c r="H4" s="296"/>
      <c r="I4" s="296"/>
      <c r="J4" s="296"/>
      <c r="K4" s="296"/>
      <c r="L4" s="296" t="s">
        <v>217</v>
      </c>
      <c r="M4" s="296" t="s">
        <v>83</v>
      </c>
    </row>
    <row r="5" spans="1:13" ht="56.25">
      <c r="A5" s="324"/>
      <c r="B5" s="324"/>
      <c r="C5" s="324"/>
      <c r="D5" s="324"/>
      <c r="E5" s="148" t="s">
        <v>213</v>
      </c>
      <c r="F5" s="148" t="s">
        <v>44</v>
      </c>
      <c r="G5" s="148" t="s">
        <v>214</v>
      </c>
      <c r="H5" s="148" t="s">
        <v>215</v>
      </c>
      <c r="I5" s="148" t="s">
        <v>45</v>
      </c>
      <c r="J5" s="148" t="s">
        <v>216</v>
      </c>
      <c r="K5" s="148" t="s">
        <v>82</v>
      </c>
      <c r="L5" s="296"/>
      <c r="M5" s="296"/>
    </row>
    <row r="6" spans="1:13">
      <c r="A6" s="321">
        <v>1</v>
      </c>
      <c r="B6" s="321"/>
      <c r="C6" s="321"/>
      <c r="D6" s="157">
        <v>2</v>
      </c>
      <c r="E6" s="157" t="s">
        <v>60</v>
      </c>
      <c r="F6" s="158" t="s">
        <v>61</v>
      </c>
      <c r="G6" s="157" t="s">
        <v>63</v>
      </c>
      <c r="H6" s="158" t="s">
        <v>64</v>
      </c>
      <c r="I6" s="157" t="s">
        <v>65</v>
      </c>
      <c r="J6" s="158" t="s">
        <v>66</v>
      </c>
      <c r="K6" s="157" t="s">
        <v>67</v>
      </c>
      <c r="L6" s="158" t="s">
        <v>68</v>
      </c>
      <c r="M6" s="157" t="s">
        <v>69</v>
      </c>
    </row>
    <row r="7" spans="1:13" ht="21" customHeight="1">
      <c r="A7" s="322" t="s">
        <v>295</v>
      </c>
      <c r="B7" s="323"/>
      <c r="C7" s="323"/>
      <c r="D7" s="16">
        <v>1</v>
      </c>
      <c r="E7" s="20">
        <v>50000000</v>
      </c>
      <c r="F7" s="20"/>
      <c r="G7" s="20">
        <v>348611602.51999998</v>
      </c>
      <c r="H7" s="20">
        <v>138761535.25999999</v>
      </c>
      <c r="I7" s="20">
        <v>256717237.66999999</v>
      </c>
      <c r="J7" s="20">
        <v>51835547.200000003</v>
      </c>
      <c r="K7" s="152">
        <f>SUM(E7:J7)</f>
        <v>845925922.64999998</v>
      </c>
      <c r="L7" s="20"/>
      <c r="M7" s="152">
        <f>K7+L7</f>
        <v>845925922.64999998</v>
      </c>
    </row>
    <row r="8" spans="1:13" ht="22.5" customHeight="1">
      <c r="A8" s="310" t="s">
        <v>256</v>
      </c>
      <c r="B8" s="311"/>
      <c r="C8" s="311"/>
      <c r="D8" s="3">
        <v>2</v>
      </c>
      <c r="E8" s="21"/>
      <c r="F8" s="21"/>
      <c r="G8" s="21"/>
      <c r="H8" s="21"/>
      <c r="I8" s="21"/>
      <c r="J8" s="21"/>
      <c r="K8" s="153">
        <f t="shared" ref="K8:K40" si="0">SUM(E8:J8)</f>
        <v>0</v>
      </c>
      <c r="L8" s="21"/>
      <c r="M8" s="153">
        <f t="shared" ref="M8:M40" si="1">K8+L8</f>
        <v>0</v>
      </c>
    </row>
    <row r="9" spans="1:13" ht="21.75" customHeight="1">
      <c r="A9" s="310" t="s">
        <v>257</v>
      </c>
      <c r="B9" s="311"/>
      <c r="C9" s="311"/>
      <c r="D9" s="3">
        <v>3</v>
      </c>
      <c r="E9" s="21"/>
      <c r="F9" s="21"/>
      <c r="G9" s="21"/>
      <c r="H9" s="21"/>
      <c r="I9" s="21"/>
      <c r="J9" s="21"/>
      <c r="K9" s="153">
        <f t="shared" si="0"/>
        <v>0</v>
      </c>
      <c r="L9" s="21"/>
      <c r="M9" s="153">
        <f t="shared" si="1"/>
        <v>0</v>
      </c>
    </row>
    <row r="10" spans="1:13" ht="20.25" customHeight="1">
      <c r="A10" s="312" t="s">
        <v>347</v>
      </c>
      <c r="B10" s="311"/>
      <c r="C10" s="311"/>
      <c r="D10" s="3">
        <v>4</v>
      </c>
      <c r="E10" s="153">
        <f t="shared" ref="E10:J10" si="2">SUM(E7:E9)</f>
        <v>50000000</v>
      </c>
      <c r="F10" s="153">
        <f t="shared" si="2"/>
        <v>0</v>
      </c>
      <c r="G10" s="153">
        <f t="shared" si="2"/>
        <v>348611602.51999998</v>
      </c>
      <c r="H10" s="153">
        <f t="shared" si="2"/>
        <v>138761535.25999999</v>
      </c>
      <c r="I10" s="153">
        <f t="shared" si="2"/>
        <v>256717237.66999999</v>
      </c>
      <c r="J10" s="153">
        <f t="shared" si="2"/>
        <v>51835547.200000003</v>
      </c>
      <c r="K10" s="153">
        <f t="shared" si="0"/>
        <v>845925922.64999998</v>
      </c>
      <c r="L10" s="153">
        <f>SUM(L7:L9)</f>
        <v>0</v>
      </c>
      <c r="M10" s="153">
        <f t="shared" si="1"/>
        <v>845925922.64999998</v>
      </c>
    </row>
    <row r="11" spans="1:13" ht="20.25" customHeight="1">
      <c r="A11" s="312" t="s">
        <v>348</v>
      </c>
      <c r="B11" s="313"/>
      <c r="C11" s="313"/>
      <c r="D11" s="3">
        <v>5</v>
      </c>
      <c r="E11" s="153">
        <f>E12+E13</f>
        <v>0</v>
      </c>
      <c r="F11" s="153">
        <f t="shared" ref="F11:L11" si="3">F12+F13</f>
        <v>0</v>
      </c>
      <c r="G11" s="153">
        <f t="shared" si="3"/>
        <v>10202142.370000001</v>
      </c>
      <c r="H11" s="153">
        <f t="shared" si="3"/>
        <v>0</v>
      </c>
      <c r="I11" s="153">
        <f t="shared" si="3"/>
        <v>0</v>
      </c>
      <c r="J11" s="153">
        <f t="shared" si="3"/>
        <v>51110716</v>
      </c>
      <c r="K11" s="153">
        <f t="shared" si="0"/>
        <v>61312858.370000005</v>
      </c>
      <c r="L11" s="153">
        <f t="shared" si="3"/>
        <v>0</v>
      </c>
      <c r="M11" s="153">
        <f t="shared" si="1"/>
        <v>61312858.370000005</v>
      </c>
    </row>
    <row r="12" spans="1:13">
      <c r="A12" s="310" t="s">
        <v>258</v>
      </c>
      <c r="B12" s="311"/>
      <c r="C12" s="311"/>
      <c r="D12" s="3">
        <v>6</v>
      </c>
      <c r="E12" s="21"/>
      <c r="F12" s="21"/>
      <c r="G12" s="21"/>
      <c r="H12" s="21"/>
      <c r="I12" s="21"/>
      <c r="J12" s="21">
        <v>51110716</v>
      </c>
      <c r="K12" s="153">
        <f t="shared" si="0"/>
        <v>51110716</v>
      </c>
      <c r="L12" s="21"/>
      <c r="M12" s="153">
        <f t="shared" si="1"/>
        <v>51110716</v>
      </c>
    </row>
    <row r="13" spans="1:13" ht="21.75" customHeight="1">
      <c r="A13" s="310" t="s">
        <v>87</v>
      </c>
      <c r="B13" s="311"/>
      <c r="C13" s="311"/>
      <c r="D13" s="3">
        <v>7</v>
      </c>
      <c r="E13" s="153">
        <f t="shared" ref="E13:J13" si="4">SUM(E14:E17)</f>
        <v>0</v>
      </c>
      <c r="F13" s="153">
        <f t="shared" si="4"/>
        <v>0</v>
      </c>
      <c r="G13" s="153">
        <f t="shared" si="4"/>
        <v>10202142.370000001</v>
      </c>
      <c r="H13" s="153">
        <f t="shared" si="4"/>
        <v>0</v>
      </c>
      <c r="I13" s="153">
        <f t="shared" si="4"/>
        <v>0</v>
      </c>
      <c r="J13" s="153">
        <f t="shared" si="4"/>
        <v>0</v>
      </c>
      <c r="K13" s="153">
        <f t="shared" si="0"/>
        <v>10202142.370000001</v>
      </c>
      <c r="L13" s="153">
        <f>SUM(L14:L17)</f>
        <v>0</v>
      </c>
      <c r="M13" s="153">
        <f t="shared" si="1"/>
        <v>10202142.370000001</v>
      </c>
    </row>
    <row r="14" spans="1:13" ht="19.5" customHeight="1">
      <c r="A14" s="310" t="s">
        <v>296</v>
      </c>
      <c r="B14" s="311"/>
      <c r="C14" s="311"/>
      <c r="D14" s="3">
        <v>8</v>
      </c>
      <c r="E14" s="21"/>
      <c r="F14" s="21"/>
      <c r="G14" s="21">
        <v>1455278.16</v>
      </c>
      <c r="H14" s="21"/>
      <c r="I14" s="21"/>
      <c r="J14" s="21"/>
      <c r="K14" s="153">
        <f t="shared" si="0"/>
        <v>1455278.16</v>
      </c>
      <c r="L14" s="21"/>
      <c r="M14" s="153">
        <f t="shared" si="1"/>
        <v>1455278.16</v>
      </c>
    </row>
    <row r="15" spans="1:13" ht="19.5" customHeight="1">
      <c r="A15" s="310" t="s">
        <v>297</v>
      </c>
      <c r="B15" s="311"/>
      <c r="C15" s="311"/>
      <c r="D15" s="3">
        <v>9</v>
      </c>
      <c r="E15" s="21"/>
      <c r="F15" s="21"/>
      <c r="G15" s="21">
        <v>15281382.550000001</v>
      </c>
      <c r="H15" s="21"/>
      <c r="I15" s="21"/>
      <c r="J15" s="21"/>
      <c r="K15" s="153">
        <f t="shared" si="0"/>
        <v>15281382.550000001</v>
      </c>
      <c r="L15" s="21"/>
      <c r="M15" s="153">
        <f t="shared" si="1"/>
        <v>15281382.550000001</v>
      </c>
    </row>
    <row r="16" spans="1:13" ht="21" customHeight="1">
      <c r="A16" s="310" t="s">
        <v>298</v>
      </c>
      <c r="B16" s="311"/>
      <c r="C16" s="311"/>
      <c r="D16" s="3">
        <v>10</v>
      </c>
      <c r="E16" s="21"/>
      <c r="F16" s="21"/>
      <c r="G16" s="21">
        <v>-6534518.3399999999</v>
      </c>
      <c r="H16" s="21"/>
      <c r="I16" s="21"/>
      <c r="J16" s="21"/>
      <c r="K16" s="153">
        <f t="shared" si="0"/>
        <v>-6534518.3399999999</v>
      </c>
      <c r="L16" s="21"/>
      <c r="M16" s="153">
        <f t="shared" si="1"/>
        <v>-6534518.3399999999</v>
      </c>
    </row>
    <row r="17" spans="1:13" ht="21.75" customHeight="1">
      <c r="A17" s="310" t="s">
        <v>259</v>
      </c>
      <c r="B17" s="311"/>
      <c r="C17" s="311"/>
      <c r="D17" s="3">
        <v>11</v>
      </c>
      <c r="E17" s="21"/>
      <c r="F17" s="21"/>
      <c r="G17" s="21"/>
      <c r="H17" s="21"/>
      <c r="I17" s="21"/>
      <c r="J17" s="21"/>
      <c r="K17" s="153">
        <f t="shared" si="0"/>
        <v>0</v>
      </c>
      <c r="L17" s="21"/>
      <c r="M17" s="153">
        <f t="shared" si="1"/>
        <v>0</v>
      </c>
    </row>
    <row r="18" spans="1:13" ht="21.75" customHeight="1">
      <c r="A18" s="312" t="s">
        <v>349</v>
      </c>
      <c r="B18" s="311"/>
      <c r="C18" s="311"/>
      <c r="D18" s="3">
        <v>12</v>
      </c>
      <c r="E18" s="153">
        <f>SUM(E19:E22)</f>
        <v>0</v>
      </c>
      <c r="F18" s="153">
        <f t="shared" ref="F18:L18" si="5">SUM(F19:F22)</f>
        <v>0</v>
      </c>
      <c r="G18" s="153">
        <f t="shared" si="5"/>
        <v>5870084.6299999999</v>
      </c>
      <c r="H18" s="153">
        <f t="shared" si="5"/>
        <v>0</v>
      </c>
      <c r="I18" s="153">
        <f t="shared" si="5"/>
        <v>32079198.5</v>
      </c>
      <c r="J18" s="153">
        <f t="shared" si="5"/>
        <v>-51835547.200000003</v>
      </c>
      <c r="K18" s="153">
        <f t="shared" si="0"/>
        <v>-13886264.07</v>
      </c>
      <c r="L18" s="153">
        <f t="shared" si="5"/>
        <v>0</v>
      </c>
      <c r="M18" s="153">
        <f t="shared" si="1"/>
        <v>-13886264.07</v>
      </c>
    </row>
    <row r="19" spans="1:13" ht="21.75" customHeight="1">
      <c r="A19" s="310" t="s">
        <v>88</v>
      </c>
      <c r="B19" s="311"/>
      <c r="C19" s="311"/>
      <c r="D19" s="3">
        <v>13</v>
      </c>
      <c r="E19" s="21"/>
      <c r="F19" s="21"/>
      <c r="G19" s="21"/>
      <c r="H19" s="21"/>
      <c r="I19" s="21"/>
      <c r="J19" s="21"/>
      <c r="K19" s="153">
        <f t="shared" si="0"/>
        <v>0</v>
      </c>
      <c r="L19" s="21"/>
      <c r="M19" s="153">
        <f t="shared" si="1"/>
        <v>0</v>
      </c>
    </row>
    <row r="20" spans="1:13">
      <c r="A20" s="310" t="s">
        <v>300</v>
      </c>
      <c r="B20" s="311"/>
      <c r="C20" s="311"/>
      <c r="D20" s="3">
        <v>14</v>
      </c>
      <c r="E20" s="21"/>
      <c r="F20" s="21"/>
      <c r="G20" s="21"/>
      <c r="H20" s="21"/>
      <c r="I20" s="21"/>
      <c r="J20" s="21"/>
      <c r="K20" s="153">
        <f t="shared" si="0"/>
        <v>0</v>
      </c>
      <c r="L20" s="21"/>
      <c r="M20" s="153">
        <f t="shared" si="1"/>
        <v>0</v>
      </c>
    </row>
    <row r="21" spans="1:13">
      <c r="A21" s="310" t="s">
        <v>301</v>
      </c>
      <c r="B21" s="311"/>
      <c r="C21" s="311"/>
      <c r="D21" s="3">
        <v>15</v>
      </c>
      <c r="E21" s="21"/>
      <c r="F21" s="21"/>
      <c r="G21" s="21"/>
      <c r="H21" s="21"/>
      <c r="I21" s="21">
        <v>-22500000</v>
      </c>
      <c r="J21" s="21"/>
      <c r="K21" s="153">
        <f t="shared" si="0"/>
        <v>-22500000</v>
      </c>
      <c r="L21" s="21"/>
      <c r="M21" s="153">
        <f t="shared" si="1"/>
        <v>-22500000</v>
      </c>
    </row>
    <row r="22" spans="1:13">
      <c r="A22" s="310" t="s">
        <v>302</v>
      </c>
      <c r="B22" s="311"/>
      <c r="C22" s="311"/>
      <c r="D22" s="3">
        <v>16</v>
      </c>
      <c r="E22" s="21"/>
      <c r="F22" s="21"/>
      <c r="G22" s="21">
        <v>5870084.6299999999</v>
      </c>
      <c r="H22" s="21"/>
      <c r="I22" s="21">
        <v>54579198.5</v>
      </c>
      <c r="J22" s="21">
        <v>-51835547.200000003</v>
      </c>
      <c r="K22" s="153">
        <f t="shared" si="0"/>
        <v>8613735.9299999997</v>
      </c>
      <c r="L22" s="21"/>
      <c r="M22" s="153">
        <f t="shared" si="1"/>
        <v>8613735.9299999997</v>
      </c>
    </row>
    <row r="23" spans="1:13" ht="21.75" customHeight="1" thickBot="1">
      <c r="A23" s="325" t="s">
        <v>350</v>
      </c>
      <c r="B23" s="326"/>
      <c r="C23" s="326"/>
      <c r="D23" s="17">
        <v>17</v>
      </c>
      <c r="E23" s="154">
        <f t="shared" ref="E23:J23" si="6">E10+E11+E18</f>
        <v>50000000</v>
      </c>
      <c r="F23" s="154">
        <f t="shared" si="6"/>
        <v>0</v>
      </c>
      <c r="G23" s="154">
        <f t="shared" si="6"/>
        <v>364683829.51999998</v>
      </c>
      <c r="H23" s="154">
        <f t="shared" si="6"/>
        <v>138761535.25999999</v>
      </c>
      <c r="I23" s="154">
        <f t="shared" si="6"/>
        <v>288796436.16999996</v>
      </c>
      <c r="J23" s="154">
        <f t="shared" si="6"/>
        <v>51110716</v>
      </c>
      <c r="K23" s="154">
        <f t="shared" si="0"/>
        <v>893352516.94999993</v>
      </c>
      <c r="L23" s="154">
        <f>L10+L11+L18</f>
        <v>0</v>
      </c>
      <c r="M23" s="154">
        <f t="shared" si="1"/>
        <v>893352516.94999993</v>
      </c>
    </row>
    <row r="24" spans="1:13" ht="24" customHeight="1" thickTop="1">
      <c r="A24" s="327" t="s">
        <v>303</v>
      </c>
      <c r="B24" s="328"/>
      <c r="C24" s="328"/>
      <c r="D24" s="18">
        <v>18</v>
      </c>
      <c r="E24" s="22">
        <v>50000000</v>
      </c>
      <c r="F24" s="22">
        <v>0</v>
      </c>
      <c r="G24" s="22">
        <v>364683829.51999998</v>
      </c>
      <c r="H24" s="22">
        <v>138761535.25999999</v>
      </c>
      <c r="I24" s="22">
        <v>288796436.16999996</v>
      </c>
      <c r="J24" s="22">
        <v>51110716</v>
      </c>
      <c r="K24" s="155">
        <f t="shared" si="0"/>
        <v>893352516.94999993</v>
      </c>
      <c r="L24" s="22"/>
      <c r="M24" s="155">
        <f t="shared" si="1"/>
        <v>893352516.94999993</v>
      </c>
    </row>
    <row r="25" spans="1:13">
      <c r="A25" s="310" t="s">
        <v>305</v>
      </c>
      <c r="B25" s="311"/>
      <c r="C25" s="311"/>
      <c r="D25" s="3">
        <v>19</v>
      </c>
      <c r="E25" s="21"/>
      <c r="F25" s="21"/>
      <c r="G25" s="21"/>
      <c r="H25" s="21"/>
      <c r="I25" s="21"/>
      <c r="J25" s="21"/>
      <c r="K25" s="153">
        <f t="shared" si="0"/>
        <v>0</v>
      </c>
      <c r="L25" s="21"/>
      <c r="M25" s="153">
        <f t="shared" si="1"/>
        <v>0</v>
      </c>
    </row>
    <row r="26" spans="1:13" ht="20.25" customHeight="1">
      <c r="A26" s="310" t="s">
        <v>304</v>
      </c>
      <c r="B26" s="311"/>
      <c r="C26" s="311"/>
      <c r="D26" s="3">
        <v>20</v>
      </c>
      <c r="E26" s="21"/>
      <c r="F26" s="21"/>
      <c r="G26" s="21"/>
      <c r="H26" s="21"/>
      <c r="I26" s="21"/>
      <c r="J26" s="21"/>
      <c r="K26" s="153">
        <f t="shared" si="0"/>
        <v>0</v>
      </c>
      <c r="L26" s="21"/>
      <c r="M26" s="153">
        <f t="shared" si="1"/>
        <v>0</v>
      </c>
    </row>
    <row r="27" spans="1:13" ht="21.75" customHeight="1">
      <c r="A27" s="312" t="s">
        <v>351</v>
      </c>
      <c r="B27" s="311"/>
      <c r="C27" s="311"/>
      <c r="D27" s="3">
        <v>21</v>
      </c>
      <c r="E27" s="153">
        <f>SUM(E24:E26)</f>
        <v>50000000</v>
      </c>
      <c r="F27" s="153">
        <f t="shared" ref="F27:L27" si="7">SUM(F24:F26)</f>
        <v>0</v>
      </c>
      <c r="G27" s="153">
        <f t="shared" si="7"/>
        <v>364683829.51999998</v>
      </c>
      <c r="H27" s="153">
        <f t="shared" si="7"/>
        <v>138761535.25999999</v>
      </c>
      <c r="I27" s="153">
        <f t="shared" si="7"/>
        <v>288796436.16999996</v>
      </c>
      <c r="J27" s="153">
        <f t="shared" si="7"/>
        <v>51110716</v>
      </c>
      <c r="K27" s="153">
        <f t="shared" si="0"/>
        <v>893352516.94999993</v>
      </c>
      <c r="L27" s="153">
        <f t="shared" si="7"/>
        <v>0</v>
      </c>
      <c r="M27" s="153">
        <f t="shared" si="1"/>
        <v>893352516.94999993</v>
      </c>
    </row>
    <row r="28" spans="1:13" ht="23.25" customHeight="1">
      <c r="A28" s="312" t="s">
        <v>352</v>
      </c>
      <c r="B28" s="311"/>
      <c r="C28" s="311"/>
      <c r="D28" s="3">
        <v>22</v>
      </c>
      <c r="E28" s="153">
        <f>E29+E30</f>
        <v>0</v>
      </c>
      <c r="F28" s="153">
        <f t="shared" ref="F28:L28" si="8">F29+F30</f>
        <v>0</v>
      </c>
      <c r="G28" s="153">
        <f t="shared" si="8"/>
        <v>-9676012.459999999</v>
      </c>
      <c r="H28" s="153">
        <f t="shared" si="8"/>
        <v>0</v>
      </c>
      <c r="I28" s="153">
        <f t="shared" si="8"/>
        <v>0</v>
      </c>
      <c r="J28" s="153">
        <f t="shared" si="8"/>
        <v>66094278.340000004</v>
      </c>
      <c r="K28" s="153">
        <f t="shared" si="0"/>
        <v>56418265.880000003</v>
      </c>
      <c r="L28" s="153">
        <f t="shared" si="8"/>
        <v>0</v>
      </c>
      <c r="M28" s="153">
        <f t="shared" si="1"/>
        <v>56418265.880000003</v>
      </c>
    </row>
    <row r="29" spans="1:13" ht="13.5" customHeight="1">
      <c r="A29" s="310" t="s">
        <v>89</v>
      </c>
      <c r="B29" s="311"/>
      <c r="C29" s="311"/>
      <c r="D29" s="3">
        <v>23</v>
      </c>
      <c r="E29" s="21"/>
      <c r="F29" s="21"/>
      <c r="G29" s="21"/>
      <c r="H29" s="21"/>
      <c r="I29" s="21"/>
      <c r="J29" s="21">
        <v>66094278.340000004</v>
      </c>
      <c r="K29" s="153">
        <f t="shared" si="0"/>
        <v>66094278.340000004</v>
      </c>
      <c r="L29" s="21"/>
      <c r="M29" s="153">
        <f t="shared" si="1"/>
        <v>66094278.340000004</v>
      </c>
    </row>
    <row r="30" spans="1:13" ht="21.75" customHeight="1">
      <c r="A30" s="310" t="s">
        <v>86</v>
      </c>
      <c r="B30" s="311"/>
      <c r="C30" s="311"/>
      <c r="D30" s="3">
        <v>24</v>
      </c>
      <c r="E30" s="153">
        <f t="shared" ref="E30:J30" si="9">SUM(E31:E34)</f>
        <v>0</v>
      </c>
      <c r="F30" s="153">
        <f t="shared" si="9"/>
        <v>0</v>
      </c>
      <c r="G30" s="153">
        <f t="shared" si="9"/>
        <v>-9676012.459999999</v>
      </c>
      <c r="H30" s="153">
        <f t="shared" si="9"/>
        <v>0</v>
      </c>
      <c r="I30" s="153">
        <f t="shared" si="9"/>
        <v>0</v>
      </c>
      <c r="J30" s="153">
        <f t="shared" si="9"/>
        <v>0</v>
      </c>
      <c r="K30" s="153">
        <f t="shared" si="0"/>
        <v>-9676012.459999999</v>
      </c>
      <c r="L30" s="153">
        <f>SUM(L31:L34)</f>
        <v>0</v>
      </c>
      <c r="M30" s="153">
        <f t="shared" si="1"/>
        <v>-9676012.459999999</v>
      </c>
    </row>
    <row r="31" spans="1:13" ht="21.75" customHeight="1">
      <c r="A31" s="310" t="s">
        <v>296</v>
      </c>
      <c r="B31" s="311"/>
      <c r="C31" s="311"/>
      <c r="D31" s="3">
        <v>25</v>
      </c>
      <c r="E31" s="21"/>
      <c r="F31" s="21"/>
      <c r="G31" s="21"/>
      <c r="H31" s="21"/>
      <c r="I31" s="21"/>
      <c r="J31" s="21"/>
      <c r="K31" s="153">
        <f t="shared" si="0"/>
        <v>0</v>
      </c>
      <c r="L31" s="21"/>
      <c r="M31" s="153">
        <f t="shared" si="1"/>
        <v>0</v>
      </c>
    </row>
    <row r="32" spans="1:13" ht="21.75" customHeight="1">
      <c r="A32" s="310" t="s">
        <v>297</v>
      </c>
      <c r="B32" s="311"/>
      <c r="C32" s="311"/>
      <c r="D32" s="3">
        <v>26</v>
      </c>
      <c r="E32" s="21"/>
      <c r="F32" s="21"/>
      <c r="G32" s="21">
        <v>-23602212.84</v>
      </c>
      <c r="H32" s="21"/>
      <c r="I32" s="21"/>
      <c r="J32" s="21"/>
      <c r="K32" s="153">
        <f t="shared" si="0"/>
        <v>-23602212.84</v>
      </c>
      <c r="L32" s="21"/>
      <c r="M32" s="153">
        <f t="shared" si="1"/>
        <v>-23602212.84</v>
      </c>
    </row>
    <row r="33" spans="1:13" ht="22.5" customHeight="1">
      <c r="A33" s="310" t="s">
        <v>298</v>
      </c>
      <c r="B33" s="311"/>
      <c r="C33" s="311"/>
      <c r="D33" s="3">
        <v>27</v>
      </c>
      <c r="E33" s="21"/>
      <c r="F33" s="21"/>
      <c r="G33" s="21">
        <v>13926200.380000001</v>
      </c>
      <c r="H33" s="21"/>
      <c r="I33" s="21"/>
      <c r="J33" s="21"/>
      <c r="K33" s="153">
        <f t="shared" si="0"/>
        <v>13926200.380000001</v>
      </c>
      <c r="L33" s="21"/>
      <c r="M33" s="153">
        <f t="shared" si="1"/>
        <v>13926200.380000001</v>
      </c>
    </row>
    <row r="34" spans="1:13" ht="21" customHeight="1">
      <c r="A34" s="310" t="s">
        <v>259</v>
      </c>
      <c r="B34" s="311"/>
      <c r="C34" s="311"/>
      <c r="D34" s="3">
        <v>28</v>
      </c>
      <c r="E34" s="21"/>
      <c r="F34" s="21"/>
      <c r="G34" s="21"/>
      <c r="H34" s="21"/>
      <c r="I34" s="21"/>
      <c r="J34" s="21"/>
      <c r="K34" s="153">
        <f t="shared" si="0"/>
        <v>0</v>
      </c>
      <c r="L34" s="21"/>
      <c r="M34" s="153">
        <f t="shared" si="1"/>
        <v>0</v>
      </c>
    </row>
    <row r="35" spans="1:13" ht="33.75" customHeight="1">
      <c r="A35" s="312" t="s">
        <v>353</v>
      </c>
      <c r="B35" s="311"/>
      <c r="C35" s="311"/>
      <c r="D35" s="3">
        <v>29</v>
      </c>
      <c r="E35" s="153">
        <f t="shared" ref="E35:J35" si="10">SUM(E36:E39)</f>
        <v>0</v>
      </c>
      <c r="F35" s="153">
        <f t="shared" si="10"/>
        <v>0</v>
      </c>
      <c r="G35" s="153">
        <f t="shared" si="10"/>
        <v>0</v>
      </c>
      <c r="H35" s="153">
        <f t="shared" si="10"/>
        <v>0</v>
      </c>
      <c r="I35" s="153">
        <f t="shared" si="10"/>
        <v>51110716</v>
      </c>
      <c r="J35" s="153">
        <f t="shared" si="10"/>
        <v>-51110716</v>
      </c>
      <c r="K35" s="153">
        <f t="shared" si="0"/>
        <v>0</v>
      </c>
      <c r="L35" s="153">
        <f>SUM(L36:L39)</f>
        <v>0</v>
      </c>
      <c r="M35" s="153">
        <f t="shared" si="1"/>
        <v>0</v>
      </c>
    </row>
    <row r="36" spans="1:13" ht="26.25" customHeight="1">
      <c r="A36" s="310" t="s">
        <v>299</v>
      </c>
      <c r="B36" s="311"/>
      <c r="C36" s="311"/>
      <c r="D36" s="3">
        <v>30</v>
      </c>
      <c r="E36" s="21"/>
      <c r="F36" s="21"/>
      <c r="G36" s="21"/>
      <c r="H36" s="21"/>
      <c r="I36" s="21"/>
      <c r="J36" s="21"/>
      <c r="K36" s="153">
        <f t="shared" si="0"/>
        <v>0</v>
      </c>
      <c r="L36" s="21"/>
      <c r="M36" s="153">
        <f t="shared" si="1"/>
        <v>0</v>
      </c>
    </row>
    <row r="37" spans="1:13">
      <c r="A37" s="310" t="s">
        <v>300</v>
      </c>
      <c r="B37" s="311"/>
      <c r="C37" s="311"/>
      <c r="D37" s="3">
        <v>31</v>
      </c>
      <c r="E37" s="21"/>
      <c r="F37" s="21"/>
      <c r="G37" s="21"/>
      <c r="H37" s="21"/>
      <c r="I37" s="21"/>
      <c r="J37" s="21"/>
      <c r="K37" s="153">
        <f t="shared" si="0"/>
        <v>0</v>
      </c>
      <c r="L37" s="21"/>
      <c r="M37" s="153">
        <f t="shared" si="1"/>
        <v>0</v>
      </c>
    </row>
    <row r="38" spans="1:13">
      <c r="A38" s="310" t="s">
        <v>301</v>
      </c>
      <c r="B38" s="311"/>
      <c r="C38" s="311"/>
      <c r="D38" s="3">
        <v>32</v>
      </c>
      <c r="E38" s="21"/>
      <c r="F38" s="21"/>
      <c r="G38" s="21"/>
      <c r="H38" s="21"/>
      <c r="I38" s="21">
        <v>51110716</v>
      </c>
      <c r="J38" s="21">
        <v>-51110716</v>
      </c>
      <c r="K38" s="153">
        <f t="shared" si="0"/>
        <v>0</v>
      </c>
      <c r="L38" s="21"/>
      <c r="M38" s="153">
        <f t="shared" si="1"/>
        <v>0</v>
      </c>
    </row>
    <row r="39" spans="1:13">
      <c r="A39" s="310" t="s">
        <v>90</v>
      </c>
      <c r="B39" s="311"/>
      <c r="C39" s="311"/>
      <c r="D39" s="3">
        <v>33</v>
      </c>
      <c r="E39" s="21"/>
      <c r="F39" s="21"/>
      <c r="G39" s="21"/>
      <c r="H39" s="21"/>
      <c r="I39" s="21"/>
      <c r="J39" s="21"/>
      <c r="K39" s="153">
        <f t="shared" si="0"/>
        <v>0</v>
      </c>
      <c r="L39" s="21"/>
      <c r="M39" s="153">
        <f t="shared" si="1"/>
        <v>0</v>
      </c>
    </row>
    <row r="40" spans="1:13" ht="48.75" customHeight="1">
      <c r="A40" s="329" t="s">
        <v>354</v>
      </c>
      <c r="B40" s="330"/>
      <c r="C40" s="330"/>
      <c r="D40" s="15">
        <v>34</v>
      </c>
      <c r="E40" s="156">
        <f t="shared" ref="E40:J40" si="11">E27+E28+E35</f>
        <v>50000000</v>
      </c>
      <c r="F40" s="156">
        <f t="shared" si="11"/>
        <v>0</v>
      </c>
      <c r="G40" s="156">
        <f t="shared" si="11"/>
        <v>355007817.06</v>
      </c>
      <c r="H40" s="156">
        <f t="shared" si="11"/>
        <v>138761535.25999999</v>
      </c>
      <c r="I40" s="156">
        <f t="shared" si="11"/>
        <v>339907152.16999996</v>
      </c>
      <c r="J40" s="156">
        <f t="shared" si="11"/>
        <v>66094278.340000004</v>
      </c>
      <c r="K40" s="156">
        <f t="shared" si="0"/>
        <v>949770782.82999992</v>
      </c>
      <c r="L40" s="156">
        <f>L27+L28+L35</f>
        <v>0</v>
      </c>
      <c r="M40" s="156">
        <f t="shared" si="1"/>
        <v>949770782.82999992</v>
      </c>
    </row>
    <row r="42" spans="1:13">
      <c r="G42" s="180"/>
      <c r="H42" s="180"/>
      <c r="I42" s="180"/>
      <c r="J42" s="180"/>
      <c r="K42" s="180"/>
      <c r="L42" s="180"/>
    </row>
    <row r="43" spans="1:13">
      <c r="G43" s="180"/>
      <c r="H43" s="180"/>
      <c r="I43" s="180"/>
      <c r="J43" s="180"/>
      <c r="K43" s="180"/>
      <c r="L43" s="180"/>
    </row>
    <row r="44" spans="1:13">
      <c r="G44" s="180"/>
      <c r="H44" s="180"/>
      <c r="I44" s="180"/>
      <c r="J44" s="180"/>
      <c r="K44" s="180"/>
      <c r="L44" s="180"/>
    </row>
    <row r="45" spans="1:13">
      <c r="G45" s="180"/>
      <c r="H45" s="180"/>
      <c r="I45" s="180"/>
      <c r="J45" s="180"/>
      <c r="K45" s="180"/>
      <c r="L45" s="180"/>
    </row>
    <row r="46" spans="1:13">
      <c r="G46" s="180"/>
      <c r="H46" s="180"/>
      <c r="I46" s="180"/>
      <c r="J46" s="180"/>
      <c r="K46" s="180"/>
      <c r="L46" s="180"/>
    </row>
  </sheetData>
  <mergeCells count="43"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:K1"/>
    <mergeCell ref="A2:K2"/>
    <mergeCell ref="A12:C12"/>
    <mergeCell ref="A13:C13"/>
    <mergeCell ref="A6:C6"/>
    <mergeCell ref="A7:C7"/>
    <mergeCell ref="A4:C5"/>
    <mergeCell ref="D4:D5"/>
    <mergeCell ref="L4:L5"/>
    <mergeCell ref="M4:M5"/>
    <mergeCell ref="E4:K4"/>
    <mergeCell ref="L3:M3"/>
    <mergeCell ref="A14:C14"/>
    <mergeCell ref="A15:C15"/>
    <mergeCell ref="A8:C8"/>
    <mergeCell ref="A9:C9"/>
    <mergeCell ref="A10:C10"/>
    <mergeCell ref="A11:C11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54" orientation="portrait" r:id="rId1"/>
  <headerFooter alignWithMargins="0"/>
  <ignoredErrors>
    <ignoredError sqref="E6:M6 E8:J11 L7:M23 E18:J18 E23:J23 E13:J13 E12:I12" numberStoredAsText="1"/>
    <ignoredError sqref="K7:K9 K14:K22" numberStoredAsText="1" formulaRange="1"/>
    <ignoredError sqref="K23 K10:K13" numberStoredAsText="1" formula="1" formulaRange="1"/>
    <ignoredError sqref="K40" formula="1"/>
    <ignoredError sqref="K24:K39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30"/>
  <sheetViews>
    <sheetView view="pageBreakPreview" zoomScale="110" zoomScaleSheetLayoutView="110" workbookViewId="0">
      <selection activeCell="K24" sqref="K24"/>
    </sheetView>
  </sheetViews>
  <sheetFormatPr defaultRowHeight="12"/>
  <cols>
    <col min="1" max="16384" width="9.140625" style="57"/>
  </cols>
  <sheetData>
    <row r="1" spans="1:10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0" ht="15.75">
      <c r="A2" s="331" t="s">
        <v>346</v>
      </c>
      <c r="B2" s="331"/>
      <c r="C2" s="331"/>
      <c r="D2" s="331"/>
      <c r="E2" s="331"/>
      <c r="F2" s="331"/>
      <c r="G2" s="331"/>
      <c r="H2" s="331"/>
      <c r="I2" s="331"/>
      <c r="J2" s="331"/>
    </row>
    <row r="3" spans="1:10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ht="12.75" customHeight="1">
      <c r="A4" s="181" t="s">
        <v>410</v>
      </c>
      <c r="B4" s="181"/>
      <c r="C4" s="181"/>
      <c r="D4" s="181"/>
      <c r="E4" s="181"/>
      <c r="F4" s="181"/>
      <c r="G4" s="182"/>
      <c r="H4" s="182"/>
      <c r="I4" s="182"/>
      <c r="J4" s="182"/>
    </row>
    <row r="5" spans="1:10" ht="12.75" customHeight="1">
      <c r="A5" s="181" t="s">
        <v>411</v>
      </c>
      <c r="B5" s="181"/>
      <c r="C5" s="181"/>
      <c r="D5" s="181"/>
      <c r="E5" s="181"/>
      <c r="F5" s="181"/>
      <c r="G5" s="182"/>
      <c r="H5" s="182"/>
      <c r="I5" s="182"/>
      <c r="J5" s="182"/>
    </row>
    <row r="6" spans="1:10" ht="12.75" customHeight="1">
      <c r="A6" s="181" t="s">
        <v>412</v>
      </c>
      <c r="B6" s="181"/>
      <c r="C6" s="181"/>
      <c r="D6" s="181"/>
      <c r="E6" s="181"/>
      <c r="F6" s="181"/>
      <c r="G6" s="182"/>
      <c r="H6" s="182"/>
      <c r="I6" s="182"/>
      <c r="J6" s="182"/>
    </row>
    <row r="7" spans="1:10" ht="12.75" customHeight="1">
      <c r="A7" s="181" t="s">
        <v>413</v>
      </c>
      <c r="B7" s="181"/>
      <c r="C7" s="181"/>
      <c r="D7" s="181"/>
      <c r="E7" s="181"/>
      <c r="F7" s="181"/>
      <c r="G7" s="182"/>
      <c r="H7" s="182"/>
      <c r="I7" s="182"/>
      <c r="J7" s="182"/>
    </row>
    <row r="8" spans="1:10" ht="12.75" customHeight="1">
      <c r="A8" s="183"/>
      <c r="B8" s="184"/>
      <c r="C8" s="184"/>
      <c r="D8" s="184"/>
      <c r="E8" s="184"/>
      <c r="F8" s="184"/>
      <c r="G8" s="182"/>
      <c r="H8" s="182"/>
      <c r="I8" s="182"/>
      <c r="J8" s="182"/>
    </row>
    <row r="9" spans="1:10" ht="12.75" customHeight="1">
      <c r="A9" s="181" t="s">
        <v>414</v>
      </c>
      <c r="B9" s="181"/>
      <c r="C9" s="181"/>
      <c r="D9" s="181"/>
      <c r="E9" s="181"/>
      <c r="F9" s="181"/>
      <c r="G9" s="182"/>
      <c r="H9" s="182"/>
      <c r="I9" s="182"/>
      <c r="J9" s="182"/>
    </row>
    <row r="10" spans="1:10">
      <c r="A10" s="181" t="s">
        <v>415</v>
      </c>
      <c r="B10" s="183"/>
      <c r="C10" s="183"/>
      <c r="D10" s="183"/>
      <c r="E10" s="181"/>
      <c r="F10" s="183"/>
      <c r="G10" s="185"/>
      <c r="H10" s="185"/>
      <c r="I10" s="185"/>
      <c r="J10" s="185"/>
    </row>
    <row r="11" spans="1:10">
      <c r="A11" s="183"/>
      <c r="B11" s="184"/>
      <c r="C11" s="184"/>
      <c r="D11" s="184"/>
      <c r="E11" s="184"/>
      <c r="F11" s="184"/>
      <c r="G11" s="185"/>
      <c r="H11" s="185"/>
      <c r="I11" s="185"/>
      <c r="J11" s="185"/>
    </row>
    <row r="12" spans="1:10">
      <c r="A12" s="181" t="s">
        <v>405</v>
      </c>
      <c r="B12" s="184"/>
      <c r="C12" s="184"/>
      <c r="D12" s="184"/>
      <c r="E12" s="184"/>
      <c r="F12" s="184"/>
      <c r="G12" s="185"/>
      <c r="H12" s="185"/>
      <c r="I12" s="185"/>
      <c r="J12" s="185"/>
    </row>
    <row r="13" spans="1:10">
      <c r="A13" s="183"/>
      <c r="B13" s="184"/>
      <c r="C13" s="184"/>
      <c r="D13" s="184"/>
      <c r="E13" s="184"/>
      <c r="F13" s="184"/>
      <c r="G13" s="185"/>
      <c r="H13" s="185"/>
      <c r="I13" s="185"/>
      <c r="J13" s="185"/>
    </row>
    <row r="14" spans="1:10">
      <c r="A14" s="181" t="s">
        <v>406</v>
      </c>
      <c r="B14" s="181"/>
      <c r="C14" s="181"/>
      <c r="D14" s="181"/>
      <c r="E14" s="181"/>
      <c r="F14" s="181"/>
      <c r="G14" s="185"/>
      <c r="H14" s="185"/>
      <c r="I14" s="185"/>
      <c r="J14" s="185"/>
    </row>
    <row r="15" spans="1:10">
      <c r="A15" s="181" t="s">
        <v>419</v>
      </c>
      <c r="B15" s="181"/>
      <c r="C15" s="181"/>
      <c r="D15" s="181"/>
      <c r="E15" s="181"/>
      <c r="F15" s="181"/>
      <c r="G15" s="185"/>
      <c r="H15" s="185"/>
      <c r="I15" s="185"/>
      <c r="J15" s="185"/>
    </row>
    <row r="16" spans="1:10">
      <c r="A16" s="181" t="s">
        <v>420</v>
      </c>
      <c r="B16" s="181"/>
      <c r="C16" s="181"/>
      <c r="D16" s="181"/>
      <c r="E16" s="181"/>
      <c r="F16" s="181"/>
      <c r="G16" s="185"/>
      <c r="H16" s="185"/>
      <c r="I16" s="185"/>
      <c r="J16" s="185"/>
    </row>
    <row r="17" spans="1:10">
      <c r="A17" s="181" t="s">
        <v>421</v>
      </c>
      <c r="B17" s="181"/>
      <c r="C17" s="181"/>
      <c r="D17" s="181"/>
      <c r="E17" s="181"/>
      <c r="F17" s="181"/>
      <c r="G17" s="185"/>
      <c r="H17" s="185"/>
      <c r="I17" s="185"/>
      <c r="J17" s="185"/>
    </row>
    <row r="18" spans="1:10">
      <c r="A18" s="183"/>
      <c r="B18" s="184"/>
      <c r="C18" s="184"/>
      <c r="D18" s="184"/>
      <c r="E18" s="184"/>
      <c r="F18" s="184"/>
      <c r="G18" s="185"/>
      <c r="H18" s="185"/>
      <c r="I18" s="185"/>
      <c r="J18" s="185"/>
    </row>
    <row r="19" spans="1:10">
      <c r="A19" s="183"/>
      <c r="B19" s="184"/>
      <c r="C19" s="184"/>
      <c r="D19" s="184"/>
      <c r="E19" s="184"/>
      <c r="F19" s="184"/>
      <c r="G19" s="185"/>
      <c r="H19" s="185"/>
      <c r="I19" s="185"/>
      <c r="J19" s="185"/>
    </row>
    <row r="20" spans="1:10">
      <c r="A20" s="181" t="s">
        <v>422</v>
      </c>
      <c r="B20" s="181"/>
      <c r="C20" s="181"/>
      <c r="D20" s="181"/>
      <c r="E20" s="181"/>
      <c r="F20" s="181"/>
      <c r="G20" s="185"/>
      <c r="H20" s="185"/>
      <c r="I20" s="185"/>
      <c r="J20" s="185"/>
    </row>
    <row r="21" spans="1:10">
      <c r="A21" s="181" t="s">
        <v>407</v>
      </c>
      <c r="B21" s="181"/>
      <c r="C21" s="181"/>
      <c r="D21" s="181"/>
      <c r="E21" s="181"/>
      <c r="F21" s="181"/>
      <c r="G21" s="185"/>
      <c r="H21" s="185"/>
      <c r="I21" s="185"/>
      <c r="J21" s="185"/>
    </row>
    <row r="22" spans="1:10">
      <c r="A22" s="183"/>
      <c r="B22" s="184"/>
      <c r="C22" s="184"/>
      <c r="D22" s="184"/>
      <c r="E22" s="184"/>
      <c r="F22" s="184"/>
      <c r="G22" s="185"/>
      <c r="H22" s="185"/>
      <c r="I22" s="185"/>
      <c r="J22" s="185"/>
    </row>
    <row r="23" spans="1:10">
      <c r="A23" s="181" t="s">
        <v>408</v>
      </c>
      <c r="B23" s="181"/>
      <c r="C23" s="181"/>
      <c r="D23" s="181"/>
      <c r="E23" s="181"/>
      <c r="F23" s="181"/>
      <c r="G23" s="185"/>
      <c r="H23" s="185"/>
      <c r="I23" s="185"/>
      <c r="J23" s="185"/>
    </row>
    <row r="24" spans="1:10">
      <c r="A24" s="181" t="s">
        <v>416</v>
      </c>
      <c r="B24" s="181"/>
      <c r="C24" s="181"/>
      <c r="D24" s="181"/>
      <c r="E24" s="181"/>
      <c r="F24" s="181"/>
      <c r="G24" s="185"/>
      <c r="H24" s="185"/>
      <c r="I24" s="185"/>
      <c r="J24" s="185"/>
    </row>
    <row r="25" spans="1:10">
      <c r="A25" s="183"/>
      <c r="B25" s="183"/>
      <c r="C25" s="183"/>
      <c r="D25" s="183"/>
      <c r="E25" s="183"/>
      <c r="F25" s="183"/>
      <c r="G25" s="185"/>
      <c r="H25" s="185"/>
      <c r="I25" s="186"/>
      <c r="J25" s="185"/>
    </row>
    <row r="26" spans="1:10">
      <c r="A26" s="181" t="s">
        <v>417</v>
      </c>
      <c r="B26" s="181"/>
      <c r="C26" s="181"/>
      <c r="D26" s="181"/>
      <c r="E26" s="181"/>
      <c r="F26" s="181"/>
      <c r="G26" s="185"/>
      <c r="H26" s="185"/>
      <c r="I26" s="185"/>
      <c r="J26" s="185"/>
    </row>
    <row r="27" spans="1:10">
      <c r="A27" s="181" t="s">
        <v>418</v>
      </c>
      <c r="B27" s="181"/>
      <c r="C27" s="181"/>
      <c r="D27" s="181"/>
      <c r="E27" s="181"/>
      <c r="F27" s="181"/>
      <c r="G27" s="185"/>
      <c r="H27" s="185"/>
      <c r="I27" s="185"/>
      <c r="J27" s="185"/>
    </row>
    <row r="28" spans="1:10">
      <c r="A28" s="183"/>
      <c r="B28" s="183"/>
      <c r="C28" s="183"/>
      <c r="D28" s="183"/>
      <c r="E28" s="183"/>
      <c r="F28" s="183"/>
      <c r="G28" s="186"/>
      <c r="H28" s="186"/>
      <c r="I28" s="186"/>
      <c r="J28" s="186"/>
    </row>
    <row r="29" spans="1:10">
      <c r="A29" s="183"/>
      <c r="B29" s="183"/>
      <c r="C29" s="183"/>
      <c r="D29" s="183"/>
      <c r="E29" s="183"/>
      <c r="F29" s="183"/>
      <c r="G29" s="186"/>
      <c r="H29" s="186"/>
      <c r="I29" s="186"/>
      <c r="J29" s="186"/>
    </row>
    <row r="30" spans="1:10">
      <c r="A30" s="181" t="s">
        <v>409</v>
      </c>
      <c r="B30" s="181"/>
      <c r="C30" s="181"/>
      <c r="D30" s="181"/>
      <c r="E30" s="181"/>
      <c r="F30" s="181"/>
      <c r="G30" s="186"/>
      <c r="H30" s="186"/>
      <c r="I30" s="186"/>
      <c r="J30" s="186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2017-10-25T13:11:38Z</cp:lastPrinted>
  <dcterms:created xsi:type="dcterms:W3CDTF">2008-10-17T11:51:54Z</dcterms:created>
  <dcterms:modified xsi:type="dcterms:W3CDTF">2017-10-25T13:58:25Z</dcterms:modified>
</cp:coreProperties>
</file>