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'!$A$1:$J$26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K86" i="21"/>
  <c r="K85"/>
  <c r="K97" i="27"/>
  <c r="H97"/>
  <c r="K83"/>
  <c r="H83"/>
  <c r="K83" i="21"/>
  <c r="H83"/>
  <c r="K97"/>
  <c r="H97"/>
  <c r="H131" i="20"/>
  <c r="K131"/>
  <c r="K87" i="21" l="1"/>
  <c r="H87"/>
  <c r="K86" i="27" l="1"/>
  <c r="G10" i="23" l="1"/>
  <c r="G23" s="1"/>
  <c r="H86" i="27" l="1"/>
  <c r="H85"/>
  <c r="G7" l="1"/>
  <c r="H7"/>
  <c r="I7" s="1"/>
  <c r="J7"/>
  <c r="K7"/>
  <c r="L7" s="1"/>
  <c r="I8"/>
  <c r="L8"/>
  <c r="I9"/>
  <c r="L9"/>
  <c r="I10"/>
  <c r="L10"/>
  <c r="I11"/>
  <c r="L11"/>
  <c r="I12"/>
  <c r="L12"/>
  <c r="I13"/>
  <c r="L13"/>
  <c r="I14"/>
  <c r="L14"/>
  <c r="I15"/>
  <c r="L15"/>
  <c r="I17"/>
  <c r="L17"/>
  <c r="G18"/>
  <c r="H18"/>
  <c r="I18" s="1"/>
  <c r="J18"/>
  <c r="J16"/>
  <c r="K18"/>
  <c r="L18" s="1"/>
  <c r="I19"/>
  <c r="L19"/>
  <c r="I20"/>
  <c r="L20"/>
  <c r="I21"/>
  <c r="L21"/>
  <c r="I22"/>
  <c r="L22"/>
  <c r="I23"/>
  <c r="L23"/>
  <c r="G24"/>
  <c r="G16"/>
  <c r="H24"/>
  <c r="I24" s="1"/>
  <c r="J24"/>
  <c r="K24"/>
  <c r="L24" s="1"/>
  <c r="I25"/>
  <c r="L25"/>
  <c r="I26"/>
  <c r="L26"/>
  <c r="I27"/>
  <c r="L27"/>
  <c r="I28"/>
  <c r="L28"/>
  <c r="I29"/>
  <c r="L29"/>
  <c r="I30"/>
  <c r="L30"/>
  <c r="I31"/>
  <c r="L31"/>
  <c r="I32"/>
  <c r="L32"/>
  <c r="G34"/>
  <c r="G33"/>
  <c r="H34"/>
  <c r="J34"/>
  <c r="J33"/>
  <c r="K34"/>
  <c r="I35"/>
  <c r="L35"/>
  <c r="I36"/>
  <c r="L36"/>
  <c r="I37"/>
  <c r="L37"/>
  <c r="G38"/>
  <c r="H38"/>
  <c r="I38" s="1"/>
  <c r="J38"/>
  <c r="K38"/>
  <c r="L38" s="1"/>
  <c r="I39"/>
  <c r="L39"/>
  <c r="I40"/>
  <c r="L40"/>
  <c r="I41"/>
  <c r="L41"/>
  <c r="G43"/>
  <c r="G42"/>
  <c r="H43"/>
  <c r="J43"/>
  <c r="J42"/>
  <c r="K43"/>
  <c r="I44"/>
  <c r="L44"/>
  <c r="I45"/>
  <c r="L45"/>
  <c r="G46"/>
  <c r="H46"/>
  <c r="I46" s="1"/>
  <c r="J46"/>
  <c r="K46"/>
  <c r="L46"/>
  <c r="I47"/>
  <c r="L47"/>
  <c r="I48"/>
  <c r="L48"/>
  <c r="I49"/>
  <c r="L49"/>
  <c r="G50"/>
  <c r="H50"/>
  <c r="I50"/>
  <c r="J50"/>
  <c r="K50"/>
  <c r="L50"/>
  <c r="I51"/>
  <c r="L51"/>
  <c r="I52"/>
  <c r="L52"/>
  <c r="I53"/>
  <c r="L53"/>
  <c r="G54"/>
  <c r="H54"/>
  <c r="I54" s="1"/>
  <c r="J54"/>
  <c r="K54"/>
  <c r="L54" s="1"/>
  <c r="I55"/>
  <c r="L55"/>
  <c r="I56"/>
  <c r="L56"/>
  <c r="G58"/>
  <c r="G57"/>
  <c r="H58"/>
  <c r="J58"/>
  <c r="J57"/>
  <c r="K58"/>
  <c r="I59"/>
  <c r="L59"/>
  <c r="I60"/>
  <c r="L60"/>
  <c r="I61"/>
  <c r="L61"/>
  <c r="G62"/>
  <c r="H62"/>
  <c r="I62" s="1"/>
  <c r="J62"/>
  <c r="K62"/>
  <c r="L62" s="1"/>
  <c r="I63"/>
  <c r="L63"/>
  <c r="I64"/>
  <c r="L64"/>
  <c r="I65"/>
  <c r="L65"/>
  <c r="G66"/>
  <c r="H66"/>
  <c r="I66" s="1"/>
  <c r="J66"/>
  <c r="K66"/>
  <c r="L66" s="1"/>
  <c r="I67"/>
  <c r="L67"/>
  <c r="I68"/>
  <c r="L68"/>
  <c r="I69"/>
  <c r="L69"/>
  <c r="I70"/>
  <c r="L70"/>
  <c r="I71"/>
  <c r="L71"/>
  <c r="I72"/>
  <c r="L72"/>
  <c r="I73"/>
  <c r="L73"/>
  <c r="G74"/>
  <c r="H74"/>
  <c r="I74" s="1"/>
  <c r="J74"/>
  <c r="K74"/>
  <c r="L74" s="1"/>
  <c r="I75"/>
  <c r="L75"/>
  <c r="I76"/>
  <c r="L76"/>
  <c r="I77"/>
  <c r="L77"/>
  <c r="G79"/>
  <c r="H79"/>
  <c r="I79" s="1"/>
  <c r="J79"/>
  <c r="K79"/>
  <c r="L79" s="1"/>
  <c r="I80"/>
  <c r="L80"/>
  <c r="I81"/>
  <c r="L81"/>
  <c r="I83"/>
  <c r="L83"/>
  <c r="I84"/>
  <c r="L84"/>
  <c r="I85"/>
  <c r="I86"/>
  <c r="L86"/>
  <c r="G87"/>
  <c r="H87"/>
  <c r="I87" s="1"/>
  <c r="J87"/>
  <c r="K87"/>
  <c r="L87" s="1"/>
  <c r="I88"/>
  <c r="L88"/>
  <c r="I89"/>
  <c r="L89"/>
  <c r="I90"/>
  <c r="L90"/>
  <c r="I91"/>
  <c r="L91"/>
  <c r="I92"/>
  <c r="L92"/>
  <c r="I93"/>
  <c r="L93"/>
  <c r="I94"/>
  <c r="L94"/>
  <c r="I95"/>
  <c r="L95"/>
  <c r="I97"/>
  <c r="L97"/>
  <c r="I98"/>
  <c r="L98"/>
  <c r="I99"/>
  <c r="L99"/>
  <c r="E27" i="23"/>
  <c r="E30"/>
  <c r="E28"/>
  <c r="E35"/>
  <c r="E40"/>
  <c r="F27"/>
  <c r="F30"/>
  <c r="F28"/>
  <c r="F35"/>
  <c r="G27"/>
  <c r="G30"/>
  <c r="G28" s="1"/>
  <c r="G35"/>
  <c r="H27"/>
  <c r="H40" s="1"/>
  <c r="H30"/>
  <c r="H28"/>
  <c r="H35"/>
  <c r="I27"/>
  <c r="I30"/>
  <c r="I28"/>
  <c r="I35"/>
  <c r="J27"/>
  <c r="J30"/>
  <c r="J28"/>
  <c r="J35"/>
  <c r="K35" s="1"/>
  <c r="M35" s="1"/>
  <c r="L27"/>
  <c r="L30"/>
  <c r="L28"/>
  <c r="L40"/>
  <c r="L35"/>
  <c r="K39"/>
  <c r="M39" s="1"/>
  <c r="K38"/>
  <c r="M38"/>
  <c r="K37"/>
  <c r="M37"/>
  <c r="K36"/>
  <c r="M36"/>
  <c r="K34"/>
  <c r="M34"/>
  <c r="K33"/>
  <c r="M33" s="1"/>
  <c r="K32"/>
  <c r="M32" s="1"/>
  <c r="K31"/>
  <c r="M31" s="1"/>
  <c r="K29"/>
  <c r="M29" s="1"/>
  <c r="K27"/>
  <c r="M27" s="1"/>
  <c r="K26"/>
  <c r="M26"/>
  <c r="K25"/>
  <c r="M25"/>
  <c r="K24"/>
  <c r="M24"/>
  <c r="E10"/>
  <c r="E23" s="1"/>
  <c r="E13"/>
  <c r="E11"/>
  <c r="E18"/>
  <c r="F10"/>
  <c r="F13"/>
  <c r="F18"/>
  <c r="G13"/>
  <c r="G11" s="1"/>
  <c r="G18"/>
  <c r="H10"/>
  <c r="H23" s="1"/>
  <c r="H13"/>
  <c r="H11"/>
  <c r="H18"/>
  <c r="I10"/>
  <c r="I13"/>
  <c r="I11"/>
  <c r="I18"/>
  <c r="J10"/>
  <c r="J13"/>
  <c r="J11"/>
  <c r="J23" s="1"/>
  <c r="J18"/>
  <c r="L10"/>
  <c r="L23"/>
  <c r="L13"/>
  <c r="L11"/>
  <c r="L18"/>
  <c r="K22"/>
  <c r="M22" s="1"/>
  <c r="K21"/>
  <c r="M21"/>
  <c r="K20"/>
  <c r="M20"/>
  <c r="K19"/>
  <c r="M19"/>
  <c r="K17"/>
  <c r="M17"/>
  <c r="K16"/>
  <c r="M16" s="1"/>
  <c r="K15"/>
  <c r="M15" s="1"/>
  <c r="K14"/>
  <c r="M14"/>
  <c r="K12"/>
  <c r="M12" s="1"/>
  <c r="K9"/>
  <c r="M9"/>
  <c r="K8"/>
  <c r="M8"/>
  <c r="K7"/>
  <c r="M7" s="1"/>
  <c r="K9" i="22"/>
  <c r="K7" s="1"/>
  <c r="K18"/>
  <c r="K37"/>
  <c r="K52"/>
  <c r="J9"/>
  <c r="J7" s="1"/>
  <c r="J18"/>
  <c r="J37"/>
  <c r="J52"/>
  <c r="L99" i="21"/>
  <c r="I99"/>
  <c r="L98"/>
  <c r="I98"/>
  <c r="L97"/>
  <c r="I97"/>
  <c r="J7"/>
  <c r="J18"/>
  <c r="J16" s="1"/>
  <c r="J24"/>
  <c r="J34"/>
  <c r="J38"/>
  <c r="J43"/>
  <c r="J42" s="1"/>
  <c r="L42" s="1"/>
  <c r="J46"/>
  <c r="J50"/>
  <c r="J54"/>
  <c r="J58"/>
  <c r="J62"/>
  <c r="J66"/>
  <c r="J74"/>
  <c r="J79"/>
  <c r="J87"/>
  <c r="K7"/>
  <c r="K18"/>
  <c r="K24"/>
  <c r="K34"/>
  <c r="K38"/>
  <c r="K43"/>
  <c r="K46"/>
  <c r="K42"/>
  <c r="K50"/>
  <c r="K54"/>
  <c r="K58"/>
  <c r="K62"/>
  <c r="K66"/>
  <c r="K74"/>
  <c r="K79"/>
  <c r="L87"/>
  <c r="G7"/>
  <c r="G18"/>
  <c r="G24"/>
  <c r="G16"/>
  <c r="G34"/>
  <c r="G38"/>
  <c r="G33"/>
  <c r="G43"/>
  <c r="G42" s="1"/>
  <c r="G78" s="1"/>
  <c r="G82" s="1"/>
  <c r="G96" s="1"/>
  <c r="G46"/>
  <c r="G50"/>
  <c r="G54"/>
  <c r="G58"/>
  <c r="G62"/>
  <c r="G57"/>
  <c r="G66"/>
  <c r="G74"/>
  <c r="G79"/>
  <c r="G87"/>
  <c r="H7"/>
  <c r="H18"/>
  <c r="H24"/>
  <c r="H34"/>
  <c r="I34" s="1"/>
  <c r="H38"/>
  <c r="I38" s="1"/>
  <c r="H43"/>
  <c r="H46"/>
  <c r="H42" s="1"/>
  <c r="H50"/>
  <c r="I50" s="1"/>
  <c r="H54"/>
  <c r="I54" s="1"/>
  <c r="H58"/>
  <c r="H62"/>
  <c r="I62" s="1"/>
  <c r="H66"/>
  <c r="I66" s="1"/>
  <c r="H74"/>
  <c r="I74" s="1"/>
  <c r="H79"/>
  <c r="I79" s="1"/>
  <c r="L95"/>
  <c r="I95"/>
  <c r="L94"/>
  <c r="I94"/>
  <c r="L93"/>
  <c r="I93"/>
  <c r="L92"/>
  <c r="I92"/>
  <c r="L91"/>
  <c r="I91"/>
  <c r="L90"/>
  <c r="I90"/>
  <c r="L89"/>
  <c r="I89"/>
  <c r="L88"/>
  <c r="I88"/>
  <c r="I87"/>
  <c r="L86"/>
  <c r="L85"/>
  <c r="L84"/>
  <c r="I84"/>
  <c r="L83"/>
  <c r="I83"/>
  <c r="L81"/>
  <c r="I81"/>
  <c r="L80"/>
  <c r="I80"/>
  <c r="L79"/>
  <c r="L77"/>
  <c r="I77"/>
  <c r="L76"/>
  <c r="I76"/>
  <c r="L75"/>
  <c r="I75"/>
  <c r="L74"/>
  <c r="L73"/>
  <c r="I73"/>
  <c r="L72"/>
  <c r="I72"/>
  <c r="L71"/>
  <c r="I71"/>
  <c r="L70"/>
  <c r="I70"/>
  <c r="L69"/>
  <c r="I69"/>
  <c r="L68"/>
  <c r="I68"/>
  <c r="L67"/>
  <c r="I67"/>
  <c r="L65"/>
  <c r="I65"/>
  <c r="L64"/>
  <c r="I64"/>
  <c r="L63"/>
  <c r="I63"/>
  <c r="L61"/>
  <c r="I61"/>
  <c r="L60"/>
  <c r="I60"/>
  <c r="L59"/>
  <c r="I59"/>
  <c r="L58"/>
  <c r="I58"/>
  <c r="L56"/>
  <c r="I56"/>
  <c r="L55"/>
  <c r="I55"/>
  <c r="L53"/>
  <c r="I53"/>
  <c r="L52"/>
  <c r="I52"/>
  <c r="L51"/>
  <c r="I51"/>
  <c r="L50"/>
  <c r="L49"/>
  <c r="I49"/>
  <c r="L48"/>
  <c r="I48"/>
  <c r="L47"/>
  <c r="I47"/>
  <c r="L46"/>
  <c r="I46"/>
  <c r="L45"/>
  <c r="I45"/>
  <c r="L44"/>
  <c r="I44"/>
  <c r="I43"/>
  <c r="L41"/>
  <c r="I41"/>
  <c r="L40"/>
  <c r="I40"/>
  <c r="L39"/>
  <c r="I39"/>
  <c r="L37"/>
  <c r="I37"/>
  <c r="L36"/>
  <c r="I36"/>
  <c r="L35"/>
  <c r="I35"/>
  <c r="L34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7"/>
  <c r="I17"/>
  <c r="L15"/>
  <c r="I15"/>
  <c r="L14"/>
  <c r="I14"/>
  <c r="L13"/>
  <c r="I13"/>
  <c r="L12"/>
  <c r="I12"/>
  <c r="L11"/>
  <c r="I11"/>
  <c r="L10"/>
  <c r="I10"/>
  <c r="L9"/>
  <c r="I9"/>
  <c r="L8"/>
  <c r="I8"/>
  <c r="L7"/>
  <c r="L132" i="20"/>
  <c r="I132"/>
  <c r="L131"/>
  <c r="I131"/>
  <c r="J130"/>
  <c r="K130"/>
  <c r="G130"/>
  <c r="H130"/>
  <c r="I130" s="1"/>
  <c r="L128"/>
  <c r="I128"/>
  <c r="J80"/>
  <c r="J85"/>
  <c r="J89"/>
  <c r="J93"/>
  <c r="J79" s="1"/>
  <c r="J127" s="1"/>
  <c r="J96"/>
  <c r="J100"/>
  <c r="J108"/>
  <c r="L108" s="1"/>
  <c r="J111"/>
  <c r="J115"/>
  <c r="J119"/>
  <c r="J124"/>
  <c r="K80"/>
  <c r="K85"/>
  <c r="L85" s="1"/>
  <c r="K89"/>
  <c r="L89" s="1"/>
  <c r="K93"/>
  <c r="L93" s="1"/>
  <c r="K96"/>
  <c r="L96" s="1"/>
  <c r="K100"/>
  <c r="L100" s="1"/>
  <c r="K108"/>
  <c r="K111"/>
  <c r="L111" s="1"/>
  <c r="K115"/>
  <c r="L115" s="1"/>
  <c r="K119"/>
  <c r="L119" s="1"/>
  <c r="K124"/>
  <c r="L124" s="1"/>
  <c r="G80"/>
  <c r="G85"/>
  <c r="G89"/>
  <c r="G93"/>
  <c r="G96"/>
  <c r="G100"/>
  <c r="G108"/>
  <c r="G111"/>
  <c r="G115"/>
  <c r="G119"/>
  <c r="G124"/>
  <c r="H80"/>
  <c r="H85"/>
  <c r="H89"/>
  <c r="I89" s="1"/>
  <c r="H93"/>
  <c r="H96"/>
  <c r="H100"/>
  <c r="I100" s="1"/>
  <c r="H108"/>
  <c r="H111"/>
  <c r="I111" s="1"/>
  <c r="H115"/>
  <c r="I115" s="1"/>
  <c r="H119"/>
  <c r="I119" s="1"/>
  <c r="H124"/>
  <c r="I124" s="1"/>
  <c r="L126"/>
  <c r="I126"/>
  <c r="L125"/>
  <c r="I125"/>
  <c r="L123"/>
  <c r="I123"/>
  <c r="L122"/>
  <c r="I122"/>
  <c r="L121"/>
  <c r="I121"/>
  <c r="L120"/>
  <c r="I120"/>
  <c r="L118"/>
  <c r="I118"/>
  <c r="L117"/>
  <c r="I117"/>
  <c r="L116"/>
  <c r="I116"/>
  <c r="L114"/>
  <c r="I114"/>
  <c r="L113"/>
  <c r="I113"/>
  <c r="L112"/>
  <c r="I112"/>
  <c r="L110"/>
  <c r="I110"/>
  <c r="L109"/>
  <c r="I109"/>
  <c r="I108"/>
  <c r="L107"/>
  <c r="I107"/>
  <c r="L106"/>
  <c r="I106"/>
  <c r="L105"/>
  <c r="I105"/>
  <c r="L104"/>
  <c r="I104"/>
  <c r="L103"/>
  <c r="I103"/>
  <c r="L102"/>
  <c r="I102"/>
  <c r="L101"/>
  <c r="I101"/>
  <c r="L99"/>
  <c r="I99"/>
  <c r="L98"/>
  <c r="I98"/>
  <c r="L97"/>
  <c r="I97"/>
  <c r="L95"/>
  <c r="I95"/>
  <c r="L94"/>
  <c r="I94"/>
  <c r="I93"/>
  <c r="L92"/>
  <c r="I92"/>
  <c r="L91"/>
  <c r="I91"/>
  <c r="L90"/>
  <c r="I90"/>
  <c r="L88"/>
  <c r="I88"/>
  <c r="L87"/>
  <c r="I87"/>
  <c r="L86"/>
  <c r="I86"/>
  <c r="I85"/>
  <c r="L84"/>
  <c r="I84"/>
  <c r="L83"/>
  <c r="I83"/>
  <c r="L82"/>
  <c r="I82"/>
  <c r="L81"/>
  <c r="I81"/>
  <c r="L77"/>
  <c r="I77"/>
  <c r="J8"/>
  <c r="J11"/>
  <c r="J14"/>
  <c r="J20"/>
  <c r="J25"/>
  <c r="J28"/>
  <c r="J33"/>
  <c r="J24" s="1"/>
  <c r="J18" s="1"/>
  <c r="J39"/>
  <c r="J45"/>
  <c r="J53"/>
  <c r="J57"/>
  <c r="J61"/>
  <c r="J56"/>
  <c r="J66"/>
  <c r="J65" s="1"/>
  <c r="J72"/>
  <c r="K8"/>
  <c r="K11"/>
  <c r="L11" s="1"/>
  <c r="K14"/>
  <c r="K20"/>
  <c r="L20" s="1"/>
  <c r="K25"/>
  <c r="K28"/>
  <c r="K33"/>
  <c r="K39"/>
  <c r="K45"/>
  <c r="K53"/>
  <c r="K57"/>
  <c r="K61"/>
  <c r="L61" s="1"/>
  <c r="K66"/>
  <c r="K65" s="1"/>
  <c r="K72"/>
  <c r="G8"/>
  <c r="G11"/>
  <c r="G14"/>
  <c r="G20"/>
  <c r="G25"/>
  <c r="G28"/>
  <c r="G24"/>
  <c r="G33"/>
  <c r="G39"/>
  <c r="G45"/>
  <c r="G53"/>
  <c r="G57"/>
  <c r="G56" s="1"/>
  <c r="G61"/>
  <c r="G66"/>
  <c r="G65" s="1"/>
  <c r="G72"/>
  <c r="H8"/>
  <c r="H11"/>
  <c r="I11" s="1"/>
  <c r="H14"/>
  <c r="H20"/>
  <c r="H25"/>
  <c r="H28"/>
  <c r="H33"/>
  <c r="I33"/>
  <c r="H39"/>
  <c r="I39" s="1"/>
  <c r="H45"/>
  <c r="I45" s="1"/>
  <c r="H53"/>
  <c r="I53" s="1"/>
  <c r="H57"/>
  <c r="H61"/>
  <c r="I61" s="1"/>
  <c r="H66"/>
  <c r="H65" s="1"/>
  <c r="H72"/>
  <c r="I72" s="1"/>
  <c r="L75"/>
  <c r="I75"/>
  <c r="L74"/>
  <c r="I74"/>
  <c r="L73"/>
  <c r="I73"/>
  <c r="L72"/>
  <c r="L71"/>
  <c r="I71"/>
  <c r="L70"/>
  <c r="I70"/>
  <c r="L69"/>
  <c r="I69"/>
  <c r="L68"/>
  <c r="I68"/>
  <c r="L67"/>
  <c r="I67"/>
  <c r="L64"/>
  <c r="I64"/>
  <c r="L63"/>
  <c r="I63"/>
  <c r="L62"/>
  <c r="I62"/>
  <c r="L60"/>
  <c r="I60"/>
  <c r="L59"/>
  <c r="I59"/>
  <c r="L58"/>
  <c r="I58"/>
  <c r="L57"/>
  <c r="L55"/>
  <c r="I55"/>
  <c r="L54"/>
  <c r="I54"/>
  <c r="L53"/>
  <c r="L52"/>
  <c r="I52"/>
  <c r="L51"/>
  <c r="I51"/>
  <c r="L50"/>
  <c r="I50"/>
  <c r="L49"/>
  <c r="I49"/>
  <c r="L48"/>
  <c r="I48"/>
  <c r="L47"/>
  <c r="I47"/>
  <c r="L46"/>
  <c r="I46"/>
  <c r="L45"/>
  <c r="L44"/>
  <c r="I44"/>
  <c r="L43"/>
  <c r="I43"/>
  <c r="L42"/>
  <c r="I42"/>
  <c r="L41"/>
  <c r="I41"/>
  <c r="L40"/>
  <c r="I40"/>
  <c r="L39"/>
  <c r="L38"/>
  <c r="I38"/>
  <c r="L37"/>
  <c r="I37"/>
  <c r="L36"/>
  <c r="I36"/>
  <c r="L35"/>
  <c r="I35"/>
  <c r="L34"/>
  <c r="I34"/>
  <c r="L33"/>
  <c r="L32"/>
  <c r="I32"/>
  <c r="L31"/>
  <c r="I31"/>
  <c r="L30"/>
  <c r="I30"/>
  <c r="L29"/>
  <c r="I29"/>
  <c r="L28"/>
  <c r="I28"/>
  <c r="L27"/>
  <c r="I27"/>
  <c r="L26"/>
  <c r="I26"/>
  <c r="L25"/>
  <c r="I25"/>
  <c r="L23"/>
  <c r="I23"/>
  <c r="L22"/>
  <c r="I22"/>
  <c r="L21"/>
  <c r="I21"/>
  <c r="I20"/>
  <c r="L19"/>
  <c r="I19"/>
  <c r="L17"/>
  <c r="I17"/>
  <c r="L16"/>
  <c r="I16"/>
  <c r="L15"/>
  <c r="I15"/>
  <c r="L14"/>
  <c r="I14"/>
  <c r="L13"/>
  <c r="I13"/>
  <c r="L12"/>
  <c r="I12"/>
  <c r="L10"/>
  <c r="I10"/>
  <c r="L9"/>
  <c r="I9"/>
  <c r="L8"/>
  <c r="I8"/>
  <c r="G79"/>
  <c r="K79"/>
  <c r="K127" s="1"/>
  <c r="L80"/>
  <c r="J57" i="21"/>
  <c r="L62"/>
  <c r="L54"/>
  <c r="L43"/>
  <c r="F11" i="23"/>
  <c r="F23"/>
  <c r="K13"/>
  <c r="M13" s="1"/>
  <c r="K10"/>
  <c r="M10" s="1"/>
  <c r="I66" i="20"/>
  <c r="I80"/>
  <c r="L66" i="21"/>
  <c r="J33"/>
  <c r="L38"/>
  <c r="L18"/>
  <c r="K18" i="23"/>
  <c r="M18" s="1"/>
  <c r="K30"/>
  <c r="M30" s="1"/>
  <c r="G127" i="20"/>
  <c r="I96"/>
  <c r="H57" i="27"/>
  <c r="I57" s="1"/>
  <c r="H42"/>
  <c r="I42" s="1"/>
  <c r="H33"/>
  <c r="I33" s="1"/>
  <c r="H16"/>
  <c r="H78" s="1"/>
  <c r="H82" s="1"/>
  <c r="G18" i="20"/>
  <c r="J78" i="27"/>
  <c r="F40" i="23"/>
  <c r="G78" i="27"/>
  <c r="H33" i="21"/>
  <c r="K57" i="27"/>
  <c r="L57" s="1"/>
  <c r="K42"/>
  <c r="L42"/>
  <c r="K33"/>
  <c r="L33" s="1"/>
  <c r="K16"/>
  <c r="L58"/>
  <c r="I58"/>
  <c r="L43"/>
  <c r="I43"/>
  <c r="L34"/>
  <c r="I34"/>
  <c r="G82"/>
  <c r="J82"/>
  <c r="J96"/>
  <c r="G96"/>
  <c r="L16" l="1"/>
  <c r="K85"/>
  <c r="L85" s="1"/>
  <c r="L66" i="20"/>
  <c r="J78" i="21"/>
  <c r="J82" s="1"/>
  <c r="J96" s="1"/>
  <c r="I33"/>
  <c r="I7"/>
  <c r="H85"/>
  <c r="I85" s="1"/>
  <c r="I42"/>
  <c r="K57"/>
  <c r="L57" s="1"/>
  <c r="K33"/>
  <c r="L33" s="1"/>
  <c r="K16"/>
  <c r="L16" s="1"/>
  <c r="G76" i="20"/>
  <c r="J76"/>
  <c r="L127"/>
  <c r="L130"/>
  <c r="I65"/>
  <c r="L65"/>
  <c r="K78" i="27"/>
  <c r="K82" s="1"/>
  <c r="L82" s="1"/>
  <c r="L79" i="20"/>
  <c r="K56"/>
  <c r="L56" s="1"/>
  <c r="K24"/>
  <c r="K18" s="1"/>
  <c r="I40" i="23"/>
  <c r="J40"/>
  <c r="G40"/>
  <c r="K28"/>
  <c r="M28" s="1"/>
  <c r="K6" i="22"/>
  <c r="K58" s="1"/>
  <c r="K60" s="1"/>
  <c r="K62" s="1"/>
  <c r="I23" i="23"/>
  <c r="K23" s="1"/>
  <c r="M23" s="1"/>
  <c r="K11"/>
  <c r="M11" s="1"/>
  <c r="J6" i="22"/>
  <c r="J58" s="1"/>
  <c r="J60" s="1"/>
  <c r="J62" s="1"/>
  <c r="I16" i="27"/>
  <c r="H96"/>
  <c r="I96" s="1"/>
  <c r="I82"/>
  <c r="I78"/>
  <c r="H57" i="21"/>
  <c r="I57" s="1"/>
  <c r="H16"/>
  <c r="I16" s="1"/>
  <c r="I18"/>
  <c r="H79" i="20"/>
  <c r="I79" s="1"/>
  <c r="H56"/>
  <c r="I56" s="1"/>
  <c r="I57"/>
  <c r="H24"/>
  <c r="H18" s="1"/>
  <c r="K40" i="23" l="1"/>
  <c r="M40" s="1"/>
  <c r="H86" i="21"/>
  <c r="I86" s="1"/>
  <c r="K78"/>
  <c r="K96" i="27"/>
  <c r="L96" s="1"/>
  <c r="L78"/>
  <c r="L24" i="20"/>
  <c r="L18"/>
  <c r="K76"/>
  <c r="L76" s="1"/>
  <c r="H78" i="21"/>
  <c r="H82" s="1"/>
  <c r="H96" s="1"/>
  <c r="I96" s="1"/>
  <c r="H127" i="20"/>
  <c r="I127" s="1"/>
  <c r="I24"/>
  <c r="I18"/>
  <c r="H76"/>
  <c r="I76" s="1"/>
  <c r="L78" i="21" l="1"/>
  <c r="K82"/>
  <c r="L82" s="1"/>
  <c r="I78"/>
  <c r="I82"/>
  <c r="K96" l="1"/>
  <c r="L96" s="1"/>
</calcChain>
</file>

<file path=xl/sharedStrings.xml><?xml version="1.0" encoding="utf-8"?>
<sst xmlns="http://schemas.openxmlformats.org/spreadsheetml/2006/main" count="553" uniqueCount="411">
  <si>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</si>
  <si>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</si>
  <si>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</si>
  <si>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</si>
  <si>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</si>
  <si>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</si>
  <si>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</si>
  <si>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</si>
  <si>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</si>
  <si>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</si>
  <si>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</si>
  <si>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</si>
  <si>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</si>
  <si>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</si>
  <si>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</si>
  <si>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</si>
  <si>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</si>
  <si>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</si>
  <si>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</si>
  <si>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</si>
  <si>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</si>
  <si>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</si>
  <si>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</si>
  <si>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</si>
  <si>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</si>
  <si>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</si>
  <si>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</si>
  <si>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</si>
  <si>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</si>
  <si>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</si>
  <si>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</si>
  <si>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</si>
  <si>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</si>
  <si>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</si>
  <si>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</si>
  <si>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</si>
  <si>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</si>
  <si>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</si>
  <si>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</si>
  <si>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</si>
  <si>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</si>
  <si>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</si>
  <si>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</si>
  <si>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</si>
  <si>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</si>
  <si>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</si>
  <si>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</si>
  <si>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</si>
  <si>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</si>
  <si>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</si>
  <si>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</si>
  <si>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</si>
  <si>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</si>
  <si>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</si>
  <si>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</si>
  <si>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</si>
  <si>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</si>
  <si>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</si>
  <si>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</si>
  <si>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</si>
  <si>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</si>
  <si>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</si>
  <si>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</si>
  <si>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</si>
  <si>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</si>
  <si>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</si>
  <si>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</si>
  <si>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</si>
  <si>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</si>
  <si>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</si>
  <si>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</si>
  <si>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</si>
  <si>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</si>
  <si>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</si>
  <si>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</si>
  <si>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</si>
  <si>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</si>
  <si>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</si>
  <si>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</si>
  <si>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</si>
  <si>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</si>
  <si>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</si>
  <si>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</si>
  <si>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</si>
  <si>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</si>
  <si>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</si>
  <si>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</si>
  <si>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</si>
  <si>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</si>
  <si>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</si>
  <si>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</si>
  <si>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</si>
  <si>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</si>
  <si>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</si>
  <si>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</si>
  <si>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</si>
  <si>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</si>
  <si>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</si>
  <si>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</si>
  <si>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</si>
  <si>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</si>
  <si>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</si>
  <si>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</si>
  <si>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</si>
  <si>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</si>
  <si>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</si>
  <si>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</si>
  <si>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</si>
  <si>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</si>
  <si>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</si>
  <si>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</si>
  <si>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</si>
  <si>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</si>
  <si>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</si>
  <si>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</si>
  <si>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</si>
  <si>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</si>
  <si>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</si>
  <si>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</si>
  <si>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</si>
  <si>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</si>
  <si>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</si>
  <si>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</si>
  <si>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</si>
  <si>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</si>
  <si>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</si>
  <si>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</si>
  <si>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</si>
  <si>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</si>
  <si>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</si>
  <si>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</si>
  <si>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</si>
  <si>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</si>
  <si>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</si>
  <si>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</si>
  <si>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</si>
  <si>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</si>
  <si>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</si>
  <si>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</si>
  <si>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</si>
  <si>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</si>
  <si>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</si>
  <si>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</si>
  <si>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</si>
  <si>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</si>
  <si>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</si>
  <si>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</si>
  <si>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</si>
  <si>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</si>
  <si>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</si>
  <si>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</si>
  <si>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</si>
  <si>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</si>
  <si>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</si>
  <si>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</si>
  <si>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</si>
  <si>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</si>
  <si>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</si>
  <si>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</si>
  <si>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</si>
  <si>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</si>
  <si>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</si>
  <si>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</si>
  <si>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</si>
  <si>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</si>
  <si>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</si>
  <si>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</si>
  <si>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</si>
  <si>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</si>
  <si>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</si>
  <si>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</si>
  <si>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</si>
  <si>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</si>
  <si>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</si>
  <si>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</si>
  <si>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</si>
  <si>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</si>
  <si>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</si>
  <si>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</si>
  <si>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</si>
  <si>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</si>
  <si>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</si>
  <si>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</si>
  <si>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</si>
  <si>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</si>
  <si>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</si>
  <si>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</si>
  <si>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</si>
  <si>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</si>
  <si>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</si>
  <si>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</si>
  <si>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</si>
  <si>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</si>
  <si>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</si>
  <si>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</si>
  <si>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</si>
  <si>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</si>
  <si>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</si>
  <si>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</si>
  <si>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</si>
  <si>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</si>
  <si>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</si>
  <si>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</si>
  <si>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</si>
  <si>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</si>
  <si>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</si>
  <si>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</si>
  <si>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</si>
  <si>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</si>
  <si>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</si>
  <si>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</si>
  <si>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</si>
  <si>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</si>
  <si>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</si>
  <si>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</si>
  <si>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</si>
  <si>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</si>
  <si>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</si>
  <si>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</si>
  <si>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</si>
  <si>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</si>
  <si>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</si>
  <si>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</si>
  <si>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</si>
  <si>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</si>
  <si>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</si>
  <si>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</si>
  <si>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</si>
  <si>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</si>
  <si>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</si>
  <si>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</si>
  <si>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</si>
  <si>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</si>
  <si>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</si>
  <si>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</si>
  <si>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</si>
  <si>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</si>
  <si>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</si>
  <si>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</si>
  <si>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</si>
  <si>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</si>
  <si>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</si>
  <si>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</si>
  <si>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</si>
  <si>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</si>
  <si>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</si>
  <si>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</si>
  <si>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</si>
  <si>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</si>
  <si>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</si>
  <si>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</si>
  <si>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</si>
  <si>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</si>
  <si>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</si>
  <si>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</si>
  <si>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</si>
  <si>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</si>
  <si>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</si>
  <si>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</si>
  <si>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</si>
  <si>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</si>
  <si>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</si>
  <si>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</si>
  <si>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</si>
  <si>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</si>
  <si>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</si>
  <si>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</si>
  <si>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</si>
  <si>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</si>
  <si>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</si>
  <si>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</si>
  <si>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</si>
  <si>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</si>
  <si>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</si>
  <si>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</si>
  <si>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</si>
  <si>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</si>
  <si>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</si>
  <si>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</si>
  <si>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</si>
  <si>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</si>
  <si>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</si>
  <si>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</si>
  <si>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</si>
  <si>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</si>
  <si>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</si>
  <si>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</si>
  <si>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</si>
  <si>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</si>
  <si>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</si>
  <si>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</si>
  <si>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</si>
  <si>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</si>
  <si>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</si>
  <si>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</si>
  <si>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</si>
  <si>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</si>
  <si>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</si>
  <si>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</si>
  <si>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</si>
  <si>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</si>
  <si>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</si>
  <si>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</si>
  <si>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</si>
  <si>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</si>
  <si>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</si>
  <si>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</si>
  <si>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</si>
  <si>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</si>
  <si>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</si>
  <si>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</si>
  <si>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</si>
  <si>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</si>
  <si>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</si>
  <si>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</si>
  <si>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</si>
  <si>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</si>
  <si>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</si>
  <si>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</si>
  <si>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</si>
  <si>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</si>
  <si>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</si>
  <si>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</si>
  <si>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</si>
  <si>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</si>
  <si>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</si>
  <si>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</si>
  <si>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</si>
  <si>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</si>
  <si>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</si>
  <si>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</si>
  <si>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</si>
  <si>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</si>
  <si>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</si>
  <si>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</si>
  <si>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</si>
  <si>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</si>
  <si>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</si>
  <si>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</si>
  <si>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</si>
  <si>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</si>
  <si>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</si>
  <si>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</si>
  <si>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</si>
  <si>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</si>
  <si>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</si>
  <si>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</si>
  <si>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</si>
  <si>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</si>
  <si>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</si>
  <si>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</si>
  <si>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</si>
  <si>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</si>
  <si>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</si>
  <si>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</si>
  <si>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</si>
  <si>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</si>
  <si>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</si>
  <si>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</si>
  <si>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</si>
  <si>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</si>
  <si>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</si>
  <si>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</si>
  <si>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</si>
  <si>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</si>
  <si>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</si>
  <si>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</si>
  <si>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</si>
  <si>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</si>
  <si>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</si>
  <si>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</si>
  <si>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financijski izvještaj)</t>
    </r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</si>
  <si>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</si>
  <si>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</si>
  <si>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</si>
  <si>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</si>
  <si>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</si>
  <si>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</si>
  <si>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</si>
  <si>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</si>
  <si>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</si>
  <si>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Jadransko osiguranje d.d.</t>
  </si>
  <si>
    <t>10 000</t>
  </si>
  <si>
    <t>Zagreb</t>
  </si>
  <si>
    <t>Listopadska 2</t>
  </si>
  <si>
    <t>jadransko@jadransko.hr</t>
  </si>
  <si>
    <t>www.jadransko.hr</t>
  </si>
  <si>
    <t>Grad Zagreb</t>
  </si>
  <si>
    <t>6512</t>
  </si>
  <si>
    <t>Goran Jurišić</t>
  </si>
  <si>
    <t>01 3036 275</t>
  </si>
  <si>
    <t>01 3036 925</t>
  </si>
  <si>
    <t>goran.jurisic@jadransko.hr</t>
  </si>
  <si>
    <t>Goran Jurišić, Nino Pavić</t>
  </si>
  <si>
    <t>Stanje na dan: 30.06.2018</t>
  </si>
  <si>
    <t>U razdoblju: od 01.01.2018 do 30.06.2018</t>
  </si>
  <si>
    <t>U razdoblju: 01.04.2018 - 30.06.2018</t>
  </si>
  <si>
    <t>Za razdoblje: od 01.01.2018 do 30.06.2018</t>
  </si>
  <si>
    <t>Statutarnih promjena vezanih za spajanja i pripajanja u promatranom razdoblju nije bilo.</t>
  </si>
  <si>
    <t>Preostali dio prihoda čine financijski prihodi od plasmana zajmova, najmova i ostalog.</t>
  </si>
  <si>
    <t>U izvještajnom razdoblju nije bilo izmjena računovodstvenih politika.</t>
  </si>
  <si>
    <t>(štete) čine 40,57% zaračunate premije odnosno 46,02% ukupnih rashoda.</t>
  </si>
  <si>
    <t>TEHNOMOBIL NEKRETNINE d.o.o.</t>
  </si>
  <si>
    <t>Listopadska 2, Zagreb</t>
  </si>
  <si>
    <t xml:space="preserve">  02249022</t>
  </si>
  <si>
    <t>povećanje od 16,61% u odnosu na isto razdoblje 2017. godine.</t>
  </si>
  <si>
    <t xml:space="preserve">Zarada po dionici mjerena neto dobiti po dionici iznosi 430,79 kn, što je u odnosu na isto razdoblje u 2017. g. </t>
  </si>
  <si>
    <t xml:space="preserve">veće  za 16,61%. </t>
  </si>
  <si>
    <t xml:space="preserve">Ukupni prihod Grupe iznosi 337.027.077 kn, od čega  bruto zaračunata premija iznosi 321.187.583 kn. </t>
  </si>
  <si>
    <t xml:space="preserve">Ukupni rashodi Grupe u promatranom razdoblju iznosili su 283.178.515 kn. Izdaci za osigurane slučajeve </t>
  </si>
  <si>
    <t xml:space="preserve">Grupa je u razdoblju od 01.01.2018. do 30.06.2018. ostvarila neto dobit u iznosu od 53.848.562 kn što predstavlja </t>
  </si>
</sst>
</file>

<file path=xl/styles.xml><?xml version="1.0" encoding="utf-8"?>
<styleSheet xmlns="http://schemas.openxmlformats.org/spreadsheetml/2006/main">
  <numFmts count="1">
    <numFmt numFmtId="164" formatCode="000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316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 shrinkToFit="1"/>
      <protection locked="0"/>
    </xf>
    <xf numFmtId="3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>
      <alignment vertical="center"/>
    </xf>
    <xf numFmtId="0" fontId="11" fillId="0" borderId="9" xfId="0" applyFont="1" applyFill="1" applyBorder="1" applyAlignment="1" applyProtection="1">
      <alignment horizontal="center" vertical="top" wrapText="1"/>
      <protection hidden="1"/>
    </xf>
    <xf numFmtId="0" fontId="13" fillId="0" borderId="9" xfId="0" applyFont="1" applyFill="1" applyBorder="1" applyAlignment="1" applyProtection="1">
      <alignment horizontal="center" vertical="top" wrapText="1"/>
      <protection hidden="1"/>
    </xf>
    <xf numFmtId="0" fontId="11" fillId="0" borderId="9" xfId="0" applyFont="1" applyFill="1" applyBorder="1" applyAlignment="1">
      <alignment horizontal="center" vertical="top" wrapText="1"/>
    </xf>
    <xf numFmtId="0" fontId="2" fillId="0" borderId="0" xfId="3" applyFont="1" applyAlignment="1"/>
    <xf numFmtId="0" fontId="19" fillId="0" borderId="16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>
      <alignment vertical="top"/>
    </xf>
    <xf numFmtId="0" fontId="20" fillId="0" borderId="0" xfId="3" applyFont="1" applyFill="1" applyBorder="1" applyAlignment="1" applyProtection="1">
      <alignment vertical="center"/>
      <protection hidden="1"/>
    </xf>
    <xf numFmtId="0" fontId="20" fillId="0" borderId="0" xfId="3" applyFont="1" applyFill="1" applyBorder="1" applyAlignment="1" applyProtection="1">
      <alignment horizontal="center" vertical="center" wrapText="1"/>
      <protection hidden="1"/>
    </xf>
    <xf numFmtId="0" fontId="19" fillId="0" borderId="0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protection hidden="1"/>
    </xf>
    <xf numFmtId="0" fontId="22" fillId="0" borderId="0" xfId="3" applyFont="1" applyBorder="1" applyAlignment="1" applyProtection="1">
      <alignment horizontal="right" vertical="center" wrapText="1"/>
      <protection hidden="1"/>
    </xf>
    <xf numFmtId="0" fontId="22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2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 applyBorder="1" applyAlignment="1" applyProtection="1">
      <alignment horizontal="left"/>
      <protection hidden="1"/>
    </xf>
    <xf numFmtId="0" fontId="19" fillId="0" borderId="0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top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horizontal="right" vertical="center"/>
      <protection locked="0" hidden="1"/>
    </xf>
    <xf numFmtId="0" fontId="20" fillId="0" borderId="0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alignment vertical="top"/>
      <protection hidden="1"/>
    </xf>
    <xf numFmtId="0" fontId="19" fillId="0" borderId="0" xfId="3" applyFont="1" applyFill="1" applyBorder="1" applyProtection="1">
      <alignment vertical="top"/>
      <protection hidden="1"/>
    </xf>
    <xf numFmtId="0" fontId="19" fillId="0" borderId="0" xfId="3" applyFont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 vertical="top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0" xfId="3" applyFont="1" applyBorder="1" applyAlignment="1" applyProtection="1">
      <alignment horizontal="left" vertical="top"/>
      <protection hidden="1"/>
    </xf>
    <xf numFmtId="0" fontId="19" fillId="0" borderId="17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18" xfId="3" applyFont="1" applyBorder="1" applyProtection="1">
      <alignment vertical="top"/>
      <protection hidden="1"/>
    </xf>
    <xf numFmtId="0" fontId="19" fillId="0" borderId="18" xfId="3" applyFont="1" applyBorder="1">
      <alignment vertical="top"/>
    </xf>
    <xf numFmtId="0" fontId="25" fillId="0" borderId="0" xfId="3" applyFont="1">
      <alignment vertical="top"/>
    </xf>
    <xf numFmtId="0" fontId="26" fillId="0" borderId="0" xfId="3" applyFont="1" applyAlignment="1"/>
    <xf numFmtId="0" fontId="3" fillId="0" borderId="0" xfId="0" applyFont="1" applyFill="1" applyBorder="1" applyAlignment="1">
      <alignment horizontal="right"/>
    </xf>
    <xf numFmtId="0" fontId="13" fillId="0" borderId="9" xfId="0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/>
    <xf numFmtId="49" fontId="18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9" fillId="0" borderId="0" xfId="4" applyFont="1" applyBorder="1" applyAlignment="1" applyProtection="1">
      <protection hidden="1"/>
    </xf>
    <xf numFmtId="0" fontId="19" fillId="0" borderId="0" xfId="2" applyFont="1" applyBorder="1" applyAlignment="1" applyProtection="1">
      <alignment horizontal="left" vertical="center"/>
      <protection hidden="1"/>
    </xf>
    <xf numFmtId="0" fontId="19" fillId="0" borderId="0" xfId="6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4" fontId="18" fillId="0" borderId="19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0" xfId="3" applyNumberFormat="1" applyFont="1" applyFill="1" applyBorder="1" applyAlignment="1" applyProtection="1">
      <alignment horizontal="center" vertical="center"/>
      <protection locked="0" hidden="1"/>
    </xf>
    <xf numFmtId="3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49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0" fontId="18" fillId="0" borderId="20" xfId="3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Fill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vertical="top"/>
      <protection hidden="1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Fill="1" applyBorder="1" applyAlignment="1" applyProtection="1">
      <alignment horizontal="right" vertical="top"/>
      <protection hidden="1"/>
    </xf>
    <xf numFmtId="0" fontId="11" fillId="0" borderId="21" xfId="3" applyFont="1" applyBorder="1" applyAlignment="1"/>
    <xf numFmtId="0" fontId="2" fillId="0" borderId="17" xfId="3" applyFont="1" applyBorder="1" applyAlignment="1"/>
    <xf numFmtId="0" fontId="2" fillId="0" borderId="22" xfId="3" applyFont="1" applyBorder="1" applyAlignment="1"/>
    <xf numFmtId="0" fontId="20" fillId="0" borderId="23" xfId="3" applyFont="1" applyFill="1" applyBorder="1" applyAlignment="1" applyProtection="1">
      <alignment horizontal="left" vertical="center" wrapText="1"/>
      <protection hidden="1"/>
    </xf>
    <xf numFmtId="0" fontId="20" fillId="0" borderId="16" xfId="3" applyFont="1" applyFill="1" applyBorder="1" applyAlignment="1" applyProtection="1">
      <alignment vertical="center"/>
      <protection hidden="1"/>
    </xf>
    <xf numFmtId="0" fontId="19" fillId="0" borderId="23" xfId="3" applyFont="1" applyBorder="1" applyAlignment="1" applyProtection="1">
      <alignment horizontal="left" vertical="center" wrapText="1"/>
      <protection hidden="1"/>
    </xf>
    <xf numFmtId="0" fontId="19" fillId="0" borderId="16" xfId="3" applyFont="1" applyBorder="1" applyProtection="1">
      <alignment vertical="top"/>
      <protection hidden="1"/>
    </xf>
    <xf numFmtId="0" fontId="22" fillId="0" borderId="0" xfId="3" applyFont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protection hidden="1"/>
    </xf>
    <xf numFmtId="0" fontId="19" fillId="0" borderId="23" xfId="3" applyFont="1" applyBorder="1" applyAlignment="1" applyProtection="1">
      <alignment wrapText="1"/>
      <protection hidden="1"/>
    </xf>
    <xf numFmtId="0" fontId="19" fillId="0" borderId="16" xfId="3" applyFont="1" applyBorder="1" applyAlignment="1" applyProtection="1">
      <alignment horizontal="right"/>
      <protection hidden="1"/>
    </xf>
    <xf numFmtId="0" fontId="19" fillId="0" borderId="23" xfId="3" applyFont="1" applyBorder="1" applyProtection="1">
      <alignment vertical="top"/>
      <protection hidden="1"/>
    </xf>
    <xf numFmtId="0" fontId="19" fillId="0" borderId="23" xfId="3" applyFont="1" applyBorder="1" applyAlignment="1">
      <alignment horizontal="left" vertical="center"/>
    </xf>
    <xf numFmtId="0" fontId="18" fillId="0" borderId="23" xfId="3" applyFont="1" applyFill="1" applyBorder="1" applyAlignment="1" applyProtection="1">
      <alignment horizontal="right" vertical="center"/>
      <protection locked="0" hidden="1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vertical="top"/>
      <protection hidden="1"/>
    </xf>
    <xf numFmtId="0" fontId="19" fillId="0" borderId="0" xfId="3" applyFont="1" applyBorder="1">
      <alignment vertical="top"/>
    </xf>
    <xf numFmtId="0" fontId="20" fillId="0" borderId="0" xfId="3" applyFont="1" applyBorder="1" applyAlignment="1" applyProtection="1">
      <protection hidden="1"/>
    </xf>
    <xf numFmtId="0" fontId="19" fillId="0" borderId="23" xfId="3" applyFont="1" applyBorder="1" applyAlignment="1" applyProtection="1">
      <alignment horizontal="left" vertical="top" wrapText="1"/>
      <protection hidden="1"/>
    </xf>
    <xf numFmtId="0" fontId="19" fillId="0" borderId="16" xfId="3" applyFont="1" applyBorder="1">
      <alignment vertical="top"/>
    </xf>
    <xf numFmtId="0" fontId="19" fillId="0" borderId="16" xfId="3" applyFont="1" applyFill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alignment horizontal="left" vertical="top" indent="2"/>
      <protection hidden="1"/>
    </xf>
    <xf numFmtId="0" fontId="19" fillId="0" borderId="23" xfId="3" applyFont="1" applyFill="1" applyBorder="1" applyAlignment="1" applyProtection="1">
      <alignment horizontal="left" vertical="top" wrapText="1" indent="2"/>
      <protection hidden="1"/>
    </xf>
    <xf numFmtId="0" fontId="19" fillId="0" borderId="16" xfId="3" applyFont="1" applyFill="1" applyBorder="1" applyAlignment="1" applyProtection="1">
      <alignment horizontal="right" vertical="top"/>
      <protection hidden="1"/>
    </xf>
    <xf numFmtId="0" fontId="19" fillId="0" borderId="23" xfId="3" applyFont="1" applyFill="1" applyBorder="1" applyProtection="1">
      <alignment vertical="top"/>
      <protection hidden="1"/>
    </xf>
    <xf numFmtId="0" fontId="18" fillId="0" borderId="16" xfId="3" applyFont="1" applyFill="1" applyBorder="1" applyAlignment="1" applyProtection="1">
      <alignment horizontal="right" vertical="center"/>
      <protection locked="0" hidden="1"/>
    </xf>
    <xf numFmtId="49" fontId="18" fillId="0" borderId="23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16" xfId="3" applyFont="1" applyBorder="1" applyAlignment="1" applyProtection="1">
      <alignment horizontal="right" vertical="top"/>
      <protection hidden="1"/>
    </xf>
    <xf numFmtId="0" fontId="19" fillId="0" borderId="16" xfId="3" applyFont="1" applyBorder="1" applyAlignment="1" applyProtection="1">
      <alignment horizontal="left" vertical="top"/>
      <protection hidden="1"/>
    </xf>
    <xf numFmtId="0" fontId="19" fillId="0" borderId="23" xfId="3" applyFont="1" applyBorder="1" applyAlignment="1" applyProtection="1">
      <alignment horizontal="left"/>
      <protection hidden="1"/>
    </xf>
    <xf numFmtId="0" fontId="19" fillId="0" borderId="22" xfId="3" applyFont="1" applyBorder="1" applyProtection="1">
      <alignment vertical="top"/>
      <protection hidden="1"/>
    </xf>
    <xf numFmtId="0" fontId="19" fillId="0" borderId="16" xfId="3" applyFont="1" applyBorder="1" applyAlignment="1" applyProtection="1">
      <alignment horizontal="left"/>
      <protection hidden="1"/>
    </xf>
    <xf numFmtId="0" fontId="19" fillId="0" borderId="23" xfId="3" applyFont="1" applyFill="1" applyBorder="1" applyAlignment="1" applyProtection="1">
      <alignment vertical="center"/>
      <protection hidden="1"/>
    </xf>
    <xf numFmtId="0" fontId="19" fillId="0" borderId="23" xfId="6" applyFont="1" applyFill="1" applyBorder="1" applyAlignment="1" applyProtection="1">
      <alignment vertical="center"/>
      <protection hidden="1"/>
    </xf>
    <xf numFmtId="0" fontId="19" fillId="0" borderId="23" xfId="2" applyFont="1" applyBorder="1" applyAlignment="1" applyProtection="1">
      <alignment horizontal="left" vertical="center"/>
      <protection hidden="1"/>
    </xf>
    <xf numFmtId="0" fontId="18" fillId="0" borderId="16" xfId="3" applyFont="1" applyBorder="1" applyAlignment="1" applyProtection="1">
      <alignment vertical="center"/>
      <protection hidden="1"/>
    </xf>
    <xf numFmtId="0" fontId="19" fillId="0" borderId="24" xfId="3" applyFont="1" applyBorder="1" applyProtection="1">
      <alignment vertical="top"/>
      <protection hidden="1"/>
    </xf>
    <xf numFmtId="0" fontId="19" fillId="0" borderId="25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Protection="1">
      <alignment vertical="top"/>
      <protection hidden="1"/>
    </xf>
    <xf numFmtId="0" fontId="19" fillId="0" borderId="26" xfId="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9" xfId="0" applyFill="1" applyBorder="1" applyAlignment="1" applyProtection="1">
      <alignment horizontal="center" vertical="top" wrapText="1"/>
      <protection hidden="1"/>
    </xf>
    <xf numFmtId="3" fontId="3" fillId="0" borderId="27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9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1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3" fontId="3" fillId="0" borderId="30" xfId="0" applyNumberFormat="1" applyFont="1" applyFill="1" applyBorder="1" applyAlignment="1">
      <alignment horizontal="right" vertical="center" shrinkToFit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 applyProtection="1">
      <alignment vertical="center" shrinkToFit="1"/>
    </xf>
    <xf numFmtId="3" fontId="3" fillId="0" borderId="1" xfId="0" applyNumberFormat="1" applyFont="1" applyFill="1" applyBorder="1" applyAlignment="1" applyProtection="1">
      <alignment vertical="center" shrinkToFit="1"/>
      <protection hidden="1"/>
    </xf>
    <xf numFmtId="3" fontId="3" fillId="0" borderId="7" xfId="0" applyNumberFormat="1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>
      <alignment vertical="center"/>
    </xf>
    <xf numFmtId="164" fontId="9" fillId="0" borderId="3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 applyProtection="1">
      <alignment vertical="center" shrinkToFit="1"/>
      <protection hidden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33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7" xfId="0" applyNumberFormat="1" applyFont="1" applyFill="1" applyBorder="1" applyAlignment="1" applyProtection="1">
      <alignment horizontal="right" vertical="center" shrinkToFit="1"/>
      <protection hidden="1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 applyProtection="1">
      <alignment horizontal="center" vertical="center"/>
      <protection hidden="1"/>
    </xf>
    <xf numFmtId="4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0" fillId="0" borderId="0" xfId="7" applyNumberFormat="1" applyFont="1"/>
    <xf numFmtId="4" fontId="0" fillId="0" borderId="0" xfId="0" applyNumberFormat="1" applyFill="1"/>
    <xf numFmtId="0" fontId="6" fillId="0" borderId="0" xfId="7" applyFont="1" applyFill="1" applyAlignment="1"/>
    <xf numFmtId="0" fontId="28" fillId="0" borderId="0" xfId="3" applyFont="1" applyFill="1" applyBorder="1" applyAlignment="1">
      <alignment vertical="top" wrapText="1"/>
    </xf>
    <xf numFmtId="0" fontId="5" fillId="0" borderId="0" xfId="7" applyFont="1" applyFill="1" applyAlignment="1"/>
    <xf numFmtId="0" fontId="18" fillId="0" borderId="0" xfId="7" applyFont="1" applyFill="1" applyAlignment="1"/>
    <xf numFmtId="0" fontId="19" fillId="0" borderId="0" xfId="3" applyFont="1" applyFill="1" applyAlignment="1"/>
    <xf numFmtId="0" fontId="6" fillId="0" borderId="0" xfId="3" applyFont="1" applyFill="1" applyAlignment="1"/>
    <xf numFmtId="0" fontId="6" fillId="0" borderId="0" xfId="3" applyFont="1" applyAlignment="1"/>
    <xf numFmtId="3" fontId="0" fillId="0" borderId="0" xfId="0" applyNumberFormat="1" applyFill="1"/>
    <xf numFmtId="4" fontId="31" fillId="0" borderId="0" xfId="0" applyNumberFormat="1" applyFont="1" applyFill="1"/>
    <xf numFmtId="0" fontId="31" fillId="0" borderId="0" xfId="0" applyFont="1" applyFill="1"/>
    <xf numFmtId="0" fontId="23" fillId="0" borderId="16" xfId="3" applyFont="1" applyBorder="1" applyAlignment="1" applyProtection="1">
      <alignment horizontal="right" vertical="center" wrapText="1"/>
      <protection hidden="1"/>
    </xf>
    <xf numFmtId="0" fontId="23" fillId="0" borderId="23" xfId="3" applyFont="1" applyBorder="1" applyAlignment="1" applyProtection="1">
      <alignment horizontal="right" wrapText="1"/>
      <protection hidden="1"/>
    </xf>
    <xf numFmtId="49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18" fillId="0" borderId="16" xfId="3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Fill="1" applyBorder="1" applyAlignment="1" applyProtection="1">
      <alignment horizontal="left" vertical="center" wrapText="1"/>
      <protection hidden="1"/>
    </xf>
    <xf numFmtId="0" fontId="18" fillId="0" borderId="23" xfId="3" applyFont="1" applyFill="1" applyBorder="1" applyAlignment="1" applyProtection="1">
      <alignment horizontal="left" vertical="center" wrapText="1"/>
      <protection hidden="1"/>
    </xf>
    <xf numFmtId="0" fontId="21" fillId="0" borderId="16" xfId="3" applyFont="1" applyBorder="1" applyAlignment="1" applyProtection="1">
      <alignment horizontal="center" vertical="center" wrapText="1"/>
      <protection hidden="1"/>
    </xf>
    <xf numFmtId="0" fontId="21" fillId="0" borderId="0" xfId="3" applyFont="1" applyBorder="1" applyAlignment="1" applyProtection="1">
      <alignment horizontal="center" vertical="center" wrapText="1"/>
      <protection hidden="1"/>
    </xf>
    <xf numFmtId="0" fontId="21" fillId="0" borderId="23" xfId="3" applyFont="1" applyBorder="1" applyAlignment="1" applyProtection="1">
      <alignment horizontal="center" vertical="center" wrapText="1"/>
      <protection hidden="1"/>
    </xf>
    <xf numFmtId="0" fontId="19" fillId="0" borderId="16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horizontal="right"/>
      <protection hidden="1"/>
    </xf>
    <xf numFmtId="0" fontId="18" fillId="0" borderId="25" xfId="3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24" fillId="0" borderId="16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>
      <alignment horizontal="left"/>
    </xf>
    <xf numFmtId="0" fontId="19" fillId="0" borderId="16" xfId="3" applyFont="1" applyBorder="1" applyAlignment="1" applyProtection="1">
      <alignment horizontal="right" vertical="center" wrapText="1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25" xfId="1" applyFill="1" applyBorder="1" applyAlignment="1" applyProtection="1">
      <protection locked="0" hidden="1"/>
    </xf>
    <xf numFmtId="0" fontId="18" fillId="0" borderId="9" xfId="3" applyFont="1" applyFill="1" applyBorder="1" applyAlignment="1" applyProtection="1">
      <protection locked="0" hidden="1"/>
    </xf>
    <xf numFmtId="0" fontId="18" fillId="0" borderId="26" xfId="3" applyFont="1" applyFill="1" applyBorder="1" applyAlignment="1" applyProtection="1">
      <protection locked="0" hidden="1"/>
    </xf>
    <xf numFmtId="0" fontId="19" fillId="0" borderId="0" xfId="3" applyFont="1" applyBorder="1" applyAlignment="1" applyProtection="1">
      <alignment horizontal="right"/>
      <protection hidden="1"/>
    </xf>
    <xf numFmtId="0" fontId="19" fillId="0" borderId="9" xfId="3" applyFont="1" applyFill="1" applyBorder="1" applyAlignment="1">
      <alignment horizontal="left"/>
    </xf>
    <xf numFmtId="0" fontId="19" fillId="0" borderId="26" xfId="3" applyFont="1" applyFill="1" applyBorder="1" applyAlignment="1">
      <alignment horizontal="left"/>
    </xf>
    <xf numFmtId="0" fontId="20" fillId="0" borderId="16" xfId="3" applyFont="1" applyBorder="1" applyAlignment="1" applyProtection="1">
      <alignment horizontal="center" vertical="center"/>
      <protection hidden="1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19" fillId="0" borderId="0" xfId="3" applyFont="1" applyBorder="1" applyAlignment="1" applyProtection="1">
      <alignment horizontal="right" vertical="center"/>
      <protection hidden="1"/>
    </xf>
    <xf numFmtId="49" fontId="18" fillId="0" borderId="25" xfId="3" applyNumberFormat="1" applyFont="1" applyFill="1" applyBorder="1" applyAlignment="1" applyProtection="1">
      <alignment horizontal="left" vertical="center"/>
      <protection locked="0" hidden="1"/>
    </xf>
    <xf numFmtId="49" fontId="18" fillId="0" borderId="9" xfId="3" applyNumberFormat="1" applyFont="1" applyFill="1" applyBorder="1" applyAlignment="1" applyProtection="1">
      <alignment horizontal="left" vertical="center"/>
      <protection locked="0" hidden="1"/>
    </xf>
    <xf numFmtId="0" fontId="18" fillId="0" borderId="25" xfId="3" applyFont="1" applyFill="1" applyBorder="1" applyAlignment="1" applyProtection="1">
      <alignment horizontal="right" vertical="center"/>
      <protection locked="0" hidden="1"/>
    </xf>
    <xf numFmtId="0" fontId="19" fillId="0" borderId="9" xfId="3" applyFont="1" applyFill="1" applyBorder="1" applyAlignment="1"/>
    <xf numFmtId="0" fontId="19" fillId="0" borderId="26" xfId="3" applyFont="1" applyFill="1" applyBorder="1" applyAlignment="1"/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23" xfId="3" applyFont="1" applyBorder="1" applyAlignment="1" applyProtection="1">
      <alignment horizontal="right" wrapText="1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17" xfId="3" applyFont="1" applyBorder="1" applyAlignment="1" applyProtection="1">
      <alignment horizontal="center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8" fillId="0" borderId="9" xfId="3" applyFont="1" applyFill="1" applyBorder="1" applyAlignment="1" applyProtection="1">
      <alignment horizontal="left" vertical="center"/>
      <protection locked="0" hidden="1"/>
    </xf>
    <xf numFmtId="0" fontId="18" fillId="0" borderId="26" xfId="3" applyFont="1" applyFill="1" applyBorder="1" applyAlignment="1" applyProtection="1">
      <alignment horizontal="left" vertical="center"/>
      <protection locked="0" hidden="1"/>
    </xf>
    <xf numFmtId="49" fontId="18" fillId="0" borderId="26" xfId="3" applyNumberFormat="1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 applyProtection="1">
      <alignment horizontal="center" vertical="top"/>
      <protection hidden="1"/>
    </xf>
    <xf numFmtId="0" fontId="19" fillId="0" borderId="9" xfId="3" applyFont="1" applyFill="1" applyBorder="1" applyAlignment="1" applyProtection="1">
      <alignment horizontal="center"/>
      <protection hidden="1"/>
    </xf>
    <xf numFmtId="0" fontId="18" fillId="0" borderId="0" xfId="6" applyFont="1" applyBorder="1" applyAlignment="1" applyProtection="1">
      <alignment horizontal="left"/>
      <protection hidden="1"/>
    </xf>
    <xf numFmtId="0" fontId="29" fillId="0" borderId="0" xfId="6" applyFont="1" applyBorder="1" applyAlignment="1"/>
    <xf numFmtId="0" fontId="19" fillId="0" borderId="0" xfId="6" applyFont="1" applyBorder="1" applyAlignment="1" applyProtection="1">
      <alignment horizontal="left"/>
      <protection hidden="1"/>
    </xf>
    <xf numFmtId="0" fontId="17" fillId="0" borderId="0" xfId="6" applyBorder="1" applyAlignment="1"/>
    <xf numFmtId="0" fontId="17" fillId="0" borderId="23" xfId="6" applyBorder="1" applyAlignment="1"/>
    <xf numFmtId="0" fontId="19" fillId="0" borderId="34" xfId="3" applyFont="1" applyBorder="1" applyAlignment="1" applyProtection="1">
      <alignment horizontal="center" vertical="top"/>
      <protection hidden="1"/>
    </xf>
    <xf numFmtId="0" fontId="19" fillId="0" borderId="34" xfId="3" applyFont="1" applyBorder="1" applyAlignment="1">
      <alignment horizontal="center"/>
    </xf>
    <xf numFmtId="0" fontId="19" fillId="0" borderId="35" xfId="3" applyFont="1" applyBorder="1" applyAlignment="1"/>
    <xf numFmtId="0" fontId="19" fillId="0" borderId="0" xfId="3" applyFont="1" applyFill="1" applyBorder="1" applyAlignment="1" applyProtection="1">
      <alignment vertical="center"/>
      <protection hidden="1"/>
    </xf>
    <xf numFmtId="49" fontId="7" fillId="0" borderId="25" xfId="1" applyNumberFormat="1" applyFill="1" applyBorder="1" applyAlignment="1" applyProtection="1">
      <alignment horizontal="left" vertical="center"/>
      <protection locked="0" hidden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left" vertical="center" shrinkToFit="1"/>
    </xf>
    <xf numFmtId="0" fontId="5" fillId="0" borderId="44" xfId="0" applyFont="1" applyFill="1" applyBorder="1" applyAlignment="1">
      <alignment horizontal="left" vertical="center" shrinkToFit="1"/>
    </xf>
    <xf numFmtId="0" fontId="5" fillId="0" borderId="45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9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0" fillId="0" borderId="9" xfId="0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49" fontId="9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wrapText="1"/>
    </xf>
    <xf numFmtId="0" fontId="3" fillId="0" borderId="51" xfId="0" applyFont="1" applyFill="1" applyBorder="1" applyAlignment="1">
      <alignment wrapText="1"/>
    </xf>
    <xf numFmtId="0" fontId="3" fillId="0" borderId="49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wrapText="1"/>
    </xf>
    <xf numFmtId="0" fontId="3" fillId="0" borderId="54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top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/>
    <xf numFmtId="0" fontId="16" fillId="0" borderId="0" xfId="0" applyFont="1" applyFill="1" applyBorder="1" applyAlignment="1"/>
    <xf numFmtId="49" fontId="9" fillId="0" borderId="19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left" vertical="center" wrapText="1"/>
    </xf>
    <xf numFmtId="0" fontId="27" fillId="0" borderId="0" xfId="3" applyFont="1" applyAlignment="1"/>
  </cellXfs>
  <cellStyles count="12">
    <cellStyle name="Hyperlink" xfId="1" builtinId="8"/>
    <cellStyle name="Normal" xfId="0" builtinId="0"/>
    <cellStyle name="Normal 2" xfId="7"/>
    <cellStyle name="Normal 2 2" xfId="8"/>
    <cellStyle name="Normal 2 2 2" xfId="9"/>
    <cellStyle name="Normal 2 3" xfId="11"/>
    <cellStyle name="Normal 3 2" xfId="10"/>
    <cellStyle name="Normal_TFI-KI" xfId="2"/>
    <cellStyle name="Normal_TFI-OSIG" xfId="3"/>
    <cellStyle name="Normal_TFI-POD" xfId="4"/>
    <cellStyle name="Obično_Knjiga2" xfId="5"/>
    <cellStyle name="Style 1" xfId="6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4"/>
  <sheetViews>
    <sheetView tabSelected="1" view="pageBreakPreview" zoomScale="110" zoomScaleSheetLayoutView="100" workbookViewId="0">
      <selection activeCell="H31" sqref="H31:I31"/>
    </sheetView>
  </sheetViews>
  <sheetFormatPr defaultRowHeight="12.75"/>
  <cols>
    <col min="1" max="1" width="9.140625" style="28"/>
    <col min="2" max="2" width="12" style="28" customWidth="1"/>
    <col min="3" max="4" width="9.140625" style="28"/>
    <col min="5" max="5" width="9.85546875" style="28" bestFit="1" customWidth="1"/>
    <col min="6" max="6" width="9.140625" style="28"/>
    <col min="7" max="7" width="17.7109375" style="28" customWidth="1"/>
    <col min="8" max="8" width="17" style="28" customWidth="1"/>
    <col min="9" max="9" width="23.85546875" style="28" customWidth="1"/>
    <col min="10" max="16384" width="9.140625" style="28"/>
  </cols>
  <sheetData>
    <row r="1" spans="1:10">
      <c r="A1" s="82" t="s">
        <v>70</v>
      </c>
      <c r="B1" s="83"/>
      <c r="C1" s="83"/>
      <c r="D1" s="83"/>
      <c r="E1" s="83"/>
      <c r="F1" s="83"/>
      <c r="G1" s="83"/>
      <c r="H1" s="83"/>
      <c r="I1" s="84"/>
    </row>
    <row r="2" spans="1:10">
      <c r="A2" s="179" t="s">
        <v>299</v>
      </c>
      <c r="B2" s="180"/>
      <c r="C2" s="180"/>
      <c r="D2" s="181"/>
      <c r="E2" s="72">
        <v>43101</v>
      </c>
      <c r="F2" s="29"/>
      <c r="G2" s="30" t="s">
        <v>232</v>
      </c>
      <c r="H2" s="72">
        <v>43281</v>
      </c>
      <c r="I2" s="85"/>
      <c r="J2" s="31"/>
    </row>
    <row r="3" spans="1:10">
      <c r="A3" s="86"/>
      <c r="B3" s="32"/>
      <c r="C3" s="32"/>
      <c r="D3" s="32"/>
      <c r="E3" s="33"/>
      <c r="F3" s="33"/>
      <c r="G3" s="32"/>
      <c r="H3" s="32"/>
      <c r="I3" s="87"/>
      <c r="J3" s="31"/>
    </row>
    <row r="4" spans="1:10" ht="39.75" customHeight="1">
      <c r="A4" s="182" t="s">
        <v>365</v>
      </c>
      <c r="B4" s="183"/>
      <c r="C4" s="183"/>
      <c r="D4" s="183"/>
      <c r="E4" s="183"/>
      <c r="F4" s="183"/>
      <c r="G4" s="183"/>
      <c r="H4" s="183"/>
      <c r="I4" s="184"/>
      <c r="J4" s="31"/>
    </row>
    <row r="5" spans="1:10">
      <c r="A5" s="88"/>
      <c r="B5" s="35"/>
      <c r="C5" s="35"/>
      <c r="D5" s="35"/>
      <c r="E5" s="36"/>
      <c r="F5" s="89"/>
      <c r="G5" s="37"/>
      <c r="H5" s="38"/>
      <c r="I5" s="90"/>
      <c r="J5" s="31"/>
    </row>
    <row r="6" spans="1:10">
      <c r="A6" s="185" t="s">
        <v>149</v>
      </c>
      <c r="B6" s="186"/>
      <c r="C6" s="177" t="s">
        <v>378</v>
      </c>
      <c r="D6" s="178"/>
      <c r="E6" s="48"/>
      <c r="F6" s="48"/>
      <c r="G6" s="48"/>
      <c r="H6" s="48"/>
      <c r="I6" s="91"/>
      <c r="J6" s="31"/>
    </row>
    <row r="7" spans="1:10">
      <c r="A7" s="92"/>
      <c r="B7" s="42"/>
      <c r="C7" s="34"/>
      <c r="D7" s="34"/>
      <c r="E7" s="48"/>
      <c r="F7" s="48"/>
      <c r="G7" s="48"/>
      <c r="H7" s="48"/>
      <c r="I7" s="91"/>
      <c r="J7" s="31"/>
    </row>
    <row r="8" spans="1:10">
      <c r="A8" s="175" t="s">
        <v>71</v>
      </c>
      <c r="B8" s="176"/>
      <c r="C8" s="177" t="s">
        <v>379</v>
      </c>
      <c r="D8" s="178"/>
      <c r="E8" s="48"/>
      <c r="F8" s="48"/>
      <c r="G8" s="48"/>
      <c r="H8" s="48"/>
      <c r="I8" s="93"/>
      <c r="J8" s="31"/>
    </row>
    <row r="9" spans="1:10">
      <c r="A9" s="71"/>
      <c r="B9" s="68"/>
      <c r="C9" s="39"/>
      <c r="D9" s="34"/>
      <c r="E9" s="34"/>
      <c r="F9" s="34"/>
      <c r="G9" s="34"/>
      <c r="H9" s="34"/>
      <c r="I9" s="93"/>
      <c r="J9" s="31"/>
    </row>
    <row r="10" spans="1:10">
      <c r="A10" s="192" t="s">
        <v>1</v>
      </c>
      <c r="B10" s="193"/>
      <c r="C10" s="177" t="s">
        <v>380</v>
      </c>
      <c r="D10" s="178"/>
      <c r="E10" s="34"/>
      <c r="F10" s="34"/>
      <c r="G10" s="34"/>
      <c r="H10" s="34"/>
      <c r="I10" s="93"/>
      <c r="J10" s="31"/>
    </row>
    <row r="11" spans="1:10">
      <c r="A11" s="194"/>
      <c r="B11" s="193"/>
      <c r="C11" s="34"/>
      <c r="D11" s="34"/>
      <c r="E11" s="34"/>
      <c r="F11" s="34"/>
      <c r="G11" s="34"/>
      <c r="H11" s="34"/>
      <c r="I11" s="93"/>
      <c r="J11" s="31"/>
    </row>
    <row r="12" spans="1:10">
      <c r="A12" s="185" t="s">
        <v>72</v>
      </c>
      <c r="B12" s="186"/>
      <c r="C12" s="187" t="s">
        <v>381</v>
      </c>
      <c r="D12" s="188"/>
      <c r="E12" s="188"/>
      <c r="F12" s="188"/>
      <c r="G12" s="188"/>
      <c r="H12" s="188"/>
      <c r="I12" s="189"/>
      <c r="J12" s="31"/>
    </row>
    <row r="13" spans="1:10" ht="15.75">
      <c r="A13" s="190"/>
      <c r="B13" s="191"/>
      <c r="C13" s="191"/>
      <c r="D13" s="40"/>
      <c r="E13" s="40"/>
      <c r="F13" s="40"/>
      <c r="G13" s="40"/>
      <c r="H13" s="40"/>
      <c r="I13" s="94"/>
      <c r="J13" s="31"/>
    </row>
    <row r="14" spans="1:10">
      <c r="A14" s="92"/>
      <c r="B14" s="42"/>
      <c r="C14" s="41"/>
      <c r="D14" s="34"/>
      <c r="E14" s="34"/>
      <c r="F14" s="34"/>
      <c r="G14" s="34"/>
      <c r="H14" s="34"/>
      <c r="I14" s="93"/>
      <c r="J14" s="31"/>
    </row>
    <row r="15" spans="1:10">
      <c r="A15" s="185" t="s">
        <v>189</v>
      </c>
      <c r="B15" s="186"/>
      <c r="C15" s="195" t="s">
        <v>382</v>
      </c>
      <c r="D15" s="196"/>
      <c r="E15" s="34"/>
      <c r="F15" s="187" t="s">
        <v>383</v>
      </c>
      <c r="G15" s="188"/>
      <c r="H15" s="188"/>
      <c r="I15" s="189"/>
      <c r="J15" s="31"/>
    </row>
    <row r="16" spans="1:10">
      <c r="A16" s="92"/>
      <c r="B16" s="42"/>
      <c r="C16" s="34"/>
      <c r="D16" s="34"/>
      <c r="E16" s="34"/>
      <c r="F16" s="34"/>
      <c r="G16" s="34"/>
      <c r="H16" s="34"/>
      <c r="I16" s="93"/>
      <c r="J16" s="31"/>
    </row>
    <row r="17" spans="1:10">
      <c r="A17" s="185" t="s">
        <v>190</v>
      </c>
      <c r="B17" s="186"/>
      <c r="C17" s="187" t="s">
        <v>384</v>
      </c>
      <c r="D17" s="188"/>
      <c r="E17" s="188"/>
      <c r="F17" s="188"/>
      <c r="G17" s="188"/>
      <c r="H17" s="188"/>
      <c r="I17" s="189"/>
      <c r="J17" s="31"/>
    </row>
    <row r="18" spans="1:10">
      <c r="A18" s="92"/>
      <c r="B18" s="42"/>
      <c r="C18" s="34"/>
      <c r="D18" s="34"/>
      <c r="E18" s="34"/>
      <c r="F18" s="34"/>
      <c r="G18" s="34"/>
      <c r="H18" s="34"/>
      <c r="I18" s="93"/>
      <c r="J18" s="31"/>
    </row>
    <row r="19" spans="1:10">
      <c r="A19" s="185" t="s">
        <v>191</v>
      </c>
      <c r="B19" s="186"/>
      <c r="C19" s="197" t="s">
        <v>385</v>
      </c>
      <c r="D19" s="198"/>
      <c r="E19" s="198"/>
      <c r="F19" s="198"/>
      <c r="G19" s="198"/>
      <c r="H19" s="198"/>
      <c r="I19" s="199"/>
      <c r="J19" s="31"/>
    </row>
    <row r="20" spans="1:10">
      <c r="A20" s="92"/>
      <c r="B20" s="42"/>
      <c r="C20" s="41"/>
      <c r="D20" s="34"/>
      <c r="E20" s="34"/>
      <c r="F20" s="34"/>
      <c r="G20" s="34"/>
      <c r="H20" s="34"/>
      <c r="I20" s="93"/>
      <c r="J20" s="31"/>
    </row>
    <row r="21" spans="1:10">
      <c r="A21" s="185" t="s">
        <v>192</v>
      </c>
      <c r="B21" s="186"/>
      <c r="C21" s="197" t="s">
        <v>386</v>
      </c>
      <c r="D21" s="198"/>
      <c r="E21" s="198"/>
      <c r="F21" s="198"/>
      <c r="G21" s="198"/>
      <c r="H21" s="198"/>
      <c r="I21" s="199"/>
      <c r="J21" s="31"/>
    </row>
    <row r="22" spans="1:10">
      <c r="A22" s="92"/>
      <c r="B22" s="42"/>
      <c r="C22" s="41"/>
      <c r="D22" s="34"/>
      <c r="E22" s="34"/>
      <c r="F22" s="34"/>
      <c r="G22" s="34"/>
      <c r="H22" s="34"/>
      <c r="I22" s="93"/>
      <c r="J22" s="31"/>
    </row>
    <row r="23" spans="1:10">
      <c r="A23" s="185" t="s">
        <v>73</v>
      </c>
      <c r="B23" s="186"/>
      <c r="C23" s="73">
        <v>133</v>
      </c>
      <c r="D23" s="187" t="s">
        <v>383</v>
      </c>
      <c r="E23" s="201"/>
      <c r="F23" s="202"/>
      <c r="G23" s="185"/>
      <c r="H23" s="200"/>
      <c r="I23" s="95"/>
      <c r="J23" s="31"/>
    </row>
    <row r="24" spans="1:10">
      <c r="A24" s="92"/>
      <c r="B24" s="42"/>
      <c r="C24" s="34"/>
      <c r="D24" s="44"/>
      <c r="E24" s="44"/>
      <c r="F24" s="44"/>
      <c r="G24" s="44"/>
      <c r="H24" s="34"/>
      <c r="I24" s="93"/>
      <c r="J24" s="31"/>
    </row>
    <row r="25" spans="1:10">
      <c r="A25" s="185" t="s">
        <v>74</v>
      </c>
      <c r="B25" s="186"/>
      <c r="C25" s="73">
        <v>21</v>
      </c>
      <c r="D25" s="187" t="s">
        <v>387</v>
      </c>
      <c r="E25" s="201"/>
      <c r="F25" s="201"/>
      <c r="G25" s="202"/>
      <c r="H25" s="96" t="s">
        <v>75</v>
      </c>
      <c r="I25" s="74">
        <v>774</v>
      </c>
      <c r="J25" s="31"/>
    </row>
    <row r="26" spans="1:10">
      <c r="A26" s="92"/>
      <c r="B26" s="42"/>
      <c r="C26" s="34"/>
      <c r="D26" s="44"/>
      <c r="E26" s="44"/>
      <c r="F26" s="44"/>
      <c r="G26" s="42"/>
      <c r="H26" s="42" t="s">
        <v>366</v>
      </c>
      <c r="I26" s="97"/>
      <c r="J26" s="31"/>
    </row>
    <row r="27" spans="1:10">
      <c r="A27" s="185" t="s">
        <v>194</v>
      </c>
      <c r="B27" s="186"/>
      <c r="C27" s="76"/>
      <c r="D27" s="45"/>
      <c r="E27" s="98"/>
      <c r="F27" s="99"/>
      <c r="G27" s="210" t="s">
        <v>193</v>
      </c>
      <c r="H27" s="186"/>
      <c r="I27" s="75" t="s">
        <v>388</v>
      </c>
      <c r="J27" s="31"/>
    </row>
    <row r="28" spans="1:10">
      <c r="A28" s="92"/>
      <c r="B28" s="42"/>
      <c r="C28" s="34"/>
      <c r="D28" s="99"/>
      <c r="E28" s="99"/>
      <c r="F28" s="99"/>
      <c r="G28" s="99"/>
      <c r="H28" s="34"/>
      <c r="I28" s="100"/>
      <c r="J28" s="31"/>
    </row>
    <row r="29" spans="1:10">
      <c r="A29" s="203" t="s">
        <v>76</v>
      </c>
      <c r="B29" s="204"/>
      <c r="C29" s="205"/>
      <c r="D29" s="205"/>
      <c r="E29" s="206" t="s">
        <v>77</v>
      </c>
      <c r="F29" s="207"/>
      <c r="G29" s="207"/>
      <c r="H29" s="208" t="s">
        <v>78</v>
      </c>
      <c r="I29" s="209"/>
      <c r="J29" s="31"/>
    </row>
    <row r="30" spans="1:10">
      <c r="A30" s="101"/>
      <c r="B30" s="98"/>
      <c r="C30" s="98"/>
      <c r="D30" s="46"/>
      <c r="E30" s="34"/>
      <c r="F30" s="34"/>
      <c r="G30" s="34"/>
      <c r="H30" s="47"/>
      <c r="I30" s="100"/>
      <c r="J30" s="31"/>
    </row>
    <row r="31" spans="1:10">
      <c r="A31" s="213" t="s">
        <v>402</v>
      </c>
      <c r="B31" s="214"/>
      <c r="C31" s="214"/>
      <c r="D31" s="215"/>
      <c r="E31" s="213" t="s">
        <v>403</v>
      </c>
      <c r="F31" s="214"/>
      <c r="G31" s="214"/>
      <c r="H31" s="177" t="s">
        <v>404</v>
      </c>
      <c r="I31" s="178"/>
      <c r="J31" s="31"/>
    </row>
    <row r="32" spans="1:10">
      <c r="A32" s="102"/>
      <c r="B32" s="77"/>
      <c r="C32" s="78"/>
      <c r="D32" s="216"/>
      <c r="E32" s="216"/>
      <c r="F32" s="216"/>
      <c r="G32" s="217"/>
      <c r="H32" s="46"/>
      <c r="I32" s="103"/>
      <c r="J32" s="31"/>
    </row>
    <row r="33" spans="1:10">
      <c r="A33" s="213"/>
      <c r="B33" s="214"/>
      <c r="C33" s="214"/>
      <c r="D33" s="215"/>
      <c r="E33" s="213"/>
      <c r="F33" s="214"/>
      <c r="G33" s="214"/>
      <c r="H33" s="177"/>
      <c r="I33" s="178"/>
      <c r="J33" s="31"/>
    </row>
    <row r="34" spans="1:10">
      <c r="A34" s="102"/>
      <c r="B34" s="77"/>
      <c r="C34" s="78"/>
      <c r="D34" s="79"/>
      <c r="E34" s="79"/>
      <c r="F34" s="79"/>
      <c r="G34" s="80"/>
      <c r="H34" s="46"/>
      <c r="I34" s="104"/>
      <c r="J34" s="31"/>
    </row>
    <row r="35" spans="1:10">
      <c r="A35" s="213"/>
      <c r="B35" s="214"/>
      <c r="C35" s="214"/>
      <c r="D35" s="215"/>
      <c r="E35" s="213"/>
      <c r="F35" s="214"/>
      <c r="G35" s="214"/>
      <c r="H35" s="177"/>
      <c r="I35" s="178"/>
      <c r="J35" s="31"/>
    </row>
    <row r="36" spans="1:10">
      <c r="A36" s="102"/>
      <c r="B36" s="77"/>
      <c r="C36" s="78"/>
      <c r="D36" s="79"/>
      <c r="E36" s="79"/>
      <c r="F36" s="79"/>
      <c r="G36" s="80"/>
      <c r="H36" s="46"/>
      <c r="I36" s="104"/>
      <c r="J36" s="31"/>
    </row>
    <row r="37" spans="1:10">
      <c r="A37" s="213"/>
      <c r="B37" s="214"/>
      <c r="C37" s="214"/>
      <c r="D37" s="215"/>
      <c r="E37" s="213"/>
      <c r="F37" s="214"/>
      <c r="G37" s="214"/>
      <c r="H37" s="177"/>
      <c r="I37" s="178"/>
      <c r="J37" s="31"/>
    </row>
    <row r="38" spans="1:10">
      <c r="A38" s="105"/>
      <c r="B38" s="81"/>
      <c r="C38" s="222"/>
      <c r="D38" s="223"/>
      <c r="E38" s="46"/>
      <c r="F38" s="222"/>
      <c r="G38" s="223"/>
      <c r="H38" s="46"/>
      <c r="I38" s="106"/>
      <c r="J38" s="31"/>
    </row>
    <row r="39" spans="1:10">
      <c r="A39" s="213"/>
      <c r="B39" s="214"/>
      <c r="C39" s="214"/>
      <c r="D39" s="215"/>
      <c r="E39" s="213"/>
      <c r="F39" s="214"/>
      <c r="G39" s="214"/>
      <c r="H39" s="177"/>
      <c r="I39" s="178"/>
      <c r="J39" s="31"/>
    </row>
    <row r="40" spans="1:10">
      <c r="A40" s="105"/>
      <c r="B40" s="81"/>
      <c r="C40" s="69"/>
      <c r="D40" s="70"/>
      <c r="E40" s="46"/>
      <c r="F40" s="69"/>
      <c r="G40" s="70"/>
      <c r="H40" s="46"/>
      <c r="I40" s="106"/>
      <c r="J40" s="31"/>
    </row>
    <row r="41" spans="1:10">
      <c r="A41" s="213"/>
      <c r="B41" s="214"/>
      <c r="C41" s="214"/>
      <c r="D41" s="215"/>
      <c r="E41" s="213"/>
      <c r="F41" s="214"/>
      <c r="G41" s="214"/>
      <c r="H41" s="177"/>
      <c r="I41" s="178"/>
      <c r="J41" s="31"/>
    </row>
    <row r="42" spans="1:10">
      <c r="A42" s="107"/>
      <c r="B42" s="61"/>
      <c r="C42" s="61"/>
      <c r="D42" s="61"/>
      <c r="E42" s="43"/>
      <c r="F42" s="61"/>
      <c r="G42" s="61"/>
      <c r="H42" s="62"/>
      <c r="I42" s="108"/>
      <c r="J42" s="31"/>
    </row>
    <row r="43" spans="1:10">
      <c r="A43" s="109"/>
      <c r="B43" s="49"/>
      <c r="C43" s="50"/>
      <c r="D43" s="51"/>
      <c r="E43" s="34"/>
      <c r="F43" s="50"/>
      <c r="G43" s="51"/>
      <c r="H43" s="34"/>
      <c r="I43" s="93"/>
      <c r="J43" s="31"/>
    </row>
    <row r="44" spans="1:10">
      <c r="A44" s="110"/>
      <c r="B44" s="52"/>
      <c r="C44" s="52"/>
      <c r="D44" s="39"/>
      <c r="E44" s="39"/>
      <c r="F44" s="52"/>
      <c r="G44" s="39"/>
      <c r="H44" s="39"/>
      <c r="I44" s="111"/>
      <c r="J44" s="31"/>
    </row>
    <row r="45" spans="1:10">
      <c r="A45" s="192" t="s">
        <v>350</v>
      </c>
      <c r="B45" s="218"/>
      <c r="C45" s="177"/>
      <c r="D45" s="178"/>
      <c r="E45" s="34"/>
      <c r="F45" s="187"/>
      <c r="G45" s="214"/>
      <c r="H45" s="214"/>
      <c r="I45" s="215"/>
      <c r="J45" s="31"/>
    </row>
    <row r="46" spans="1:10">
      <c r="A46" s="109"/>
      <c r="B46" s="49"/>
      <c r="C46" s="219"/>
      <c r="D46" s="220"/>
      <c r="E46" s="34"/>
      <c r="F46" s="219"/>
      <c r="G46" s="221"/>
      <c r="H46" s="53"/>
      <c r="I46" s="112"/>
      <c r="J46" s="31"/>
    </row>
    <row r="47" spans="1:10">
      <c r="A47" s="192" t="s">
        <v>79</v>
      </c>
      <c r="B47" s="218"/>
      <c r="C47" s="187" t="s">
        <v>389</v>
      </c>
      <c r="D47" s="224"/>
      <c r="E47" s="224"/>
      <c r="F47" s="224"/>
      <c r="G47" s="224"/>
      <c r="H47" s="224"/>
      <c r="I47" s="225"/>
      <c r="J47" s="31"/>
    </row>
    <row r="48" spans="1:10">
      <c r="A48" s="92"/>
      <c r="B48" s="42"/>
      <c r="C48" s="41" t="s">
        <v>150</v>
      </c>
      <c r="D48" s="34"/>
      <c r="E48" s="34"/>
      <c r="F48" s="34"/>
      <c r="G48" s="34"/>
      <c r="H48" s="34"/>
      <c r="I48" s="93"/>
      <c r="J48" s="31"/>
    </row>
    <row r="49" spans="1:10">
      <c r="A49" s="192" t="s">
        <v>151</v>
      </c>
      <c r="B49" s="218"/>
      <c r="C49" s="211" t="s">
        <v>390</v>
      </c>
      <c r="D49" s="212"/>
      <c r="E49" s="226"/>
      <c r="F49" s="34"/>
      <c r="G49" s="96" t="s">
        <v>152</v>
      </c>
      <c r="H49" s="211" t="s">
        <v>391</v>
      </c>
      <c r="I49" s="226"/>
      <c r="J49" s="31"/>
    </row>
    <row r="50" spans="1:10">
      <c r="A50" s="92"/>
      <c r="B50" s="42"/>
      <c r="C50" s="41"/>
      <c r="D50" s="34"/>
      <c r="E50" s="34"/>
      <c r="F50" s="34"/>
      <c r="G50" s="34"/>
      <c r="H50" s="34"/>
      <c r="I50" s="93"/>
      <c r="J50" s="31"/>
    </row>
    <row r="51" spans="1:10">
      <c r="A51" s="192" t="s">
        <v>191</v>
      </c>
      <c r="B51" s="218"/>
      <c r="C51" s="238" t="s">
        <v>392</v>
      </c>
      <c r="D51" s="212"/>
      <c r="E51" s="212"/>
      <c r="F51" s="212"/>
      <c r="G51" s="212"/>
      <c r="H51" s="212"/>
      <c r="I51" s="226"/>
      <c r="J51" s="31"/>
    </row>
    <row r="52" spans="1:10">
      <c r="A52" s="92"/>
      <c r="B52" s="42"/>
      <c r="C52" s="34"/>
      <c r="D52" s="34"/>
      <c r="E52" s="34"/>
      <c r="F52" s="34"/>
      <c r="G52" s="34"/>
      <c r="H52" s="34"/>
      <c r="I52" s="93"/>
      <c r="J52" s="31"/>
    </row>
    <row r="53" spans="1:10">
      <c r="A53" s="185" t="s">
        <v>287</v>
      </c>
      <c r="B53" s="186"/>
      <c r="C53" s="211" t="s">
        <v>393</v>
      </c>
      <c r="D53" s="212"/>
      <c r="E53" s="212"/>
      <c r="F53" s="212"/>
      <c r="G53" s="212"/>
      <c r="H53" s="212"/>
      <c r="I53" s="189"/>
      <c r="J53" s="31"/>
    </row>
    <row r="54" spans="1:10">
      <c r="A54" s="113"/>
      <c r="B54" s="39"/>
      <c r="C54" s="237" t="s">
        <v>0</v>
      </c>
      <c r="D54" s="237"/>
      <c r="E54" s="237"/>
      <c r="F54" s="237"/>
      <c r="G54" s="237"/>
      <c r="H54" s="237"/>
      <c r="I54" s="114"/>
      <c r="J54" s="31"/>
    </row>
    <row r="55" spans="1:10">
      <c r="A55" s="113"/>
      <c r="B55" s="39"/>
      <c r="C55" s="54"/>
      <c r="D55" s="54"/>
      <c r="E55" s="54"/>
      <c r="F55" s="54"/>
      <c r="G55" s="54"/>
      <c r="H55" s="54"/>
      <c r="I55" s="114"/>
      <c r="J55" s="31"/>
    </row>
    <row r="56" spans="1:10">
      <c r="A56" s="113"/>
      <c r="B56" s="229" t="s">
        <v>80</v>
      </c>
      <c r="C56" s="230"/>
      <c r="D56" s="230"/>
      <c r="E56" s="230"/>
      <c r="F56" s="66"/>
      <c r="G56" s="66"/>
      <c r="H56" s="66"/>
      <c r="I56" s="115"/>
      <c r="J56" s="31"/>
    </row>
    <row r="57" spans="1:10">
      <c r="A57" s="113"/>
      <c r="B57" s="231" t="s">
        <v>367</v>
      </c>
      <c r="C57" s="232"/>
      <c r="D57" s="232"/>
      <c r="E57" s="232"/>
      <c r="F57" s="232"/>
      <c r="G57" s="232"/>
      <c r="H57" s="232"/>
      <c r="I57" s="233"/>
      <c r="J57" s="31"/>
    </row>
    <row r="58" spans="1:10">
      <c r="A58" s="113"/>
      <c r="B58" s="231" t="s">
        <v>368</v>
      </c>
      <c r="C58" s="232"/>
      <c r="D58" s="232"/>
      <c r="E58" s="232"/>
      <c r="F58" s="232"/>
      <c r="G58" s="232"/>
      <c r="H58" s="232"/>
      <c r="I58" s="115"/>
      <c r="J58" s="31"/>
    </row>
    <row r="59" spans="1:10">
      <c r="A59" s="113"/>
      <c r="B59" s="231" t="s">
        <v>369</v>
      </c>
      <c r="C59" s="232"/>
      <c r="D59" s="232"/>
      <c r="E59" s="232"/>
      <c r="F59" s="232"/>
      <c r="G59" s="232"/>
      <c r="H59" s="232"/>
      <c r="I59" s="233"/>
      <c r="J59" s="31"/>
    </row>
    <row r="60" spans="1:10">
      <c r="A60" s="113"/>
      <c r="B60" s="231" t="s">
        <v>370</v>
      </c>
      <c r="C60" s="232"/>
      <c r="D60" s="232"/>
      <c r="E60" s="232"/>
      <c r="F60" s="232"/>
      <c r="G60" s="232"/>
      <c r="H60" s="232"/>
      <c r="I60" s="233"/>
      <c r="J60" s="31"/>
    </row>
    <row r="61" spans="1:10">
      <c r="A61" s="113"/>
      <c r="B61" s="64"/>
      <c r="C61" s="64"/>
      <c r="D61" s="64"/>
      <c r="E61" s="64"/>
      <c r="F61" s="64"/>
      <c r="G61" s="64"/>
      <c r="H61" s="65"/>
      <c r="I61" s="116"/>
      <c r="J61" s="31"/>
    </row>
    <row r="62" spans="1:10" ht="13.5" thickBot="1">
      <c r="A62" s="117" t="s">
        <v>81</v>
      </c>
      <c r="B62" s="34"/>
      <c r="C62" s="34"/>
      <c r="D62" s="34"/>
      <c r="E62" s="34"/>
      <c r="F62" s="34"/>
      <c r="G62" s="55"/>
      <c r="H62" s="56"/>
      <c r="I62" s="118"/>
      <c r="J62" s="31"/>
    </row>
    <row r="63" spans="1:10">
      <c r="A63" s="88"/>
      <c r="B63" s="34"/>
      <c r="C63" s="34"/>
      <c r="D63" s="34"/>
      <c r="E63" s="39" t="s">
        <v>153</v>
      </c>
      <c r="F63" s="98"/>
      <c r="G63" s="234" t="s">
        <v>154</v>
      </c>
      <c r="H63" s="235"/>
      <c r="I63" s="236"/>
      <c r="J63" s="31"/>
    </row>
    <row r="64" spans="1:10">
      <c r="A64" s="119"/>
      <c r="B64" s="120"/>
      <c r="C64" s="121"/>
      <c r="D64" s="121"/>
      <c r="E64" s="121"/>
      <c r="F64" s="121"/>
      <c r="G64" s="227"/>
      <c r="H64" s="228"/>
      <c r="I64" s="122"/>
      <c r="J64" s="31"/>
    </row>
  </sheetData>
  <mergeCells count="73"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  <mergeCell ref="C38:D38"/>
    <mergeCell ref="F38:G38"/>
    <mergeCell ref="A41:D41"/>
    <mergeCell ref="E41:G41"/>
    <mergeCell ref="H41:I41"/>
    <mergeCell ref="A45:B45"/>
    <mergeCell ref="C45:D45"/>
    <mergeCell ref="F45:I45"/>
    <mergeCell ref="C46:D46"/>
    <mergeCell ref="F46:G46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17:I17"/>
    <mergeCell ref="A19:B19"/>
    <mergeCell ref="C19:I19"/>
    <mergeCell ref="A21:B21"/>
    <mergeCell ref="C21:I21"/>
    <mergeCell ref="A17:B17"/>
    <mergeCell ref="F15:I15"/>
    <mergeCell ref="A13:C13"/>
    <mergeCell ref="A10:B11"/>
    <mergeCell ref="C10:D10"/>
    <mergeCell ref="A12:B12"/>
    <mergeCell ref="C12:I12"/>
    <mergeCell ref="A15:B15"/>
    <mergeCell ref="C15:D15"/>
    <mergeCell ref="A8:B8"/>
    <mergeCell ref="C8:D8"/>
    <mergeCell ref="A2:D2"/>
    <mergeCell ref="A4:I4"/>
    <mergeCell ref="A6:B6"/>
    <mergeCell ref="C6:D6"/>
  </mergeCells>
  <phoneticPr fontId="4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N133"/>
  <sheetViews>
    <sheetView zoomScaleSheetLayoutView="100" workbookViewId="0">
      <selection activeCell="A131" sqref="A131:E132"/>
    </sheetView>
  </sheetViews>
  <sheetFormatPr defaultRowHeight="12.75"/>
  <cols>
    <col min="1" max="4" width="9.140625" style="124"/>
    <col min="5" max="5" width="20.85546875" style="124" customWidth="1"/>
    <col min="6" max="16384" width="9.140625" style="124"/>
  </cols>
  <sheetData>
    <row r="1" spans="1:12" ht="22.5" customHeight="1">
      <c r="A1" s="267" t="s">
        <v>203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123"/>
    </row>
    <row r="2" spans="1:12">
      <c r="A2" s="269" t="s">
        <v>394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123"/>
    </row>
    <row r="3" spans="1:12">
      <c r="A3" s="63"/>
      <c r="B3" s="125"/>
      <c r="C3" s="125"/>
      <c r="D3" s="125"/>
      <c r="E3" s="125"/>
      <c r="F3" s="261"/>
      <c r="G3" s="261"/>
      <c r="H3" s="26"/>
      <c r="I3" s="125"/>
      <c r="J3" s="125"/>
      <c r="K3" s="261" t="s">
        <v>58</v>
      </c>
      <c r="L3" s="261"/>
    </row>
    <row r="4" spans="1:12">
      <c r="A4" s="265" t="s">
        <v>2</v>
      </c>
      <c r="B4" s="266"/>
      <c r="C4" s="266"/>
      <c r="D4" s="266"/>
      <c r="E4" s="266"/>
      <c r="F4" s="265" t="s">
        <v>221</v>
      </c>
      <c r="G4" s="265" t="s">
        <v>373</v>
      </c>
      <c r="H4" s="266"/>
      <c r="I4" s="266"/>
      <c r="J4" s="265" t="s">
        <v>374</v>
      </c>
      <c r="K4" s="266"/>
      <c r="L4" s="266"/>
    </row>
    <row r="5" spans="1:12">
      <c r="A5" s="266"/>
      <c r="B5" s="266"/>
      <c r="C5" s="266"/>
      <c r="D5" s="266"/>
      <c r="E5" s="266"/>
      <c r="F5" s="266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65">
        <v>1</v>
      </c>
      <c r="B6" s="265"/>
      <c r="C6" s="265"/>
      <c r="D6" s="265"/>
      <c r="E6" s="265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62" t="s">
        <v>3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4"/>
    </row>
    <row r="8" spans="1:12">
      <c r="A8" s="253" t="s">
        <v>155</v>
      </c>
      <c r="B8" s="259"/>
      <c r="C8" s="259"/>
      <c r="D8" s="254"/>
      <c r="E8" s="260"/>
      <c r="F8" s="9">
        <v>1</v>
      </c>
      <c r="G8" s="126">
        <f>G9+G10</f>
        <v>0</v>
      </c>
      <c r="H8" s="127">
        <f>H9+H10</f>
        <v>0</v>
      </c>
      <c r="I8" s="128">
        <f>SUM(G8:H8)</f>
        <v>0</v>
      </c>
      <c r="J8" s="126">
        <f>J9+J10</f>
        <v>0</v>
      </c>
      <c r="K8" s="127">
        <f>K9+K10</f>
        <v>0</v>
      </c>
      <c r="L8" s="128">
        <f>SUM(J8:K8)</f>
        <v>0</v>
      </c>
    </row>
    <row r="9" spans="1:12">
      <c r="A9" s="245" t="s">
        <v>311</v>
      </c>
      <c r="B9" s="246"/>
      <c r="C9" s="246"/>
      <c r="D9" s="246"/>
      <c r="E9" s="247"/>
      <c r="F9" s="10">
        <v>2</v>
      </c>
      <c r="G9" s="5"/>
      <c r="H9" s="6"/>
      <c r="I9" s="129">
        <f t="shared" ref="I9:I72" si="0">SUM(G9:H9)</f>
        <v>0</v>
      </c>
      <c r="J9" s="5"/>
      <c r="K9" s="6"/>
      <c r="L9" s="129">
        <f t="shared" ref="L9:L72" si="1">SUM(J9:K9)</f>
        <v>0</v>
      </c>
    </row>
    <row r="10" spans="1:12">
      <c r="A10" s="245" t="s">
        <v>312</v>
      </c>
      <c r="B10" s="246"/>
      <c r="C10" s="246"/>
      <c r="D10" s="246"/>
      <c r="E10" s="247"/>
      <c r="F10" s="10">
        <v>3</v>
      </c>
      <c r="G10" s="5"/>
      <c r="H10" s="6"/>
      <c r="I10" s="129">
        <f t="shared" si="0"/>
        <v>0</v>
      </c>
      <c r="J10" s="5"/>
      <c r="K10" s="6"/>
      <c r="L10" s="129">
        <f t="shared" si="1"/>
        <v>0</v>
      </c>
    </row>
    <row r="11" spans="1:12">
      <c r="A11" s="239" t="s">
        <v>156</v>
      </c>
      <c r="B11" s="240"/>
      <c r="C11" s="240"/>
      <c r="D11" s="246"/>
      <c r="E11" s="247"/>
      <c r="F11" s="10">
        <v>4</v>
      </c>
      <c r="G11" s="130">
        <f>G12+G13</f>
        <v>0</v>
      </c>
      <c r="H11" s="131">
        <f>H12+H13</f>
        <v>15344081.450000001</v>
      </c>
      <c r="I11" s="129">
        <f t="shared" si="0"/>
        <v>15344081.450000001</v>
      </c>
      <c r="J11" s="130">
        <f>J12+J13</f>
        <v>0</v>
      </c>
      <c r="K11" s="131">
        <f>K12+K13</f>
        <v>21655074.000000011</v>
      </c>
      <c r="L11" s="129">
        <f t="shared" si="1"/>
        <v>21655074.000000011</v>
      </c>
    </row>
    <row r="12" spans="1:12">
      <c r="A12" s="245" t="s">
        <v>313</v>
      </c>
      <c r="B12" s="246"/>
      <c r="C12" s="246"/>
      <c r="D12" s="246"/>
      <c r="E12" s="247"/>
      <c r="F12" s="10">
        <v>5</v>
      </c>
      <c r="G12" s="5"/>
      <c r="H12" s="6">
        <v>14900583.220000001</v>
      </c>
      <c r="I12" s="129">
        <f t="shared" si="0"/>
        <v>14900583.220000001</v>
      </c>
      <c r="J12" s="5"/>
      <c r="K12" s="6">
        <v>21460707.520000011</v>
      </c>
      <c r="L12" s="129">
        <f t="shared" si="1"/>
        <v>21460707.520000011</v>
      </c>
    </row>
    <row r="13" spans="1:12">
      <c r="A13" s="245" t="s">
        <v>314</v>
      </c>
      <c r="B13" s="246"/>
      <c r="C13" s="246"/>
      <c r="D13" s="246"/>
      <c r="E13" s="247"/>
      <c r="F13" s="10">
        <v>6</v>
      </c>
      <c r="G13" s="5"/>
      <c r="H13" s="6">
        <v>443498.23</v>
      </c>
      <c r="I13" s="129">
        <f t="shared" si="0"/>
        <v>443498.23</v>
      </c>
      <c r="J13" s="5"/>
      <c r="K13" s="6">
        <v>194366.48</v>
      </c>
      <c r="L13" s="129">
        <f t="shared" si="1"/>
        <v>194366.48</v>
      </c>
    </row>
    <row r="14" spans="1:12">
      <c r="A14" s="239" t="s">
        <v>157</v>
      </c>
      <c r="B14" s="240"/>
      <c r="C14" s="240"/>
      <c r="D14" s="246"/>
      <c r="E14" s="247"/>
      <c r="F14" s="10">
        <v>7</v>
      </c>
      <c r="G14" s="130">
        <f>G15+G16+G17</f>
        <v>0</v>
      </c>
      <c r="H14" s="131">
        <f>H15+H16+H17</f>
        <v>269471647.66000003</v>
      </c>
      <c r="I14" s="129">
        <f t="shared" si="0"/>
        <v>269471647.66000003</v>
      </c>
      <c r="J14" s="130">
        <f>J15+J16+J17</f>
        <v>0</v>
      </c>
      <c r="K14" s="131">
        <f>K15+K16+K17</f>
        <v>295535172.89000005</v>
      </c>
      <c r="L14" s="129">
        <f t="shared" si="1"/>
        <v>295535172.89000005</v>
      </c>
    </row>
    <row r="15" spans="1:12">
      <c r="A15" s="245" t="s">
        <v>315</v>
      </c>
      <c r="B15" s="246"/>
      <c r="C15" s="246"/>
      <c r="D15" s="246"/>
      <c r="E15" s="247"/>
      <c r="F15" s="10">
        <v>8</v>
      </c>
      <c r="G15" s="5"/>
      <c r="H15" s="6">
        <v>258073368.15000001</v>
      </c>
      <c r="I15" s="129">
        <f t="shared" si="0"/>
        <v>258073368.15000001</v>
      </c>
      <c r="J15" s="5"/>
      <c r="K15" s="6">
        <v>284409869.16000003</v>
      </c>
      <c r="L15" s="129">
        <f t="shared" si="1"/>
        <v>284409869.16000003</v>
      </c>
    </row>
    <row r="16" spans="1:12">
      <c r="A16" s="245" t="s">
        <v>316</v>
      </c>
      <c r="B16" s="246"/>
      <c r="C16" s="246"/>
      <c r="D16" s="246"/>
      <c r="E16" s="247"/>
      <c r="F16" s="10">
        <v>9</v>
      </c>
      <c r="G16" s="5"/>
      <c r="H16" s="6">
        <v>11398279.51</v>
      </c>
      <c r="I16" s="129">
        <f t="shared" si="0"/>
        <v>11398279.51</v>
      </c>
      <c r="J16" s="5"/>
      <c r="K16" s="6">
        <v>11125303.73</v>
      </c>
      <c r="L16" s="129">
        <f t="shared" si="1"/>
        <v>11125303.73</v>
      </c>
    </row>
    <row r="17" spans="1:12">
      <c r="A17" s="245" t="s">
        <v>317</v>
      </c>
      <c r="B17" s="246"/>
      <c r="C17" s="246"/>
      <c r="D17" s="246"/>
      <c r="E17" s="247"/>
      <c r="F17" s="10">
        <v>10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>
      <c r="A18" s="239" t="s">
        <v>158</v>
      </c>
      <c r="B18" s="240"/>
      <c r="C18" s="240"/>
      <c r="D18" s="246"/>
      <c r="E18" s="247"/>
      <c r="F18" s="10">
        <v>11</v>
      </c>
      <c r="G18" s="130">
        <f>G19+G20+G24+G43</f>
        <v>0</v>
      </c>
      <c r="H18" s="131">
        <f>H19+H20+H24+H43</f>
        <v>1462176449.05</v>
      </c>
      <c r="I18" s="129">
        <f t="shared" si="0"/>
        <v>1462176449.05</v>
      </c>
      <c r="J18" s="130">
        <f>J19+J20+J24+J43</f>
        <v>0</v>
      </c>
      <c r="K18" s="131">
        <f>K19+K20+K24+K43</f>
        <v>1509783585.8499999</v>
      </c>
      <c r="L18" s="129">
        <f t="shared" si="1"/>
        <v>1509783585.8499999</v>
      </c>
    </row>
    <row r="19" spans="1:12" ht="25.5" customHeight="1">
      <c r="A19" s="239" t="s">
        <v>318</v>
      </c>
      <c r="B19" s="240"/>
      <c r="C19" s="240"/>
      <c r="D19" s="246"/>
      <c r="E19" s="247"/>
      <c r="F19" s="10">
        <v>12</v>
      </c>
      <c r="G19" s="5"/>
      <c r="H19" s="6">
        <v>387979759.14999998</v>
      </c>
      <c r="I19" s="129">
        <f t="shared" si="0"/>
        <v>387979759.14999998</v>
      </c>
      <c r="J19" s="5"/>
      <c r="K19" s="6">
        <v>410581342.83999997</v>
      </c>
      <c r="L19" s="129">
        <f t="shared" si="1"/>
        <v>410581342.83999997</v>
      </c>
    </row>
    <row r="20" spans="1:12" ht="21" customHeight="1">
      <c r="A20" s="239" t="s">
        <v>159</v>
      </c>
      <c r="B20" s="240"/>
      <c r="C20" s="240"/>
      <c r="D20" s="246"/>
      <c r="E20" s="247"/>
      <c r="F20" s="10">
        <v>13</v>
      </c>
      <c r="G20" s="130">
        <f>SUM(G21:G23)</f>
        <v>0</v>
      </c>
      <c r="H20" s="131">
        <f>SUM(H21:H23)</f>
        <v>37986238.420000002</v>
      </c>
      <c r="I20" s="129">
        <f t="shared" si="0"/>
        <v>37986238.420000002</v>
      </c>
      <c r="J20" s="130">
        <f>SUM(J21:J23)</f>
        <v>0</v>
      </c>
      <c r="K20" s="131">
        <f>SUM(K21:K23)</f>
        <v>40497088.140000001</v>
      </c>
      <c r="L20" s="129">
        <f t="shared" si="1"/>
        <v>40497088.140000001</v>
      </c>
    </row>
    <row r="21" spans="1:12">
      <c r="A21" s="245" t="s">
        <v>319</v>
      </c>
      <c r="B21" s="246"/>
      <c r="C21" s="246"/>
      <c r="D21" s="246"/>
      <c r="E21" s="247"/>
      <c r="F21" s="10">
        <v>14</v>
      </c>
      <c r="G21" s="5"/>
      <c r="H21" s="6"/>
      <c r="I21" s="129">
        <f t="shared" si="0"/>
        <v>0</v>
      </c>
      <c r="J21" s="5"/>
      <c r="K21" s="6"/>
      <c r="L21" s="129">
        <f t="shared" si="1"/>
        <v>0</v>
      </c>
    </row>
    <row r="22" spans="1:12">
      <c r="A22" s="245" t="s">
        <v>320</v>
      </c>
      <c r="B22" s="246"/>
      <c r="C22" s="246"/>
      <c r="D22" s="246"/>
      <c r="E22" s="247"/>
      <c r="F22" s="10">
        <v>15</v>
      </c>
      <c r="G22" s="5"/>
      <c r="H22" s="6">
        <v>37986238.420000002</v>
      </c>
      <c r="I22" s="129">
        <f t="shared" si="0"/>
        <v>37986238.420000002</v>
      </c>
      <c r="J22" s="5"/>
      <c r="K22" s="6">
        <v>40497088.140000001</v>
      </c>
      <c r="L22" s="129">
        <f t="shared" si="1"/>
        <v>40497088.140000001</v>
      </c>
    </row>
    <row r="23" spans="1:12">
      <c r="A23" s="245" t="s">
        <v>321</v>
      </c>
      <c r="B23" s="246"/>
      <c r="C23" s="246"/>
      <c r="D23" s="246"/>
      <c r="E23" s="247"/>
      <c r="F23" s="10">
        <v>16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>
      <c r="A24" s="239" t="s">
        <v>160</v>
      </c>
      <c r="B24" s="240"/>
      <c r="C24" s="240"/>
      <c r="D24" s="246"/>
      <c r="E24" s="247"/>
      <c r="F24" s="10">
        <v>17</v>
      </c>
      <c r="G24" s="130">
        <f>G25+G28+G33+G39</f>
        <v>0</v>
      </c>
      <c r="H24" s="131">
        <f>H25+H28+H33+H39</f>
        <v>1036210451.48</v>
      </c>
      <c r="I24" s="129">
        <f t="shared" si="0"/>
        <v>1036210451.48</v>
      </c>
      <c r="J24" s="130">
        <f>J25+J28+J33+J39</f>
        <v>0</v>
      </c>
      <c r="K24" s="131">
        <f>K25+K28+K33+K39</f>
        <v>1058705154.87</v>
      </c>
      <c r="L24" s="129">
        <f t="shared" si="1"/>
        <v>1058705154.87</v>
      </c>
    </row>
    <row r="25" spans="1:12">
      <c r="A25" s="245" t="s">
        <v>161</v>
      </c>
      <c r="B25" s="246"/>
      <c r="C25" s="246"/>
      <c r="D25" s="246"/>
      <c r="E25" s="247"/>
      <c r="F25" s="10">
        <v>18</v>
      </c>
      <c r="G25" s="130">
        <f>G26+G27</f>
        <v>0</v>
      </c>
      <c r="H25" s="131">
        <f>H26+H27</f>
        <v>0</v>
      </c>
      <c r="I25" s="129">
        <f>SUM(G25:H25)</f>
        <v>0</v>
      </c>
      <c r="J25" s="130">
        <f>J26+J27</f>
        <v>0</v>
      </c>
      <c r="K25" s="131">
        <f>K26+K27</f>
        <v>0</v>
      </c>
      <c r="L25" s="129">
        <f>SUM(J25:K25)</f>
        <v>0</v>
      </c>
    </row>
    <row r="26" spans="1:12" ht="22.5" customHeight="1">
      <c r="A26" s="245" t="s">
        <v>322</v>
      </c>
      <c r="B26" s="246"/>
      <c r="C26" s="246"/>
      <c r="D26" s="246"/>
      <c r="E26" s="247"/>
      <c r="F26" s="10">
        <v>19</v>
      </c>
      <c r="G26" s="5"/>
      <c r="H26" s="6"/>
      <c r="I26" s="129">
        <f t="shared" si="0"/>
        <v>0</v>
      </c>
      <c r="J26" s="5"/>
      <c r="K26" s="6"/>
      <c r="L26" s="129">
        <f t="shared" si="1"/>
        <v>0</v>
      </c>
    </row>
    <row r="27" spans="1:12">
      <c r="A27" s="245" t="s">
        <v>323</v>
      </c>
      <c r="B27" s="246"/>
      <c r="C27" s="246"/>
      <c r="D27" s="246"/>
      <c r="E27" s="247"/>
      <c r="F27" s="10">
        <v>20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5" t="s">
        <v>162</v>
      </c>
      <c r="B28" s="246"/>
      <c r="C28" s="246"/>
      <c r="D28" s="246"/>
      <c r="E28" s="247"/>
      <c r="F28" s="10">
        <v>21</v>
      </c>
      <c r="G28" s="130">
        <f>SUM(G29:G32)</f>
        <v>0</v>
      </c>
      <c r="H28" s="131">
        <f>SUM(H29:H32)</f>
        <v>597612158.68000007</v>
      </c>
      <c r="I28" s="129">
        <f>SUM(G28:H28)</f>
        <v>597612158.68000007</v>
      </c>
      <c r="J28" s="130">
        <f>SUM(J29:J32)</f>
        <v>0</v>
      </c>
      <c r="K28" s="131">
        <f>SUM(K29:K32)</f>
        <v>566553817.90999997</v>
      </c>
      <c r="L28" s="129">
        <f>SUM(J28:K28)</f>
        <v>566553817.90999997</v>
      </c>
    </row>
    <row r="29" spans="1:12">
      <c r="A29" s="245" t="s">
        <v>324</v>
      </c>
      <c r="B29" s="246"/>
      <c r="C29" s="246"/>
      <c r="D29" s="246"/>
      <c r="E29" s="247"/>
      <c r="F29" s="10">
        <v>22</v>
      </c>
      <c r="G29" s="5"/>
      <c r="H29" s="6">
        <v>430318134.67000002</v>
      </c>
      <c r="I29" s="129">
        <f t="shared" si="0"/>
        <v>430318134.67000002</v>
      </c>
      <c r="J29" s="5"/>
      <c r="K29" s="6">
        <v>396715037.37</v>
      </c>
      <c r="L29" s="129">
        <f t="shared" si="1"/>
        <v>396715037.37</v>
      </c>
    </row>
    <row r="30" spans="1:12" ht="24" customHeight="1">
      <c r="A30" s="245" t="s">
        <v>325</v>
      </c>
      <c r="B30" s="246"/>
      <c r="C30" s="246"/>
      <c r="D30" s="246"/>
      <c r="E30" s="247"/>
      <c r="F30" s="10">
        <v>23</v>
      </c>
      <c r="G30" s="5"/>
      <c r="H30" s="6">
        <v>128587522.02</v>
      </c>
      <c r="I30" s="129">
        <f t="shared" si="0"/>
        <v>128587522.02</v>
      </c>
      <c r="J30" s="5"/>
      <c r="K30" s="6">
        <v>138068577.02000001</v>
      </c>
      <c r="L30" s="129">
        <f t="shared" si="1"/>
        <v>138068577.02000001</v>
      </c>
    </row>
    <row r="31" spans="1:12">
      <c r="A31" s="245" t="s">
        <v>326</v>
      </c>
      <c r="B31" s="246"/>
      <c r="C31" s="246"/>
      <c r="D31" s="246"/>
      <c r="E31" s="247"/>
      <c r="F31" s="10">
        <v>24</v>
      </c>
      <c r="G31" s="5"/>
      <c r="H31" s="6">
        <v>38706501.990000002</v>
      </c>
      <c r="I31" s="129">
        <f t="shared" si="0"/>
        <v>38706501.990000002</v>
      </c>
      <c r="J31" s="5"/>
      <c r="K31" s="6">
        <v>31770203.52</v>
      </c>
      <c r="L31" s="129">
        <f t="shared" si="1"/>
        <v>31770203.52</v>
      </c>
    </row>
    <row r="32" spans="1:12">
      <c r="A32" s="245" t="s">
        <v>327</v>
      </c>
      <c r="B32" s="246"/>
      <c r="C32" s="246"/>
      <c r="D32" s="246"/>
      <c r="E32" s="247"/>
      <c r="F32" s="10">
        <v>25</v>
      </c>
      <c r="G32" s="5"/>
      <c r="H32" s="6"/>
      <c r="I32" s="129">
        <f t="shared" si="0"/>
        <v>0</v>
      </c>
      <c r="J32" s="5"/>
      <c r="K32" s="6"/>
      <c r="L32" s="129">
        <f t="shared" si="1"/>
        <v>0</v>
      </c>
    </row>
    <row r="33" spans="1:12">
      <c r="A33" s="245" t="s">
        <v>163</v>
      </c>
      <c r="B33" s="246"/>
      <c r="C33" s="246"/>
      <c r="D33" s="246"/>
      <c r="E33" s="247"/>
      <c r="F33" s="10">
        <v>26</v>
      </c>
      <c r="G33" s="130">
        <f>SUM(G34:G38)</f>
        <v>0</v>
      </c>
      <c r="H33" s="131">
        <f>SUM(H34:H38)</f>
        <v>0</v>
      </c>
      <c r="I33" s="129">
        <f t="shared" si="0"/>
        <v>0</v>
      </c>
      <c r="J33" s="130">
        <f>SUM(J34:J38)</f>
        <v>0</v>
      </c>
      <c r="K33" s="131">
        <f>SUM(K34:K38)</f>
        <v>0</v>
      </c>
      <c r="L33" s="129">
        <f t="shared" si="1"/>
        <v>0</v>
      </c>
    </row>
    <row r="34" spans="1:12">
      <c r="A34" s="245" t="s">
        <v>328</v>
      </c>
      <c r="B34" s="246"/>
      <c r="C34" s="246"/>
      <c r="D34" s="246"/>
      <c r="E34" s="247"/>
      <c r="F34" s="10">
        <v>27</v>
      </c>
      <c r="G34" s="5"/>
      <c r="H34" s="6"/>
      <c r="I34" s="129">
        <f t="shared" si="0"/>
        <v>0</v>
      </c>
      <c r="J34" s="5"/>
      <c r="K34" s="6"/>
      <c r="L34" s="129">
        <f t="shared" si="1"/>
        <v>0</v>
      </c>
    </row>
    <row r="35" spans="1:12" ht="24" customHeight="1">
      <c r="A35" s="245" t="s">
        <v>329</v>
      </c>
      <c r="B35" s="246"/>
      <c r="C35" s="246"/>
      <c r="D35" s="246"/>
      <c r="E35" s="247"/>
      <c r="F35" s="10">
        <v>28</v>
      </c>
      <c r="G35" s="5"/>
      <c r="H35" s="6"/>
      <c r="I35" s="129">
        <f t="shared" si="0"/>
        <v>0</v>
      </c>
      <c r="J35" s="5"/>
      <c r="K35" s="6"/>
      <c r="L35" s="129">
        <f t="shared" si="1"/>
        <v>0</v>
      </c>
    </row>
    <row r="36" spans="1:12">
      <c r="A36" s="245" t="s">
        <v>330</v>
      </c>
      <c r="B36" s="246"/>
      <c r="C36" s="246"/>
      <c r="D36" s="246"/>
      <c r="E36" s="247"/>
      <c r="F36" s="10">
        <v>29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5" t="s">
        <v>331</v>
      </c>
      <c r="B37" s="246"/>
      <c r="C37" s="246"/>
      <c r="D37" s="246"/>
      <c r="E37" s="247"/>
      <c r="F37" s="10">
        <v>30</v>
      </c>
      <c r="G37" s="5"/>
      <c r="H37" s="6"/>
      <c r="I37" s="129">
        <f t="shared" si="0"/>
        <v>0</v>
      </c>
      <c r="J37" s="5"/>
      <c r="K37" s="6"/>
      <c r="L37" s="129">
        <f t="shared" si="1"/>
        <v>0</v>
      </c>
    </row>
    <row r="38" spans="1:12">
      <c r="A38" s="245" t="s">
        <v>332</v>
      </c>
      <c r="B38" s="246"/>
      <c r="C38" s="246"/>
      <c r="D38" s="246"/>
      <c r="E38" s="247"/>
      <c r="F38" s="10">
        <v>31</v>
      </c>
      <c r="G38" s="5"/>
      <c r="H38" s="6"/>
      <c r="I38" s="129">
        <f t="shared" si="0"/>
        <v>0</v>
      </c>
      <c r="J38" s="5"/>
      <c r="K38" s="6"/>
      <c r="L38" s="129">
        <f t="shared" si="1"/>
        <v>0</v>
      </c>
    </row>
    <row r="39" spans="1:12">
      <c r="A39" s="245" t="s">
        <v>164</v>
      </c>
      <c r="B39" s="246"/>
      <c r="C39" s="246"/>
      <c r="D39" s="246"/>
      <c r="E39" s="247"/>
      <c r="F39" s="10">
        <v>32</v>
      </c>
      <c r="G39" s="130">
        <f>SUM(G40:G42)</f>
        <v>0</v>
      </c>
      <c r="H39" s="131">
        <f>SUM(H40:H42)</f>
        <v>438598292.80000001</v>
      </c>
      <c r="I39" s="129">
        <f>SUM(G39:H39)</f>
        <v>438598292.80000001</v>
      </c>
      <c r="J39" s="130">
        <f>SUM(J40:J42)</f>
        <v>0</v>
      </c>
      <c r="K39" s="131">
        <f>SUM(K40:K42)</f>
        <v>492151336.96000004</v>
      </c>
      <c r="L39" s="129">
        <f>SUM(J39:K39)</f>
        <v>492151336.96000004</v>
      </c>
    </row>
    <row r="40" spans="1:12">
      <c r="A40" s="245" t="s">
        <v>333</v>
      </c>
      <c r="B40" s="246"/>
      <c r="C40" s="246"/>
      <c r="D40" s="246"/>
      <c r="E40" s="247"/>
      <c r="F40" s="10">
        <v>33</v>
      </c>
      <c r="G40" s="5"/>
      <c r="H40" s="6">
        <v>29634223.789999999</v>
      </c>
      <c r="I40" s="129">
        <f t="shared" si="0"/>
        <v>29634223.789999999</v>
      </c>
      <c r="J40" s="5"/>
      <c r="K40" s="6">
        <v>30065648.989999998</v>
      </c>
      <c r="L40" s="129">
        <f t="shared" si="1"/>
        <v>30065648.989999998</v>
      </c>
    </row>
    <row r="41" spans="1:12">
      <c r="A41" s="245" t="s">
        <v>334</v>
      </c>
      <c r="B41" s="246"/>
      <c r="C41" s="246"/>
      <c r="D41" s="246"/>
      <c r="E41" s="247"/>
      <c r="F41" s="10">
        <v>34</v>
      </c>
      <c r="G41" s="5"/>
      <c r="H41" s="6">
        <v>408964069.00999999</v>
      </c>
      <c r="I41" s="129">
        <f t="shared" si="0"/>
        <v>408964069.00999999</v>
      </c>
      <c r="J41" s="5"/>
      <c r="K41" s="6">
        <v>462085687.97000003</v>
      </c>
      <c r="L41" s="129">
        <f t="shared" si="1"/>
        <v>462085687.97000003</v>
      </c>
    </row>
    <row r="42" spans="1:12">
      <c r="A42" s="245" t="s">
        <v>335</v>
      </c>
      <c r="B42" s="246"/>
      <c r="C42" s="246"/>
      <c r="D42" s="246"/>
      <c r="E42" s="247"/>
      <c r="F42" s="10">
        <v>35</v>
      </c>
      <c r="G42" s="5"/>
      <c r="H42" s="6"/>
      <c r="I42" s="129">
        <f t="shared" si="0"/>
        <v>0</v>
      </c>
      <c r="J42" s="5"/>
      <c r="K42" s="6"/>
      <c r="L42" s="129">
        <f t="shared" si="1"/>
        <v>0</v>
      </c>
    </row>
    <row r="43" spans="1:12" ht="24" customHeight="1">
      <c r="A43" s="239" t="s">
        <v>187</v>
      </c>
      <c r="B43" s="240"/>
      <c r="C43" s="240"/>
      <c r="D43" s="246"/>
      <c r="E43" s="247"/>
      <c r="F43" s="10">
        <v>36</v>
      </c>
      <c r="G43" s="5"/>
      <c r="H43" s="6"/>
      <c r="I43" s="129">
        <f t="shared" si="0"/>
        <v>0</v>
      </c>
      <c r="J43" s="5"/>
      <c r="K43" s="6"/>
      <c r="L43" s="129">
        <f t="shared" si="1"/>
        <v>0</v>
      </c>
    </row>
    <row r="44" spans="1:12" ht="24" customHeight="1">
      <c r="A44" s="239" t="s">
        <v>188</v>
      </c>
      <c r="B44" s="240"/>
      <c r="C44" s="240"/>
      <c r="D44" s="246"/>
      <c r="E44" s="247"/>
      <c r="F44" s="10">
        <v>37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39" t="s">
        <v>165</v>
      </c>
      <c r="B45" s="240"/>
      <c r="C45" s="240"/>
      <c r="D45" s="246"/>
      <c r="E45" s="247"/>
      <c r="F45" s="10">
        <v>38</v>
      </c>
      <c r="G45" s="130">
        <f>SUM(G46:G52)</f>
        <v>0</v>
      </c>
      <c r="H45" s="131">
        <f>SUM(H46:H52)</f>
        <v>12396706.16</v>
      </c>
      <c r="I45" s="129">
        <f t="shared" si="0"/>
        <v>12396706.16</v>
      </c>
      <c r="J45" s="130">
        <f>SUM(J46:J52)</f>
        <v>0</v>
      </c>
      <c r="K45" s="131">
        <f>SUM(K46:K52)</f>
        <v>14618219.379999999</v>
      </c>
      <c r="L45" s="129">
        <f t="shared" si="1"/>
        <v>14618219.379999999</v>
      </c>
    </row>
    <row r="46" spans="1:12">
      <c r="A46" s="245" t="s">
        <v>336</v>
      </c>
      <c r="B46" s="246"/>
      <c r="C46" s="246"/>
      <c r="D46" s="246"/>
      <c r="E46" s="247"/>
      <c r="F46" s="10">
        <v>39</v>
      </c>
      <c r="G46" s="5"/>
      <c r="H46" s="6">
        <v>3456740.14</v>
      </c>
      <c r="I46" s="129">
        <f t="shared" si="0"/>
        <v>3456740.14</v>
      </c>
      <c r="J46" s="5"/>
      <c r="K46" s="6">
        <v>3912429.93</v>
      </c>
      <c r="L46" s="129">
        <f t="shared" si="1"/>
        <v>3912429.93</v>
      </c>
    </row>
    <row r="47" spans="1:12">
      <c r="A47" s="245" t="s">
        <v>337</v>
      </c>
      <c r="B47" s="246"/>
      <c r="C47" s="246"/>
      <c r="D47" s="246"/>
      <c r="E47" s="247"/>
      <c r="F47" s="10">
        <v>40</v>
      </c>
      <c r="G47" s="5"/>
      <c r="H47" s="6"/>
      <c r="I47" s="129">
        <f t="shared" si="0"/>
        <v>0</v>
      </c>
      <c r="J47" s="5"/>
      <c r="K47" s="6"/>
      <c r="L47" s="129">
        <f t="shared" si="1"/>
        <v>0</v>
      </c>
    </row>
    <row r="48" spans="1:12">
      <c r="A48" s="245" t="s">
        <v>338</v>
      </c>
      <c r="B48" s="246"/>
      <c r="C48" s="246"/>
      <c r="D48" s="246"/>
      <c r="E48" s="247"/>
      <c r="F48" s="10">
        <v>41</v>
      </c>
      <c r="G48" s="5"/>
      <c r="H48" s="6">
        <v>8939966.0199999996</v>
      </c>
      <c r="I48" s="129">
        <f t="shared" si="0"/>
        <v>8939966.0199999996</v>
      </c>
      <c r="J48" s="5"/>
      <c r="K48" s="6">
        <v>10705789.449999999</v>
      </c>
      <c r="L48" s="129">
        <f t="shared" si="1"/>
        <v>10705789.449999999</v>
      </c>
    </row>
    <row r="49" spans="1:12" ht="21" customHeight="1">
      <c r="A49" s="245" t="s">
        <v>339</v>
      </c>
      <c r="B49" s="246"/>
      <c r="C49" s="246"/>
      <c r="D49" s="246"/>
      <c r="E49" s="247"/>
      <c r="F49" s="10">
        <v>42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>
      <c r="A50" s="245" t="s">
        <v>288</v>
      </c>
      <c r="B50" s="246"/>
      <c r="C50" s="246"/>
      <c r="D50" s="246"/>
      <c r="E50" s="247"/>
      <c r="F50" s="10">
        <v>43</v>
      </c>
      <c r="G50" s="5"/>
      <c r="H50" s="6"/>
      <c r="I50" s="129">
        <f t="shared" si="0"/>
        <v>0</v>
      </c>
      <c r="J50" s="5"/>
      <c r="K50" s="6"/>
      <c r="L50" s="129">
        <f t="shared" si="1"/>
        <v>0</v>
      </c>
    </row>
    <row r="51" spans="1:12">
      <c r="A51" s="245" t="s">
        <v>289</v>
      </c>
      <c r="B51" s="246"/>
      <c r="C51" s="246"/>
      <c r="D51" s="246"/>
      <c r="E51" s="247"/>
      <c r="F51" s="10">
        <v>44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 ht="21.75" customHeight="1">
      <c r="A52" s="245" t="s">
        <v>290</v>
      </c>
      <c r="B52" s="246"/>
      <c r="C52" s="246"/>
      <c r="D52" s="246"/>
      <c r="E52" s="247"/>
      <c r="F52" s="10">
        <v>45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39" t="s">
        <v>166</v>
      </c>
      <c r="B53" s="240"/>
      <c r="C53" s="240"/>
      <c r="D53" s="246"/>
      <c r="E53" s="247"/>
      <c r="F53" s="10">
        <v>46</v>
      </c>
      <c r="G53" s="130">
        <f>G54+G55</f>
        <v>0</v>
      </c>
      <c r="H53" s="131">
        <f>H54+H55</f>
        <v>12940859.77</v>
      </c>
      <c r="I53" s="129">
        <f t="shared" si="0"/>
        <v>12940859.77</v>
      </c>
      <c r="J53" s="130">
        <f>J54+J55</f>
        <v>0</v>
      </c>
      <c r="K53" s="131">
        <f>K54+K55</f>
        <v>15193453.390000001</v>
      </c>
      <c r="L53" s="129">
        <f t="shared" si="1"/>
        <v>15193453.390000001</v>
      </c>
    </row>
    <row r="54" spans="1:12">
      <c r="A54" s="245" t="s">
        <v>340</v>
      </c>
      <c r="B54" s="246"/>
      <c r="C54" s="246"/>
      <c r="D54" s="246"/>
      <c r="E54" s="247"/>
      <c r="F54" s="10">
        <v>47</v>
      </c>
      <c r="G54" s="5"/>
      <c r="H54" s="6">
        <v>12940859.77</v>
      </c>
      <c r="I54" s="129">
        <f t="shared" si="0"/>
        <v>12940859.77</v>
      </c>
      <c r="J54" s="5"/>
      <c r="K54" s="6">
        <v>15193453.390000001</v>
      </c>
      <c r="L54" s="129">
        <f t="shared" si="1"/>
        <v>15193453.390000001</v>
      </c>
    </row>
    <row r="55" spans="1:12">
      <c r="A55" s="245" t="s">
        <v>341</v>
      </c>
      <c r="B55" s="246"/>
      <c r="C55" s="246"/>
      <c r="D55" s="246"/>
      <c r="E55" s="247"/>
      <c r="F55" s="10">
        <v>48</v>
      </c>
      <c r="G55" s="5"/>
      <c r="H55" s="6"/>
      <c r="I55" s="129">
        <f t="shared" si="0"/>
        <v>0</v>
      </c>
      <c r="J55" s="5"/>
      <c r="K55" s="6"/>
      <c r="L55" s="129">
        <f t="shared" si="1"/>
        <v>0</v>
      </c>
    </row>
    <row r="56" spans="1:12">
      <c r="A56" s="239" t="s">
        <v>167</v>
      </c>
      <c r="B56" s="240"/>
      <c r="C56" s="240"/>
      <c r="D56" s="246"/>
      <c r="E56" s="247"/>
      <c r="F56" s="10">
        <v>49</v>
      </c>
      <c r="G56" s="130">
        <f>G57+G60+G61</f>
        <v>0</v>
      </c>
      <c r="H56" s="131">
        <f>H57+H60+H61</f>
        <v>148643997.74000001</v>
      </c>
      <c r="I56" s="129">
        <f t="shared" si="0"/>
        <v>148643997.74000001</v>
      </c>
      <c r="J56" s="130">
        <f>J57+J60+J61</f>
        <v>0</v>
      </c>
      <c r="K56" s="131">
        <f>K57+K60+K61</f>
        <v>176934811.08999997</v>
      </c>
      <c r="L56" s="129">
        <f t="shared" si="1"/>
        <v>176934811.08999997</v>
      </c>
    </row>
    <row r="57" spans="1:12">
      <c r="A57" s="239" t="s">
        <v>168</v>
      </c>
      <c r="B57" s="240"/>
      <c r="C57" s="240"/>
      <c r="D57" s="246"/>
      <c r="E57" s="247"/>
      <c r="F57" s="10">
        <v>50</v>
      </c>
      <c r="G57" s="130">
        <f>G58+G59</f>
        <v>0</v>
      </c>
      <c r="H57" s="131">
        <f>H58+H59</f>
        <v>73133991.189999998</v>
      </c>
      <c r="I57" s="129">
        <f>SUM(G57:H57)</f>
        <v>73133991.189999998</v>
      </c>
      <c r="J57" s="130">
        <f>J58+J59</f>
        <v>0</v>
      </c>
      <c r="K57" s="131">
        <f>K58+K59</f>
        <v>82239883.679999992</v>
      </c>
      <c r="L57" s="129">
        <f>SUM(J57:K57)</f>
        <v>82239883.679999992</v>
      </c>
    </row>
    <row r="58" spans="1:12">
      <c r="A58" s="245" t="s">
        <v>291</v>
      </c>
      <c r="B58" s="246"/>
      <c r="C58" s="246"/>
      <c r="D58" s="246"/>
      <c r="E58" s="247"/>
      <c r="F58" s="10">
        <v>51</v>
      </c>
      <c r="G58" s="5"/>
      <c r="H58" s="6">
        <v>70069825.269999996</v>
      </c>
      <c r="I58" s="129">
        <f t="shared" si="0"/>
        <v>70069825.269999996</v>
      </c>
      <c r="J58" s="5"/>
      <c r="K58" s="6">
        <v>80164740.579999998</v>
      </c>
      <c r="L58" s="129">
        <f t="shared" si="1"/>
        <v>80164740.579999998</v>
      </c>
    </row>
    <row r="59" spans="1:12">
      <c r="A59" s="245" t="s">
        <v>274</v>
      </c>
      <c r="B59" s="246"/>
      <c r="C59" s="246"/>
      <c r="D59" s="246"/>
      <c r="E59" s="247"/>
      <c r="F59" s="10">
        <v>52</v>
      </c>
      <c r="G59" s="5"/>
      <c r="H59" s="6">
        <v>3064165.92</v>
      </c>
      <c r="I59" s="129">
        <f t="shared" si="0"/>
        <v>3064165.92</v>
      </c>
      <c r="J59" s="5"/>
      <c r="K59" s="6">
        <v>2075143.1</v>
      </c>
      <c r="L59" s="129">
        <f t="shared" si="1"/>
        <v>2075143.1</v>
      </c>
    </row>
    <row r="60" spans="1:12">
      <c r="A60" s="239" t="s">
        <v>275</v>
      </c>
      <c r="B60" s="240"/>
      <c r="C60" s="240"/>
      <c r="D60" s="246"/>
      <c r="E60" s="247"/>
      <c r="F60" s="10">
        <v>53</v>
      </c>
      <c r="G60" s="5"/>
      <c r="H60" s="6">
        <v>1374367.29</v>
      </c>
      <c r="I60" s="129">
        <f t="shared" si="0"/>
        <v>1374367.29</v>
      </c>
      <c r="J60" s="5"/>
      <c r="K60" s="6">
        <v>248051.81</v>
      </c>
      <c r="L60" s="129">
        <f t="shared" si="1"/>
        <v>248051.81</v>
      </c>
    </row>
    <row r="61" spans="1:12">
      <c r="A61" s="239" t="s">
        <v>169</v>
      </c>
      <c r="B61" s="240"/>
      <c r="C61" s="240"/>
      <c r="D61" s="246"/>
      <c r="E61" s="247"/>
      <c r="F61" s="10">
        <v>54</v>
      </c>
      <c r="G61" s="130">
        <f>SUM(G62:G64)</f>
        <v>0</v>
      </c>
      <c r="H61" s="131">
        <f>SUM(H62:H64)</f>
        <v>74135639.25999999</v>
      </c>
      <c r="I61" s="129">
        <f t="shared" si="0"/>
        <v>74135639.25999999</v>
      </c>
      <c r="J61" s="130">
        <f>SUM(J62:J64)</f>
        <v>0</v>
      </c>
      <c r="K61" s="131">
        <f>SUM(K62:K64)</f>
        <v>94446875.599999994</v>
      </c>
      <c r="L61" s="129">
        <f t="shared" si="1"/>
        <v>94446875.599999994</v>
      </c>
    </row>
    <row r="62" spans="1:12">
      <c r="A62" s="245" t="s">
        <v>285</v>
      </c>
      <c r="B62" s="246"/>
      <c r="C62" s="246"/>
      <c r="D62" s="246"/>
      <c r="E62" s="247"/>
      <c r="F62" s="10">
        <v>55</v>
      </c>
      <c r="G62" s="5"/>
      <c r="H62" s="6">
        <v>41246156.509999998</v>
      </c>
      <c r="I62" s="129">
        <f t="shared" si="0"/>
        <v>41246156.509999998</v>
      </c>
      <c r="J62" s="5"/>
      <c r="K62" s="6">
        <v>42576146.240000002</v>
      </c>
      <c r="L62" s="129">
        <f t="shared" si="1"/>
        <v>42576146.240000002</v>
      </c>
    </row>
    <row r="63" spans="1:12">
      <c r="A63" s="245" t="s">
        <v>286</v>
      </c>
      <c r="B63" s="246"/>
      <c r="C63" s="246"/>
      <c r="D63" s="246"/>
      <c r="E63" s="247"/>
      <c r="F63" s="10">
        <v>56</v>
      </c>
      <c r="G63" s="5"/>
      <c r="H63" s="6">
        <v>3519445.67</v>
      </c>
      <c r="I63" s="129">
        <f t="shared" si="0"/>
        <v>3519445.67</v>
      </c>
      <c r="J63" s="5"/>
      <c r="K63" s="6">
        <v>17567675.670000002</v>
      </c>
      <c r="L63" s="129">
        <f t="shared" si="1"/>
        <v>17567675.670000002</v>
      </c>
    </row>
    <row r="64" spans="1:12">
      <c r="A64" s="245" t="s">
        <v>342</v>
      </c>
      <c r="B64" s="246"/>
      <c r="C64" s="246"/>
      <c r="D64" s="246"/>
      <c r="E64" s="247"/>
      <c r="F64" s="10">
        <v>57</v>
      </c>
      <c r="G64" s="5"/>
      <c r="H64" s="6">
        <v>29370037.079999998</v>
      </c>
      <c r="I64" s="129">
        <f t="shared" si="0"/>
        <v>29370037.079999998</v>
      </c>
      <c r="J64" s="5"/>
      <c r="K64" s="6">
        <v>34303053.689999998</v>
      </c>
      <c r="L64" s="129">
        <f t="shared" si="1"/>
        <v>34303053.689999998</v>
      </c>
    </row>
    <row r="65" spans="1:12">
      <c r="A65" s="239" t="s">
        <v>170</v>
      </c>
      <c r="B65" s="240"/>
      <c r="C65" s="240"/>
      <c r="D65" s="246"/>
      <c r="E65" s="247"/>
      <c r="F65" s="10">
        <v>58</v>
      </c>
      <c r="G65" s="130">
        <f>G66+G70+G71</f>
        <v>0</v>
      </c>
      <c r="H65" s="131">
        <f>H66+H70+H71</f>
        <v>11076605.090000002</v>
      </c>
      <c r="I65" s="129">
        <f t="shared" si="0"/>
        <v>11076605.090000002</v>
      </c>
      <c r="J65" s="130">
        <f>J66+J70+J71</f>
        <v>0</v>
      </c>
      <c r="K65" s="131">
        <f>K66+K70+K71</f>
        <v>14765538.279999999</v>
      </c>
      <c r="L65" s="129">
        <f t="shared" si="1"/>
        <v>14765538.279999999</v>
      </c>
    </row>
    <row r="66" spans="1:12">
      <c r="A66" s="239" t="s">
        <v>171</v>
      </c>
      <c r="B66" s="240"/>
      <c r="C66" s="240"/>
      <c r="D66" s="246"/>
      <c r="E66" s="247"/>
      <c r="F66" s="10">
        <v>59</v>
      </c>
      <c r="G66" s="130">
        <f>SUM(G67:G69)</f>
        <v>0</v>
      </c>
      <c r="H66" s="131">
        <f>SUM(H67:H69)</f>
        <v>11068740.790000001</v>
      </c>
      <c r="I66" s="129">
        <f t="shared" si="0"/>
        <v>11068740.790000001</v>
      </c>
      <c r="J66" s="130">
        <f>SUM(J67:J69)</f>
        <v>0</v>
      </c>
      <c r="K66" s="131">
        <f>SUM(K67:K69)</f>
        <v>14764111.289999999</v>
      </c>
      <c r="L66" s="129">
        <f t="shared" si="1"/>
        <v>14764111.289999999</v>
      </c>
    </row>
    <row r="67" spans="1:12">
      <c r="A67" s="245" t="s">
        <v>343</v>
      </c>
      <c r="B67" s="246"/>
      <c r="C67" s="246"/>
      <c r="D67" s="246"/>
      <c r="E67" s="247"/>
      <c r="F67" s="10">
        <v>60</v>
      </c>
      <c r="G67" s="5"/>
      <c r="H67" s="6">
        <v>10950754.73</v>
      </c>
      <c r="I67" s="129">
        <f t="shared" si="0"/>
        <v>10950754.73</v>
      </c>
      <c r="J67" s="5"/>
      <c r="K67" s="6">
        <v>14640457.959999999</v>
      </c>
      <c r="L67" s="129">
        <f t="shared" si="1"/>
        <v>14640457.959999999</v>
      </c>
    </row>
    <row r="68" spans="1:12">
      <c r="A68" s="245" t="s">
        <v>344</v>
      </c>
      <c r="B68" s="246"/>
      <c r="C68" s="246"/>
      <c r="D68" s="246"/>
      <c r="E68" s="247"/>
      <c r="F68" s="10">
        <v>61</v>
      </c>
      <c r="G68" s="5"/>
      <c r="H68" s="6"/>
      <c r="I68" s="129">
        <f t="shared" si="0"/>
        <v>0</v>
      </c>
      <c r="J68" s="5"/>
      <c r="K68" s="6"/>
      <c r="L68" s="129">
        <f t="shared" si="1"/>
        <v>0</v>
      </c>
    </row>
    <row r="69" spans="1:12">
      <c r="A69" s="245" t="s">
        <v>345</v>
      </c>
      <c r="B69" s="246"/>
      <c r="C69" s="246"/>
      <c r="D69" s="246"/>
      <c r="E69" s="247"/>
      <c r="F69" s="10">
        <v>62</v>
      </c>
      <c r="G69" s="5"/>
      <c r="H69" s="6">
        <v>117986.06</v>
      </c>
      <c r="I69" s="129">
        <f t="shared" si="0"/>
        <v>117986.06</v>
      </c>
      <c r="J69" s="5"/>
      <c r="K69" s="6">
        <v>123653.33</v>
      </c>
      <c r="L69" s="129">
        <f t="shared" si="1"/>
        <v>123653.33</v>
      </c>
    </row>
    <row r="70" spans="1:12">
      <c r="A70" s="239" t="s">
        <v>346</v>
      </c>
      <c r="B70" s="240"/>
      <c r="C70" s="240"/>
      <c r="D70" s="246"/>
      <c r="E70" s="247"/>
      <c r="F70" s="10">
        <v>63</v>
      </c>
      <c r="G70" s="5"/>
      <c r="H70" s="6"/>
      <c r="I70" s="129">
        <f t="shared" si="0"/>
        <v>0</v>
      </c>
      <c r="J70" s="5"/>
      <c r="K70" s="6"/>
      <c r="L70" s="129">
        <f t="shared" si="1"/>
        <v>0</v>
      </c>
    </row>
    <row r="71" spans="1:12">
      <c r="A71" s="239" t="s">
        <v>347</v>
      </c>
      <c r="B71" s="240"/>
      <c r="C71" s="240"/>
      <c r="D71" s="246"/>
      <c r="E71" s="247"/>
      <c r="F71" s="10">
        <v>64</v>
      </c>
      <c r="G71" s="5"/>
      <c r="H71" s="6">
        <v>7864.3</v>
      </c>
      <c r="I71" s="129">
        <f t="shared" si="0"/>
        <v>7864.3</v>
      </c>
      <c r="J71" s="5"/>
      <c r="K71" s="6">
        <v>1426.99</v>
      </c>
      <c r="L71" s="129">
        <f t="shared" si="1"/>
        <v>1426.99</v>
      </c>
    </row>
    <row r="72" spans="1:12" ht="24.75" customHeight="1">
      <c r="A72" s="239" t="s">
        <v>172</v>
      </c>
      <c r="B72" s="240"/>
      <c r="C72" s="240"/>
      <c r="D72" s="246"/>
      <c r="E72" s="247"/>
      <c r="F72" s="10">
        <v>65</v>
      </c>
      <c r="G72" s="130">
        <f>SUM(G73:G75)</f>
        <v>0</v>
      </c>
      <c r="H72" s="131">
        <f>SUM(H73:H75)</f>
        <v>7054548.2299999995</v>
      </c>
      <c r="I72" s="129">
        <f t="shared" si="0"/>
        <v>7054548.2299999995</v>
      </c>
      <c r="J72" s="130">
        <f>SUM(J73:J75)</f>
        <v>0</v>
      </c>
      <c r="K72" s="131">
        <f>SUM(K73:K75)</f>
        <v>13389543.209999999</v>
      </c>
      <c r="L72" s="129">
        <f t="shared" si="1"/>
        <v>13389543.209999999</v>
      </c>
    </row>
    <row r="73" spans="1:12">
      <c r="A73" s="245" t="s">
        <v>348</v>
      </c>
      <c r="B73" s="246"/>
      <c r="C73" s="246"/>
      <c r="D73" s="246"/>
      <c r="E73" s="247"/>
      <c r="F73" s="10">
        <v>66</v>
      </c>
      <c r="G73" s="5"/>
      <c r="H73" s="6">
        <v>351081.13</v>
      </c>
      <c r="I73" s="129">
        <f>SUM(G73:H73)</f>
        <v>351081.13</v>
      </c>
      <c r="J73" s="5"/>
      <c r="K73" s="6">
        <v>282646.18</v>
      </c>
      <c r="L73" s="129">
        <f>SUM(J73:K73)</f>
        <v>282646.18</v>
      </c>
    </row>
    <row r="74" spans="1:12">
      <c r="A74" s="245" t="s">
        <v>349</v>
      </c>
      <c r="B74" s="246"/>
      <c r="C74" s="246"/>
      <c r="D74" s="246"/>
      <c r="E74" s="247"/>
      <c r="F74" s="10">
        <v>67</v>
      </c>
      <c r="G74" s="5"/>
      <c r="H74" s="6"/>
      <c r="I74" s="129">
        <f>SUM(G74:H74)</f>
        <v>0</v>
      </c>
      <c r="J74" s="5"/>
      <c r="K74" s="6"/>
      <c r="L74" s="129">
        <f>SUM(J74:K74)</f>
        <v>0</v>
      </c>
    </row>
    <row r="75" spans="1:12">
      <c r="A75" s="245" t="s">
        <v>363</v>
      </c>
      <c r="B75" s="246"/>
      <c r="C75" s="246"/>
      <c r="D75" s="246"/>
      <c r="E75" s="247"/>
      <c r="F75" s="10">
        <v>68</v>
      </c>
      <c r="G75" s="5"/>
      <c r="H75" s="6">
        <v>6703467.0999999996</v>
      </c>
      <c r="I75" s="129">
        <f>SUM(G75:H75)</f>
        <v>6703467.0999999996</v>
      </c>
      <c r="J75" s="5"/>
      <c r="K75" s="6">
        <v>13106897.029999999</v>
      </c>
      <c r="L75" s="129">
        <f>SUM(J75:K75)</f>
        <v>13106897.029999999</v>
      </c>
    </row>
    <row r="76" spans="1:12">
      <c r="A76" s="239" t="s">
        <v>173</v>
      </c>
      <c r="B76" s="240"/>
      <c r="C76" s="240"/>
      <c r="D76" s="246"/>
      <c r="E76" s="247"/>
      <c r="F76" s="10">
        <v>69</v>
      </c>
      <c r="G76" s="130">
        <f>G8+G11+G14+G18+G44+G45+G53+G56+G65+G72</f>
        <v>0</v>
      </c>
      <c r="H76" s="131">
        <f>H8+H11+H14+H18+H44+H45+H53+H56+H65+H72</f>
        <v>1939104895.1499999</v>
      </c>
      <c r="I76" s="129">
        <f>SUM(G76:H76)</f>
        <v>1939104895.1499999</v>
      </c>
      <c r="J76" s="130">
        <f>J8+J11+J14+J18+J44+J45+J53+J56+J65+J72</f>
        <v>0</v>
      </c>
      <c r="K76" s="131">
        <f>K8+K11+K14+K18+K44+K45+K53+K56+K65+K72</f>
        <v>2061875398.0900002</v>
      </c>
      <c r="L76" s="129">
        <f>SUM(J76:K76)</f>
        <v>2061875398.0900002</v>
      </c>
    </row>
    <row r="77" spans="1:12">
      <c r="A77" s="242" t="s">
        <v>33</v>
      </c>
      <c r="B77" s="243"/>
      <c r="C77" s="243"/>
      <c r="D77" s="248"/>
      <c r="E77" s="255"/>
      <c r="F77" s="11">
        <v>70</v>
      </c>
      <c r="G77" s="7"/>
      <c r="H77" s="8">
        <v>37195748.270000003</v>
      </c>
      <c r="I77" s="132">
        <f>SUM(G77:H77)</f>
        <v>37195748.270000003</v>
      </c>
      <c r="J77" s="7"/>
      <c r="K77" s="8">
        <v>140034835.05000001</v>
      </c>
      <c r="L77" s="132">
        <f>SUM(J77:K77)</f>
        <v>140034835.05000001</v>
      </c>
    </row>
    <row r="78" spans="1:12">
      <c r="A78" s="256" t="s">
        <v>222</v>
      </c>
      <c r="B78" s="257"/>
      <c r="C78" s="257"/>
      <c r="D78" s="257"/>
      <c r="E78" s="257"/>
      <c r="F78" s="257"/>
      <c r="G78" s="257"/>
      <c r="H78" s="257"/>
      <c r="I78" s="257"/>
      <c r="J78" s="257"/>
      <c r="K78" s="257"/>
      <c r="L78" s="258"/>
    </row>
    <row r="79" spans="1:12">
      <c r="A79" s="253" t="s">
        <v>174</v>
      </c>
      <c r="B79" s="259"/>
      <c r="C79" s="259"/>
      <c r="D79" s="254"/>
      <c r="E79" s="260"/>
      <c r="F79" s="9">
        <v>71</v>
      </c>
      <c r="G79" s="126">
        <f>G80+G84+G85+G89+G93+G96</f>
        <v>0</v>
      </c>
      <c r="H79" s="127">
        <f>H80+H84+H85+H89+H93+H96</f>
        <v>927307179.36999989</v>
      </c>
      <c r="I79" s="128">
        <f>SUM(G79:H79)</f>
        <v>927307179.36999989</v>
      </c>
      <c r="J79" s="126">
        <f>J80+J84+J85+J89+J93+J96</f>
        <v>0</v>
      </c>
      <c r="K79" s="127">
        <f>K80+K84+K85+K89+K93+K96</f>
        <v>992532076.41000009</v>
      </c>
      <c r="L79" s="128">
        <f>SUM(J79:K79)</f>
        <v>992532076.41000009</v>
      </c>
    </row>
    <row r="80" spans="1:12">
      <c r="A80" s="239" t="s">
        <v>175</v>
      </c>
      <c r="B80" s="240"/>
      <c r="C80" s="240"/>
      <c r="D80" s="246"/>
      <c r="E80" s="247"/>
      <c r="F80" s="10">
        <v>72</v>
      </c>
      <c r="G80" s="130">
        <f>SUM(G81:G83)</f>
        <v>0</v>
      </c>
      <c r="H80" s="131">
        <f>SUM(H81:H83)</f>
        <v>50000000</v>
      </c>
      <c r="I80" s="129">
        <f t="shared" ref="I80:I128" si="2">SUM(G80:H80)</f>
        <v>50000000</v>
      </c>
      <c r="J80" s="130">
        <f>SUM(J81:J83)</f>
        <v>0</v>
      </c>
      <c r="K80" s="131">
        <f>SUM(K81:K83)</f>
        <v>50000000</v>
      </c>
      <c r="L80" s="129">
        <f t="shared" ref="L80:L128" si="3">SUM(J80:K80)</f>
        <v>50000000</v>
      </c>
    </row>
    <row r="81" spans="1:12">
      <c r="A81" s="245" t="s">
        <v>34</v>
      </c>
      <c r="B81" s="246"/>
      <c r="C81" s="246"/>
      <c r="D81" s="246"/>
      <c r="E81" s="247"/>
      <c r="F81" s="10">
        <v>73</v>
      </c>
      <c r="G81" s="5"/>
      <c r="H81" s="6">
        <v>50000000</v>
      </c>
      <c r="I81" s="129">
        <f t="shared" si="2"/>
        <v>50000000</v>
      </c>
      <c r="J81" s="5"/>
      <c r="K81" s="6">
        <v>50000000</v>
      </c>
      <c r="L81" s="129">
        <f t="shared" si="3"/>
        <v>50000000</v>
      </c>
    </row>
    <row r="82" spans="1:12">
      <c r="A82" s="245" t="s">
        <v>35</v>
      </c>
      <c r="B82" s="246"/>
      <c r="C82" s="246"/>
      <c r="D82" s="246"/>
      <c r="E82" s="247"/>
      <c r="F82" s="10">
        <v>74</v>
      </c>
      <c r="G82" s="5"/>
      <c r="H82" s="6"/>
      <c r="I82" s="129">
        <f t="shared" si="2"/>
        <v>0</v>
      </c>
      <c r="J82" s="5"/>
      <c r="K82" s="6"/>
      <c r="L82" s="129">
        <f t="shared" si="3"/>
        <v>0</v>
      </c>
    </row>
    <row r="83" spans="1:12">
      <c r="A83" s="245" t="s">
        <v>36</v>
      </c>
      <c r="B83" s="246"/>
      <c r="C83" s="246"/>
      <c r="D83" s="246"/>
      <c r="E83" s="247"/>
      <c r="F83" s="10">
        <v>75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>
      <c r="A84" s="239" t="s">
        <v>37</v>
      </c>
      <c r="B84" s="240"/>
      <c r="C84" s="240"/>
      <c r="D84" s="246"/>
      <c r="E84" s="247"/>
      <c r="F84" s="10">
        <v>76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>
      <c r="A85" s="239" t="s">
        <v>176</v>
      </c>
      <c r="B85" s="240"/>
      <c r="C85" s="240"/>
      <c r="D85" s="246"/>
      <c r="E85" s="247"/>
      <c r="F85" s="10">
        <v>77</v>
      </c>
      <c r="G85" s="130">
        <f>SUM(G86:G88)</f>
        <v>0</v>
      </c>
      <c r="H85" s="131">
        <f>SUM(H86:H88)</f>
        <v>352460083.38</v>
      </c>
      <c r="I85" s="129">
        <f t="shared" si="2"/>
        <v>352460083.38</v>
      </c>
      <c r="J85" s="130">
        <f>SUM(J86:J88)</f>
        <v>0</v>
      </c>
      <c r="K85" s="131">
        <f>SUM(K86:K88)</f>
        <v>368014922.86000001</v>
      </c>
      <c r="L85" s="129">
        <f t="shared" si="3"/>
        <v>368014922.86000001</v>
      </c>
    </row>
    <row r="86" spans="1:12">
      <c r="A86" s="245" t="s">
        <v>38</v>
      </c>
      <c r="B86" s="246"/>
      <c r="C86" s="246"/>
      <c r="D86" s="246"/>
      <c r="E86" s="247"/>
      <c r="F86" s="10">
        <v>78</v>
      </c>
      <c r="G86" s="5"/>
      <c r="H86" s="6">
        <v>280130368.31</v>
      </c>
      <c r="I86" s="129">
        <f t="shared" si="2"/>
        <v>280130368.31</v>
      </c>
      <c r="J86" s="5"/>
      <c r="K86" s="6">
        <v>280214543.85000002</v>
      </c>
      <c r="L86" s="129">
        <f t="shared" si="3"/>
        <v>280214543.85000002</v>
      </c>
    </row>
    <row r="87" spans="1:12">
      <c r="A87" s="245" t="s">
        <v>39</v>
      </c>
      <c r="B87" s="246"/>
      <c r="C87" s="246"/>
      <c r="D87" s="246"/>
      <c r="E87" s="247"/>
      <c r="F87" s="10">
        <v>79</v>
      </c>
      <c r="G87" s="5"/>
      <c r="H87" s="6">
        <v>72329715.069999993</v>
      </c>
      <c r="I87" s="129">
        <f t="shared" si="2"/>
        <v>72329715.069999993</v>
      </c>
      <c r="J87" s="5"/>
      <c r="K87" s="6">
        <v>87800379.010000005</v>
      </c>
      <c r="L87" s="129">
        <f t="shared" si="3"/>
        <v>87800379.010000005</v>
      </c>
    </row>
    <row r="88" spans="1:12">
      <c r="A88" s="245" t="s">
        <v>40</v>
      </c>
      <c r="B88" s="246"/>
      <c r="C88" s="246"/>
      <c r="D88" s="246"/>
      <c r="E88" s="247"/>
      <c r="F88" s="10">
        <v>80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>
      <c r="A89" s="239" t="s">
        <v>177</v>
      </c>
      <c r="B89" s="240"/>
      <c r="C89" s="240"/>
      <c r="D89" s="246"/>
      <c r="E89" s="247"/>
      <c r="F89" s="10">
        <v>81</v>
      </c>
      <c r="G89" s="130">
        <f>SUM(G90:G92)</f>
        <v>0</v>
      </c>
      <c r="H89" s="131">
        <f>SUM(H90:H92)</f>
        <v>138761535.25999999</v>
      </c>
      <c r="I89" s="129">
        <f t="shared" si="2"/>
        <v>138761535.25999999</v>
      </c>
      <c r="J89" s="130">
        <f>SUM(J90:J92)</f>
        <v>0</v>
      </c>
      <c r="K89" s="131">
        <f>SUM(K90:K92)</f>
        <v>138761535.25999999</v>
      </c>
      <c r="L89" s="129">
        <f t="shared" si="3"/>
        <v>138761535.25999999</v>
      </c>
    </row>
    <row r="90" spans="1:12">
      <c r="A90" s="245" t="s">
        <v>41</v>
      </c>
      <c r="B90" s="246"/>
      <c r="C90" s="246"/>
      <c r="D90" s="246"/>
      <c r="E90" s="247"/>
      <c r="F90" s="10">
        <v>82</v>
      </c>
      <c r="G90" s="5"/>
      <c r="H90" s="6">
        <v>91154569.280000001</v>
      </c>
      <c r="I90" s="129">
        <f t="shared" si="2"/>
        <v>91154569.280000001</v>
      </c>
      <c r="J90" s="5"/>
      <c r="K90" s="6">
        <v>91154569.280000001</v>
      </c>
      <c r="L90" s="129">
        <f t="shared" si="3"/>
        <v>91154569.280000001</v>
      </c>
    </row>
    <row r="91" spans="1:12">
      <c r="A91" s="245" t="s">
        <v>42</v>
      </c>
      <c r="B91" s="246"/>
      <c r="C91" s="246"/>
      <c r="D91" s="246"/>
      <c r="E91" s="247"/>
      <c r="F91" s="10">
        <v>83</v>
      </c>
      <c r="G91" s="5"/>
      <c r="H91" s="6"/>
      <c r="I91" s="129">
        <f t="shared" si="2"/>
        <v>0</v>
      </c>
      <c r="J91" s="5"/>
      <c r="K91" s="6"/>
      <c r="L91" s="129">
        <f t="shared" si="3"/>
        <v>0</v>
      </c>
    </row>
    <row r="92" spans="1:12">
      <c r="A92" s="245" t="s">
        <v>43</v>
      </c>
      <c r="B92" s="246"/>
      <c r="C92" s="246"/>
      <c r="D92" s="246"/>
      <c r="E92" s="247"/>
      <c r="F92" s="10">
        <v>84</v>
      </c>
      <c r="G92" s="5"/>
      <c r="H92" s="6">
        <v>47606965.979999997</v>
      </c>
      <c r="I92" s="129">
        <f t="shared" si="2"/>
        <v>47606965.979999997</v>
      </c>
      <c r="J92" s="5"/>
      <c r="K92" s="6">
        <v>47606965.979999997</v>
      </c>
      <c r="L92" s="129">
        <f t="shared" si="3"/>
        <v>47606965.979999997</v>
      </c>
    </row>
    <row r="93" spans="1:12">
      <c r="A93" s="239" t="s">
        <v>178</v>
      </c>
      <c r="B93" s="240"/>
      <c r="C93" s="240"/>
      <c r="D93" s="246"/>
      <c r="E93" s="247"/>
      <c r="F93" s="10">
        <v>85</v>
      </c>
      <c r="G93" s="130">
        <f>SUM(G94:G95)</f>
        <v>0</v>
      </c>
      <c r="H93" s="131">
        <f>SUM(H94:H95)</f>
        <v>339907152.17000002</v>
      </c>
      <c r="I93" s="129">
        <f t="shared" si="2"/>
        <v>339907152.17000002</v>
      </c>
      <c r="J93" s="130">
        <f>SUM(J94:J95)</f>
        <v>0</v>
      </c>
      <c r="K93" s="131">
        <f>SUM(K94:K95)</f>
        <v>381907056.67000002</v>
      </c>
      <c r="L93" s="129">
        <f t="shared" si="3"/>
        <v>381907056.67000002</v>
      </c>
    </row>
    <row r="94" spans="1:12">
      <c r="A94" s="245" t="s">
        <v>4</v>
      </c>
      <c r="B94" s="246"/>
      <c r="C94" s="246"/>
      <c r="D94" s="246"/>
      <c r="E94" s="247"/>
      <c r="F94" s="10">
        <v>86</v>
      </c>
      <c r="G94" s="5"/>
      <c r="H94" s="6">
        <v>339907152.17000002</v>
      </c>
      <c r="I94" s="129">
        <f t="shared" si="2"/>
        <v>339907152.17000002</v>
      </c>
      <c r="J94" s="5"/>
      <c r="K94" s="6">
        <v>381907056.67000002</v>
      </c>
      <c r="L94" s="129">
        <f t="shared" si="3"/>
        <v>381907056.67000002</v>
      </c>
    </row>
    <row r="95" spans="1:12">
      <c r="A95" s="245" t="s">
        <v>233</v>
      </c>
      <c r="B95" s="246"/>
      <c r="C95" s="246"/>
      <c r="D95" s="246"/>
      <c r="E95" s="247"/>
      <c r="F95" s="10">
        <v>87</v>
      </c>
      <c r="G95" s="5"/>
      <c r="H95" s="6"/>
      <c r="I95" s="129">
        <f t="shared" si="2"/>
        <v>0</v>
      </c>
      <c r="J95" s="5"/>
      <c r="K95" s="6"/>
      <c r="L95" s="129">
        <f t="shared" si="3"/>
        <v>0</v>
      </c>
    </row>
    <row r="96" spans="1:12">
      <c r="A96" s="239" t="s">
        <v>179</v>
      </c>
      <c r="B96" s="240"/>
      <c r="C96" s="240"/>
      <c r="D96" s="246"/>
      <c r="E96" s="247"/>
      <c r="F96" s="10">
        <v>88</v>
      </c>
      <c r="G96" s="130">
        <f>SUM(G97:G98)</f>
        <v>0</v>
      </c>
      <c r="H96" s="131">
        <f>SUM(H97:H98)</f>
        <v>46178408.560000002</v>
      </c>
      <c r="I96" s="129">
        <f t="shared" si="2"/>
        <v>46178408.560000002</v>
      </c>
      <c r="J96" s="130">
        <f>SUM(J97:J98)</f>
        <v>0</v>
      </c>
      <c r="K96" s="131">
        <f>SUM(K97:K98)</f>
        <v>53848561.620000154</v>
      </c>
      <c r="L96" s="129">
        <f t="shared" si="3"/>
        <v>53848561.620000154</v>
      </c>
    </row>
    <row r="97" spans="1:12">
      <c r="A97" s="245" t="s">
        <v>234</v>
      </c>
      <c r="B97" s="246"/>
      <c r="C97" s="246"/>
      <c r="D97" s="246"/>
      <c r="E97" s="247"/>
      <c r="F97" s="10">
        <v>89</v>
      </c>
      <c r="G97" s="5"/>
      <c r="H97" s="6">
        <v>46178408.560000002</v>
      </c>
      <c r="I97" s="129">
        <f t="shared" si="2"/>
        <v>46178408.560000002</v>
      </c>
      <c r="J97" s="5"/>
      <c r="K97" s="6">
        <v>53848561.620000154</v>
      </c>
      <c r="L97" s="129">
        <f t="shared" si="3"/>
        <v>53848561.620000154</v>
      </c>
    </row>
    <row r="98" spans="1:12">
      <c r="A98" s="245" t="s">
        <v>292</v>
      </c>
      <c r="B98" s="246"/>
      <c r="C98" s="246"/>
      <c r="D98" s="246"/>
      <c r="E98" s="247"/>
      <c r="F98" s="10">
        <v>90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>
      <c r="A99" s="239" t="s">
        <v>293</v>
      </c>
      <c r="B99" s="240"/>
      <c r="C99" s="240"/>
      <c r="D99" s="246"/>
      <c r="E99" s="247"/>
      <c r="F99" s="10">
        <v>91</v>
      </c>
      <c r="G99" s="5"/>
      <c r="H99" s="6"/>
      <c r="I99" s="129">
        <f t="shared" si="2"/>
        <v>0</v>
      </c>
      <c r="J99" s="5"/>
      <c r="K99" s="6"/>
      <c r="L99" s="129">
        <f t="shared" si="3"/>
        <v>0</v>
      </c>
    </row>
    <row r="100" spans="1:12">
      <c r="A100" s="239" t="s">
        <v>180</v>
      </c>
      <c r="B100" s="240"/>
      <c r="C100" s="240"/>
      <c r="D100" s="246"/>
      <c r="E100" s="247"/>
      <c r="F100" s="10">
        <v>92</v>
      </c>
      <c r="G100" s="130">
        <f>SUM(G101:G106)</f>
        <v>0</v>
      </c>
      <c r="H100" s="131">
        <f>SUM(H101:H106)</f>
        <v>798240891.06000006</v>
      </c>
      <c r="I100" s="129">
        <f t="shared" si="2"/>
        <v>798240891.06000006</v>
      </c>
      <c r="J100" s="130">
        <f>SUM(J101:J106)</f>
        <v>0</v>
      </c>
      <c r="K100" s="131">
        <f>SUM(K101:K106)</f>
        <v>823240510.03000009</v>
      </c>
      <c r="L100" s="129">
        <f t="shared" si="3"/>
        <v>823240510.03000009</v>
      </c>
    </row>
    <row r="101" spans="1:12">
      <c r="A101" s="245" t="s">
        <v>235</v>
      </c>
      <c r="B101" s="246"/>
      <c r="C101" s="246"/>
      <c r="D101" s="246"/>
      <c r="E101" s="247"/>
      <c r="F101" s="10">
        <v>93</v>
      </c>
      <c r="G101" s="5"/>
      <c r="H101" s="6">
        <v>294507114.62</v>
      </c>
      <c r="I101" s="129">
        <f t="shared" si="2"/>
        <v>294507114.62</v>
      </c>
      <c r="J101" s="5"/>
      <c r="K101" s="6">
        <v>329201985.85000002</v>
      </c>
      <c r="L101" s="129">
        <f t="shared" si="3"/>
        <v>329201985.85000002</v>
      </c>
    </row>
    <row r="102" spans="1:12">
      <c r="A102" s="245" t="s">
        <v>236</v>
      </c>
      <c r="B102" s="246"/>
      <c r="C102" s="246"/>
      <c r="D102" s="246"/>
      <c r="E102" s="247"/>
      <c r="F102" s="10">
        <v>94</v>
      </c>
      <c r="G102" s="5"/>
      <c r="H102" s="6"/>
      <c r="I102" s="129">
        <f t="shared" si="2"/>
        <v>0</v>
      </c>
      <c r="J102" s="5"/>
      <c r="K102" s="6"/>
      <c r="L102" s="129">
        <f t="shared" si="3"/>
        <v>0</v>
      </c>
    </row>
    <row r="103" spans="1:12">
      <c r="A103" s="245" t="s">
        <v>237</v>
      </c>
      <c r="B103" s="246"/>
      <c r="C103" s="246"/>
      <c r="D103" s="246"/>
      <c r="E103" s="247"/>
      <c r="F103" s="10">
        <v>95</v>
      </c>
      <c r="G103" s="5"/>
      <c r="H103" s="6">
        <v>503063120.24000001</v>
      </c>
      <c r="I103" s="129">
        <f t="shared" si="2"/>
        <v>503063120.24000001</v>
      </c>
      <c r="J103" s="5"/>
      <c r="K103" s="6">
        <v>493396627.31999999</v>
      </c>
      <c r="L103" s="129">
        <f t="shared" si="3"/>
        <v>493396627.31999999</v>
      </c>
    </row>
    <row r="104" spans="1:12" ht="21.75" customHeight="1">
      <c r="A104" s="245" t="s">
        <v>195</v>
      </c>
      <c r="B104" s="246"/>
      <c r="C104" s="246"/>
      <c r="D104" s="246"/>
      <c r="E104" s="247"/>
      <c r="F104" s="10">
        <v>96</v>
      </c>
      <c r="G104" s="5"/>
      <c r="H104" s="6">
        <v>204342.09</v>
      </c>
      <c r="I104" s="129">
        <f t="shared" si="2"/>
        <v>204342.09</v>
      </c>
      <c r="J104" s="5"/>
      <c r="K104" s="6">
        <v>202143.9</v>
      </c>
      <c r="L104" s="129">
        <f t="shared" si="3"/>
        <v>202143.9</v>
      </c>
    </row>
    <row r="105" spans="1:12">
      <c r="A105" s="245" t="s">
        <v>294</v>
      </c>
      <c r="B105" s="246"/>
      <c r="C105" s="246"/>
      <c r="D105" s="246"/>
      <c r="E105" s="247"/>
      <c r="F105" s="10">
        <v>97</v>
      </c>
      <c r="G105" s="5"/>
      <c r="H105" s="6">
        <v>466314.11</v>
      </c>
      <c r="I105" s="129">
        <f t="shared" si="2"/>
        <v>466314.11</v>
      </c>
      <c r="J105" s="5"/>
      <c r="K105" s="6">
        <v>439752.96000000002</v>
      </c>
      <c r="L105" s="129">
        <f t="shared" si="3"/>
        <v>439752.96000000002</v>
      </c>
    </row>
    <row r="106" spans="1:12">
      <c r="A106" s="245" t="s">
        <v>295</v>
      </c>
      <c r="B106" s="246"/>
      <c r="C106" s="246"/>
      <c r="D106" s="246"/>
      <c r="E106" s="247"/>
      <c r="F106" s="10">
        <v>98</v>
      </c>
      <c r="G106" s="5"/>
      <c r="H106" s="6"/>
      <c r="I106" s="129">
        <f t="shared" si="2"/>
        <v>0</v>
      </c>
      <c r="J106" s="5"/>
      <c r="K106" s="6"/>
      <c r="L106" s="129">
        <f t="shared" si="3"/>
        <v>0</v>
      </c>
    </row>
    <row r="107" spans="1:12" ht="33" customHeight="1">
      <c r="A107" s="239" t="s">
        <v>296</v>
      </c>
      <c r="B107" s="240"/>
      <c r="C107" s="240"/>
      <c r="D107" s="246"/>
      <c r="E107" s="247"/>
      <c r="F107" s="10">
        <v>99</v>
      </c>
      <c r="G107" s="5"/>
      <c r="H107" s="6"/>
      <c r="I107" s="129">
        <f t="shared" si="2"/>
        <v>0</v>
      </c>
      <c r="J107" s="5"/>
      <c r="K107" s="6"/>
      <c r="L107" s="129">
        <f t="shared" si="3"/>
        <v>0</v>
      </c>
    </row>
    <row r="108" spans="1:12">
      <c r="A108" s="239" t="s">
        <v>181</v>
      </c>
      <c r="B108" s="240"/>
      <c r="C108" s="240"/>
      <c r="D108" s="246"/>
      <c r="E108" s="247"/>
      <c r="F108" s="10">
        <v>100</v>
      </c>
      <c r="G108" s="130">
        <f>SUM(G109:G110)</f>
        <v>0</v>
      </c>
      <c r="H108" s="131">
        <f>SUM(H109:H110)</f>
        <v>0</v>
      </c>
      <c r="I108" s="129">
        <f t="shared" si="2"/>
        <v>0</v>
      </c>
      <c r="J108" s="130">
        <f>SUM(J109:J110)</f>
        <v>0</v>
      </c>
      <c r="K108" s="131">
        <f>SUM(K109:K110)</f>
        <v>0</v>
      </c>
      <c r="L108" s="129">
        <f t="shared" si="3"/>
        <v>0</v>
      </c>
    </row>
    <row r="109" spans="1:12">
      <c r="A109" s="245" t="s">
        <v>238</v>
      </c>
      <c r="B109" s="246"/>
      <c r="C109" s="246"/>
      <c r="D109" s="246"/>
      <c r="E109" s="247"/>
      <c r="F109" s="10">
        <v>101</v>
      </c>
      <c r="G109" s="5"/>
      <c r="H109" s="6"/>
      <c r="I109" s="129">
        <f t="shared" si="2"/>
        <v>0</v>
      </c>
      <c r="J109" s="5"/>
      <c r="K109" s="6"/>
      <c r="L109" s="129">
        <f t="shared" si="3"/>
        <v>0</v>
      </c>
    </row>
    <row r="110" spans="1:12">
      <c r="A110" s="245" t="s">
        <v>239</v>
      </c>
      <c r="B110" s="246"/>
      <c r="C110" s="246"/>
      <c r="D110" s="246"/>
      <c r="E110" s="247"/>
      <c r="F110" s="10">
        <v>102</v>
      </c>
      <c r="G110" s="5"/>
      <c r="H110" s="6"/>
      <c r="I110" s="129">
        <f t="shared" si="2"/>
        <v>0</v>
      </c>
      <c r="J110" s="5"/>
      <c r="K110" s="6"/>
      <c r="L110" s="129">
        <f t="shared" si="3"/>
        <v>0</v>
      </c>
    </row>
    <row r="111" spans="1:12">
      <c r="A111" s="239" t="s">
        <v>182</v>
      </c>
      <c r="B111" s="240"/>
      <c r="C111" s="240"/>
      <c r="D111" s="246"/>
      <c r="E111" s="247"/>
      <c r="F111" s="10">
        <v>103</v>
      </c>
      <c r="G111" s="130">
        <f>SUM(G112:G113)</f>
        <v>0</v>
      </c>
      <c r="H111" s="131">
        <f>SUM(H112:H113)</f>
        <v>84219815.739999995</v>
      </c>
      <c r="I111" s="129">
        <f t="shared" si="2"/>
        <v>84219815.739999995</v>
      </c>
      <c r="J111" s="130">
        <f>SUM(J112:J113)</f>
        <v>0</v>
      </c>
      <c r="K111" s="131">
        <f>SUM(K112:K113)</f>
        <v>92128966.299999997</v>
      </c>
      <c r="L111" s="129">
        <f t="shared" si="3"/>
        <v>92128966.299999997</v>
      </c>
    </row>
    <row r="112" spans="1:12">
      <c r="A112" s="245" t="s">
        <v>240</v>
      </c>
      <c r="B112" s="246"/>
      <c r="C112" s="246"/>
      <c r="D112" s="246"/>
      <c r="E112" s="247"/>
      <c r="F112" s="10">
        <v>104</v>
      </c>
      <c r="G112" s="5"/>
      <c r="H112" s="6">
        <v>77363869.780000001</v>
      </c>
      <c r="I112" s="129">
        <f t="shared" si="2"/>
        <v>77363869.780000001</v>
      </c>
      <c r="J112" s="5"/>
      <c r="K112" s="6">
        <v>85378793.950000003</v>
      </c>
      <c r="L112" s="129">
        <f t="shared" si="3"/>
        <v>85378793.950000003</v>
      </c>
    </row>
    <row r="113" spans="1:14">
      <c r="A113" s="245" t="s">
        <v>241</v>
      </c>
      <c r="B113" s="246"/>
      <c r="C113" s="246"/>
      <c r="D113" s="246"/>
      <c r="E113" s="247"/>
      <c r="F113" s="10">
        <v>105</v>
      </c>
      <c r="G113" s="5"/>
      <c r="H113" s="6">
        <v>6855945.96</v>
      </c>
      <c r="I113" s="129">
        <f t="shared" si="2"/>
        <v>6855945.96</v>
      </c>
      <c r="J113" s="5"/>
      <c r="K113" s="6">
        <v>6750172.3499999996</v>
      </c>
      <c r="L113" s="129">
        <f t="shared" si="3"/>
        <v>6750172.3499999996</v>
      </c>
    </row>
    <row r="114" spans="1:14">
      <c r="A114" s="239" t="s">
        <v>297</v>
      </c>
      <c r="B114" s="240"/>
      <c r="C114" s="240"/>
      <c r="D114" s="246"/>
      <c r="E114" s="247"/>
      <c r="F114" s="10">
        <v>106</v>
      </c>
      <c r="G114" s="5"/>
      <c r="H114" s="6"/>
      <c r="I114" s="129">
        <f t="shared" si="2"/>
        <v>0</v>
      </c>
      <c r="J114" s="5"/>
      <c r="K114" s="6"/>
      <c r="L114" s="129">
        <f t="shared" si="3"/>
        <v>0</v>
      </c>
    </row>
    <row r="115" spans="1:14">
      <c r="A115" s="239" t="s">
        <v>183</v>
      </c>
      <c r="B115" s="240"/>
      <c r="C115" s="240"/>
      <c r="D115" s="246"/>
      <c r="E115" s="247"/>
      <c r="F115" s="10">
        <v>107</v>
      </c>
      <c r="G115" s="130">
        <f>SUM(G116:G118)</f>
        <v>0</v>
      </c>
      <c r="H115" s="131">
        <f>SUM(H116:H118)</f>
        <v>65582299.009999998</v>
      </c>
      <c r="I115" s="129">
        <f t="shared" si="2"/>
        <v>65582299.009999998</v>
      </c>
      <c r="J115" s="130">
        <f>SUM(J116:J118)</f>
        <v>0</v>
      </c>
      <c r="K115" s="131">
        <f>SUM(K116:K118)</f>
        <v>97358249.640000001</v>
      </c>
      <c r="L115" s="129">
        <f t="shared" si="3"/>
        <v>97358249.640000001</v>
      </c>
    </row>
    <row r="116" spans="1:14">
      <c r="A116" s="245" t="s">
        <v>223</v>
      </c>
      <c r="B116" s="246"/>
      <c r="C116" s="246"/>
      <c r="D116" s="246"/>
      <c r="E116" s="247"/>
      <c r="F116" s="10">
        <v>108</v>
      </c>
      <c r="G116" s="5"/>
      <c r="H116" s="6">
        <v>65208362.409999996</v>
      </c>
      <c r="I116" s="129">
        <f t="shared" si="2"/>
        <v>65208362.409999996</v>
      </c>
      <c r="J116" s="5"/>
      <c r="K116" s="6">
        <v>97237901.340000004</v>
      </c>
      <c r="L116" s="129">
        <f t="shared" si="3"/>
        <v>97237901.340000004</v>
      </c>
    </row>
    <row r="117" spans="1:14">
      <c r="A117" s="245" t="s">
        <v>224</v>
      </c>
      <c r="B117" s="246"/>
      <c r="C117" s="246"/>
      <c r="D117" s="246"/>
      <c r="E117" s="247"/>
      <c r="F117" s="10">
        <v>109</v>
      </c>
      <c r="G117" s="5"/>
      <c r="H117" s="6"/>
      <c r="I117" s="129">
        <f t="shared" si="2"/>
        <v>0</v>
      </c>
      <c r="J117" s="5"/>
      <c r="K117" s="6"/>
      <c r="L117" s="129">
        <f t="shared" si="3"/>
        <v>0</v>
      </c>
    </row>
    <row r="118" spans="1:14">
      <c r="A118" s="245" t="s">
        <v>225</v>
      </c>
      <c r="B118" s="246"/>
      <c r="C118" s="246"/>
      <c r="D118" s="246"/>
      <c r="E118" s="247"/>
      <c r="F118" s="10">
        <v>110</v>
      </c>
      <c r="G118" s="5"/>
      <c r="H118" s="6">
        <v>373936.6</v>
      </c>
      <c r="I118" s="129">
        <f t="shared" si="2"/>
        <v>373936.6</v>
      </c>
      <c r="J118" s="5"/>
      <c r="K118" s="6">
        <v>120348.3</v>
      </c>
      <c r="L118" s="129">
        <f t="shared" si="3"/>
        <v>120348.3</v>
      </c>
    </row>
    <row r="119" spans="1:14">
      <c r="A119" s="239" t="s">
        <v>184</v>
      </c>
      <c r="B119" s="240"/>
      <c r="C119" s="240"/>
      <c r="D119" s="246"/>
      <c r="E119" s="247"/>
      <c r="F119" s="10">
        <v>111</v>
      </c>
      <c r="G119" s="130">
        <f>SUM(G120:G123)</f>
        <v>0</v>
      </c>
      <c r="H119" s="131">
        <f>SUM(H120:H123)</f>
        <v>51292499.239999995</v>
      </c>
      <c r="I119" s="129">
        <f t="shared" si="2"/>
        <v>51292499.239999995</v>
      </c>
      <c r="J119" s="130">
        <f>SUM(J120:J123)</f>
        <v>0</v>
      </c>
      <c r="K119" s="131">
        <f>SUM(K120:K123)</f>
        <v>47973775.340000004</v>
      </c>
      <c r="L119" s="129">
        <f t="shared" si="3"/>
        <v>47973775.340000004</v>
      </c>
    </row>
    <row r="120" spans="1:14">
      <c r="A120" s="245" t="s">
        <v>226</v>
      </c>
      <c r="B120" s="246"/>
      <c r="C120" s="246"/>
      <c r="D120" s="246"/>
      <c r="E120" s="247"/>
      <c r="F120" s="10">
        <v>112</v>
      </c>
      <c r="G120" s="5"/>
      <c r="H120" s="6">
        <v>26265645.559999999</v>
      </c>
      <c r="I120" s="129">
        <f t="shared" si="2"/>
        <v>26265645.559999999</v>
      </c>
      <c r="J120" s="5"/>
      <c r="K120" s="6">
        <v>24259764.399999999</v>
      </c>
      <c r="L120" s="129">
        <f t="shared" si="3"/>
        <v>24259764.399999999</v>
      </c>
    </row>
    <row r="121" spans="1:14">
      <c r="A121" s="245" t="s">
        <v>227</v>
      </c>
      <c r="B121" s="246"/>
      <c r="C121" s="246"/>
      <c r="D121" s="246"/>
      <c r="E121" s="247"/>
      <c r="F121" s="10">
        <v>113</v>
      </c>
      <c r="G121" s="5"/>
      <c r="H121" s="6">
        <v>1725255.06</v>
      </c>
      <c r="I121" s="129">
        <f t="shared" si="2"/>
        <v>1725255.06</v>
      </c>
      <c r="J121" s="5"/>
      <c r="K121" s="6">
        <v>4022943.99</v>
      </c>
      <c r="L121" s="129">
        <f t="shared" si="3"/>
        <v>4022943.99</v>
      </c>
    </row>
    <row r="122" spans="1:14">
      <c r="A122" s="245" t="s">
        <v>228</v>
      </c>
      <c r="B122" s="246"/>
      <c r="C122" s="246"/>
      <c r="D122" s="246"/>
      <c r="E122" s="247"/>
      <c r="F122" s="10">
        <v>114</v>
      </c>
      <c r="G122" s="5"/>
      <c r="H122" s="6"/>
      <c r="I122" s="129">
        <f t="shared" si="2"/>
        <v>0</v>
      </c>
      <c r="J122" s="5"/>
      <c r="K122" s="6"/>
      <c r="L122" s="129">
        <f t="shared" si="3"/>
        <v>0</v>
      </c>
    </row>
    <row r="123" spans="1:14">
      <c r="A123" s="245" t="s">
        <v>229</v>
      </c>
      <c r="B123" s="246"/>
      <c r="C123" s="246"/>
      <c r="D123" s="246"/>
      <c r="E123" s="247"/>
      <c r="F123" s="10">
        <v>115</v>
      </c>
      <c r="G123" s="5"/>
      <c r="H123" s="6">
        <v>23301598.620000001</v>
      </c>
      <c r="I123" s="129">
        <f t="shared" si="2"/>
        <v>23301598.620000001</v>
      </c>
      <c r="J123" s="5"/>
      <c r="K123" s="6">
        <v>19691066.949999999</v>
      </c>
      <c r="L123" s="129">
        <f t="shared" si="3"/>
        <v>19691066.949999999</v>
      </c>
    </row>
    <row r="124" spans="1:14" ht="26.25" customHeight="1">
      <c r="A124" s="239" t="s">
        <v>185</v>
      </c>
      <c r="B124" s="240"/>
      <c r="C124" s="240"/>
      <c r="D124" s="246"/>
      <c r="E124" s="247"/>
      <c r="F124" s="10">
        <v>116</v>
      </c>
      <c r="G124" s="130">
        <f>SUM(G125:G126)</f>
        <v>0</v>
      </c>
      <c r="H124" s="131">
        <f>SUM(H125:H126)</f>
        <v>12462210.73</v>
      </c>
      <c r="I124" s="129">
        <f t="shared" si="2"/>
        <v>12462210.73</v>
      </c>
      <c r="J124" s="130">
        <f>SUM(J125:J126)</f>
        <v>0</v>
      </c>
      <c r="K124" s="131">
        <f>SUM(K125:K126)</f>
        <v>8641820.3699999992</v>
      </c>
      <c r="L124" s="129">
        <f t="shared" si="3"/>
        <v>8641820.3699999992</v>
      </c>
    </row>
    <row r="125" spans="1:14">
      <c r="A125" s="245" t="s">
        <v>230</v>
      </c>
      <c r="B125" s="246"/>
      <c r="C125" s="246"/>
      <c r="D125" s="246"/>
      <c r="E125" s="247"/>
      <c r="F125" s="10">
        <v>117</v>
      </c>
      <c r="G125" s="5"/>
      <c r="H125" s="6"/>
      <c r="I125" s="129">
        <f t="shared" si="2"/>
        <v>0</v>
      </c>
      <c r="J125" s="5"/>
      <c r="K125" s="6"/>
      <c r="L125" s="129">
        <f t="shared" si="3"/>
        <v>0</v>
      </c>
    </row>
    <row r="126" spans="1:14">
      <c r="A126" s="245" t="s">
        <v>231</v>
      </c>
      <c r="B126" s="246"/>
      <c r="C126" s="246"/>
      <c r="D126" s="246"/>
      <c r="E126" s="247"/>
      <c r="F126" s="10">
        <v>118</v>
      </c>
      <c r="G126" s="5"/>
      <c r="H126" s="6">
        <v>12462210.73</v>
      </c>
      <c r="I126" s="129">
        <f t="shared" si="2"/>
        <v>12462210.73</v>
      </c>
      <c r="J126" s="5"/>
      <c r="K126" s="6">
        <v>8641820.3699999992</v>
      </c>
      <c r="L126" s="129">
        <f t="shared" si="3"/>
        <v>8641820.3699999992</v>
      </c>
    </row>
    <row r="127" spans="1:14">
      <c r="A127" s="239" t="s">
        <v>186</v>
      </c>
      <c r="B127" s="240"/>
      <c r="C127" s="240"/>
      <c r="D127" s="246"/>
      <c r="E127" s="247"/>
      <c r="F127" s="10">
        <v>119</v>
      </c>
      <c r="G127" s="130">
        <f>G79+G99+G100+G107+G108+G111+G114+G115+G119+G124</f>
        <v>0</v>
      </c>
      <c r="H127" s="131">
        <f>H79+H99+H100+H107+H108+H111+H114+H115+H119+H124</f>
        <v>1939104895.1499999</v>
      </c>
      <c r="I127" s="129">
        <f t="shared" si="2"/>
        <v>1939104895.1499999</v>
      </c>
      <c r="J127" s="130">
        <f>J79+J99+J100+J107+J108+J111+J114+J115+J119+J124</f>
        <v>0</v>
      </c>
      <c r="K127" s="131">
        <f>K79+K99+K100+K107+K108+K111+K114+K115+K119+K124</f>
        <v>2061875398.0899999</v>
      </c>
      <c r="L127" s="129">
        <f t="shared" si="3"/>
        <v>2061875398.0899999</v>
      </c>
      <c r="M127" s="164"/>
      <c r="N127" s="164"/>
    </row>
    <row r="128" spans="1:14">
      <c r="A128" s="242" t="s">
        <v>33</v>
      </c>
      <c r="B128" s="243"/>
      <c r="C128" s="243"/>
      <c r="D128" s="248"/>
      <c r="E128" s="249"/>
      <c r="F128" s="12">
        <v>120</v>
      </c>
      <c r="G128" s="7"/>
      <c r="H128" s="8">
        <v>37195748.270000003</v>
      </c>
      <c r="I128" s="132">
        <f t="shared" si="2"/>
        <v>37195748.270000003</v>
      </c>
      <c r="J128" s="7"/>
      <c r="K128" s="8">
        <v>140034835.05000001</v>
      </c>
      <c r="L128" s="132">
        <f t="shared" si="3"/>
        <v>140034835.05000001</v>
      </c>
      <c r="M128" s="164"/>
    </row>
    <row r="129" spans="1:14">
      <c r="A129" s="250" t="s">
        <v>371</v>
      </c>
      <c r="B129" s="251"/>
      <c r="C129" s="251"/>
      <c r="D129" s="251"/>
      <c r="E129" s="251"/>
      <c r="F129" s="251"/>
      <c r="G129" s="251"/>
      <c r="H129" s="251"/>
      <c r="I129" s="251"/>
      <c r="J129" s="251"/>
      <c r="K129" s="251"/>
      <c r="L129" s="252"/>
      <c r="M129" s="164"/>
      <c r="N129" s="164"/>
    </row>
    <row r="130" spans="1:14">
      <c r="A130" s="253" t="s">
        <v>55</v>
      </c>
      <c r="B130" s="254"/>
      <c r="C130" s="254"/>
      <c r="D130" s="254"/>
      <c r="E130" s="254"/>
      <c r="F130" s="9">
        <v>121</v>
      </c>
      <c r="G130" s="126">
        <f>SUM(G131:G132)</f>
        <v>0</v>
      </c>
      <c r="H130" s="127">
        <f>SUM(H131:H132)</f>
        <v>927307179.36999989</v>
      </c>
      <c r="I130" s="128">
        <f>G130+H130</f>
        <v>927307179.36999989</v>
      </c>
      <c r="J130" s="126">
        <f>SUM(J131:J132)</f>
        <v>0</v>
      </c>
      <c r="K130" s="127">
        <f>SUM(K131:K132)</f>
        <v>992532076.41000009</v>
      </c>
      <c r="L130" s="128">
        <f>J130+K130</f>
        <v>992532076.41000009</v>
      </c>
      <c r="M130" s="164"/>
    </row>
    <row r="131" spans="1:14">
      <c r="A131" s="239" t="s">
        <v>96</v>
      </c>
      <c r="B131" s="240"/>
      <c r="C131" s="240"/>
      <c r="D131" s="240"/>
      <c r="E131" s="241"/>
      <c r="F131" s="10">
        <v>122</v>
      </c>
      <c r="G131" s="5"/>
      <c r="H131" s="6">
        <f>H79</f>
        <v>927307179.36999989</v>
      </c>
      <c r="I131" s="129">
        <f>G131+H131</f>
        <v>927307179.36999989</v>
      </c>
      <c r="J131" s="5"/>
      <c r="K131" s="162">
        <f>K79</f>
        <v>992532076.41000009</v>
      </c>
      <c r="L131" s="129">
        <f>J131+K131</f>
        <v>992532076.41000009</v>
      </c>
    </row>
    <row r="132" spans="1:14">
      <c r="A132" s="242" t="s">
        <v>97</v>
      </c>
      <c r="B132" s="243"/>
      <c r="C132" s="243"/>
      <c r="D132" s="243"/>
      <c r="E132" s="244"/>
      <c r="F132" s="11">
        <v>123</v>
      </c>
      <c r="G132" s="7"/>
      <c r="H132" s="8"/>
      <c r="I132" s="132">
        <f>G132+H132</f>
        <v>0</v>
      </c>
      <c r="J132" s="7"/>
      <c r="K132" s="8"/>
      <c r="L132" s="132">
        <f>J132+K132</f>
        <v>0</v>
      </c>
    </row>
    <row r="133" spans="1:14">
      <c r="A133" s="24" t="s">
        <v>372</v>
      </c>
      <c r="B133" s="1"/>
      <c r="C133" s="1"/>
      <c r="D133" s="1"/>
      <c r="E133" s="1"/>
      <c r="F133" s="1"/>
      <c r="G133" s="1"/>
      <c r="H133" s="2"/>
      <c r="I133" s="2"/>
      <c r="J133" s="2"/>
      <c r="K133" s="3"/>
      <c r="L133" s="3"/>
    </row>
  </sheetData>
  <mergeCells count="135">
    <mergeCell ref="A1:K1"/>
    <mergeCell ref="A2:K2"/>
    <mergeCell ref="J4:L4"/>
    <mergeCell ref="A6:E6"/>
    <mergeCell ref="K3:L3"/>
    <mergeCell ref="A14:E14"/>
    <mergeCell ref="A17:E17"/>
    <mergeCell ref="A18:E18"/>
    <mergeCell ref="A19:E19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</mergeCells>
  <phoneticPr fontId="4" type="noConversion"/>
  <conditionalFormatting sqref="G95:L95 G98:L98">
    <cfRule type="cellIs" dxfId="0" priority="2" stopIfTrue="1" operator="greaterThan">
      <formula>0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  <ignoredErrors>
    <ignoredError sqref="I8 I79:I80 I130" formula="1"/>
    <ignoredError sqref="I9:I77 I81:I115 I116:I128" formula="1" formulaRange="1"/>
    <ignoredError sqref="H131:K1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N104"/>
  <sheetViews>
    <sheetView zoomScaleSheetLayoutView="110" workbookViewId="0">
      <selection activeCell="N28" sqref="N28"/>
    </sheetView>
  </sheetViews>
  <sheetFormatPr defaultRowHeight="12.75"/>
  <cols>
    <col min="1" max="16384" width="9.140625" style="124"/>
  </cols>
  <sheetData>
    <row r="1" spans="1:12" ht="15.75">
      <c r="A1" s="272" t="s">
        <v>375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2">
      <c r="A2" s="269" t="s">
        <v>396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1:12">
      <c r="A3" s="25"/>
      <c r="B3" s="26"/>
      <c r="C3" s="26"/>
      <c r="D3" s="60"/>
      <c r="E3" s="60"/>
      <c r="F3" s="60"/>
      <c r="G3" s="60"/>
      <c r="H3" s="60"/>
      <c r="I3" s="13"/>
      <c r="J3" s="13"/>
      <c r="K3" s="273" t="s">
        <v>58</v>
      </c>
      <c r="L3" s="273"/>
    </row>
    <row r="4" spans="1:12" ht="12.75" customHeight="1">
      <c r="A4" s="265" t="s">
        <v>2</v>
      </c>
      <c r="B4" s="266"/>
      <c r="C4" s="266"/>
      <c r="D4" s="266"/>
      <c r="E4" s="266"/>
      <c r="F4" s="265" t="s">
        <v>221</v>
      </c>
      <c r="G4" s="265" t="s">
        <v>373</v>
      </c>
      <c r="H4" s="266"/>
      <c r="I4" s="266"/>
      <c r="J4" s="265" t="s">
        <v>374</v>
      </c>
      <c r="K4" s="266"/>
      <c r="L4" s="266"/>
    </row>
    <row r="5" spans="1:12">
      <c r="A5" s="266"/>
      <c r="B5" s="266"/>
      <c r="C5" s="266"/>
      <c r="D5" s="266"/>
      <c r="E5" s="266"/>
      <c r="F5" s="266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65">
        <v>1</v>
      </c>
      <c r="B6" s="265"/>
      <c r="C6" s="265"/>
      <c r="D6" s="265"/>
      <c r="E6" s="265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53" t="s">
        <v>98</v>
      </c>
      <c r="B7" s="254"/>
      <c r="C7" s="254"/>
      <c r="D7" s="254"/>
      <c r="E7" s="260"/>
      <c r="F7" s="9">
        <v>124</v>
      </c>
      <c r="G7" s="126">
        <f>SUM(G8:G15)</f>
        <v>0</v>
      </c>
      <c r="H7" s="127">
        <f>SUM(H8:H15)</f>
        <v>136727846.24000001</v>
      </c>
      <c r="I7" s="128">
        <f>G7+H7</f>
        <v>136727846.24000001</v>
      </c>
      <c r="J7" s="126">
        <f>SUM(J8:J15)</f>
        <v>0</v>
      </c>
      <c r="K7" s="127">
        <f>SUM(K8:K15)</f>
        <v>150445336.59</v>
      </c>
      <c r="L7" s="128">
        <f>J7+K7</f>
        <v>150445336.59</v>
      </c>
    </row>
    <row r="8" spans="1:12">
      <c r="A8" s="245" t="s">
        <v>196</v>
      </c>
      <c r="B8" s="246"/>
      <c r="C8" s="246"/>
      <c r="D8" s="246"/>
      <c r="E8" s="247"/>
      <c r="F8" s="10">
        <v>125</v>
      </c>
      <c r="G8" s="5"/>
      <c r="H8" s="6">
        <v>147011822.78</v>
      </c>
      <c r="I8" s="129">
        <f t="shared" ref="I8:I71" si="0">G8+H8</f>
        <v>147011822.78</v>
      </c>
      <c r="J8" s="5"/>
      <c r="K8" s="6">
        <v>169013569.19</v>
      </c>
      <c r="L8" s="129">
        <f t="shared" ref="L8:L71" si="1">J8+K8</f>
        <v>169013569.19</v>
      </c>
    </row>
    <row r="9" spans="1:12">
      <c r="A9" s="245" t="s">
        <v>197</v>
      </c>
      <c r="B9" s="246"/>
      <c r="C9" s="246"/>
      <c r="D9" s="246"/>
      <c r="E9" s="247"/>
      <c r="F9" s="10">
        <v>126</v>
      </c>
      <c r="G9" s="5"/>
      <c r="H9" s="6">
        <v>91977.17</v>
      </c>
      <c r="I9" s="129">
        <f t="shared" si="0"/>
        <v>91977.17</v>
      </c>
      <c r="J9" s="5"/>
      <c r="K9" s="6">
        <v>63006.86</v>
      </c>
      <c r="L9" s="129">
        <f t="shared" si="1"/>
        <v>63006.86</v>
      </c>
    </row>
    <row r="10" spans="1:12" ht="25.5" customHeight="1">
      <c r="A10" s="245" t="s">
        <v>198</v>
      </c>
      <c r="B10" s="246"/>
      <c r="C10" s="246"/>
      <c r="D10" s="246"/>
      <c r="E10" s="247"/>
      <c r="F10" s="10">
        <v>127</v>
      </c>
      <c r="G10" s="5"/>
      <c r="H10" s="6">
        <v>-714072.01</v>
      </c>
      <c r="I10" s="129">
        <f t="shared" si="0"/>
        <v>-714072.01</v>
      </c>
      <c r="J10" s="5"/>
      <c r="K10" s="6">
        <v>-1126487.6400000001</v>
      </c>
      <c r="L10" s="129">
        <f t="shared" si="1"/>
        <v>-1126487.6400000001</v>
      </c>
    </row>
    <row r="11" spans="1:12">
      <c r="A11" s="245" t="s">
        <v>199</v>
      </c>
      <c r="B11" s="246"/>
      <c r="C11" s="246"/>
      <c r="D11" s="246"/>
      <c r="E11" s="247"/>
      <c r="F11" s="10">
        <v>128</v>
      </c>
      <c r="G11" s="5"/>
      <c r="H11" s="6">
        <v>-3354534.32</v>
      </c>
      <c r="I11" s="129">
        <f t="shared" si="0"/>
        <v>-3354534.32</v>
      </c>
      <c r="J11" s="5"/>
      <c r="K11" s="6">
        <v>-4409825.09</v>
      </c>
      <c r="L11" s="129">
        <f t="shared" si="1"/>
        <v>-4409825.09</v>
      </c>
    </row>
    <row r="12" spans="1:12">
      <c r="A12" s="245" t="s">
        <v>200</v>
      </c>
      <c r="B12" s="246"/>
      <c r="C12" s="246"/>
      <c r="D12" s="246"/>
      <c r="E12" s="247"/>
      <c r="F12" s="10">
        <v>129</v>
      </c>
      <c r="G12" s="5"/>
      <c r="H12" s="6">
        <v>-1197034.05</v>
      </c>
      <c r="I12" s="129">
        <f t="shared" si="0"/>
        <v>-1197034.05</v>
      </c>
      <c r="J12" s="5"/>
      <c r="K12" s="6">
        <v>-1037529.52</v>
      </c>
      <c r="L12" s="129">
        <f t="shared" si="1"/>
        <v>-1037529.52</v>
      </c>
    </row>
    <row r="13" spans="1:12">
      <c r="A13" s="245" t="s">
        <v>201</v>
      </c>
      <c r="B13" s="246"/>
      <c r="C13" s="246"/>
      <c r="D13" s="246"/>
      <c r="E13" s="247"/>
      <c r="F13" s="10">
        <v>130</v>
      </c>
      <c r="G13" s="5"/>
      <c r="H13" s="6">
        <v>-4692360.4000000004</v>
      </c>
      <c r="I13" s="129">
        <f t="shared" si="0"/>
        <v>-4692360.4000000004</v>
      </c>
      <c r="J13" s="5"/>
      <c r="K13" s="6">
        <v>-11210232.460000001</v>
      </c>
      <c r="L13" s="129">
        <f t="shared" si="1"/>
        <v>-11210232.460000001</v>
      </c>
    </row>
    <row r="14" spans="1:12">
      <c r="A14" s="245" t="s">
        <v>202</v>
      </c>
      <c r="B14" s="246"/>
      <c r="C14" s="246"/>
      <c r="D14" s="246"/>
      <c r="E14" s="247"/>
      <c r="F14" s="10">
        <v>131</v>
      </c>
      <c r="G14" s="5"/>
      <c r="H14" s="6">
        <v>362180.24</v>
      </c>
      <c r="I14" s="129">
        <f t="shared" si="0"/>
        <v>362180.24</v>
      </c>
      <c r="J14" s="5"/>
      <c r="K14" s="6">
        <v>309517.34999999998</v>
      </c>
      <c r="L14" s="129">
        <f t="shared" si="1"/>
        <v>309517.34999999998</v>
      </c>
    </row>
    <row r="15" spans="1:12">
      <c r="A15" s="245" t="s">
        <v>242</v>
      </c>
      <c r="B15" s="246"/>
      <c r="C15" s="246"/>
      <c r="D15" s="246"/>
      <c r="E15" s="247"/>
      <c r="F15" s="10">
        <v>132</v>
      </c>
      <c r="G15" s="5"/>
      <c r="H15" s="6">
        <v>-780133.17</v>
      </c>
      <c r="I15" s="129">
        <f t="shared" si="0"/>
        <v>-780133.17</v>
      </c>
      <c r="J15" s="5"/>
      <c r="K15" s="6">
        <v>-1156682.1000000001</v>
      </c>
      <c r="L15" s="129">
        <f t="shared" si="1"/>
        <v>-1156682.1000000001</v>
      </c>
    </row>
    <row r="16" spans="1:12" ht="24.75" customHeight="1">
      <c r="A16" s="239" t="s">
        <v>99</v>
      </c>
      <c r="B16" s="246"/>
      <c r="C16" s="246"/>
      <c r="D16" s="246"/>
      <c r="E16" s="247"/>
      <c r="F16" s="10">
        <v>133</v>
      </c>
      <c r="G16" s="130">
        <f>G17+G18+G22+G23+G24+G28+G29</f>
        <v>0</v>
      </c>
      <c r="H16" s="131">
        <f>H17+H18+H22+H23+H24+H28+H29</f>
        <v>15079355.230000002</v>
      </c>
      <c r="I16" s="129">
        <f t="shared" si="0"/>
        <v>15079355.230000002</v>
      </c>
      <c r="J16" s="130">
        <f>J17+J18+J22+J23+J24+J28+J29</f>
        <v>0</v>
      </c>
      <c r="K16" s="131">
        <f>K17+K18+K22+K23+K24+K28+K29</f>
        <v>31927190.629999999</v>
      </c>
      <c r="L16" s="129">
        <f t="shared" si="1"/>
        <v>31927190.629999999</v>
      </c>
    </row>
    <row r="17" spans="1:12" ht="19.5" customHeight="1">
      <c r="A17" s="245" t="s">
        <v>219</v>
      </c>
      <c r="B17" s="246"/>
      <c r="C17" s="246"/>
      <c r="D17" s="246"/>
      <c r="E17" s="247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5" t="s">
        <v>204</v>
      </c>
      <c r="B18" s="246"/>
      <c r="C18" s="246"/>
      <c r="D18" s="246"/>
      <c r="E18" s="247"/>
      <c r="F18" s="10">
        <v>135</v>
      </c>
      <c r="G18" s="130">
        <f>SUM(G19:G21)</f>
        <v>0</v>
      </c>
      <c r="H18" s="131">
        <f>SUM(H19:H21)</f>
        <v>3511764.7300000004</v>
      </c>
      <c r="I18" s="129">
        <f t="shared" si="0"/>
        <v>3511764.7300000004</v>
      </c>
      <c r="J18" s="130">
        <f>SUM(J19:J21)</f>
        <v>0</v>
      </c>
      <c r="K18" s="131">
        <f>SUM(K19:K21)</f>
        <v>4037184.2500000005</v>
      </c>
      <c r="L18" s="129">
        <f t="shared" si="1"/>
        <v>4037184.2500000005</v>
      </c>
    </row>
    <row r="19" spans="1:12">
      <c r="A19" s="245" t="s">
        <v>243</v>
      </c>
      <c r="B19" s="246"/>
      <c r="C19" s="246"/>
      <c r="D19" s="246"/>
      <c r="E19" s="247"/>
      <c r="F19" s="10">
        <v>136</v>
      </c>
      <c r="G19" s="5"/>
      <c r="H19" s="6">
        <v>3334052.72</v>
      </c>
      <c r="I19" s="129">
        <f t="shared" si="0"/>
        <v>3334052.72</v>
      </c>
      <c r="J19" s="5"/>
      <c r="K19" s="6">
        <v>4037184.2500000005</v>
      </c>
      <c r="L19" s="129">
        <f t="shared" si="1"/>
        <v>4037184.2500000005</v>
      </c>
    </row>
    <row r="20" spans="1:12" ht="24" customHeight="1">
      <c r="A20" s="245" t="s">
        <v>54</v>
      </c>
      <c r="B20" s="246"/>
      <c r="C20" s="246"/>
      <c r="D20" s="246"/>
      <c r="E20" s="247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2">
      <c r="A21" s="245" t="s">
        <v>244</v>
      </c>
      <c r="B21" s="246"/>
      <c r="C21" s="246"/>
      <c r="D21" s="246"/>
      <c r="E21" s="247"/>
      <c r="F21" s="10">
        <v>138</v>
      </c>
      <c r="G21" s="5"/>
      <c r="H21" s="6">
        <v>177712.01</v>
      </c>
      <c r="I21" s="129">
        <f t="shared" si="0"/>
        <v>177712.01</v>
      </c>
      <c r="J21" s="5"/>
      <c r="K21" s="6"/>
      <c r="L21" s="129">
        <f t="shared" si="1"/>
        <v>0</v>
      </c>
    </row>
    <row r="22" spans="1:12">
      <c r="A22" s="245" t="s">
        <v>245</v>
      </c>
      <c r="B22" s="246"/>
      <c r="C22" s="246"/>
      <c r="D22" s="246"/>
      <c r="E22" s="247"/>
      <c r="F22" s="10">
        <v>139</v>
      </c>
      <c r="G22" s="5"/>
      <c r="H22" s="6">
        <v>5257432.2300000004</v>
      </c>
      <c r="I22" s="129">
        <f t="shared" si="0"/>
        <v>5257432.2300000004</v>
      </c>
      <c r="J22" s="5"/>
      <c r="K22" s="6">
        <v>10218227.880000001</v>
      </c>
      <c r="L22" s="129">
        <f t="shared" si="1"/>
        <v>10218227.880000001</v>
      </c>
    </row>
    <row r="23" spans="1:12" ht="20.25" customHeight="1">
      <c r="A23" s="245" t="s">
        <v>273</v>
      </c>
      <c r="B23" s="246"/>
      <c r="C23" s="246"/>
      <c r="D23" s="246"/>
      <c r="E23" s="247"/>
      <c r="F23" s="10">
        <v>140</v>
      </c>
      <c r="G23" s="5"/>
      <c r="H23" s="6"/>
      <c r="I23" s="129">
        <f t="shared" si="0"/>
        <v>0</v>
      </c>
      <c r="J23" s="5"/>
      <c r="K23" s="6">
        <v>12889651.800000001</v>
      </c>
      <c r="L23" s="129">
        <f t="shared" si="1"/>
        <v>12889651.800000001</v>
      </c>
    </row>
    <row r="24" spans="1:12" ht="19.5" customHeight="1">
      <c r="A24" s="245" t="s">
        <v>100</v>
      </c>
      <c r="B24" s="246"/>
      <c r="C24" s="246"/>
      <c r="D24" s="246"/>
      <c r="E24" s="247"/>
      <c r="F24" s="10">
        <v>141</v>
      </c>
      <c r="G24" s="130">
        <f>SUM(G25:G27)</f>
        <v>0</v>
      </c>
      <c r="H24" s="131">
        <f>SUM(H25:H27)</f>
        <v>3919045.56</v>
      </c>
      <c r="I24" s="129">
        <f t="shared" si="0"/>
        <v>3919045.56</v>
      </c>
      <c r="J24" s="130">
        <f>SUM(J25:J27)</f>
        <v>0</v>
      </c>
      <c r="K24" s="131">
        <f>SUM(K25:K27)</f>
        <v>329013.83999999997</v>
      </c>
      <c r="L24" s="129">
        <f t="shared" si="1"/>
        <v>329013.83999999997</v>
      </c>
    </row>
    <row r="25" spans="1:12">
      <c r="A25" s="245" t="s">
        <v>246</v>
      </c>
      <c r="B25" s="246"/>
      <c r="C25" s="246"/>
      <c r="D25" s="246"/>
      <c r="E25" s="247"/>
      <c r="F25" s="10">
        <v>142</v>
      </c>
      <c r="G25" s="5"/>
      <c r="H25" s="6"/>
      <c r="I25" s="129">
        <f t="shared" si="0"/>
        <v>0</v>
      </c>
      <c r="J25" s="5"/>
      <c r="K25" s="6">
        <v>0</v>
      </c>
      <c r="L25" s="129">
        <f t="shared" si="1"/>
        <v>0</v>
      </c>
    </row>
    <row r="26" spans="1:12">
      <c r="A26" s="245" t="s">
        <v>247</v>
      </c>
      <c r="B26" s="246"/>
      <c r="C26" s="246"/>
      <c r="D26" s="246"/>
      <c r="E26" s="247"/>
      <c r="F26" s="10">
        <v>143</v>
      </c>
      <c r="G26" s="5"/>
      <c r="H26" s="6">
        <v>3919045.56</v>
      </c>
      <c r="I26" s="129">
        <f t="shared" si="0"/>
        <v>3919045.56</v>
      </c>
      <c r="J26" s="5"/>
      <c r="K26" s="6">
        <v>329013.83999999997</v>
      </c>
      <c r="L26" s="129">
        <f t="shared" si="1"/>
        <v>329013.83999999997</v>
      </c>
    </row>
    <row r="27" spans="1:12">
      <c r="A27" s="245" t="s">
        <v>7</v>
      </c>
      <c r="B27" s="246"/>
      <c r="C27" s="246"/>
      <c r="D27" s="246"/>
      <c r="E27" s="247"/>
      <c r="F27" s="10">
        <v>144</v>
      </c>
      <c r="G27" s="5"/>
      <c r="H27" s="6"/>
      <c r="I27" s="129">
        <f t="shared" si="0"/>
        <v>0</v>
      </c>
      <c r="J27" s="5"/>
      <c r="K27" s="6">
        <v>0</v>
      </c>
      <c r="L27" s="129">
        <f t="shared" si="1"/>
        <v>0</v>
      </c>
    </row>
    <row r="28" spans="1:12">
      <c r="A28" s="245" t="s">
        <v>8</v>
      </c>
      <c r="B28" s="246"/>
      <c r="C28" s="246"/>
      <c r="D28" s="246"/>
      <c r="E28" s="247"/>
      <c r="F28" s="10">
        <v>145</v>
      </c>
      <c r="G28" s="5"/>
      <c r="H28" s="6">
        <v>16606.240000000002</v>
      </c>
      <c r="I28" s="129">
        <f t="shared" si="0"/>
        <v>16606.240000000002</v>
      </c>
      <c r="J28" s="5"/>
      <c r="K28" s="6">
        <v>7995.27</v>
      </c>
      <c r="L28" s="129">
        <f t="shared" si="1"/>
        <v>7995.27</v>
      </c>
    </row>
    <row r="29" spans="1:12">
      <c r="A29" s="245" t="s">
        <v>9</v>
      </c>
      <c r="B29" s="246"/>
      <c r="C29" s="246"/>
      <c r="D29" s="246"/>
      <c r="E29" s="247"/>
      <c r="F29" s="10">
        <v>146</v>
      </c>
      <c r="G29" s="5"/>
      <c r="H29" s="6">
        <v>2374506.4700000002</v>
      </c>
      <c r="I29" s="129">
        <f t="shared" si="0"/>
        <v>2374506.4700000002</v>
      </c>
      <c r="J29" s="5"/>
      <c r="K29" s="6">
        <v>4445117.59</v>
      </c>
      <c r="L29" s="129">
        <f t="shared" si="1"/>
        <v>4445117.59</v>
      </c>
    </row>
    <row r="30" spans="1:12">
      <c r="A30" s="239" t="s">
        <v>10</v>
      </c>
      <c r="B30" s="246"/>
      <c r="C30" s="246"/>
      <c r="D30" s="246"/>
      <c r="E30" s="247"/>
      <c r="F30" s="10">
        <v>147</v>
      </c>
      <c r="G30" s="5"/>
      <c r="H30" s="6">
        <v>591214.43000000005</v>
      </c>
      <c r="I30" s="129">
        <f t="shared" si="0"/>
        <v>591214.43000000005</v>
      </c>
      <c r="J30" s="5"/>
      <c r="K30" s="6">
        <v>-363382.53</v>
      </c>
      <c r="L30" s="129">
        <f t="shared" si="1"/>
        <v>-363382.53</v>
      </c>
    </row>
    <row r="31" spans="1:12" ht="21.75" customHeight="1">
      <c r="A31" s="239" t="s">
        <v>11</v>
      </c>
      <c r="B31" s="246"/>
      <c r="C31" s="246"/>
      <c r="D31" s="246"/>
      <c r="E31" s="247"/>
      <c r="F31" s="10">
        <v>148</v>
      </c>
      <c r="G31" s="5"/>
      <c r="H31" s="6">
        <v>115465.81</v>
      </c>
      <c r="I31" s="129">
        <f t="shared" si="0"/>
        <v>115465.81</v>
      </c>
      <c r="J31" s="5"/>
      <c r="K31" s="6">
        <v>100848.51000000001</v>
      </c>
      <c r="L31" s="129">
        <f t="shared" si="1"/>
        <v>100848.51000000001</v>
      </c>
    </row>
    <row r="32" spans="1:12">
      <c r="A32" s="239" t="s">
        <v>12</v>
      </c>
      <c r="B32" s="246"/>
      <c r="C32" s="246"/>
      <c r="D32" s="246"/>
      <c r="E32" s="247"/>
      <c r="F32" s="10">
        <v>149</v>
      </c>
      <c r="G32" s="5"/>
      <c r="H32" s="6">
        <v>787657.01</v>
      </c>
      <c r="I32" s="129">
        <f t="shared" si="0"/>
        <v>787657.01</v>
      </c>
      <c r="J32" s="5"/>
      <c r="K32" s="6">
        <v>1814836.4499999997</v>
      </c>
      <c r="L32" s="129">
        <f t="shared" si="1"/>
        <v>1814836.4499999997</v>
      </c>
    </row>
    <row r="33" spans="1:12">
      <c r="A33" s="239" t="s">
        <v>101</v>
      </c>
      <c r="B33" s="246"/>
      <c r="C33" s="246"/>
      <c r="D33" s="246"/>
      <c r="E33" s="247"/>
      <c r="F33" s="10">
        <v>150</v>
      </c>
      <c r="G33" s="130">
        <f>G34+G38</f>
        <v>0</v>
      </c>
      <c r="H33" s="131">
        <f>H34+H38</f>
        <v>-57063904.469999999</v>
      </c>
      <c r="I33" s="129">
        <f t="shared" si="0"/>
        <v>-57063904.469999999</v>
      </c>
      <c r="J33" s="130">
        <f>J34+J38</f>
        <v>0</v>
      </c>
      <c r="K33" s="131">
        <f>K34+K38</f>
        <v>-71120882.670000002</v>
      </c>
      <c r="L33" s="129">
        <f t="shared" si="1"/>
        <v>-71120882.670000002</v>
      </c>
    </row>
    <row r="34" spans="1:12">
      <c r="A34" s="245" t="s">
        <v>102</v>
      </c>
      <c r="B34" s="246"/>
      <c r="C34" s="246"/>
      <c r="D34" s="246"/>
      <c r="E34" s="247"/>
      <c r="F34" s="10">
        <v>151</v>
      </c>
      <c r="G34" s="130">
        <f>SUM(G35:G37)</f>
        <v>0</v>
      </c>
      <c r="H34" s="131">
        <f>SUM(H35:H37)</f>
        <v>-57329863.670000002</v>
      </c>
      <c r="I34" s="129">
        <f t="shared" si="0"/>
        <v>-57329863.670000002</v>
      </c>
      <c r="J34" s="130">
        <f>SUM(J35:J37)</f>
        <v>0</v>
      </c>
      <c r="K34" s="131">
        <f>SUM(K35:K37)</f>
        <v>-66626498.289999999</v>
      </c>
      <c r="L34" s="129">
        <f t="shared" si="1"/>
        <v>-66626498.289999999</v>
      </c>
    </row>
    <row r="35" spans="1:12">
      <c r="A35" s="245" t="s">
        <v>13</v>
      </c>
      <c r="B35" s="246"/>
      <c r="C35" s="246"/>
      <c r="D35" s="246"/>
      <c r="E35" s="247"/>
      <c r="F35" s="10">
        <v>152</v>
      </c>
      <c r="G35" s="5"/>
      <c r="H35" s="6">
        <v>-62906362.219999999</v>
      </c>
      <c r="I35" s="129">
        <f t="shared" si="0"/>
        <v>-62906362.219999999</v>
      </c>
      <c r="J35" s="5"/>
      <c r="K35" s="6">
        <v>-66814501.089999996</v>
      </c>
      <c r="L35" s="129">
        <f t="shared" si="1"/>
        <v>-66814501.089999996</v>
      </c>
    </row>
    <row r="36" spans="1:12">
      <c r="A36" s="245" t="s">
        <v>14</v>
      </c>
      <c r="B36" s="246"/>
      <c r="C36" s="246"/>
      <c r="D36" s="246"/>
      <c r="E36" s="247"/>
      <c r="F36" s="10">
        <v>153</v>
      </c>
      <c r="G36" s="5"/>
      <c r="H36" s="6"/>
      <c r="I36" s="129">
        <f t="shared" si="0"/>
        <v>0</v>
      </c>
      <c r="J36" s="5"/>
      <c r="K36" s="6">
        <v>0</v>
      </c>
      <c r="L36" s="129">
        <f t="shared" si="1"/>
        <v>0</v>
      </c>
    </row>
    <row r="37" spans="1:12">
      <c r="A37" s="245" t="s">
        <v>15</v>
      </c>
      <c r="B37" s="246"/>
      <c r="C37" s="246"/>
      <c r="D37" s="246"/>
      <c r="E37" s="247"/>
      <c r="F37" s="10">
        <v>154</v>
      </c>
      <c r="G37" s="5"/>
      <c r="H37" s="6">
        <v>5576498.5499999998</v>
      </c>
      <c r="I37" s="129">
        <f t="shared" si="0"/>
        <v>5576498.5499999998</v>
      </c>
      <c r="J37" s="5"/>
      <c r="K37" s="6">
        <v>188002.79999999981</v>
      </c>
      <c r="L37" s="129">
        <f t="shared" si="1"/>
        <v>188002.79999999981</v>
      </c>
    </row>
    <row r="38" spans="1:12">
      <c r="A38" s="245" t="s">
        <v>103</v>
      </c>
      <c r="B38" s="246"/>
      <c r="C38" s="246"/>
      <c r="D38" s="246"/>
      <c r="E38" s="247"/>
      <c r="F38" s="10">
        <v>155</v>
      </c>
      <c r="G38" s="130">
        <f>SUM(G39:G41)</f>
        <v>0</v>
      </c>
      <c r="H38" s="131">
        <f>SUM(H39:H41)</f>
        <v>265959.19999999972</v>
      </c>
      <c r="I38" s="129">
        <f t="shared" si="0"/>
        <v>265959.19999999972</v>
      </c>
      <c r="J38" s="130">
        <f>SUM(J39:J41)</f>
        <v>0</v>
      </c>
      <c r="K38" s="131">
        <f>SUM(K39:K41)</f>
        <v>-4494384.38</v>
      </c>
      <c r="L38" s="129">
        <f t="shared" si="1"/>
        <v>-4494384.38</v>
      </c>
    </row>
    <row r="39" spans="1:12">
      <c r="A39" s="245" t="s">
        <v>16</v>
      </c>
      <c r="B39" s="246"/>
      <c r="C39" s="246"/>
      <c r="D39" s="246"/>
      <c r="E39" s="247"/>
      <c r="F39" s="10">
        <v>156</v>
      </c>
      <c r="G39" s="5"/>
      <c r="H39" s="6">
        <v>-2764327.87</v>
      </c>
      <c r="I39" s="129">
        <f t="shared" si="0"/>
        <v>-2764327.87</v>
      </c>
      <c r="J39" s="5"/>
      <c r="K39" s="6">
        <v>-5526127.1799999997</v>
      </c>
      <c r="L39" s="129">
        <f t="shared" si="1"/>
        <v>-5526127.1799999997</v>
      </c>
    </row>
    <row r="40" spans="1:12">
      <c r="A40" s="245" t="s">
        <v>17</v>
      </c>
      <c r="B40" s="246"/>
      <c r="C40" s="246"/>
      <c r="D40" s="246"/>
      <c r="E40" s="247"/>
      <c r="F40" s="10">
        <v>157</v>
      </c>
      <c r="G40" s="5"/>
      <c r="H40" s="6"/>
      <c r="I40" s="129">
        <f t="shared" si="0"/>
        <v>0</v>
      </c>
      <c r="J40" s="5"/>
      <c r="K40" s="6">
        <v>0</v>
      </c>
      <c r="L40" s="129">
        <f t="shared" si="1"/>
        <v>0</v>
      </c>
    </row>
    <row r="41" spans="1:12">
      <c r="A41" s="245" t="s">
        <v>18</v>
      </c>
      <c r="B41" s="246"/>
      <c r="C41" s="246"/>
      <c r="D41" s="246"/>
      <c r="E41" s="247"/>
      <c r="F41" s="10">
        <v>158</v>
      </c>
      <c r="G41" s="5"/>
      <c r="H41" s="6">
        <v>3030287.07</v>
      </c>
      <c r="I41" s="129">
        <f t="shared" si="0"/>
        <v>3030287.07</v>
      </c>
      <c r="J41" s="5"/>
      <c r="K41" s="6">
        <v>1031742.8</v>
      </c>
      <c r="L41" s="129">
        <f t="shared" si="1"/>
        <v>1031742.8</v>
      </c>
    </row>
    <row r="42" spans="1:12" ht="22.5" customHeight="1">
      <c r="A42" s="239" t="s">
        <v>104</v>
      </c>
      <c r="B42" s="246"/>
      <c r="C42" s="246"/>
      <c r="D42" s="246"/>
      <c r="E42" s="247"/>
      <c r="F42" s="10">
        <v>159</v>
      </c>
      <c r="G42" s="130">
        <f>G43+G46</f>
        <v>0</v>
      </c>
      <c r="H42" s="131">
        <f>H43+H46</f>
        <v>10781.9</v>
      </c>
      <c r="I42" s="129">
        <f t="shared" si="0"/>
        <v>10781.9</v>
      </c>
      <c r="J42" s="130">
        <f>J43+J46</f>
        <v>0</v>
      </c>
      <c r="K42" s="131">
        <f>K43+K46</f>
        <v>0</v>
      </c>
      <c r="L42" s="129">
        <f t="shared" si="1"/>
        <v>0</v>
      </c>
    </row>
    <row r="43" spans="1:12" ht="21" customHeight="1">
      <c r="A43" s="245" t="s">
        <v>105</v>
      </c>
      <c r="B43" s="246"/>
      <c r="C43" s="246"/>
      <c r="D43" s="246"/>
      <c r="E43" s="247"/>
      <c r="F43" s="10">
        <v>160</v>
      </c>
      <c r="G43" s="130">
        <f>SUM(G44:G45)</f>
        <v>0</v>
      </c>
      <c r="H43" s="131">
        <f>SUM(H44:H45)</f>
        <v>0</v>
      </c>
      <c r="I43" s="129">
        <f t="shared" si="0"/>
        <v>0</v>
      </c>
      <c r="J43" s="130">
        <f>SUM(J44:J45)</f>
        <v>0</v>
      </c>
      <c r="K43" s="131">
        <f>SUM(K44:K45)</f>
        <v>0</v>
      </c>
      <c r="L43" s="129">
        <f t="shared" si="1"/>
        <v>0</v>
      </c>
    </row>
    <row r="44" spans="1:12">
      <c r="A44" s="245" t="s">
        <v>19</v>
      </c>
      <c r="B44" s="246"/>
      <c r="C44" s="246"/>
      <c r="D44" s="246"/>
      <c r="E44" s="247"/>
      <c r="F44" s="10">
        <v>161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45" t="s">
        <v>20</v>
      </c>
      <c r="B45" s="246"/>
      <c r="C45" s="246"/>
      <c r="D45" s="246"/>
      <c r="E45" s="247"/>
      <c r="F45" s="10">
        <v>162</v>
      </c>
      <c r="G45" s="5"/>
      <c r="H45" s="6"/>
      <c r="I45" s="129">
        <f t="shared" si="0"/>
        <v>0</v>
      </c>
      <c r="J45" s="5"/>
      <c r="K45" s="6"/>
      <c r="L45" s="129">
        <f t="shared" si="1"/>
        <v>0</v>
      </c>
    </row>
    <row r="46" spans="1:12" ht="21.75" customHeight="1">
      <c r="A46" s="245" t="s">
        <v>106</v>
      </c>
      <c r="B46" s="246"/>
      <c r="C46" s="246"/>
      <c r="D46" s="246"/>
      <c r="E46" s="247"/>
      <c r="F46" s="10">
        <v>163</v>
      </c>
      <c r="G46" s="130">
        <f>SUM(G47:G49)</f>
        <v>0</v>
      </c>
      <c r="H46" s="131">
        <f>SUM(H47:H49)</f>
        <v>10781.9</v>
      </c>
      <c r="I46" s="129">
        <f t="shared" si="0"/>
        <v>10781.9</v>
      </c>
      <c r="J46" s="130">
        <f>SUM(J47:J49)</f>
        <v>0</v>
      </c>
      <c r="K46" s="131">
        <f>SUM(K47:K49)</f>
        <v>0</v>
      </c>
      <c r="L46" s="129">
        <f t="shared" si="1"/>
        <v>0</v>
      </c>
    </row>
    <row r="47" spans="1:12">
      <c r="A47" s="245" t="s">
        <v>21</v>
      </c>
      <c r="B47" s="246"/>
      <c r="C47" s="246"/>
      <c r="D47" s="246"/>
      <c r="E47" s="247"/>
      <c r="F47" s="10">
        <v>164</v>
      </c>
      <c r="G47" s="5"/>
      <c r="H47" s="6">
        <v>10781.9</v>
      </c>
      <c r="I47" s="129">
        <f t="shared" si="0"/>
        <v>10781.9</v>
      </c>
      <c r="J47" s="5"/>
      <c r="K47" s="6"/>
      <c r="L47" s="129">
        <f t="shared" si="1"/>
        <v>0</v>
      </c>
    </row>
    <row r="48" spans="1:12">
      <c r="A48" s="245" t="s">
        <v>22</v>
      </c>
      <c r="B48" s="246"/>
      <c r="C48" s="246"/>
      <c r="D48" s="246"/>
      <c r="E48" s="247"/>
      <c r="F48" s="10">
        <v>165</v>
      </c>
      <c r="G48" s="5"/>
      <c r="H48" s="6"/>
      <c r="I48" s="129">
        <f t="shared" si="0"/>
        <v>0</v>
      </c>
      <c r="J48" s="5"/>
      <c r="K48" s="6"/>
      <c r="L48" s="129">
        <f t="shared" si="1"/>
        <v>0</v>
      </c>
    </row>
    <row r="49" spans="1:12">
      <c r="A49" s="245" t="s">
        <v>23</v>
      </c>
      <c r="B49" s="246"/>
      <c r="C49" s="246"/>
      <c r="D49" s="246"/>
      <c r="E49" s="247"/>
      <c r="F49" s="10">
        <v>166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 ht="21" customHeight="1">
      <c r="A50" s="239" t="s">
        <v>209</v>
      </c>
      <c r="B50" s="246"/>
      <c r="C50" s="246"/>
      <c r="D50" s="246"/>
      <c r="E50" s="247"/>
      <c r="F50" s="10">
        <v>167</v>
      </c>
      <c r="G50" s="130">
        <f>SUM(G51:G53)</f>
        <v>0</v>
      </c>
      <c r="H50" s="131">
        <f>SUM(H51:H53)</f>
        <v>0</v>
      </c>
      <c r="I50" s="129">
        <f t="shared" si="0"/>
        <v>0</v>
      </c>
      <c r="J50" s="130">
        <f>SUM(J51:J53)</f>
        <v>0</v>
      </c>
      <c r="K50" s="131">
        <f>SUM(K51:K53)</f>
        <v>0</v>
      </c>
      <c r="L50" s="129">
        <f t="shared" si="1"/>
        <v>0</v>
      </c>
    </row>
    <row r="51" spans="1:12">
      <c r="A51" s="245" t="s">
        <v>24</v>
      </c>
      <c r="B51" s="246"/>
      <c r="C51" s="246"/>
      <c r="D51" s="246"/>
      <c r="E51" s="247"/>
      <c r="F51" s="10">
        <v>168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>
      <c r="A52" s="245" t="s">
        <v>25</v>
      </c>
      <c r="B52" s="246"/>
      <c r="C52" s="246"/>
      <c r="D52" s="246"/>
      <c r="E52" s="247"/>
      <c r="F52" s="10">
        <v>169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45" t="s">
        <v>26</v>
      </c>
      <c r="B53" s="246"/>
      <c r="C53" s="246"/>
      <c r="D53" s="246"/>
      <c r="E53" s="247"/>
      <c r="F53" s="10">
        <v>170</v>
      </c>
      <c r="G53" s="5"/>
      <c r="H53" s="6"/>
      <c r="I53" s="129">
        <f t="shared" si="0"/>
        <v>0</v>
      </c>
      <c r="J53" s="5"/>
      <c r="K53" s="6"/>
      <c r="L53" s="129">
        <f t="shared" si="1"/>
        <v>0</v>
      </c>
    </row>
    <row r="54" spans="1:12" ht="21" customHeight="1">
      <c r="A54" s="239" t="s">
        <v>107</v>
      </c>
      <c r="B54" s="246"/>
      <c r="C54" s="246"/>
      <c r="D54" s="246"/>
      <c r="E54" s="247"/>
      <c r="F54" s="10">
        <v>171</v>
      </c>
      <c r="G54" s="130">
        <f>SUM(G55:G56)</f>
        <v>0</v>
      </c>
      <c r="H54" s="131">
        <f>SUM(H55:H56)</f>
        <v>-99380.9</v>
      </c>
      <c r="I54" s="129">
        <f t="shared" si="0"/>
        <v>-99380.9</v>
      </c>
      <c r="J54" s="130">
        <f>SUM(J55:J56)</f>
        <v>0</v>
      </c>
      <c r="K54" s="131">
        <f>SUM(K55:K56)</f>
        <v>-95726.700000000012</v>
      </c>
      <c r="L54" s="129">
        <f t="shared" si="1"/>
        <v>-95726.700000000012</v>
      </c>
    </row>
    <row r="55" spans="1:12">
      <c r="A55" s="245" t="s">
        <v>27</v>
      </c>
      <c r="B55" s="246"/>
      <c r="C55" s="246"/>
      <c r="D55" s="246"/>
      <c r="E55" s="247"/>
      <c r="F55" s="10">
        <v>172</v>
      </c>
      <c r="G55" s="5"/>
      <c r="H55" s="6">
        <v>-99380.9</v>
      </c>
      <c r="I55" s="129">
        <f t="shared" si="0"/>
        <v>-99380.9</v>
      </c>
      <c r="J55" s="5"/>
      <c r="K55" s="6">
        <v>-95726.700000000012</v>
      </c>
      <c r="L55" s="129">
        <f t="shared" si="1"/>
        <v>-95726.700000000012</v>
      </c>
    </row>
    <row r="56" spans="1:12">
      <c r="A56" s="245" t="s">
        <v>28</v>
      </c>
      <c r="B56" s="246"/>
      <c r="C56" s="246"/>
      <c r="D56" s="246"/>
      <c r="E56" s="247"/>
      <c r="F56" s="10">
        <v>173</v>
      </c>
      <c r="G56" s="5"/>
      <c r="H56" s="6"/>
      <c r="I56" s="129">
        <f t="shared" si="0"/>
        <v>0</v>
      </c>
      <c r="J56" s="5"/>
      <c r="K56" s="6"/>
      <c r="L56" s="129">
        <f t="shared" si="1"/>
        <v>0</v>
      </c>
    </row>
    <row r="57" spans="1:12" ht="21" customHeight="1">
      <c r="A57" s="239" t="s">
        <v>108</v>
      </c>
      <c r="B57" s="246"/>
      <c r="C57" s="246"/>
      <c r="D57" s="246"/>
      <c r="E57" s="247"/>
      <c r="F57" s="10">
        <v>174</v>
      </c>
      <c r="G57" s="130">
        <f>G58+G62</f>
        <v>0</v>
      </c>
      <c r="H57" s="131">
        <f>H58+H62</f>
        <v>-59078100.920000002</v>
      </c>
      <c r="I57" s="129">
        <f t="shared" si="0"/>
        <v>-59078100.920000002</v>
      </c>
      <c r="J57" s="130">
        <f>J58+J62</f>
        <v>0</v>
      </c>
      <c r="K57" s="131">
        <f>K58+K62</f>
        <v>-66606591.109999999</v>
      </c>
      <c r="L57" s="129">
        <f t="shared" si="1"/>
        <v>-66606591.109999999</v>
      </c>
    </row>
    <row r="58" spans="1:12">
      <c r="A58" s="245" t="s">
        <v>109</v>
      </c>
      <c r="B58" s="246"/>
      <c r="C58" s="246"/>
      <c r="D58" s="246"/>
      <c r="E58" s="247"/>
      <c r="F58" s="10">
        <v>175</v>
      </c>
      <c r="G58" s="130">
        <f>SUM(G59:G61)</f>
        <v>0</v>
      </c>
      <c r="H58" s="131">
        <f>SUM(H59:H61)</f>
        <v>-40225246.109999999</v>
      </c>
      <c r="I58" s="129">
        <f t="shared" si="0"/>
        <v>-40225246.109999999</v>
      </c>
      <c r="J58" s="130">
        <f>SUM(J59:J61)</f>
        <v>0</v>
      </c>
      <c r="K58" s="131">
        <f>SUM(K59:K61)</f>
        <v>-46215012.629999995</v>
      </c>
      <c r="L58" s="129">
        <f t="shared" si="1"/>
        <v>-46215012.629999995</v>
      </c>
    </row>
    <row r="59" spans="1:12">
      <c r="A59" s="245" t="s">
        <v>29</v>
      </c>
      <c r="B59" s="246"/>
      <c r="C59" s="246"/>
      <c r="D59" s="246"/>
      <c r="E59" s="247"/>
      <c r="F59" s="10">
        <v>176</v>
      </c>
      <c r="G59" s="5"/>
      <c r="H59" s="6">
        <v>-3793167.71</v>
      </c>
      <c r="I59" s="129">
        <f t="shared" si="0"/>
        <v>-3793167.71</v>
      </c>
      <c r="J59" s="5"/>
      <c r="K59" s="6">
        <v>-5323717.9300000006</v>
      </c>
      <c r="L59" s="129">
        <f t="shared" si="1"/>
        <v>-5323717.9300000006</v>
      </c>
    </row>
    <row r="60" spans="1:12">
      <c r="A60" s="245" t="s">
        <v>30</v>
      </c>
      <c r="B60" s="246"/>
      <c r="C60" s="246"/>
      <c r="D60" s="246"/>
      <c r="E60" s="247"/>
      <c r="F60" s="10">
        <v>177</v>
      </c>
      <c r="G60" s="5"/>
      <c r="H60" s="6">
        <v>-36432078.399999999</v>
      </c>
      <c r="I60" s="129">
        <f t="shared" si="0"/>
        <v>-36432078.399999999</v>
      </c>
      <c r="J60" s="5"/>
      <c r="K60" s="6">
        <v>-40891294.699999996</v>
      </c>
      <c r="L60" s="129">
        <f t="shared" si="1"/>
        <v>-40891294.699999996</v>
      </c>
    </row>
    <row r="61" spans="1:12">
      <c r="A61" s="245" t="s">
        <v>31</v>
      </c>
      <c r="B61" s="246"/>
      <c r="C61" s="246"/>
      <c r="D61" s="246"/>
      <c r="E61" s="247"/>
      <c r="F61" s="10">
        <v>178</v>
      </c>
      <c r="G61" s="5"/>
      <c r="H61" s="6"/>
      <c r="I61" s="129">
        <f t="shared" si="0"/>
        <v>0</v>
      </c>
      <c r="J61" s="5"/>
      <c r="K61" s="6"/>
      <c r="L61" s="129">
        <f t="shared" si="1"/>
        <v>0</v>
      </c>
    </row>
    <row r="62" spans="1:12" ht="24" customHeight="1">
      <c r="A62" s="245" t="s">
        <v>110</v>
      </c>
      <c r="B62" s="246"/>
      <c r="C62" s="246"/>
      <c r="D62" s="246"/>
      <c r="E62" s="247"/>
      <c r="F62" s="10">
        <v>179</v>
      </c>
      <c r="G62" s="130">
        <f>SUM(G63:G65)</f>
        <v>0</v>
      </c>
      <c r="H62" s="131">
        <f>SUM(H63:H65)</f>
        <v>-18852854.810000002</v>
      </c>
      <c r="I62" s="129">
        <f t="shared" si="0"/>
        <v>-18852854.810000002</v>
      </c>
      <c r="J62" s="130">
        <f>SUM(J63:J65)</f>
        <v>0</v>
      </c>
      <c r="K62" s="131">
        <f>SUM(K63:K65)</f>
        <v>-20391578.48</v>
      </c>
      <c r="L62" s="129">
        <f t="shared" si="1"/>
        <v>-20391578.48</v>
      </c>
    </row>
    <row r="63" spans="1:12">
      <c r="A63" s="245" t="s">
        <v>32</v>
      </c>
      <c r="B63" s="246"/>
      <c r="C63" s="246"/>
      <c r="D63" s="246"/>
      <c r="E63" s="247"/>
      <c r="F63" s="10">
        <v>180</v>
      </c>
      <c r="G63" s="5"/>
      <c r="H63" s="6">
        <v>-2193088.4300000002</v>
      </c>
      <c r="I63" s="129">
        <f t="shared" si="0"/>
        <v>-2193088.4300000002</v>
      </c>
      <c r="J63" s="5"/>
      <c r="K63" s="6">
        <v>-2575976.0900000003</v>
      </c>
      <c r="L63" s="129">
        <f t="shared" si="1"/>
        <v>-2575976.0900000003</v>
      </c>
    </row>
    <row r="64" spans="1:12">
      <c r="A64" s="245" t="s">
        <v>47</v>
      </c>
      <c r="B64" s="246"/>
      <c r="C64" s="246"/>
      <c r="D64" s="246"/>
      <c r="E64" s="247"/>
      <c r="F64" s="10">
        <v>181</v>
      </c>
      <c r="G64" s="5"/>
      <c r="H64" s="6">
        <v>-7709161.8799999999</v>
      </c>
      <c r="I64" s="129">
        <f t="shared" si="0"/>
        <v>-7709161.8799999999</v>
      </c>
      <c r="J64" s="5"/>
      <c r="K64" s="6">
        <v>-7997052.8099999996</v>
      </c>
      <c r="L64" s="129">
        <f t="shared" si="1"/>
        <v>-7997052.8099999996</v>
      </c>
    </row>
    <row r="65" spans="1:12">
      <c r="A65" s="245" t="s">
        <v>48</v>
      </c>
      <c r="B65" s="246"/>
      <c r="C65" s="246"/>
      <c r="D65" s="246"/>
      <c r="E65" s="247"/>
      <c r="F65" s="10">
        <v>182</v>
      </c>
      <c r="G65" s="5"/>
      <c r="H65" s="6">
        <v>-8950604.5</v>
      </c>
      <c r="I65" s="129">
        <f t="shared" si="0"/>
        <v>-8950604.5</v>
      </c>
      <c r="J65" s="5"/>
      <c r="K65" s="6">
        <v>-9818549.5800000001</v>
      </c>
      <c r="L65" s="129">
        <f t="shared" si="1"/>
        <v>-9818549.5800000001</v>
      </c>
    </row>
    <row r="66" spans="1:12">
      <c r="A66" s="239" t="s">
        <v>111</v>
      </c>
      <c r="B66" s="246"/>
      <c r="C66" s="246"/>
      <c r="D66" s="246"/>
      <c r="E66" s="247"/>
      <c r="F66" s="10">
        <v>183</v>
      </c>
      <c r="G66" s="130">
        <f>SUM(G67:G73)</f>
        <v>0</v>
      </c>
      <c r="H66" s="131">
        <f>SUM(H67:H73)</f>
        <v>-2115468.2999999998</v>
      </c>
      <c r="I66" s="129">
        <f t="shared" si="0"/>
        <v>-2115468.2999999998</v>
      </c>
      <c r="J66" s="130">
        <f>SUM(J67:J73)</f>
        <v>0</v>
      </c>
      <c r="K66" s="131">
        <f>SUM(K67:K73)</f>
        <v>-2463674.6</v>
      </c>
      <c r="L66" s="129">
        <f t="shared" si="1"/>
        <v>-2463674.6</v>
      </c>
    </row>
    <row r="67" spans="1:12" ht="21" customHeight="1">
      <c r="A67" s="245" t="s">
        <v>220</v>
      </c>
      <c r="B67" s="246"/>
      <c r="C67" s="246"/>
      <c r="D67" s="246"/>
      <c r="E67" s="247"/>
      <c r="F67" s="10">
        <v>184</v>
      </c>
      <c r="G67" s="5"/>
      <c r="H67" s="6">
        <v>-97455.45</v>
      </c>
      <c r="I67" s="129">
        <f t="shared" si="0"/>
        <v>-97455.45</v>
      </c>
      <c r="J67" s="5"/>
      <c r="K67" s="6">
        <v>-508620.51999999996</v>
      </c>
      <c r="L67" s="129">
        <f t="shared" si="1"/>
        <v>-508620.51999999996</v>
      </c>
    </row>
    <row r="68" spans="1:12">
      <c r="A68" s="245" t="s">
        <v>49</v>
      </c>
      <c r="B68" s="246"/>
      <c r="C68" s="246"/>
      <c r="D68" s="246"/>
      <c r="E68" s="247"/>
      <c r="F68" s="10">
        <v>185</v>
      </c>
      <c r="G68" s="5"/>
      <c r="H68" s="6">
        <v>-511169.44</v>
      </c>
      <c r="I68" s="129">
        <f t="shared" si="0"/>
        <v>-511169.44</v>
      </c>
      <c r="J68" s="5"/>
      <c r="K68" s="6">
        <v>-733929.54</v>
      </c>
      <c r="L68" s="129">
        <f t="shared" si="1"/>
        <v>-733929.54</v>
      </c>
    </row>
    <row r="69" spans="1:12">
      <c r="A69" s="245" t="s">
        <v>205</v>
      </c>
      <c r="B69" s="246"/>
      <c r="C69" s="246"/>
      <c r="D69" s="246"/>
      <c r="E69" s="247"/>
      <c r="F69" s="10">
        <v>186</v>
      </c>
      <c r="G69" s="5"/>
      <c r="H69" s="6"/>
      <c r="I69" s="129">
        <f t="shared" si="0"/>
        <v>0</v>
      </c>
      <c r="J69" s="5"/>
      <c r="K69" s="6">
        <v>-778099.55</v>
      </c>
      <c r="L69" s="129">
        <f t="shared" si="1"/>
        <v>-778099.55</v>
      </c>
    </row>
    <row r="70" spans="1:12" ht="23.25" customHeight="1">
      <c r="A70" s="245" t="s">
        <v>253</v>
      </c>
      <c r="B70" s="246"/>
      <c r="C70" s="246"/>
      <c r="D70" s="246"/>
      <c r="E70" s="247"/>
      <c r="F70" s="10">
        <v>187</v>
      </c>
      <c r="G70" s="5"/>
      <c r="H70" s="6">
        <v>-1232431.97</v>
      </c>
      <c r="I70" s="129">
        <f t="shared" si="0"/>
        <v>-1232431.97</v>
      </c>
      <c r="J70" s="5"/>
      <c r="K70" s="6">
        <v>0</v>
      </c>
      <c r="L70" s="129">
        <f t="shared" si="1"/>
        <v>0</v>
      </c>
    </row>
    <row r="71" spans="1:12" ht="19.5" customHeight="1">
      <c r="A71" s="245" t="s">
        <v>254</v>
      </c>
      <c r="B71" s="246"/>
      <c r="C71" s="246"/>
      <c r="D71" s="246"/>
      <c r="E71" s="247"/>
      <c r="F71" s="10">
        <v>188</v>
      </c>
      <c r="G71" s="5"/>
      <c r="H71" s="6"/>
      <c r="I71" s="129">
        <f t="shared" si="0"/>
        <v>0</v>
      </c>
      <c r="J71" s="5"/>
      <c r="K71" s="6">
        <v>0</v>
      </c>
      <c r="L71" s="129">
        <f t="shared" si="1"/>
        <v>0</v>
      </c>
    </row>
    <row r="72" spans="1:12">
      <c r="A72" s="245" t="s">
        <v>256</v>
      </c>
      <c r="B72" s="246"/>
      <c r="C72" s="246"/>
      <c r="D72" s="246"/>
      <c r="E72" s="247"/>
      <c r="F72" s="10">
        <v>189</v>
      </c>
      <c r="G72" s="5"/>
      <c r="H72" s="6">
        <v>-138137.95000000001</v>
      </c>
      <c r="I72" s="129">
        <f t="shared" ref="I72:I99" si="2">G72+H72</f>
        <v>-138137.95000000001</v>
      </c>
      <c r="J72" s="5"/>
      <c r="K72" s="6">
        <v>-415666.37</v>
      </c>
      <c r="L72" s="129">
        <f t="shared" ref="L72:L99" si="3">J72+K72</f>
        <v>-415666.37</v>
      </c>
    </row>
    <row r="73" spans="1:12">
      <c r="A73" s="245" t="s">
        <v>255</v>
      </c>
      <c r="B73" s="246"/>
      <c r="C73" s="246"/>
      <c r="D73" s="246"/>
      <c r="E73" s="247"/>
      <c r="F73" s="10">
        <v>190</v>
      </c>
      <c r="G73" s="5"/>
      <c r="H73" s="6">
        <v>-136273.49</v>
      </c>
      <c r="I73" s="129">
        <f t="shared" si="2"/>
        <v>-136273.49</v>
      </c>
      <c r="J73" s="5"/>
      <c r="K73" s="6">
        <v>-27358.619999999995</v>
      </c>
      <c r="L73" s="129">
        <f t="shared" si="3"/>
        <v>-27358.619999999995</v>
      </c>
    </row>
    <row r="74" spans="1:12" ht="24.75" customHeight="1">
      <c r="A74" s="239" t="s">
        <v>112</v>
      </c>
      <c r="B74" s="246"/>
      <c r="C74" s="246"/>
      <c r="D74" s="246"/>
      <c r="E74" s="247"/>
      <c r="F74" s="10">
        <v>191</v>
      </c>
      <c r="G74" s="130">
        <f>SUM(G75:G76)</f>
        <v>0</v>
      </c>
      <c r="H74" s="131">
        <f>SUM(H75:H76)</f>
        <v>-4006276.11</v>
      </c>
      <c r="I74" s="129">
        <f t="shared" si="2"/>
        <v>-4006276.11</v>
      </c>
      <c r="J74" s="130">
        <f>SUM(J75:J76)</f>
        <v>0</v>
      </c>
      <c r="K74" s="131">
        <f>SUM(K75:K76)</f>
        <v>-4401042.1700000009</v>
      </c>
      <c r="L74" s="129">
        <f t="shared" si="3"/>
        <v>-4401042.1700000009</v>
      </c>
    </row>
    <row r="75" spans="1:12">
      <c r="A75" s="245" t="s">
        <v>50</v>
      </c>
      <c r="B75" s="246"/>
      <c r="C75" s="246"/>
      <c r="D75" s="246"/>
      <c r="E75" s="247"/>
      <c r="F75" s="10">
        <v>192</v>
      </c>
      <c r="G75" s="5"/>
      <c r="H75" s="6">
        <v>-210303.88</v>
      </c>
      <c r="I75" s="129">
        <f t="shared" si="2"/>
        <v>-210303.88</v>
      </c>
      <c r="J75" s="5"/>
      <c r="K75" s="6">
        <v>-264637.86</v>
      </c>
      <c r="L75" s="129">
        <f t="shared" si="3"/>
        <v>-264637.86</v>
      </c>
    </row>
    <row r="76" spans="1:12">
      <c r="A76" s="245" t="s">
        <v>51</v>
      </c>
      <c r="B76" s="246"/>
      <c r="C76" s="246"/>
      <c r="D76" s="246"/>
      <c r="E76" s="247"/>
      <c r="F76" s="10">
        <v>193</v>
      </c>
      <c r="G76" s="5"/>
      <c r="H76" s="6">
        <v>-3795972.23</v>
      </c>
      <c r="I76" s="129">
        <f t="shared" si="2"/>
        <v>-3795972.23</v>
      </c>
      <c r="J76" s="5"/>
      <c r="K76" s="6">
        <v>-4136404.3100000005</v>
      </c>
      <c r="L76" s="129">
        <f t="shared" si="3"/>
        <v>-4136404.3100000005</v>
      </c>
    </row>
    <row r="77" spans="1:12">
      <c r="A77" s="239" t="s">
        <v>59</v>
      </c>
      <c r="B77" s="246"/>
      <c r="C77" s="246"/>
      <c r="D77" s="246"/>
      <c r="E77" s="247"/>
      <c r="F77" s="10">
        <v>194</v>
      </c>
      <c r="G77" s="5"/>
      <c r="H77" s="6"/>
      <c r="I77" s="129">
        <f t="shared" si="2"/>
        <v>0</v>
      </c>
      <c r="J77" s="5"/>
      <c r="K77" s="6"/>
      <c r="L77" s="129">
        <f t="shared" si="3"/>
        <v>0</v>
      </c>
    </row>
    <row r="78" spans="1:12" ht="48" customHeight="1">
      <c r="A78" s="239" t="s">
        <v>364</v>
      </c>
      <c r="B78" s="246"/>
      <c r="C78" s="246"/>
      <c r="D78" s="246"/>
      <c r="E78" s="247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30949189.920000002</v>
      </c>
      <c r="I78" s="129">
        <f t="shared" si="2"/>
        <v>30949189.920000002</v>
      </c>
      <c r="J78" s="130">
        <f>J7+J16+J30+J31+J32+J33+J42+J50+J54+J57+J66+J74+J77</f>
        <v>0</v>
      </c>
      <c r="K78" s="131">
        <f>K7+K16+K30+K31+K32+K33+K42+K50+K54+K57+K66+K74+K77</f>
        <v>39236912.399999969</v>
      </c>
      <c r="L78" s="129">
        <f t="shared" si="3"/>
        <v>39236912.399999969</v>
      </c>
    </row>
    <row r="79" spans="1:12">
      <c r="A79" s="239" t="s">
        <v>113</v>
      </c>
      <c r="B79" s="246"/>
      <c r="C79" s="246"/>
      <c r="D79" s="246"/>
      <c r="E79" s="247"/>
      <c r="F79" s="10">
        <v>196</v>
      </c>
      <c r="G79" s="130">
        <f>SUM(G80:G81)</f>
        <v>0</v>
      </c>
      <c r="H79" s="131">
        <f>SUM(H80:H81)</f>
        <v>-6457576.1900000004</v>
      </c>
      <c r="I79" s="129">
        <f t="shared" si="2"/>
        <v>-6457576.1900000004</v>
      </c>
      <c r="J79" s="130">
        <f>SUM(J80:J81)</f>
        <v>0</v>
      </c>
      <c r="K79" s="131">
        <f>SUM(K80:K81)</f>
        <v>-7715468.2299999995</v>
      </c>
      <c r="L79" s="129">
        <f t="shared" si="3"/>
        <v>-7715468.2299999995</v>
      </c>
    </row>
    <row r="80" spans="1:12">
      <c r="A80" s="245" t="s">
        <v>52</v>
      </c>
      <c r="B80" s="246"/>
      <c r="C80" s="246"/>
      <c r="D80" s="246"/>
      <c r="E80" s="247"/>
      <c r="F80" s="10">
        <v>197</v>
      </c>
      <c r="G80" s="5"/>
      <c r="H80" s="6">
        <v>-6457576.1900000004</v>
      </c>
      <c r="I80" s="129">
        <f t="shared" si="2"/>
        <v>-6457576.1900000004</v>
      </c>
      <c r="J80" s="5"/>
      <c r="K80" s="6">
        <v>-7715468.2299999995</v>
      </c>
      <c r="L80" s="129">
        <f t="shared" si="3"/>
        <v>-7715468.2299999995</v>
      </c>
    </row>
    <row r="81" spans="1:14">
      <c r="A81" s="245" t="s">
        <v>53</v>
      </c>
      <c r="B81" s="246"/>
      <c r="C81" s="246"/>
      <c r="D81" s="246"/>
      <c r="E81" s="247"/>
      <c r="F81" s="10">
        <v>198</v>
      </c>
      <c r="G81" s="5"/>
      <c r="H81" s="6"/>
      <c r="I81" s="129">
        <f t="shared" si="2"/>
        <v>0</v>
      </c>
      <c r="J81" s="5"/>
      <c r="K81" s="6"/>
      <c r="L81" s="129">
        <f t="shared" si="3"/>
        <v>0</v>
      </c>
    </row>
    <row r="82" spans="1:14" ht="21" customHeight="1">
      <c r="A82" s="239" t="s">
        <v>207</v>
      </c>
      <c r="B82" s="246"/>
      <c r="C82" s="246"/>
      <c r="D82" s="246"/>
      <c r="E82" s="247"/>
      <c r="F82" s="10">
        <v>199</v>
      </c>
      <c r="G82" s="130">
        <f>G78+G79</f>
        <v>0</v>
      </c>
      <c r="H82" s="131">
        <f>H78+H79</f>
        <v>24491613.73</v>
      </c>
      <c r="I82" s="129">
        <f t="shared" si="2"/>
        <v>24491613.73</v>
      </c>
      <c r="J82" s="130">
        <f>J78+J79</f>
        <v>0</v>
      </c>
      <c r="K82" s="131">
        <f>K78+K79</f>
        <v>31521444.169999968</v>
      </c>
      <c r="L82" s="129">
        <f>J82+K82</f>
        <v>31521444.169999968</v>
      </c>
    </row>
    <row r="83" spans="1:14">
      <c r="A83" s="239" t="s">
        <v>257</v>
      </c>
      <c r="B83" s="240"/>
      <c r="C83" s="240"/>
      <c r="D83" s="240"/>
      <c r="E83" s="241"/>
      <c r="F83" s="10">
        <v>200</v>
      </c>
      <c r="G83" s="5"/>
      <c r="H83" s="6">
        <f>H82</f>
        <v>24491613.73</v>
      </c>
      <c r="I83" s="129">
        <f t="shared" si="2"/>
        <v>24491613.73</v>
      </c>
      <c r="J83" s="5"/>
      <c r="K83" s="6">
        <f>K82</f>
        <v>31521444.169999968</v>
      </c>
      <c r="L83" s="129">
        <f t="shared" si="3"/>
        <v>31521444.169999968</v>
      </c>
    </row>
    <row r="84" spans="1:14">
      <c r="A84" s="239" t="s">
        <v>258</v>
      </c>
      <c r="B84" s="240"/>
      <c r="C84" s="240"/>
      <c r="D84" s="240"/>
      <c r="E84" s="241"/>
      <c r="F84" s="10">
        <v>201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4">
      <c r="A85" s="239" t="s">
        <v>263</v>
      </c>
      <c r="B85" s="240"/>
      <c r="C85" s="240"/>
      <c r="D85" s="240"/>
      <c r="E85" s="240"/>
      <c r="F85" s="10">
        <v>202</v>
      </c>
      <c r="G85" s="5"/>
      <c r="H85" s="6">
        <f>H7+H16+H30+H31+H32</f>
        <v>153301538.72</v>
      </c>
      <c r="I85" s="135">
        <f t="shared" si="2"/>
        <v>153301538.72</v>
      </c>
      <c r="J85" s="5"/>
      <c r="K85" s="6">
        <f>K7+K16+K30+K31+K32</f>
        <v>183924829.64999998</v>
      </c>
      <c r="L85" s="135">
        <f t="shared" si="3"/>
        <v>183924829.64999998</v>
      </c>
    </row>
    <row r="86" spans="1:14">
      <c r="A86" s="239" t="s">
        <v>264</v>
      </c>
      <c r="B86" s="240"/>
      <c r="C86" s="240"/>
      <c r="D86" s="240"/>
      <c r="E86" s="240"/>
      <c r="F86" s="10">
        <v>203</v>
      </c>
      <c r="G86" s="5"/>
      <c r="H86" s="6">
        <f>H33+H42+H54+H57+H66+H74+H77+H79</f>
        <v>-128809924.98999999</v>
      </c>
      <c r="I86" s="135">
        <f t="shared" si="2"/>
        <v>-128809924.98999999</v>
      </c>
      <c r="J86" s="5"/>
      <c r="K86" s="6">
        <f>K33+K42+K54+K57+K66+K74+K77+K79</f>
        <v>-152403385.47999999</v>
      </c>
      <c r="L86" s="135">
        <f t="shared" si="3"/>
        <v>-152403385.47999999</v>
      </c>
    </row>
    <row r="87" spans="1:14">
      <c r="A87" s="239" t="s">
        <v>208</v>
      </c>
      <c r="B87" s="246"/>
      <c r="C87" s="246"/>
      <c r="D87" s="246"/>
      <c r="E87" s="246"/>
      <c r="F87" s="10">
        <v>204</v>
      </c>
      <c r="G87" s="130">
        <f>SUM(G88:G94)-G95</f>
        <v>0</v>
      </c>
      <c r="H87" s="131">
        <f>SUM(H88:H94)-H95</f>
        <v>6150842.4900000002</v>
      </c>
      <c r="I87" s="129">
        <f t="shared" si="2"/>
        <v>6150842.4900000002</v>
      </c>
      <c r="J87" s="130">
        <f>SUM(J88:J94)-J95</f>
        <v>0</v>
      </c>
      <c r="K87" s="131">
        <f>SUM(K88:K94)-K95</f>
        <v>-1084931.33</v>
      </c>
      <c r="L87" s="129">
        <f t="shared" si="3"/>
        <v>-1084931.33</v>
      </c>
    </row>
    <row r="88" spans="1:14" ht="19.5" customHeight="1">
      <c r="A88" s="245" t="s">
        <v>265</v>
      </c>
      <c r="B88" s="246"/>
      <c r="C88" s="246"/>
      <c r="D88" s="246"/>
      <c r="E88" s="246"/>
      <c r="F88" s="10">
        <v>205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4" ht="23.25" customHeight="1">
      <c r="A89" s="245" t="s">
        <v>266</v>
      </c>
      <c r="B89" s="246"/>
      <c r="C89" s="246"/>
      <c r="D89" s="246"/>
      <c r="E89" s="246"/>
      <c r="F89" s="10">
        <v>206</v>
      </c>
      <c r="G89" s="5"/>
      <c r="H89" s="6">
        <v>7500956.5499999998</v>
      </c>
      <c r="I89" s="129">
        <f t="shared" si="2"/>
        <v>7500956.5499999998</v>
      </c>
      <c r="J89" s="5"/>
      <c r="K89" s="6">
        <v>-1323086.97</v>
      </c>
      <c r="L89" s="129">
        <f t="shared" si="3"/>
        <v>-1323086.97</v>
      </c>
    </row>
    <row r="90" spans="1:14" ht="21.75" customHeight="1">
      <c r="A90" s="245" t="s">
        <v>267</v>
      </c>
      <c r="B90" s="246"/>
      <c r="C90" s="246"/>
      <c r="D90" s="246"/>
      <c r="E90" s="246"/>
      <c r="F90" s="10">
        <v>207</v>
      </c>
      <c r="G90" s="5"/>
      <c r="H90" s="6"/>
      <c r="I90" s="129">
        <f t="shared" si="2"/>
        <v>0</v>
      </c>
      <c r="J90" s="5"/>
      <c r="K90" s="6">
        <v>0</v>
      </c>
      <c r="L90" s="129">
        <f t="shared" si="3"/>
        <v>0</v>
      </c>
    </row>
    <row r="91" spans="1:14" ht="21" customHeight="1">
      <c r="A91" s="245" t="s">
        <v>268</v>
      </c>
      <c r="B91" s="246"/>
      <c r="C91" s="246"/>
      <c r="D91" s="246"/>
      <c r="E91" s="246"/>
      <c r="F91" s="10">
        <v>208</v>
      </c>
      <c r="G91" s="5"/>
      <c r="H91" s="6"/>
      <c r="I91" s="129">
        <f t="shared" si="2"/>
        <v>0</v>
      </c>
      <c r="J91" s="5"/>
      <c r="K91" s="6">
        <v>0</v>
      </c>
      <c r="L91" s="129">
        <f t="shared" si="3"/>
        <v>0</v>
      </c>
    </row>
    <row r="92" spans="1:14">
      <c r="A92" s="245" t="s">
        <v>269</v>
      </c>
      <c r="B92" s="246"/>
      <c r="C92" s="246"/>
      <c r="D92" s="246"/>
      <c r="E92" s="246"/>
      <c r="F92" s="10">
        <v>209</v>
      </c>
      <c r="G92" s="5"/>
      <c r="H92" s="6"/>
      <c r="I92" s="129">
        <f t="shared" si="2"/>
        <v>0</v>
      </c>
      <c r="J92" s="5"/>
      <c r="K92" s="6">
        <v>0</v>
      </c>
      <c r="L92" s="129">
        <f t="shared" si="3"/>
        <v>0</v>
      </c>
    </row>
    <row r="93" spans="1:14" ht="22.5" customHeight="1">
      <c r="A93" s="245" t="s">
        <v>270</v>
      </c>
      <c r="B93" s="246"/>
      <c r="C93" s="246"/>
      <c r="D93" s="246"/>
      <c r="E93" s="246"/>
      <c r="F93" s="10">
        <v>210</v>
      </c>
      <c r="G93" s="5"/>
      <c r="H93" s="6"/>
      <c r="I93" s="129">
        <f t="shared" si="2"/>
        <v>0</v>
      </c>
      <c r="J93" s="5"/>
      <c r="K93" s="6">
        <v>0</v>
      </c>
      <c r="L93" s="129">
        <f t="shared" si="3"/>
        <v>0</v>
      </c>
    </row>
    <row r="94" spans="1:14">
      <c r="A94" s="245" t="s">
        <v>271</v>
      </c>
      <c r="B94" s="246"/>
      <c r="C94" s="246"/>
      <c r="D94" s="246"/>
      <c r="E94" s="246"/>
      <c r="F94" s="10">
        <v>211</v>
      </c>
      <c r="G94" s="5"/>
      <c r="H94" s="6"/>
      <c r="I94" s="129">
        <f t="shared" si="2"/>
        <v>0</v>
      </c>
      <c r="J94" s="5"/>
      <c r="K94" s="6">
        <v>0</v>
      </c>
      <c r="L94" s="129">
        <f t="shared" si="3"/>
        <v>0</v>
      </c>
    </row>
    <row r="95" spans="1:14">
      <c r="A95" s="245" t="s">
        <v>272</v>
      </c>
      <c r="B95" s="246"/>
      <c r="C95" s="246"/>
      <c r="D95" s="246"/>
      <c r="E95" s="246"/>
      <c r="F95" s="10">
        <v>212</v>
      </c>
      <c r="G95" s="5"/>
      <c r="H95" s="6">
        <v>1350114.06</v>
      </c>
      <c r="I95" s="129">
        <f t="shared" si="2"/>
        <v>1350114.06</v>
      </c>
      <c r="J95" s="5"/>
      <c r="K95" s="6">
        <v>-238155.64</v>
      </c>
      <c r="L95" s="129">
        <f t="shared" si="3"/>
        <v>-238155.64</v>
      </c>
    </row>
    <row r="96" spans="1:14">
      <c r="A96" s="239" t="s">
        <v>206</v>
      </c>
      <c r="B96" s="246"/>
      <c r="C96" s="246"/>
      <c r="D96" s="246"/>
      <c r="E96" s="246"/>
      <c r="F96" s="10">
        <v>213</v>
      </c>
      <c r="G96" s="130">
        <f>G82+G87</f>
        <v>0</v>
      </c>
      <c r="H96" s="131">
        <f>H82+H87</f>
        <v>30642456.219999999</v>
      </c>
      <c r="I96" s="129">
        <f t="shared" si="2"/>
        <v>30642456.219999999</v>
      </c>
      <c r="J96" s="130">
        <f>J82+J87</f>
        <v>0</v>
      </c>
      <c r="K96" s="131">
        <f>K82+K87</f>
        <v>30436512.839999966</v>
      </c>
      <c r="L96" s="129">
        <f t="shared" si="3"/>
        <v>30436512.839999966</v>
      </c>
      <c r="N96" s="172"/>
    </row>
    <row r="97" spans="1:14">
      <c r="A97" s="239" t="s">
        <v>257</v>
      </c>
      <c r="B97" s="240"/>
      <c r="C97" s="240"/>
      <c r="D97" s="240"/>
      <c r="E97" s="241"/>
      <c r="F97" s="10">
        <v>214</v>
      </c>
      <c r="G97" s="5"/>
      <c r="H97" s="6">
        <f>H96</f>
        <v>30642456.219999999</v>
      </c>
      <c r="I97" s="129">
        <f t="shared" si="2"/>
        <v>30642456.219999999</v>
      </c>
      <c r="J97" s="5"/>
      <c r="K97" s="6">
        <f>K96</f>
        <v>30436512.839999966</v>
      </c>
      <c r="L97" s="129">
        <f t="shared" si="3"/>
        <v>30436512.839999966</v>
      </c>
      <c r="N97" s="164"/>
    </row>
    <row r="98" spans="1:14">
      <c r="A98" s="239" t="s">
        <v>258</v>
      </c>
      <c r="B98" s="240"/>
      <c r="C98" s="240"/>
      <c r="D98" s="240"/>
      <c r="E98" s="241"/>
      <c r="F98" s="10">
        <v>215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4">
      <c r="A99" s="242" t="s">
        <v>298</v>
      </c>
      <c r="B99" s="248"/>
      <c r="C99" s="248"/>
      <c r="D99" s="248"/>
      <c r="E99" s="248"/>
      <c r="F99" s="11">
        <v>216</v>
      </c>
      <c r="G99" s="7">
        <v>0</v>
      </c>
      <c r="H99" s="8">
        <v>0</v>
      </c>
      <c r="I99" s="132">
        <f t="shared" si="2"/>
        <v>0</v>
      </c>
      <c r="J99" s="7">
        <v>0</v>
      </c>
      <c r="K99" s="8">
        <v>0</v>
      </c>
      <c r="L99" s="132">
        <f t="shared" si="3"/>
        <v>0</v>
      </c>
    </row>
    <row r="100" spans="1:14">
      <c r="A100" s="271" t="s">
        <v>377</v>
      </c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</row>
    <row r="104" spans="1:14">
      <c r="N104" s="164"/>
    </row>
  </sheetData>
  <mergeCells count="102">
    <mergeCell ref="A1:L1"/>
    <mergeCell ref="A2:L2"/>
    <mergeCell ref="J4:L4"/>
    <mergeCell ref="A6:E6"/>
    <mergeCell ref="G4:I4"/>
    <mergeCell ref="K3:L3"/>
    <mergeCell ref="A7:E7"/>
    <mergeCell ref="A8:E8"/>
    <mergeCell ref="A9:E9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79:E79"/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</mergeCells>
  <phoneticPr fontId="4" type="noConversion"/>
  <dataValidations count="1">
    <dataValidation allowBlank="1" sqref="A1:M1048576 N1:N82 N84:N1048576 O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6" max="16383" man="1"/>
  </rowBreaks>
  <ignoredErrors>
    <ignoredError sqref="I16:I27 I33:I54 I57:I87 I96" formula="1"/>
    <ignoredError sqref="K18 H18:H25 K20:K25" formulaRange="1"/>
    <ignoredError sqref="H85:H8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N100"/>
  <sheetViews>
    <sheetView zoomScaleSheetLayoutView="110" workbookViewId="0">
      <selection activeCell="A98" sqref="A98:E98"/>
    </sheetView>
  </sheetViews>
  <sheetFormatPr defaultRowHeight="12.75"/>
  <cols>
    <col min="1" max="10" width="9.140625" style="124"/>
    <col min="11" max="11" width="9.140625" style="124" customWidth="1"/>
    <col min="12" max="16384" width="9.140625" style="124"/>
  </cols>
  <sheetData>
    <row r="1" spans="1:12" ht="15.75">
      <c r="A1" s="67" t="s">
        <v>376</v>
      </c>
      <c r="B1" s="136"/>
      <c r="C1" s="136"/>
      <c r="D1" s="136"/>
      <c r="E1" s="136"/>
      <c r="F1" s="136"/>
      <c r="G1" s="136"/>
      <c r="H1" s="137"/>
      <c r="I1" s="137"/>
      <c r="J1" s="138"/>
      <c r="K1" s="139"/>
      <c r="L1" s="140"/>
    </row>
    <row r="2" spans="1:12">
      <c r="A2" s="269" t="s">
        <v>395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1:12">
      <c r="A3" s="25"/>
      <c r="B3" s="26"/>
      <c r="C3" s="26"/>
      <c r="D3" s="60"/>
      <c r="E3" s="60"/>
      <c r="F3" s="60"/>
      <c r="G3" s="60"/>
      <c r="H3" s="60"/>
      <c r="I3" s="13"/>
      <c r="J3" s="13"/>
      <c r="K3" s="273" t="s">
        <v>58</v>
      </c>
      <c r="L3" s="273"/>
    </row>
    <row r="4" spans="1:12" ht="12.75" customHeight="1">
      <c r="A4" s="265" t="s">
        <v>2</v>
      </c>
      <c r="B4" s="266"/>
      <c r="C4" s="266"/>
      <c r="D4" s="266"/>
      <c r="E4" s="266"/>
      <c r="F4" s="265" t="s">
        <v>221</v>
      </c>
      <c r="G4" s="265" t="s">
        <v>373</v>
      </c>
      <c r="H4" s="266"/>
      <c r="I4" s="266"/>
      <c r="J4" s="265" t="s">
        <v>374</v>
      </c>
      <c r="K4" s="266"/>
      <c r="L4" s="266"/>
    </row>
    <row r="5" spans="1:12">
      <c r="A5" s="266"/>
      <c r="B5" s="266"/>
      <c r="C5" s="266"/>
      <c r="D5" s="266"/>
      <c r="E5" s="266"/>
      <c r="F5" s="266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65">
        <v>1</v>
      </c>
      <c r="B6" s="265"/>
      <c r="C6" s="265"/>
      <c r="D6" s="265"/>
      <c r="E6" s="265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53" t="s">
        <v>98</v>
      </c>
      <c r="B7" s="254"/>
      <c r="C7" s="254"/>
      <c r="D7" s="254"/>
      <c r="E7" s="260"/>
      <c r="F7" s="9">
        <v>124</v>
      </c>
      <c r="G7" s="126">
        <f>SUM(G8:G15)</f>
        <v>0</v>
      </c>
      <c r="H7" s="127">
        <f>SUM(H8:H15)</f>
        <v>267766939.84000006</v>
      </c>
      <c r="I7" s="128">
        <f t="shared" ref="I7:I38" si="0">G7+H7</f>
        <v>267766939.84000006</v>
      </c>
      <c r="J7" s="126">
        <f>SUM(J8:J15)</f>
        <v>0</v>
      </c>
      <c r="K7" s="127">
        <f>SUM(K8:K15)</f>
        <v>291374388.98000008</v>
      </c>
      <c r="L7" s="128">
        <f t="shared" ref="L7:L38" si="1">J7+K7</f>
        <v>291374388.98000008</v>
      </c>
    </row>
    <row r="8" spans="1:12">
      <c r="A8" s="245" t="s">
        <v>196</v>
      </c>
      <c r="B8" s="246"/>
      <c r="C8" s="246"/>
      <c r="D8" s="246"/>
      <c r="E8" s="247"/>
      <c r="F8" s="10">
        <v>125</v>
      </c>
      <c r="G8" s="5"/>
      <c r="H8" s="6">
        <v>280736141.79000002</v>
      </c>
      <c r="I8" s="129">
        <f t="shared" si="0"/>
        <v>280736141.79000002</v>
      </c>
      <c r="J8" s="5"/>
      <c r="K8" s="6">
        <v>321115199.25999999</v>
      </c>
      <c r="L8" s="129">
        <f t="shared" si="1"/>
        <v>321115199.25999999</v>
      </c>
    </row>
    <row r="9" spans="1:12">
      <c r="A9" s="245" t="s">
        <v>197</v>
      </c>
      <c r="B9" s="246"/>
      <c r="C9" s="246"/>
      <c r="D9" s="246"/>
      <c r="E9" s="247"/>
      <c r="F9" s="10">
        <v>126</v>
      </c>
      <c r="G9" s="5"/>
      <c r="H9" s="6">
        <v>227901.11</v>
      </c>
      <c r="I9" s="129">
        <f t="shared" si="0"/>
        <v>227901.11</v>
      </c>
      <c r="J9" s="5"/>
      <c r="K9" s="6">
        <v>72384.160000000003</v>
      </c>
      <c r="L9" s="129">
        <f t="shared" si="1"/>
        <v>72384.160000000003</v>
      </c>
    </row>
    <row r="10" spans="1:12" ht="25.5" customHeight="1">
      <c r="A10" s="245" t="s">
        <v>198</v>
      </c>
      <c r="B10" s="246"/>
      <c r="C10" s="246"/>
      <c r="D10" s="246"/>
      <c r="E10" s="247"/>
      <c r="F10" s="10">
        <v>127</v>
      </c>
      <c r="G10" s="5"/>
      <c r="H10" s="6">
        <v>-592419.47</v>
      </c>
      <c r="I10" s="129">
        <f t="shared" si="0"/>
        <v>-592419.47</v>
      </c>
      <c r="J10" s="5"/>
      <c r="K10" s="6">
        <v>-2105881.08</v>
      </c>
      <c r="L10" s="129">
        <f t="shared" si="1"/>
        <v>-2105881.08</v>
      </c>
    </row>
    <row r="11" spans="1:12">
      <c r="A11" s="245" t="s">
        <v>199</v>
      </c>
      <c r="B11" s="246"/>
      <c r="C11" s="246"/>
      <c r="D11" s="246"/>
      <c r="E11" s="247"/>
      <c r="F11" s="10">
        <v>128</v>
      </c>
      <c r="G11" s="5"/>
      <c r="H11" s="6">
        <v>-4227644.54</v>
      </c>
      <c r="I11" s="129">
        <f t="shared" si="0"/>
        <v>-4227644.54</v>
      </c>
      <c r="J11" s="5"/>
      <c r="K11" s="6">
        <v>-5975253.0899999999</v>
      </c>
      <c r="L11" s="129">
        <f t="shared" si="1"/>
        <v>-5975253.0899999999</v>
      </c>
    </row>
    <row r="12" spans="1:12">
      <c r="A12" s="245" t="s">
        <v>200</v>
      </c>
      <c r="B12" s="246"/>
      <c r="C12" s="246"/>
      <c r="D12" s="246"/>
      <c r="E12" s="247"/>
      <c r="F12" s="10">
        <v>129</v>
      </c>
      <c r="G12" s="5"/>
      <c r="H12" s="6">
        <v>-1626516.9</v>
      </c>
      <c r="I12" s="129">
        <f t="shared" si="0"/>
        <v>-1626516.9</v>
      </c>
      <c r="J12" s="5"/>
      <c r="K12" s="163">
        <v>-1507474.51</v>
      </c>
      <c r="L12" s="129">
        <f t="shared" si="1"/>
        <v>-1507474.51</v>
      </c>
    </row>
    <row r="13" spans="1:12">
      <c r="A13" s="245" t="s">
        <v>201</v>
      </c>
      <c r="B13" s="246"/>
      <c r="C13" s="246"/>
      <c r="D13" s="246"/>
      <c r="E13" s="247"/>
      <c r="F13" s="10">
        <v>130</v>
      </c>
      <c r="G13" s="5"/>
      <c r="H13" s="6">
        <v>-5126273.1500000004</v>
      </c>
      <c r="I13" s="129">
        <f t="shared" si="0"/>
        <v>-5126273.1500000004</v>
      </c>
      <c r="J13" s="5"/>
      <c r="K13" s="6">
        <v>-18457637.350000001</v>
      </c>
      <c r="L13" s="129">
        <f t="shared" si="1"/>
        <v>-18457637.350000001</v>
      </c>
    </row>
    <row r="14" spans="1:12">
      <c r="A14" s="245" t="s">
        <v>202</v>
      </c>
      <c r="B14" s="246"/>
      <c r="C14" s="246"/>
      <c r="D14" s="246"/>
      <c r="E14" s="247"/>
      <c r="F14" s="10">
        <v>131</v>
      </c>
      <c r="G14" s="5"/>
      <c r="H14" s="6">
        <v>188523.54</v>
      </c>
      <c r="I14" s="129">
        <f t="shared" si="0"/>
        <v>188523.54</v>
      </c>
      <c r="J14" s="5"/>
      <c r="K14" s="6">
        <v>239059.6</v>
      </c>
      <c r="L14" s="129">
        <f t="shared" si="1"/>
        <v>239059.6</v>
      </c>
    </row>
    <row r="15" spans="1:12">
      <c r="A15" s="245" t="s">
        <v>242</v>
      </c>
      <c r="B15" s="246"/>
      <c r="C15" s="246"/>
      <c r="D15" s="246"/>
      <c r="E15" s="247"/>
      <c r="F15" s="10">
        <v>132</v>
      </c>
      <c r="G15" s="5"/>
      <c r="H15" s="6">
        <v>-1812772.54</v>
      </c>
      <c r="I15" s="129">
        <f t="shared" si="0"/>
        <v>-1812772.54</v>
      </c>
      <c r="J15" s="5"/>
      <c r="K15" s="6">
        <v>-2006008.01</v>
      </c>
      <c r="L15" s="129">
        <f t="shared" si="1"/>
        <v>-2006008.01</v>
      </c>
    </row>
    <row r="16" spans="1:12" ht="24.75" customHeight="1">
      <c r="A16" s="239" t="s">
        <v>99</v>
      </c>
      <c r="B16" s="246"/>
      <c r="C16" s="246"/>
      <c r="D16" s="246"/>
      <c r="E16" s="247"/>
      <c r="F16" s="10">
        <v>133</v>
      </c>
      <c r="G16" s="130">
        <f>G17+G18+G22+G23+G24+G28+G29</f>
        <v>0</v>
      </c>
      <c r="H16" s="131">
        <f>H17+H18+H22+H23+H24+H28+H29</f>
        <v>25006999.27</v>
      </c>
      <c r="I16" s="129">
        <f t="shared" si="0"/>
        <v>25006999.27</v>
      </c>
      <c r="J16" s="130">
        <f>J17+J18+J22+J23+J24+J28+J29</f>
        <v>0</v>
      </c>
      <c r="K16" s="131">
        <f>K17+K18+K22+K23+K24+K28+K29</f>
        <v>42239876.280000001</v>
      </c>
      <c r="L16" s="129">
        <f t="shared" si="1"/>
        <v>42239876.280000001</v>
      </c>
    </row>
    <row r="17" spans="1:12" ht="19.5" customHeight="1">
      <c r="A17" s="245" t="s">
        <v>219</v>
      </c>
      <c r="B17" s="246"/>
      <c r="C17" s="246"/>
      <c r="D17" s="246"/>
      <c r="E17" s="247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5" t="s">
        <v>204</v>
      </c>
      <c r="B18" s="246"/>
      <c r="C18" s="246"/>
      <c r="D18" s="246"/>
      <c r="E18" s="247"/>
      <c r="F18" s="10">
        <v>135</v>
      </c>
      <c r="G18" s="130">
        <f>SUM(G19:G21)</f>
        <v>0</v>
      </c>
      <c r="H18" s="131">
        <f>SUM(H19:H21)</f>
        <v>7196675.3599999994</v>
      </c>
      <c r="I18" s="129">
        <f t="shared" si="0"/>
        <v>7196675.3599999994</v>
      </c>
      <c r="J18" s="130">
        <f>SUM(J19:J21)</f>
        <v>0</v>
      </c>
      <c r="K18" s="131">
        <f>SUM(K19:K21)</f>
        <v>8292680.8799999999</v>
      </c>
      <c r="L18" s="129">
        <f t="shared" si="1"/>
        <v>8292680.8799999999</v>
      </c>
    </row>
    <row r="19" spans="1:12">
      <c r="A19" s="245" t="s">
        <v>243</v>
      </c>
      <c r="B19" s="246"/>
      <c r="C19" s="246"/>
      <c r="D19" s="246"/>
      <c r="E19" s="247"/>
      <c r="F19" s="10">
        <v>136</v>
      </c>
      <c r="G19" s="5"/>
      <c r="H19" s="6">
        <v>7018963.3499999996</v>
      </c>
      <c r="I19" s="129">
        <f t="shared" si="0"/>
        <v>7018963.3499999996</v>
      </c>
      <c r="J19" s="5"/>
      <c r="K19" s="6">
        <v>7715193.5300000003</v>
      </c>
      <c r="L19" s="129">
        <f t="shared" si="1"/>
        <v>7715193.5300000003</v>
      </c>
    </row>
    <row r="20" spans="1:12" ht="24" customHeight="1">
      <c r="A20" s="245" t="s">
        <v>54</v>
      </c>
      <c r="B20" s="246"/>
      <c r="C20" s="246"/>
      <c r="D20" s="246"/>
      <c r="E20" s="247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2">
      <c r="A21" s="245" t="s">
        <v>244</v>
      </c>
      <c r="B21" s="246"/>
      <c r="C21" s="246"/>
      <c r="D21" s="246"/>
      <c r="E21" s="247"/>
      <c r="F21" s="10">
        <v>138</v>
      </c>
      <c r="G21" s="5"/>
      <c r="H21" s="6">
        <v>177712.01</v>
      </c>
      <c r="I21" s="129">
        <f t="shared" si="0"/>
        <v>177712.01</v>
      </c>
      <c r="J21" s="5"/>
      <c r="K21" s="6">
        <v>577487.35</v>
      </c>
      <c r="L21" s="129">
        <f t="shared" si="1"/>
        <v>577487.35</v>
      </c>
    </row>
    <row r="22" spans="1:12">
      <c r="A22" s="245" t="s">
        <v>245</v>
      </c>
      <c r="B22" s="246"/>
      <c r="C22" s="246"/>
      <c r="D22" s="246"/>
      <c r="E22" s="247"/>
      <c r="F22" s="10">
        <v>139</v>
      </c>
      <c r="G22" s="5"/>
      <c r="H22" s="6">
        <v>10253210.470000001</v>
      </c>
      <c r="I22" s="129">
        <f t="shared" si="0"/>
        <v>10253210.470000001</v>
      </c>
      <c r="J22" s="5"/>
      <c r="K22" s="6">
        <v>15536011.130000001</v>
      </c>
      <c r="L22" s="129">
        <f t="shared" si="1"/>
        <v>15536011.130000001</v>
      </c>
    </row>
    <row r="23" spans="1:12" ht="20.25" customHeight="1">
      <c r="A23" s="245" t="s">
        <v>273</v>
      </c>
      <c r="B23" s="246"/>
      <c r="C23" s="246"/>
      <c r="D23" s="246"/>
      <c r="E23" s="247"/>
      <c r="F23" s="10">
        <v>140</v>
      </c>
      <c r="G23" s="5"/>
      <c r="H23" s="6"/>
      <c r="I23" s="129">
        <f t="shared" si="0"/>
        <v>0</v>
      </c>
      <c r="J23" s="5"/>
      <c r="K23" s="6">
        <v>12889651.800000001</v>
      </c>
      <c r="L23" s="129">
        <f t="shared" si="1"/>
        <v>12889651.800000001</v>
      </c>
    </row>
    <row r="24" spans="1:12" ht="19.5" customHeight="1">
      <c r="A24" s="245" t="s">
        <v>100</v>
      </c>
      <c r="B24" s="246"/>
      <c r="C24" s="246"/>
      <c r="D24" s="246"/>
      <c r="E24" s="247"/>
      <c r="F24" s="10">
        <v>141</v>
      </c>
      <c r="G24" s="130">
        <f>SUM(G25:G27)</f>
        <v>0</v>
      </c>
      <c r="H24" s="131">
        <f>SUM(H25:H27)</f>
        <v>4718822.1500000004</v>
      </c>
      <c r="I24" s="129">
        <f t="shared" si="0"/>
        <v>4718822.1500000004</v>
      </c>
      <c r="J24" s="130">
        <f>SUM(J25:J27)</f>
        <v>0</v>
      </c>
      <c r="K24" s="131">
        <f>SUM(K25:K27)</f>
        <v>1043948.9</v>
      </c>
      <c r="L24" s="129">
        <f t="shared" si="1"/>
        <v>1043948.9</v>
      </c>
    </row>
    <row r="25" spans="1:12">
      <c r="A25" s="245" t="s">
        <v>246</v>
      </c>
      <c r="B25" s="246"/>
      <c r="C25" s="246"/>
      <c r="D25" s="246"/>
      <c r="E25" s="247"/>
      <c r="F25" s="10">
        <v>142</v>
      </c>
      <c r="G25" s="5"/>
      <c r="H25" s="6"/>
      <c r="I25" s="129">
        <f t="shared" si="0"/>
        <v>0</v>
      </c>
      <c r="J25" s="5"/>
      <c r="K25" s="6"/>
      <c r="L25" s="129">
        <f t="shared" si="1"/>
        <v>0</v>
      </c>
    </row>
    <row r="26" spans="1:12">
      <c r="A26" s="245" t="s">
        <v>247</v>
      </c>
      <c r="B26" s="246"/>
      <c r="C26" s="246"/>
      <c r="D26" s="246"/>
      <c r="E26" s="247"/>
      <c r="F26" s="10">
        <v>143</v>
      </c>
      <c r="G26" s="5"/>
      <c r="H26" s="6">
        <v>4718822.1500000004</v>
      </c>
      <c r="I26" s="129">
        <f t="shared" si="0"/>
        <v>4718822.1500000004</v>
      </c>
      <c r="J26" s="5"/>
      <c r="K26" s="6">
        <v>1043948.9</v>
      </c>
      <c r="L26" s="129">
        <f t="shared" si="1"/>
        <v>1043948.9</v>
      </c>
    </row>
    <row r="27" spans="1:12">
      <c r="A27" s="245" t="s">
        <v>7</v>
      </c>
      <c r="B27" s="246"/>
      <c r="C27" s="246"/>
      <c r="D27" s="246"/>
      <c r="E27" s="247"/>
      <c r="F27" s="10">
        <v>144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5" t="s">
        <v>8</v>
      </c>
      <c r="B28" s="246"/>
      <c r="C28" s="246"/>
      <c r="D28" s="246"/>
      <c r="E28" s="247"/>
      <c r="F28" s="10">
        <v>145</v>
      </c>
      <c r="G28" s="5"/>
      <c r="H28" s="6">
        <v>443385.92</v>
      </c>
      <c r="I28" s="129">
        <f t="shared" si="0"/>
        <v>443385.92</v>
      </c>
      <c r="J28" s="5"/>
      <c r="K28" s="6">
        <v>14746.35</v>
      </c>
      <c r="L28" s="129">
        <f t="shared" si="1"/>
        <v>14746.35</v>
      </c>
    </row>
    <row r="29" spans="1:12">
      <c r="A29" s="245" t="s">
        <v>9</v>
      </c>
      <c r="B29" s="246"/>
      <c r="C29" s="246"/>
      <c r="D29" s="246"/>
      <c r="E29" s="247"/>
      <c r="F29" s="10">
        <v>146</v>
      </c>
      <c r="G29" s="5"/>
      <c r="H29" s="6">
        <v>2394905.37</v>
      </c>
      <c r="I29" s="129">
        <f t="shared" si="0"/>
        <v>2394905.37</v>
      </c>
      <c r="J29" s="5"/>
      <c r="K29" s="6">
        <v>4462837.22</v>
      </c>
      <c r="L29" s="129">
        <f t="shared" si="1"/>
        <v>4462837.22</v>
      </c>
    </row>
    <row r="30" spans="1:12">
      <c r="A30" s="239" t="s">
        <v>10</v>
      </c>
      <c r="B30" s="246"/>
      <c r="C30" s="246"/>
      <c r="D30" s="246"/>
      <c r="E30" s="247"/>
      <c r="F30" s="10">
        <v>147</v>
      </c>
      <c r="G30" s="5"/>
      <c r="H30" s="6">
        <v>935514.82</v>
      </c>
      <c r="I30" s="129">
        <f t="shared" si="0"/>
        <v>935514.82</v>
      </c>
      <c r="J30" s="5"/>
      <c r="K30" s="6">
        <v>35185.620000000003</v>
      </c>
      <c r="L30" s="129">
        <f t="shared" si="1"/>
        <v>35185.620000000003</v>
      </c>
    </row>
    <row r="31" spans="1:12" ht="21.75" customHeight="1">
      <c r="A31" s="239" t="s">
        <v>11</v>
      </c>
      <c r="B31" s="246"/>
      <c r="C31" s="246"/>
      <c r="D31" s="246"/>
      <c r="E31" s="247"/>
      <c r="F31" s="10">
        <v>148</v>
      </c>
      <c r="G31" s="5"/>
      <c r="H31" s="6">
        <v>4128299.58</v>
      </c>
      <c r="I31" s="129">
        <f t="shared" si="0"/>
        <v>4128299.58</v>
      </c>
      <c r="J31" s="5"/>
      <c r="K31" s="6">
        <v>711398.68</v>
      </c>
      <c r="L31" s="129">
        <f t="shared" si="1"/>
        <v>711398.68</v>
      </c>
    </row>
    <row r="32" spans="1:12">
      <c r="A32" s="239" t="s">
        <v>12</v>
      </c>
      <c r="B32" s="246"/>
      <c r="C32" s="246"/>
      <c r="D32" s="246"/>
      <c r="E32" s="247"/>
      <c r="F32" s="10">
        <v>149</v>
      </c>
      <c r="G32" s="5"/>
      <c r="H32" s="6">
        <v>4767561.6900000004</v>
      </c>
      <c r="I32" s="129">
        <f t="shared" si="0"/>
        <v>4767561.6900000004</v>
      </c>
      <c r="J32" s="5"/>
      <c r="K32" s="6">
        <v>2666227.0499999998</v>
      </c>
      <c r="L32" s="129">
        <f t="shared" si="1"/>
        <v>2666227.0499999998</v>
      </c>
    </row>
    <row r="33" spans="1:12">
      <c r="A33" s="239" t="s">
        <v>101</v>
      </c>
      <c r="B33" s="246"/>
      <c r="C33" s="246"/>
      <c r="D33" s="246"/>
      <c r="E33" s="247"/>
      <c r="F33" s="10">
        <v>150</v>
      </c>
      <c r="G33" s="130">
        <f>G34+G38</f>
        <v>0</v>
      </c>
      <c r="H33" s="131">
        <f>H34+H38</f>
        <v>-107071982.56999999</v>
      </c>
      <c r="I33" s="129">
        <f t="shared" si="0"/>
        <v>-107071982.56999999</v>
      </c>
      <c r="J33" s="130">
        <f>J34+J38</f>
        <v>0</v>
      </c>
      <c r="K33" s="131">
        <f>K34+K38</f>
        <v>-130317758.2</v>
      </c>
      <c r="L33" s="129">
        <f t="shared" si="1"/>
        <v>-130317758.2</v>
      </c>
    </row>
    <row r="34" spans="1:12">
      <c r="A34" s="245" t="s">
        <v>102</v>
      </c>
      <c r="B34" s="246"/>
      <c r="C34" s="246"/>
      <c r="D34" s="246"/>
      <c r="E34" s="247"/>
      <c r="F34" s="10">
        <v>151</v>
      </c>
      <c r="G34" s="130">
        <f>SUM(G35:G37)</f>
        <v>0</v>
      </c>
      <c r="H34" s="131">
        <f>SUM(H35:H37)</f>
        <v>-113041380.22999999</v>
      </c>
      <c r="I34" s="129">
        <f t="shared" si="0"/>
        <v>-113041380.22999999</v>
      </c>
      <c r="J34" s="130">
        <f>SUM(J35:J37)</f>
        <v>0</v>
      </c>
      <c r="K34" s="131">
        <f>SUM(K35:K37)</f>
        <v>-125137771.41</v>
      </c>
      <c r="L34" s="129">
        <f t="shared" si="1"/>
        <v>-125137771.41</v>
      </c>
    </row>
    <row r="35" spans="1:12">
      <c r="A35" s="245" t="s">
        <v>13</v>
      </c>
      <c r="B35" s="246"/>
      <c r="C35" s="246"/>
      <c r="D35" s="246"/>
      <c r="E35" s="247"/>
      <c r="F35" s="10">
        <v>152</v>
      </c>
      <c r="G35" s="5"/>
      <c r="H35" s="6">
        <v>-120724425.16</v>
      </c>
      <c r="I35" s="129">
        <f t="shared" si="0"/>
        <v>-120724425.16</v>
      </c>
      <c r="J35" s="5"/>
      <c r="K35" s="6">
        <v>-126618645.8</v>
      </c>
      <c r="L35" s="129">
        <f t="shared" si="1"/>
        <v>-126618645.8</v>
      </c>
    </row>
    <row r="36" spans="1:12">
      <c r="A36" s="245" t="s">
        <v>14</v>
      </c>
      <c r="B36" s="246"/>
      <c r="C36" s="246"/>
      <c r="D36" s="246"/>
      <c r="E36" s="247"/>
      <c r="F36" s="10">
        <v>153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5" t="s">
        <v>15</v>
      </c>
      <c r="B37" s="246"/>
      <c r="C37" s="246"/>
      <c r="D37" s="246"/>
      <c r="E37" s="247"/>
      <c r="F37" s="10">
        <v>154</v>
      </c>
      <c r="G37" s="5"/>
      <c r="H37" s="6">
        <v>7683044.9299999997</v>
      </c>
      <c r="I37" s="129">
        <f t="shared" si="0"/>
        <v>7683044.9299999997</v>
      </c>
      <c r="J37" s="5"/>
      <c r="K37" s="6">
        <v>1480874.39</v>
      </c>
      <c r="L37" s="129">
        <f t="shared" si="1"/>
        <v>1480874.39</v>
      </c>
    </row>
    <row r="38" spans="1:12">
      <c r="A38" s="245" t="s">
        <v>103</v>
      </c>
      <c r="B38" s="246"/>
      <c r="C38" s="246"/>
      <c r="D38" s="246"/>
      <c r="E38" s="247"/>
      <c r="F38" s="10">
        <v>155</v>
      </c>
      <c r="G38" s="130">
        <f>SUM(G39:G41)</f>
        <v>0</v>
      </c>
      <c r="H38" s="131">
        <f>SUM(H39:H41)</f>
        <v>5969397.6600000001</v>
      </c>
      <c r="I38" s="129">
        <f t="shared" si="0"/>
        <v>5969397.6600000001</v>
      </c>
      <c r="J38" s="130">
        <f>SUM(J39:J41)</f>
        <v>0</v>
      </c>
      <c r="K38" s="131">
        <f>SUM(K39:K41)</f>
        <v>-5179986.79</v>
      </c>
      <c r="L38" s="129">
        <f t="shared" si="1"/>
        <v>-5179986.79</v>
      </c>
    </row>
    <row r="39" spans="1:12">
      <c r="A39" s="245" t="s">
        <v>16</v>
      </c>
      <c r="B39" s="246"/>
      <c r="C39" s="246"/>
      <c r="D39" s="246"/>
      <c r="E39" s="247"/>
      <c r="F39" s="10">
        <v>156</v>
      </c>
      <c r="G39" s="5"/>
      <c r="H39" s="6">
        <v>957082.13</v>
      </c>
      <c r="I39" s="129">
        <f t="shared" ref="I39:I70" si="2">G39+H39</f>
        <v>957082.13</v>
      </c>
      <c r="J39" s="5"/>
      <c r="K39" s="6">
        <v>-4514176.84</v>
      </c>
      <c r="L39" s="129">
        <f t="shared" ref="L39:L70" si="3">J39+K39</f>
        <v>-4514176.84</v>
      </c>
    </row>
    <row r="40" spans="1:12">
      <c r="A40" s="245" t="s">
        <v>17</v>
      </c>
      <c r="B40" s="246"/>
      <c r="C40" s="246"/>
      <c r="D40" s="246"/>
      <c r="E40" s="247"/>
      <c r="F40" s="10">
        <v>157</v>
      </c>
      <c r="G40" s="5"/>
      <c r="H40" s="6"/>
      <c r="I40" s="129">
        <f t="shared" si="2"/>
        <v>0</v>
      </c>
      <c r="J40" s="5"/>
      <c r="K40" s="6"/>
      <c r="L40" s="129">
        <f t="shared" si="3"/>
        <v>0</v>
      </c>
    </row>
    <row r="41" spans="1:12">
      <c r="A41" s="245" t="s">
        <v>18</v>
      </c>
      <c r="B41" s="246"/>
      <c r="C41" s="246"/>
      <c r="D41" s="246"/>
      <c r="E41" s="247"/>
      <c r="F41" s="10">
        <v>158</v>
      </c>
      <c r="G41" s="5"/>
      <c r="H41" s="6">
        <v>5012315.53</v>
      </c>
      <c r="I41" s="129">
        <f t="shared" si="2"/>
        <v>5012315.53</v>
      </c>
      <c r="J41" s="5"/>
      <c r="K41" s="6">
        <v>-665809.94999999995</v>
      </c>
      <c r="L41" s="129">
        <f t="shared" si="3"/>
        <v>-665809.94999999995</v>
      </c>
    </row>
    <row r="42" spans="1:12" ht="22.5" customHeight="1">
      <c r="A42" s="239" t="s">
        <v>104</v>
      </c>
      <c r="B42" s="246"/>
      <c r="C42" s="246"/>
      <c r="D42" s="246"/>
      <c r="E42" s="247"/>
      <c r="F42" s="10">
        <v>159</v>
      </c>
      <c r="G42" s="130">
        <f>G43+G46</f>
        <v>0</v>
      </c>
      <c r="H42" s="131">
        <f>H43+H46</f>
        <v>10781.9</v>
      </c>
      <c r="I42" s="129">
        <f t="shared" si="2"/>
        <v>10781.9</v>
      </c>
      <c r="J42" s="130">
        <f>J43+J46</f>
        <v>0</v>
      </c>
      <c r="K42" s="131">
        <f>K43+K46</f>
        <v>0</v>
      </c>
      <c r="L42" s="129">
        <f t="shared" si="3"/>
        <v>0</v>
      </c>
    </row>
    <row r="43" spans="1:12" ht="21" customHeight="1">
      <c r="A43" s="245" t="s">
        <v>105</v>
      </c>
      <c r="B43" s="246"/>
      <c r="C43" s="246"/>
      <c r="D43" s="246"/>
      <c r="E43" s="247"/>
      <c r="F43" s="10">
        <v>160</v>
      </c>
      <c r="G43" s="130">
        <f>SUM(G44:G45)</f>
        <v>0</v>
      </c>
      <c r="H43" s="131">
        <f>SUM(H44:H45)</f>
        <v>0</v>
      </c>
      <c r="I43" s="129">
        <f t="shared" si="2"/>
        <v>0</v>
      </c>
      <c r="J43" s="130">
        <f>SUM(J44:J45)</f>
        <v>0</v>
      </c>
      <c r="K43" s="131">
        <f>SUM(K44:K45)</f>
        <v>0</v>
      </c>
      <c r="L43" s="129">
        <f t="shared" si="3"/>
        <v>0</v>
      </c>
    </row>
    <row r="44" spans="1:12">
      <c r="A44" s="245" t="s">
        <v>19</v>
      </c>
      <c r="B44" s="246"/>
      <c r="C44" s="246"/>
      <c r="D44" s="246"/>
      <c r="E44" s="247"/>
      <c r="F44" s="10">
        <v>161</v>
      </c>
      <c r="G44" s="5"/>
      <c r="H44" s="6"/>
      <c r="I44" s="129">
        <f t="shared" si="2"/>
        <v>0</v>
      </c>
      <c r="J44" s="5"/>
      <c r="K44" s="6"/>
      <c r="L44" s="129">
        <f t="shared" si="3"/>
        <v>0</v>
      </c>
    </row>
    <row r="45" spans="1:12">
      <c r="A45" s="245" t="s">
        <v>20</v>
      </c>
      <c r="B45" s="246"/>
      <c r="C45" s="246"/>
      <c r="D45" s="246"/>
      <c r="E45" s="247"/>
      <c r="F45" s="10">
        <v>162</v>
      </c>
      <c r="G45" s="5"/>
      <c r="H45" s="6"/>
      <c r="I45" s="129">
        <f t="shared" si="2"/>
        <v>0</v>
      </c>
      <c r="J45" s="5"/>
      <c r="K45" s="6"/>
      <c r="L45" s="129">
        <f t="shared" si="3"/>
        <v>0</v>
      </c>
    </row>
    <row r="46" spans="1:12" ht="21.75" customHeight="1">
      <c r="A46" s="245" t="s">
        <v>106</v>
      </c>
      <c r="B46" s="246"/>
      <c r="C46" s="246"/>
      <c r="D46" s="246"/>
      <c r="E46" s="247"/>
      <c r="F46" s="10">
        <v>163</v>
      </c>
      <c r="G46" s="130">
        <f>SUM(G47:G49)</f>
        <v>0</v>
      </c>
      <c r="H46" s="131">
        <f>SUM(H47:H49)</f>
        <v>10781.9</v>
      </c>
      <c r="I46" s="129">
        <f t="shared" si="2"/>
        <v>10781.9</v>
      </c>
      <c r="J46" s="130">
        <f>SUM(J47:J49)</f>
        <v>0</v>
      </c>
      <c r="K46" s="131">
        <f>SUM(K47:K49)</f>
        <v>0</v>
      </c>
      <c r="L46" s="129">
        <f t="shared" si="3"/>
        <v>0</v>
      </c>
    </row>
    <row r="47" spans="1:12">
      <c r="A47" s="245" t="s">
        <v>21</v>
      </c>
      <c r="B47" s="246"/>
      <c r="C47" s="246"/>
      <c r="D47" s="246"/>
      <c r="E47" s="247"/>
      <c r="F47" s="10">
        <v>164</v>
      </c>
      <c r="G47" s="5"/>
      <c r="H47" s="6">
        <v>10781.9</v>
      </c>
      <c r="I47" s="129">
        <f t="shared" si="2"/>
        <v>10781.9</v>
      </c>
      <c r="J47" s="5"/>
      <c r="K47" s="6"/>
      <c r="L47" s="129">
        <f t="shared" si="3"/>
        <v>0</v>
      </c>
    </row>
    <row r="48" spans="1:12">
      <c r="A48" s="245" t="s">
        <v>22</v>
      </c>
      <c r="B48" s="246"/>
      <c r="C48" s="246"/>
      <c r="D48" s="246"/>
      <c r="E48" s="247"/>
      <c r="F48" s="10">
        <v>165</v>
      </c>
      <c r="G48" s="5"/>
      <c r="H48" s="6"/>
      <c r="I48" s="129">
        <f t="shared" si="2"/>
        <v>0</v>
      </c>
      <c r="J48" s="5"/>
      <c r="K48" s="6"/>
      <c r="L48" s="129">
        <f t="shared" si="3"/>
        <v>0</v>
      </c>
    </row>
    <row r="49" spans="1:12">
      <c r="A49" s="245" t="s">
        <v>23</v>
      </c>
      <c r="B49" s="246"/>
      <c r="C49" s="246"/>
      <c r="D49" s="246"/>
      <c r="E49" s="247"/>
      <c r="F49" s="10">
        <v>166</v>
      </c>
      <c r="G49" s="5"/>
      <c r="H49" s="6"/>
      <c r="I49" s="129">
        <f t="shared" si="2"/>
        <v>0</v>
      </c>
      <c r="J49" s="5"/>
      <c r="K49" s="6"/>
      <c r="L49" s="129">
        <f t="shared" si="3"/>
        <v>0</v>
      </c>
    </row>
    <row r="50" spans="1:12" ht="21" customHeight="1">
      <c r="A50" s="239" t="s">
        <v>209</v>
      </c>
      <c r="B50" s="246"/>
      <c r="C50" s="246"/>
      <c r="D50" s="246"/>
      <c r="E50" s="247"/>
      <c r="F50" s="10">
        <v>167</v>
      </c>
      <c r="G50" s="130">
        <f>SUM(G51:G53)</f>
        <v>0</v>
      </c>
      <c r="H50" s="131">
        <f>SUM(H51:H53)</f>
        <v>0</v>
      </c>
      <c r="I50" s="129">
        <f t="shared" si="2"/>
        <v>0</v>
      </c>
      <c r="J50" s="130">
        <f>SUM(J51:J53)</f>
        <v>0</v>
      </c>
      <c r="K50" s="131">
        <f>SUM(K51:K53)</f>
        <v>0</v>
      </c>
      <c r="L50" s="129">
        <f t="shared" si="3"/>
        <v>0</v>
      </c>
    </row>
    <row r="51" spans="1:12">
      <c r="A51" s="245" t="s">
        <v>24</v>
      </c>
      <c r="B51" s="246"/>
      <c r="C51" s="246"/>
      <c r="D51" s="246"/>
      <c r="E51" s="247"/>
      <c r="F51" s="10">
        <v>168</v>
      </c>
      <c r="G51" s="5"/>
      <c r="H51" s="6"/>
      <c r="I51" s="129">
        <f t="shared" si="2"/>
        <v>0</v>
      </c>
      <c r="J51" s="5"/>
      <c r="K51" s="6"/>
      <c r="L51" s="129">
        <f t="shared" si="3"/>
        <v>0</v>
      </c>
    </row>
    <row r="52" spans="1:12">
      <c r="A52" s="245" t="s">
        <v>25</v>
      </c>
      <c r="B52" s="246"/>
      <c r="C52" s="246"/>
      <c r="D52" s="246"/>
      <c r="E52" s="247"/>
      <c r="F52" s="10">
        <v>169</v>
      </c>
      <c r="G52" s="5"/>
      <c r="H52" s="6"/>
      <c r="I52" s="129">
        <f t="shared" si="2"/>
        <v>0</v>
      </c>
      <c r="J52" s="5"/>
      <c r="K52" s="6"/>
      <c r="L52" s="129">
        <f t="shared" si="3"/>
        <v>0</v>
      </c>
    </row>
    <row r="53" spans="1:12">
      <c r="A53" s="245" t="s">
        <v>26</v>
      </c>
      <c r="B53" s="246"/>
      <c r="C53" s="246"/>
      <c r="D53" s="246"/>
      <c r="E53" s="247"/>
      <c r="F53" s="10">
        <v>170</v>
      </c>
      <c r="G53" s="5"/>
      <c r="H53" s="6"/>
      <c r="I53" s="129">
        <f t="shared" si="2"/>
        <v>0</v>
      </c>
      <c r="J53" s="5"/>
      <c r="K53" s="6"/>
      <c r="L53" s="129">
        <f t="shared" si="3"/>
        <v>0</v>
      </c>
    </row>
    <row r="54" spans="1:12" ht="21" customHeight="1">
      <c r="A54" s="239" t="s">
        <v>107</v>
      </c>
      <c r="B54" s="246"/>
      <c r="C54" s="246"/>
      <c r="D54" s="246"/>
      <c r="E54" s="247"/>
      <c r="F54" s="10">
        <v>171</v>
      </c>
      <c r="G54" s="130">
        <f>SUM(G55:G56)</f>
        <v>0</v>
      </c>
      <c r="H54" s="131">
        <f>SUM(H55:H56)</f>
        <v>254378.86</v>
      </c>
      <c r="I54" s="129">
        <f t="shared" si="2"/>
        <v>254378.86</v>
      </c>
      <c r="J54" s="130">
        <f>SUM(J55:J56)</f>
        <v>0</v>
      </c>
      <c r="K54" s="131">
        <f>SUM(K55:K56)</f>
        <v>84548.34</v>
      </c>
      <c r="L54" s="129">
        <f t="shared" si="3"/>
        <v>84548.34</v>
      </c>
    </row>
    <row r="55" spans="1:12">
      <c r="A55" s="245" t="s">
        <v>27</v>
      </c>
      <c r="B55" s="246"/>
      <c r="C55" s="246"/>
      <c r="D55" s="246"/>
      <c r="E55" s="247"/>
      <c r="F55" s="10">
        <v>172</v>
      </c>
      <c r="G55" s="5"/>
      <c r="H55" s="6">
        <v>254378.86</v>
      </c>
      <c r="I55" s="129">
        <f t="shared" si="2"/>
        <v>254378.86</v>
      </c>
      <c r="J55" s="5"/>
      <c r="K55" s="6">
        <v>84548.34</v>
      </c>
      <c r="L55" s="129">
        <f t="shared" si="3"/>
        <v>84548.34</v>
      </c>
    </row>
    <row r="56" spans="1:12">
      <c r="A56" s="245" t="s">
        <v>28</v>
      </c>
      <c r="B56" s="246"/>
      <c r="C56" s="246"/>
      <c r="D56" s="246"/>
      <c r="E56" s="247"/>
      <c r="F56" s="10">
        <v>173</v>
      </c>
      <c r="G56" s="5"/>
      <c r="H56" s="6"/>
      <c r="I56" s="129">
        <f t="shared" si="2"/>
        <v>0</v>
      </c>
      <c r="J56" s="5"/>
      <c r="K56" s="6"/>
      <c r="L56" s="129">
        <f t="shared" si="3"/>
        <v>0</v>
      </c>
    </row>
    <row r="57" spans="1:12" ht="21" customHeight="1">
      <c r="A57" s="239" t="s">
        <v>108</v>
      </c>
      <c r="B57" s="246"/>
      <c r="C57" s="246"/>
      <c r="D57" s="246"/>
      <c r="E57" s="247"/>
      <c r="F57" s="10">
        <v>174</v>
      </c>
      <c r="G57" s="130">
        <f>G58+G62</f>
        <v>0</v>
      </c>
      <c r="H57" s="131">
        <f>H58+H62</f>
        <v>-123091761.14</v>
      </c>
      <c r="I57" s="129">
        <f t="shared" si="2"/>
        <v>-123091761.14</v>
      </c>
      <c r="J57" s="130">
        <f>J58+J62</f>
        <v>0</v>
      </c>
      <c r="K57" s="131">
        <f>K58+K62</f>
        <v>-127421445.58</v>
      </c>
      <c r="L57" s="129">
        <f t="shared" si="3"/>
        <v>-127421445.58</v>
      </c>
    </row>
    <row r="58" spans="1:12">
      <c r="A58" s="245" t="s">
        <v>109</v>
      </c>
      <c r="B58" s="246"/>
      <c r="C58" s="246"/>
      <c r="D58" s="246"/>
      <c r="E58" s="247"/>
      <c r="F58" s="10">
        <v>175</v>
      </c>
      <c r="G58" s="130">
        <f>SUM(G59:G61)</f>
        <v>0</v>
      </c>
      <c r="H58" s="131">
        <f>SUM(H59:H61)</f>
        <v>-84734528.359999999</v>
      </c>
      <c r="I58" s="129">
        <f t="shared" si="2"/>
        <v>-84734528.359999999</v>
      </c>
      <c r="J58" s="130">
        <f>SUM(J59:J61)</f>
        <v>0</v>
      </c>
      <c r="K58" s="131">
        <f>SUM(K59:K61)</f>
        <v>-88746064.609999999</v>
      </c>
      <c r="L58" s="129">
        <f t="shared" si="3"/>
        <v>-88746064.609999999</v>
      </c>
    </row>
    <row r="59" spans="1:12">
      <c r="A59" s="245" t="s">
        <v>29</v>
      </c>
      <c r="B59" s="246"/>
      <c r="C59" s="246"/>
      <c r="D59" s="246"/>
      <c r="E59" s="247"/>
      <c r="F59" s="10">
        <v>176</v>
      </c>
      <c r="G59" s="5"/>
      <c r="H59" s="6">
        <v>-6774112.6399999997</v>
      </c>
      <c r="I59" s="129">
        <f t="shared" si="2"/>
        <v>-6774112.6399999997</v>
      </c>
      <c r="J59" s="5"/>
      <c r="K59" s="6">
        <v>-9230991.8100000005</v>
      </c>
      <c r="L59" s="129">
        <f t="shared" si="3"/>
        <v>-9230991.8100000005</v>
      </c>
    </row>
    <row r="60" spans="1:12">
      <c r="A60" s="245" t="s">
        <v>30</v>
      </c>
      <c r="B60" s="246"/>
      <c r="C60" s="246"/>
      <c r="D60" s="246"/>
      <c r="E60" s="247"/>
      <c r="F60" s="10">
        <v>177</v>
      </c>
      <c r="G60" s="5"/>
      <c r="H60" s="6">
        <v>-77960415.719999999</v>
      </c>
      <c r="I60" s="129">
        <f t="shared" si="2"/>
        <v>-77960415.719999999</v>
      </c>
      <c r="J60" s="5"/>
      <c r="K60" s="6">
        <v>-79515072.799999997</v>
      </c>
      <c r="L60" s="129">
        <f t="shared" si="3"/>
        <v>-79515072.799999997</v>
      </c>
    </row>
    <row r="61" spans="1:12">
      <c r="A61" s="245" t="s">
        <v>31</v>
      </c>
      <c r="B61" s="246"/>
      <c r="C61" s="246"/>
      <c r="D61" s="246"/>
      <c r="E61" s="247"/>
      <c r="F61" s="10">
        <v>178</v>
      </c>
      <c r="G61" s="5"/>
      <c r="H61" s="6"/>
      <c r="I61" s="129">
        <f t="shared" si="2"/>
        <v>0</v>
      </c>
      <c r="J61" s="5"/>
      <c r="K61" s="6"/>
      <c r="L61" s="129">
        <f t="shared" si="3"/>
        <v>0</v>
      </c>
    </row>
    <row r="62" spans="1:12" ht="24" customHeight="1">
      <c r="A62" s="245" t="s">
        <v>110</v>
      </c>
      <c r="B62" s="246"/>
      <c r="C62" s="246"/>
      <c r="D62" s="246"/>
      <c r="E62" s="247"/>
      <c r="F62" s="10">
        <v>179</v>
      </c>
      <c r="G62" s="130">
        <f>SUM(G63:G65)</f>
        <v>0</v>
      </c>
      <c r="H62" s="131">
        <f>SUM(H63:H65)</f>
        <v>-38357232.780000001</v>
      </c>
      <c r="I62" s="129">
        <f t="shared" si="2"/>
        <v>-38357232.780000001</v>
      </c>
      <c r="J62" s="130">
        <f>SUM(J63:J65)</f>
        <v>0</v>
      </c>
      <c r="K62" s="131">
        <f>SUM(K63:K65)</f>
        <v>-38675380.969999999</v>
      </c>
      <c r="L62" s="129">
        <f t="shared" si="3"/>
        <v>-38675380.969999999</v>
      </c>
    </row>
    <row r="63" spans="1:12">
      <c r="A63" s="245" t="s">
        <v>32</v>
      </c>
      <c r="B63" s="246"/>
      <c r="C63" s="246"/>
      <c r="D63" s="246"/>
      <c r="E63" s="247"/>
      <c r="F63" s="10">
        <v>180</v>
      </c>
      <c r="G63" s="5"/>
      <c r="H63" s="6">
        <v>-4870730.1100000003</v>
      </c>
      <c r="I63" s="129">
        <f t="shared" si="2"/>
        <v>-4870730.1100000003</v>
      </c>
      <c r="J63" s="5"/>
      <c r="K63" s="6">
        <v>-5145815.62</v>
      </c>
      <c r="L63" s="129">
        <f t="shared" si="3"/>
        <v>-5145815.62</v>
      </c>
    </row>
    <row r="64" spans="1:12">
      <c r="A64" s="245" t="s">
        <v>47</v>
      </c>
      <c r="B64" s="246"/>
      <c r="C64" s="246"/>
      <c r="D64" s="246"/>
      <c r="E64" s="247"/>
      <c r="F64" s="10">
        <v>181</v>
      </c>
      <c r="G64" s="5"/>
      <c r="H64" s="6">
        <v>-15233457.74</v>
      </c>
      <c r="I64" s="129">
        <f t="shared" si="2"/>
        <v>-15233457.74</v>
      </c>
      <c r="J64" s="5"/>
      <c r="K64" s="6">
        <v>-15764752.939999999</v>
      </c>
      <c r="L64" s="129">
        <f t="shared" si="3"/>
        <v>-15764752.939999999</v>
      </c>
    </row>
    <row r="65" spans="1:12">
      <c r="A65" s="245" t="s">
        <v>48</v>
      </c>
      <c r="B65" s="246"/>
      <c r="C65" s="246"/>
      <c r="D65" s="246"/>
      <c r="E65" s="247"/>
      <c r="F65" s="10">
        <v>182</v>
      </c>
      <c r="G65" s="5"/>
      <c r="H65" s="6">
        <v>-18253044.93</v>
      </c>
      <c r="I65" s="129">
        <f t="shared" si="2"/>
        <v>-18253044.93</v>
      </c>
      <c r="J65" s="5"/>
      <c r="K65" s="6">
        <v>-17764812.41</v>
      </c>
      <c r="L65" s="129">
        <f t="shared" si="3"/>
        <v>-17764812.41</v>
      </c>
    </row>
    <row r="66" spans="1:12">
      <c r="A66" s="239" t="s">
        <v>111</v>
      </c>
      <c r="B66" s="246"/>
      <c r="C66" s="246"/>
      <c r="D66" s="246"/>
      <c r="E66" s="247"/>
      <c r="F66" s="10">
        <v>183</v>
      </c>
      <c r="G66" s="130">
        <f>SUM(G67:G73)</f>
        <v>0</v>
      </c>
      <c r="H66" s="131">
        <f>SUM(H67:H73)</f>
        <v>-4831473.25</v>
      </c>
      <c r="I66" s="129">
        <f t="shared" si="2"/>
        <v>-4831473.25</v>
      </c>
      <c r="J66" s="130">
        <f>SUM(J67:J73)</f>
        <v>0</v>
      </c>
      <c r="K66" s="131">
        <f>SUM(K67:K73)</f>
        <v>-3583366.36</v>
      </c>
      <c r="L66" s="129">
        <f t="shared" si="3"/>
        <v>-3583366.36</v>
      </c>
    </row>
    <row r="67" spans="1:12" ht="21" customHeight="1">
      <c r="A67" s="245" t="s">
        <v>220</v>
      </c>
      <c r="B67" s="246"/>
      <c r="C67" s="246"/>
      <c r="D67" s="246"/>
      <c r="E67" s="247"/>
      <c r="F67" s="10">
        <v>184</v>
      </c>
      <c r="G67" s="5"/>
      <c r="H67" s="6">
        <v>-194910.9</v>
      </c>
      <c r="I67" s="129">
        <f t="shared" si="2"/>
        <v>-194910.9</v>
      </c>
      <c r="J67" s="5"/>
      <c r="K67" s="6">
        <v>-606075.97</v>
      </c>
      <c r="L67" s="129">
        <f t="shared" si="3"/>
        <v>-606075.97</v>
      </c>
    </row>
    <row r="68" spans="1:12">
      <c r="A68" s="245" t="s">
        <v>49</v>
      </c>
      <c r="B68" s="246"/>
      <c r="C68" s="246"/>
      <c r="D68" s="246"/>
      <c r="E68" s="247"/>
      <c r="F68" s="10">
        <v>185</v>
      </c>
      <c r="G68" s="5"/>
      <c r="H68" s="6">
        <v>-2372922.71</v>
      </c>
      <c r="I68" s="129">
        <f t="shared" si="2"/>
        <v>-2372922.71</v>
      </c>
      <c r="J68" s="5"/>
      <c r="K68" s="6">
        <v>-1134729.3500000001</v>
      </c>
      <c r="L68" s="129">
        <f t="shared" si="3"/>
        <v>-1134729.3500000001</v>
      </c>
    </row>
    <row r="69" spans="1:12">
      <c r="A69" s="245" t="s">
        <v>205</v>
      </c>
      <c r="B69" s="246"/>
      <c r="C69" s="246"/>
      <c r="D69" s="246"/>
      <c r="E69" s="247"/>
      <c r="F69" s="10">
        <v>186</v>
      </c>
      <c r="G69" s="5"/>
      <c r="H69" s="6"/>
      <c r="I69" s="129">
        <f t="shared" si="2"/>
        <v>0</v>
      </c>
      <c r="J69" s="5"/>
      <c r="K69" s="6">
        <v>-778099.55</v>
      </c>
      <c r="L69" s="129">
        <f t="shared" si="3"/>
        <v>-778099.55</v>
      </c>
    </row>
    <row r="70" spans="1:12" ht="23.25" customHeight="1">
      <c r="A70" s="245" t="s">
        <v>253</v>
      </c>
      <c r="B70" s="246"/>
      <c r="C70" s="246"/>
      <c r="D70" s="246"/>
      <c r="E70" s="247"/>
      <c r="F70" s="10">
        <v>187</v>
      </c>
      <c r="G70" s="5"/>
      <c r="H70" s="6">
        <v>-1232431.97</v>
      </c>
      <c r="I70" s="129">
        <f t="shared" si="2"/>
        <v>-1232431.97</v>
      </c>
      <c r="J70" s="5"/>
      <c r="K70" s="6"/>
      <c r="L70" s="129">
        <f t="shared" si="3"/>
        <v>0</v>
      </c>
    </row>
    <row r="71" spans="1:12" ht="19.5" customHeight="1">
      <c r="A71" s="245" t="s">
        <v>254</v>
      </c>
      <c r="B71" s="246"/>
      <c r="C71" s="246"/>
      <c r="D71" s="246"/>
      <c r="E71" s="247"/>
      <c r="F71" s="10">
        <v>188</v>
      </c>
      <c r="G71" s="5"/>
      <c r="H71" s="6"/>
      <c r="I71" s="129">
        <f t="shared" ref="I71:I99" si="4">G71+H71</f>
        <v>0</v>
      </c>
      <c r="J71" s="5"/>
      <c r="K71" s="6"/>
      <c r="L71" s="129">
        <f t="shared" ref="L71:L99" si="5">J71+K71</f>
        <v>0</v>
      </c>
    </row>
    <row r="72" spans="1:12">
      <c r="A72" s="245" t="s">
        <v>256</v>
      </c>
      <c r="B72" s="246"/>
      <c r="C72" s="246"/>
      <c r="D72" s="246"/>
      <c r="E72" s="247"/>
      <c r="F72" s="10">
        <v>189</v>
      </c>
      <c r="G72" s="5"/>
      <c r="H72" s="6">
        <v>-647896.91</v>
      </c>
      <c r="I72" s="129">
        <f t="shared" si="4"/>
        <v>-647896.91</v>
      </c>
      <c r="J72" s="5"/>
      <c r="K72" s="6">
        <v>-1017445.72</v>
      </c>
      <c r="L72" s="129">
        <f t="shared" si="5"/>
        <v>-1017445.72</v>
      </c>
    </row>
    <row r="73" spans="1:12">
      <c r="A73" s="245" t="s">
        <v>255</v>
      </c>
      <c r="B73" s="246"/>
      <c r="C73" s="246"/>
      <c r="D73" s="246"/>
      <c r="E73" s="247"/>
      <c r="F73" s="10">
        <v>190</v>
      </c>
      <c r="G73" s="5"/>
      <c r="H73" s="6">
        <v>-383310.76</v>
      </c>
      <c r="I73" s="129">
        <f t="shared" si="4"/>
        <v>-383310.76</v>
      </c>
      <c r="J73" s="5"/>
      <c r="K73" s="6">
        <v>-47015.77</v>
      </c>
      <c r="L73" s="129">
        <f t="shared" si="5"/>
        <v>-47015.77</v>
      </c>
    </row>
    <row r="74" spans="1:12" ht="24.75" customHeight="1">
      <c r="A74" s="239" t="s">
        <v>112</v>
      </c>
      <c r="B74" s="246"/>
      <c r="C74" s="246"/>
      <c r="D74" s="246"/>
      <c r="E74" s="247"/>
      <c r="F74" s="10">
        <v>191</v>
      </c>
      <c r="G74" s="130">
        <f>SUM(G75:G76)</f>
        <v>0</v>
      </c>
      <c r="H74" s="131">
        <f>SUM(H75:H76)</f>
        <v>-10152248.300000001</v>
      </c>
      <c r="I74" s="129">
        <f t="shared" si="4"/>
        <v>-10152248.300000001</v>
      </c>
      <c r="J74" s="130">
        <f>SUM(J75:J76)</f>
        <v>0</v>
      </c>
      <c r="K74" s="131">
        <f>SUM(K75:K76)</f>
        <v>-9323950.4000000004</v>
      </c>
      <c r="L74" s="129">
        <f t="shared" si="5"/>
        <v>-9323950.4000000004</v>
      </c>
    </row>
    <row r="75" spans="1:12">
      <c r="A75" s="245" t="s">
        <v>50</v>
      </c>
      <c r="B75" s="246"/>
      <c r="C75" s="246"/>
      <c r="D75" s="246"/>
      <c r="E75" s="247"/>
      <c r="F75" s="10">
        <v>192</v>
      </c>
      <c r="G75" s="5"/>
      <c r="H75" s="6">
        <v>-2041565.85</v>
      </c>
      <c r="I75" s="129">
        <f t="shared" si="4"/>
        <v>-2041565.85</v>
      </c>
      <c r="J75" s="5"/>
      <c r="K75" s="6">
        <v>-432009.27</v>
      </c>
      <c r="L75" s="129">
        <f t="shared" si="5"/>
        <v>-432009.27</v>
      </c>
    </row>
    <row r="76" spans="1:12">
      <c r="A76" s="245" t="s">
        <v>51</v>
      </c>
      <c r="B76" s="246"/>
      <c r="C76" s="246"/>
      <c r="D76" s="246"/>
      <c r="E76" s="247"/>
      <c r="F76" s="10">
        <v>193</v>
      </c>
      <c r="G76" s="5"/>
      <c r="H76" s="6">
        <v>-8110682.4500000002</v>
      </c>
      <c r="I76" s="129">
        <f t="shared" si="4"/>
        <v>-8110682.4500000002</v>
      </c>
      <c r="J76" s="5"/>
      <c r="K76" s="6">
        <v>-8891941.1300000008</v>
      </c>
      <c r="L76" s="129">
        <f t="shared" si="5"/>
        <v>-8891941.1300000008</v>
      </c>
    </row>
    <row r="77" spans="1:12">
      <c r="A77" s="239" t="s">
        <v>59</v>
      </c>
      <c r="B77" s="246"/>
      <c r="C77" s="246"/>
      <c r="D77" s="246"/>
      <c r="E77" s="247"/>
      <c r="F77" s="10">
        <v>194</v>
      </c>
      <c r="G77" s="5"/>
      <c r="H77" s="6"/>
      <c r="I77" s="129">
        <f t="shared" si="4"/>
        <v>0</v>
      </c>
      <c r="J77" s="5"/>
      <c r="K77" s="6"/>
      <c r="L77" s="129">
        <f t="shared" si="5"/>
        <v>0</v>
      </c>
    </row>
    <row r="78" spans="1:12" ht="48" customHeight="1">
      <c r="A78" s="239" t="s">
        <v>364</v>
      </c>
      <c r="B78" s="246"/>
      <c r="C78" s="246"/>
      <c r="D78" s="246"/>
      <c r="E78" s="247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57723010.700000077</v>
      </c>
      <c r="I78" s="129">
        <f t="shared" si="4"/>
        <v>57723010.700000077</v>
      </c>
      <c r="J78" s="130">
        <f>J7+J16+J30+J31+J32+J33+J42+J50+J54+J57+J66+J74+J77</f>
        <v>0</v>
      </c>
      <c r="K78" s="131">
        <f>K7+K16+K30+K31+K32+K33+K42+K50+K54+K57+K66+K74+K77</f>
        <v>66465104.410000153</v>
      </c>
      <c r="L78" s="129">
        <f t="shared" si="5"/>
        <v>66465104.410000153</v>
      </c>
    </row>
    <row r="79" spans="1:12">
      <c r="A79" s="239" t="s">
        <v>113</v>
      </c>
      <c r="B79" s="246"/>
      <c r="C79" s="246"/>
      <c r="D79" s="246"/>
      <c r="E79" s="247"/>
      <c r="F79" s="10">
        <v>196</v>
      </c>
      <c r="G79" s="130">
        <f>SUM(G80:G81)</f>
        <v>0</v>
      </c>
      <c r="H79" s="131">
        <f>SUM(H80:H81)</f>
        <v>-11544602.140000001</v>
      </c>
      <c r="I79" s="129">
        <f t="shared" si="4"/>
        <v>-11544602.140000001</v>
      </c>
      <c r="J79" s="130">
        <f>SUM(J80:J81)</f>
        <v>0</v>
      </c>
      <c r="K79" s="131">
        <f>SUM(K80:K81)</f>
        <v>-12616542.789999999</v>
      </c>
      <c r="L79" s="129">
        <f t="shared" si="5"/>
        <v>-12616542.789999999</v>
      </c>
    </row>
    <row r="80" spans="1:12">
      <c r="A80" s="245" t="s">
        <v>52</v>
      </c>
      <c r="B80" s="246"/>
      <c r="C80" s="246"/>
      <c r="D80" s="246"/>
      <c r="E80" s="247"/>
      <c r="F80" s="10">
        <v>197</v>
      </c>
      <c r="G80" s="5"/>
      <c r="H80" s="6">
        <v>-11544602.140000001</v>
      </c>
      <c r="I80" s="129">
        <f t="shared" si="4"/>
        <v>-11544602.140000001</v>
      </c>
      <c r="J80" s="5"/>
      <c r="K80" s="6">
        <v>-12616542.789999999</v>
      </c>
      <c r="L80" s="129">
        <f t="shared" si="5"/>
        <v>-12616542.789999999</v>
      </c>
    </row>
    <row r="81" spans="1:14">
      <c r="A81" s="245" t="s">
        <v>53</v>
      </c>
      <c r="B81" s="246"/>
      <c r="C81" s="246"/>
      <c r="D81" s="246"/>
      <c r="E81" s="247"/>
      <c r="F81" s="10">
        <v>198</v>
      </c>
      <c r="G81" s="5"/>
      <c r="H81" s="6"/>
      <c r="I81" s="129">
        <f t="shared" si="4"/>
        <v>0</v>
      </c>
      <c r="J81" s="5"/>
      <c r="K81" s="6"/>
      <c r="L81" s="129">
        <f t="shared" si="5"/>
        <v>0</v>
      </c>
    </row>
    <row r="82" spans="1:14" ht="21" customHeight="1">
      <c r="A82" s="239" t="s">
        <v>207</v>
      </c>
      <c r="B82" s="246"/>
      <c r="C82" s="246"/>
      <c r="D82" s="246"/>
      <c r="E82" s="247"/>
      <c r="F82" s="10">
        <v>199</v>
      </c>
      <c r="G82" s="130">
        <f>G78+G79</f>
        <v>0</v>
      </c>
      <c r="H82" s="131">
        <f>H78+H79</f>
        <v>46178408.560000077</v>
      </c>
      <c r="I82" s="129">
        <f t="shared" si="4"/>
        <v>46178408.560000077</v>
      </c>
      <c r="J82" s="130">
        <f>J78+J79</f>
        <v>0</v>
      </c>
      <c r="K82" s="131">
        <f>K78+K79</f>
        <v>53848561.620000154</v>
      </c>
      <c r="L82" s="129">
        <f t="shared" si="5"/>
        <v>53848561.620000154</v>
      </c>
    </row>
    <row r="83" spans="1:14">
      <c r="A83" s="239" t="s">
        <v>257</v>
      </c>
      <c r="B83" s="240"/>
      <c r="C83" s="240"/>
      <c r="D83" s="240"/>
      <c r="E83" s="241"/>
      <c r="F83" s="10">
        <v>200</v>
      </c>
      <c r="G83" s="5"/>
      <c r="H83" s="6">
        <f>H82</f>
        <v>46178408.560000077</v>
      </c>
      <c r="I83" s="129">
        <f t="shared" si="4"/>
        <v>46178408.560000077</v>
      </c>
      <c r="J83" s="5"/>
      <c r="K83" s="6">
        <f>K82</f>
        <v>53848561.620000154</v>
      </c>
      <c r="L83" s="129">
        <f t="shared" si="5"/>
        <v>53848561.620000154</v>
      </c>
      <c r="N83" s="164"/>
    </row>
    <row r="84" spans="1:14">
      <c r="A84" s="239" t="s">
        <v>258</v>
      </c>
      <c r="B84" s="240"/>
      <c r="C84" s="240"/>
      <c r="D84" s="240"/>
      <c r="E84" s="241"/>
      <c r="F84" s="10">
        <v>201</v>
      </c>
      <c r="G84" s="5"/>
      <c r="H84" s="6"/>
      <c r="I84" s="129">
        <f t="shared" si="4"/>
        <v>0</v>
      </c>
      <c r="J84" s="5"/>
      <c r="K84" s="6"/>
      <c r="L84" s="129">
        <f t="shared" si="5"/>
        <v>0</v>
      </c>
    </row>
    <row r="85" spans="1:14">
      <c r="A85" s="239" t="s">
        <v>263</v>
      </c>
      <c r="B85" s="240"/>
      <c r="C85" s="240"/>
      <c r="D85" s="240"/>
      <c r="E85" s="240"/>
      <c r="F85" s="10">
        <v>202</v>
      </c>
      <c r="G85" s="5"/>
      <c r="H85" s="6">
        <f>H7+H16+H30+H31+H32</f>
        <v>302605315.20000005</v>
      </c>
      <c r="I85" s="135">
        <f t="shared" si="4"/>
        <v>302605315.20000005</v>
      </c>
      <c r="J85" s="5"/>
      <c r="K85" s="6">
        <f>K7+K16+K30+K31+K32</f>
        <v>337027076.61000013</v>
      </c>
      <c r="L85" s="135">
        <f t="shared" si="5"/>
        <v>337027076.61000013</v>
      </c>
    </row>
    <row r="86" spans="1:14">
      <c r="A86" s="239" t="s">
        <v>264</v>
      </c>
      <c r="B86" s="240"/>
      <c r="C86" s="240"/>
      <c r="D86" s="240"/>
      <c r="E86" s="240"/>
      <c r="F86" s="10">
        <v>203</v>
      </c>
      <c r="G86" s="5"/>
      <c r="H86" s="6">
        <f>H33+H42+H54+H57+H66+H74+H77+H79</f>
        <v>-256426906.63999999</v>
      </c>
      <c r="I86" s="135">
        <f t="shared" si="4"/>
        <v>-256426906.63999999</v>
      </c>
      <c r="J86" s="5"/>
      <c r="K86" s="6">
        <f>K33+K42+K54+K57+K66+K74+K77+K79</f>
        <v>-283178514.99000001</v>
      </c>
      <c r="L86" s="135">
        <f t="shared" si="5"/>
        <v>-283178514.99000001</v>
      </c>
    </row>
    <row r="87" spans="1:14">
      <c r="A87" s="239" t="s">
        <v>208</v>
      </c>
      <c r="B87" s="246"/>
      <c r="C87" s="246"/>
      <c r="D87" s="246"/>
      <c r="E87" s="246"/>
      <c r="F87" s="10">
        <v>204</v>
      </c>
      <c r="G87" s="130">
        <f>SUM(G88:G94)-G95</f>
        <v>0</v>
      </c>
      <c r="H87" s="131">
        <f>SUM(H88:H94)-H95</f>
        <v>-12223746.140000001</v>
      </c>
      <c r="I87" s="129">
        <f t="shared" si="4"/>
        <v>-12223746.140000001</v>
      </c>
      <c r="J87" s="130">
        <f>SUM(J88:J94)-J95</f>
        <v>0</v>
      </c>
      <c r="K87" s="131">
        <f>SUM(K88:K94)-K95</f>
        <v>-1294417.56</v>
      </c>
      <c r="L87" s="129">
        <f t="shared" si="5"/>
        <v>-1294417.56</v>
      </c>
    </row>
    <row r="88" spans="1:14" ht="19.5" customHeight="1">
      <c r="A88" s="245" t="s">
        <v>265</v>
      </c>
      <c r="B88" s="246"/>
      <c r="C88" s="246"/>
      <c r="D88" s="246"/>
      <c r="E88" s="246"/>
      <c r="F88" s="10">
        <v>205</v>
      </c>
      <c r="G88" s="5"/>
      <c r="H88" s="6"/>
      <c r="I88" s="129">
        <f t="shared" si="4"/>
        <v>0</v>
      </c>
      <c r="J88" s="5"/>
      <c r="K88" s="6"/>
      <c r="L88" s="129">
        <f t="shared" si="5"/>
        <v>0</v>
      </c>
    </row>
    <row r="89" spans="1:14" ht="23.25" customHeight="1">
      <c r="A89" s="245" t="s">
        <v>266</v>
      </c>
      <c r="B89" s="246"/>
      <c r="C89" s="246"/>
      <c r="D89" s="246"/>
      <c r="E89" s="246"/>
      <c r="F89" s="10">
        <v>206</v>
      </c>
      <c r="G89" s="5"/>
      <c r="H89" s="6">
        <v>-14759618.15</v>
      </c>
      <c r="I89" s="129">
        <f t="shared" si="4"/>
        <v>-14759618.15</v>
      </c>
      <c r="J89" s="5"/>
      <c r="K89" s="6">
        <v>-1160430.48</v>
      </c>
      <c r="L89" s="129">
        <f t="shared" si="5"/>
        <v>-1160430.48</v>
      </c>
    </row>
    <row r="90" spans="1:14" ht="21.75" customHeight="1">
      <c r="A90" s="245" t="s">
        <v>267</v>
      </c>
      <c r="B90" s="246"/>
      <c r="C90" s="246"/>
      <c r="D90" s="246"/>
      <c r="E90" s="246"/>
      <c r="F90" s="10">
        <v>207</v>
      </c>
      <c r="G90" s="5"/>
      <c r="H90" s="6">
        <v>-152806.20000000001</v>
      </c>
      <c r="I90" s="129">
        <f t="shared" si="4"/>
        <v>-152806.20000000001</v>
      </c>
      <c r="J90" s="5"/>
      <c r="K90" s="6">
        <v>-418127.54</v>
      </c>
      <c r="L90" s="129">
        <f t="shared" si="5"/>
        <v>-418127.54</v>
      </c>
    </row>
    <row r="91" spans="1:14" ht="21" customHeight="1">
      <c r="A91" s="245" t="s">
        <v>268</v>
      </c>
      <c r="B91" s="246"/>
      <c r="C91" s="246"/>
      <c r="D91" s="246"/>
      <c r="E91" s="246"/>
      <c r="F91" s="10">
        <v>208</v>
      </c>
      <c r="G91" s="5"/>
      <c r="H91" s="6"/>
      <c r="I91" s="129">
        <f t="shared" si="4"/>
        <v>0</v>
      </c>
      <c r="J91" s="5"/>
      <c r="K91" s="6"/>
      <c r="L91" s="129">
        <f t="shared" si="5"/>
        <v>0</v>
      </c>
    </row>
    <row r="92" spans="1:14">
      <c r="A92" s="245" t="s">
        <v>269</v>
      </c>
      <c r="B92" s="246"/>
      <c r="C92" s="246"/>
      <c r="D92" s="246"/>
      <c r="E92" s="246"/>
      <c r="F92" s="10">
        <v>209</v>
      </c>
      <c r="G92" s="5"/>
      <c r="H92" s="6"/>
      <c r="I92" s="129">
        <f t="shared" si="4"/>
        <v>0</v>
      </c>
      <c r="J92" s="5"/>
      <c r="K92" s="6"/>
      <c r="L92" s="129">
        <f t="shared" si="5"/>
        <v>0</v>
      </c>
    </row>
    <row r="93" spans="1:14" ht="22.5" customHeight="1">
      <c r="A93" s="245" t="s">
        <v>270</v>
      </c>
      <c r="B93" s="246"/>
      <c r="C93" s="246"/>
      <c r="D93" s="246"/>
      <c r="E93" s="246"/>
      <c r="F93" s="10">
        <v>210</v>
      </c>
      <c r="G93" s="5"/>
      <c r="H93" s="6"/>
      <c r="I93" s="129">
        <f t="shared" si="4"/>
        <v>0</v>
      </c>
      <c r="J93" s="5"/>
      <c r="K93" s="6"/>
      <c r="L93" s="129">
        <f t="shared" si="5"/>
        <v>0</v>
      </c>
    </row>
    <row r="94" spans="1:14">
      <c r="A94" s="245" t="s">
        <v>271</v>
      </c>
      <c r="B94" s="246"/>
      <c r="C94" s="246"/>
      <c r="D94" s="246"/>
      <c r="E94" s="246"/>
      <c r="F94" s="10">
        <v>211</v>
      </c>
      <c r="G94" s="5"/>
      <c r="H94" s="6"/>
      <c r="I94" s="129">
        <f t="shared" si="4"/>
        <v>0</v>
      </c>
      <c r="J94" s="5"/>
      <c r="K94" s="6"/>
      <c r="L94" s="129">
        <f t="shared" si="5"/>
        <v>0</v>
      </c>
    </row>
    <row r="95" spans="1:14">
      <c r="A95" s="245" t="s">
        <v>272</v>
      </c>
      <c r="B95" s="246"/>
      <c r="C95" s="246"/>
      <c r="D95" s="246"/>
      <c r="E95" s="246"/>
      <c r="F95" s="10">
        <v>212</v>
      </c>
      <c r="G95" s="5"/>
      <c r="H95" s="6">
        <v>-2688678.21</v>
      </c>
      <c r="I95" s="129">
        <f t="shared" si="4"/>
        <v>-2688678.21</v>
      </c>
      <c r="J95" s="5"/>
      <c r="K95" s="6">
        <v>-284140.46000000002</v>
      </c>
      <c r="L95" s="129">
        <f t="shared" si="5"/>
        <v>-284140.46000000002</v>
      </c>
    </row>
    <row r="96" spans="1:14">
      <c r="A96" s="239" t="s">
        <v>206</v>
      </c>
      <c r="B96" s="246"/>
      <c r="C96" s="246"/>
      <c r="D96" s="246"/>
      <c r="E96" s="246"/>
      <c r="F96" s="10">
        <v>213</v>
      </c>
      <c r="G96" s="130">
        <f>G82+G87</f>
        <v>0</v>
      </c>
      <c r="H96" s="131">
        <f>H82+H87</f>
        <v>33954662.420000076</v>
      </c>
      <c r="I96" s="129">
        <f t="shared" si="4"/>
        <v>33954662.420000076</v>
      </c>
      <c r="J96" s="130">
        <f>J82+J87</f>
        <v>0</v>
      </c>
      <c r="K96" s="131">
        <f>K82+K87</f>
        <v>52554144.060000151</v>
      </c>
      <c r="L96" s="129">
        <f t="shared" si="5"/>
        <v>52554144.060000151</v>
      </c>
      <c r="N96" s="164"/>
    </row>
    <row r="97" spans="1:14">
      <c r="A97" s="239" t="s">
        <v>257</v>
      </c>
      <c r="B97" s="240"/>
      <c r="C97" s="240"/>
      <c r="D97" s="240"/>
      <c r="E97" s="241"/>
      <c r="F97" s="10">
        <v>214</v>
      </c>
      <c r="G97" s="5"/>
      <c r="H97" s="6">
        <f>H96</f>
        <v>33954662.420000076</v>
      </c>
      <c r="I97" s="129">
        <f t="shared" si="4"/>
        <v>33954662.420000076</v>
      </c>
      <c r="J97" s="5"/>
      <c r="K97" s="6">
        <f>K96</f>
        <v>52554144.060000151</v>
      </c>
      <c r="L97" s="129">
        <f t="shared" si="5"/>
        <v>52554144.060000151</v>
      </c>
      <c r="N97" s="164"/>
    </row>
    <row r="98" spans="1:14">
      <c r="A98" s="239" t="s">
        <v>258</v>
      </c>
      <c r="B98" s="240"/>
      <c r="C98" s="240"/>
      <c r="D98" s="240"/>
      <c r="E98" s="241"/>
      <c r="F98" s="10">
        <v>215</v>
      </c>
      <c r="G98" s="5"/>
      <c r="H98" s="6"/>
      <c r="I98" s="129">
        <f t="shared" si="4"/>
        <v>0</v>
      </c>
      <c r="J98" s="5"/>
      <c r="K98" s="6"/>
      <c r="L98" s="129">
        <f t="shared" si="5"/>
        <v>0</v>
      </c>
    </row>
    <row r="99" spans="1:14">
      <c r="A99" s="242" t="s">
        <v>298</v>
      </c>
      <c r="B99" s="248"/>
      <c r="C99" s="248"/>
      <c r="D99" s="248"/>
      <c r="E99" s="248"/>
      <c r="F99" s="11">
        <v>216</v>
      </c>
      <c r="G99" s="7">
        <v>0</v>
      </c>
      <c r="H99" s="8">
        <v>0</v>
      </c>
      <c r="I99" s="132">
        <f t="shared" si="4"/>
        <v>0</v>
      </c>
      <c r="J99" s="7">
        <v>0</v>
      </c>
      <c r="K99" s="8">
        <v>0</v>
      </c>
      <c r="L99" s="132">
        <f t="shared" si="5"/>
        <v>0</v>
      </c>
    </row>
    <row r="100" spans="1:14">
      <c r="A100" s="271" t="s">
        <v>377</v>
      </c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</row>
  </sheetData>
  <mergeCells count="101"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:L2"/>
    <mergeCell ref="J4:L4"/>
    <mergeCell ref="A6:E6"/>
    <mergeCell ref="G4:I4"/>
    <mergeCell ref="K3:L3"/>
    <mergeCell ref="F4:F5"/>
    <mergeCell ref="A4:E5"/>
    <mergeCell ref="A9:E9"/>
    <mergeCell ref="A10:E10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3" max="16383" man="1"/>
  </rowBreaks>
  <ignoredErrors>
    <ignoredError sqref="I7:I17 I19:I20 I33:I50 I54:I79 I82:I88 I96" formula="1"/>
    <ignoredError sqref="I18" formula="1" formulaRange="1"/>
    <ignoredError sqref="H18 J18:L18 H24:L24" formulaRange="1"/>
    <ignoredError sqref="K85:K86 H85:H86 H97:K9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63"/>
  <sheetViews>
    <sheetView zoomScaleSheetLayoutView="110" workbookViewId="0">
      <selection activeCell="A4" sqref="A4:K62"/>
    </sheetView>
  </sheetViews>
  <sheetFormatPr defaultRowHeight="12.75"/>
  <cols>
    <col min="1" max="16384" width="9.140625" style="140"/>
  </cols>
  <sheetData>
    <row r="1" spans="1:11">
      <c r="A1" s="284" t="s">
        <v>210</v>
      </c>
      <c r="B1" s="285"/>
      <c r="C1" s="285"/>
      <c r="D1" s="285"/>
      <c r="E1" s="285"/>
      <c r="F1" s="285"/>
      <c r="G1" s="285"/>
      <c r="H1" s="285"/>
      <c r="I1" s="285"/>
      <c r="J1" s="286"/>
    </row>
    <row r="2" spans="1:11">
      <c r="A2" s="287" t="s">
        <v>395</v>
      </c>
      <c r="B2" s="288"/>
      <c r="C2" s="288"/>
      <c r="D2" s="288"/>
      <c r="E2" s="288"/>
      <c r="F2" s="288"/>
      <c r="G2" s="288"/>
      <c r="H2" s="288"/>
      <c r="I2" s="288"/>
      <c r="J2" s="286"/>
    </row>
    <row r="3" spans="1:11">
      <c r="A3" s="27"/>
      <c r="B3" s="142"/>
      <c r="C3" s="142"/>
      <c r="D3" s="281"/>
      <c r="E3" s="281"/>
      <c r="F3" s="142"/>
      <c r="G3" s="142"/>
      <c r="H3" s="142"/>
      <c r="I3" s="142"/>
      <c r="J3" s="143"/>
      <c r="K3" s="59" t="s">
        <v>58</v>
      </c>
    </row>
    <row r="4" spans="1:11" ht="33.75">
      <c r="A4" s="289" t="s">
        <v>6</v>
      </c>
      <c r="B4" s="289"/>
      <c r="C4" s="289"/>
      <c r="D4" s="289"/>
      <c r="E4" s="289"/>
      <c r="F4" s="289"/>
      <c r="G4" s="289"/>
      <c r="H4" s="289"/>
      <c r="I4" s="150" t="s">
        <v>62</v>
      </c>
      <c r="J4" s="151" t="s">
        <v>373</v>
      </c>
      <c r="K4" s="151" t="s">
        <v>374</v>
      </c>
    </row>
    <row r="5" spans="1:11" ht="12.75" customHeight="1">
      <c r="A5" s="290">
        <v>1</v>
      </c>
      <c r="B5" s="290"/>
      <c r="C5" s="290"/>
      <c r="D5" s="290"/>
      <c r="E5" s="290"/>
      <c r="F5" s="290"/>
      <c r="G5" s="290"/>
      <c r="H5" s="290"/>
      <c r="I5" s="152">
        <v>2</v>
      </c>
      <c r="J5" s="153" t="s">
        <v>60</v>
      </c>
      <c r="K5" s="153" t="s">
        <v>61</v>
      </c>
    </row>
    <row r="6" spans="1:11">
      <c r="A6" s="291" t="s">
        <v>212</v>
      </c>
      <c r="B6" s="292"/>
      <c r="C6" s="292"/>
      <c r="D6" s="292"/>
      <c r="E6" s="292"/>
      <c r="F6" s="292"/>
      <c r="G6" s="292"/>
      <c r="H6" s="293"/>
      <c r="I6" s="148">
        <v>1</v>
      </c>
      <c r="J6" s="149">
        <f>J7+J18+J36</f>
        <v>152476664.25</v>
      </c>
      <c r="K6" s="149">
        <f>K7+K18+K36</f>
        <v>38030901.700000003</v>
      </c>
    </row>
    <row r="7" spans="1:11">
      <c r="A7" s="274" t="s">
        <v>213</v>
      </c>
      <c r="B7" s="282"/>
      <c r="C7" s="282"/>
      <c r="D7" s="282"/>
      <c r="E7" s="282"/>
      <c r="F7" s="282"/>
      <c r="G7" s="282"/>
      <c r="H7" s="283"/>
      <c r="I7" s="14">
        <v>2</v>
      </c>
      <c r="J7" s="144">
        <f>J8+J9</f>
        <v>143658638.55000001</v>
      </c>
      <c r="K7" s="144">
        <f>K8+K9</f>
        <v>66138366.890000001</v>
      </c>
    </row>
    <row r="8" spans="1:11">
      <c r="A8" s="277" t="s">
        <v>84</v>
      </c>
      <c r="B8" s="282"/>
      <c r="C8" s="282"/>
      <c r="D8" s="282"/>
      <c r="E8" s="282"/>
      <c r="F8" s="282"/>
      <c r="G8" s="282"/>
      <c r="H8" s="283"/>
      <c r="I8" s="14">
        <v>3</v>
      </c>
      <c r="J8" s="20">
        <v>57723010.700000003</v>
      </c>
      <c r="K8" s="20">
        <v>66402856.789999999</v>
      </c>
    </row>
    <row r="9" spans="1:11">
      <c r="A9" s="277" t="s">
        <v>85</v>
      </c>
      <c r="B9" s="282"/>
      <c r="C9" s="282"/>
      <c r="D9" s="282"/>
      <c r="E9" s="282"/>
      <c r="F9" s="282"/>
      <c r="G9" s="282"/>
      <c r="H9" s="283"/>
      <c r="I9" s="14">
        <v>4</v>
      </c>
      <c r="J9" s="144">
        <f>SUM(J10:J17)</f>
        <v>85935627.849999994</v>
      </c>
      <c r="K9" s="144">
        <f>SUM(K10:K17)</f>
        <v>-264489.90000000037</v>
      </c>
    </row>
    <row r="10" spans="1:11">
      <c r="A10" s="277" t="s">
        <v>114</v>
      </c>
      <c r="B10" s="282"/>
      <c r="C10" s="282"/>
      <c r="D10" s="282"/>
      <c r="E10" s="282"/>
      <c r="F10" s="282"/>
      <c r="G10" s="282"/>
      <c r="H10" s="283"/>
      <c r="I10" s="14">
        <v>5</v>
      </c>
      <c r="J10" s="20">
        <v>4820384.26</v>
      </c>
      <c r="K10" s="20">
        <v>5633337.1500000004</v>
      </c>
    </row>
    <row r="11" spans="1:11">
      <c r="A11" s="277" t="s">
        <v>115</v>
      </c>
      <c r="B11" s="282"/>
      <c r="C11" s="282"/>
      <c r="D11" s="282"/>
      <c r="E11" s="282"/>
      <c r="F11" s="282"/>
      <c r="G11" s="282"/>
      <c r="H11" s="283"/>
      <c r="I11" s="14">
        <v>6</v>
      </c>
      <c r="J11" s="20">
        <v>245256.75</v>
      </c>
      <c r="K11" s="20">
        <v>118554.44</v>
      </c>
    </row>
    <row r="12" spans="1:11">
      <c r="A12" s="277" t="s">
        <v>116</v>
      </c>
      <c r="B12" s="282"/>
      <c r="C12" s="282"/>
      <c r="D12" s="282"/>
      <c r="E12" s="282"/>
      <c r="F12" s="282"/>
      <c r="G12" s="282"/>
      <c r="H12" s="283"/>
      <c r="I12" s="14">
        <v>7</v>
      </c>
      <c r="J12" s="20">
        <v>-4321829.05</v>
      </c>
      <c r="K12" s="20">
        <v>619717.32999999996</v>
      </c>
    </row>
    <row r="13" spans="1:11">
      <c r="A13" s="277" t="s">
        <v>117</v>
      </c>
      <c r="B13" s="282"/>
      <c r="C13" s="282"/>
      <c r="D13" s="282"/>
      <c r="E13" s="282"/>
      <c r="F13" s="282"/>
      <c r="G13" s="282"/>
      <c r="H13" s="283"/>
      <c r="I13" s="14">
        <v>8</v>
      </c>
      <c r="J13" s="20">
        <v>1052356.5900000001</v>
      </c>
      <c r="K13" s="20">
        <v>1124919.76</v>
      </c>
    </row>
    <row r="14" spans="1:11">
      <c r="A14" s="277" t="s">
        <v>118</v>
      </c>
      <c r="B14" s="282"/>
      <c r="C14" s="282"/>
      <c r="D14" s="282"/>
      <c r="E14" s="282"/>
      <c r="F14" s="282"/>
      <c r="G14" s="282"/>
      <c r="H14" s="283"/>
      <c r="I14" s="14">
        <v>9</v>
      </c>
      <c r="J14" s="20">
        <v>-4954772.01</v>
      </c>
      <c r="K14" s="20">
        <v>-10713502.300000001</v>
      </c>
    </row>
    <row r="15" spans="1:11">
      <c r="A15" s="277" t="s">
        <v>119</v>
      </c>
      <c r="B15" s="282"/>
      <c r="C15" s="282"/>
      <c r="D15" s="282"/>
      <c r="E15" s="282"/>
      <c r="F15" s="282"/>
      <c r="G15" s="282"/>
      <c r="H15" s="283"/>
      <c r="I15" s="14">
        <v>10</v>
      </c>
      <c r="J15" s="20"/>
      <c r="K15" s="20"/>
    </row>
    <row r="16" spans="1:11" ht="21" customHeight="1">
      <c r="A16" s="277" t="s">
        <v>120</v>
      </c>
      <c r="B16" s="282"/>
      <c r="C16" s="282"/>
      <c r="D16" s="282"/>
      <c r="E16" s="282"/>
      <c r="F16" s="282"/>
      <c r="G16" s="282"/>
      <c r="H16" s="283"/>
      <c r="I16" s="14">
        <v>11</v>
      </c>
      <c r="J16" s="20">
        <v>-3365400.51</v>
      </c>
      <c r="K16" s="20">
        <v>-1360632.74</v>
      </c>
    </row>
    <row r="17" spans="1:11">
      <c r="A17" s="277" t="s">
        <v>121</v>
      </c>
      <c r="B17" s="282"/>
      <c r="C17" s="282"/>
      <c r="D17" s="282"/>
      <c r="E17" s="282"/>
      <c r="F17" s="282"/>
      <c r="G17" s="282"/>
      <c r="H17" s="283"/>
      <c r="I17" s="14">
        <v>12</v>
      </c>
      <c r="J17" s="20">
        <v>92459631.819999993</v>
      </c>
      <c r="K17" s="20">
        <v>4313116.46</v>
      </c>
    </row>
    <row r="18" spans="1:11">
      <c r="A18" s="274" t="s">
        <v>122</v>
      </c>
      <c r="B18" s="282"/>
      <c r="C18" s="282"/>
      <c r="D18" s="282"/>
      <c r="E18" s="282"/>
      <c r="F18" s="282"/>
      <c r="G18" s="282"/>
      <c r="H18" s="283"/>
      <c r="I18" s="14">
        <v>13</v>
      </c>
      <c r="J18" s="145">
        <f>SUM(J19:J35)</f>
        <v>13506681.880000001</v>
      </c>
      <c r="K18" s="145">
        <f>SUM(K19:K35)</f>
        <v>-22246746.669999994</v>
      </c>
    </row>
    <row r="19" spans="1:11">
      <c r="A19" s="277" t="s">
        <v>123</v>
      </c>
      <c r="B19" s="282"/>
      <c r="C19" s="282"/>
      <c r="D19" s="282"/>
      <c r="E19" s="282"/>
      <c r="F19" s="282"/>
      <c r="G19" s="282"/>
      <c r="H19" s="283"/>
      <c r="I19" s="14">
        <v>14</v>
      </c>
      <c r="J19" s="20">
        <v>-2526064.59</v>
      </c>
      <c r="K19" s="20">
        <v>1641241.64</v>
      </c>
    </row>
    <row r="20" spans="1:11" ht="19.5" customHeight="1">
      <c r="A20" s="277" t="s">
        <v>146</v>
      </c>
      <c r="B20" s="282"/>
      <c r="C20" s="282"/>
      <c r="D20" s="282"/>
      <c r="E20" s="282"/>
      <c r="F20" s="282"/>
      <c r="G20" s="282"/>
      <c r="H20" s="283"/>
      <c r="I20" s="14">
        <v>15</v>
      </c>
      <c r="J20" s="20"/>
      <c r="K20" s="20"/>
    </row>
    <row r="21" spans="1:11">
      <c r="A21" s="277" t="s">
        <v>124</v>
      </c>
      <c r="B21" s="282"/>
      <c r="C21" s="282"/>
      <c r="D21" s="282"/>
      <c r="E21" s="282"/>
      <c r="F21" s="282"/>
      <c r="G21" s="282"/>
      <c r="H21" s="283"/>
      <c r="I21" s="14">
        <v>16</v>
      </c>
      <c r="J21" s="20">
        <v>27205401.289999999</v>
      </c>
      <c r="K21" s="20">
        <v>-194484.27</v>
      </c>
    </row>
    <row r="22" spans="1:11" ht="22.5" customHeight="1">
      <c r="A22" s="277" t="s">
        <v>125</v>
      </c>
      <c r="B22" s="282"/>
      <c r="C22" s="282"/>
      <c r="D22" s="282"/>
      <c r="E22" s="282"/>
      <c r="F22" s="282"/>
      <c r="G22" s="282"/>
      <c r="H22" s="283"/>
      <c r="I22" s="14">
        <v>17</v>
      </c>
      <c r="J22" s="20"/>
      <c r="K22" s="20"/>
    </row>
    <row r="23" spans="1:11" ht="21" customHeight="1">
      <c r="A23" s="277" t="s">
        <v>126</v>
      </c>
      <c r="B23" s="282"/>
      <c r="C23" s="282"/>
      <c r="D23" s="282"/>
      <c r="E23" s="282"/>
      <c r="F23" s="282"/>
      <c r="G23" s="282"/>
      <c r="H23" s="283"/>
      <c r="I23" s="14">
        <v>18</v>
      </c>
      <c r="J23" s="20"/>
      <c r="K23" s="20"/>
    </row>
    <row r="24" spans="1:11">
      <c r="A24" s="277" t="s">
        <v>127</v>
      </c>
      <c r="B24" s="282"/>
      <c r="C24" s="282"/>
      <c r="D24" s="282"/>
      <c r="E24" s="282"/>
      <c r="F24" s="282"/>
      <c r="G24" s="282"/>
      <c r="H24" s="283"/>
      <c r="I24" s="14">
        <v>19</v>
      </c>
      <c r="J24" s="20">
        <v>-3388066.53</v>
      </c>
      <c r="K24" s="20">
        <v>2432758.36</v>
      </c>
    </row>
    <row r="25" spans="1:11">
      <c r="A25" s="277" t="s">
        <v>128</v>
      </c>
      <c r="B25" s="282"/>
      <c r="C25" s="282"/>
      <c r="D25" s="282"/>
      <c r="E25" s="282"/>
      <c r="F25" s="282"/>
      <c r="G25" s="282"/>
      <c r="H25" s="283"/>
      <c r="I25" s="14">
        <v>20</v>
      </c>
      <c r="J25" s="20"/>
      <c r="K25" s="20"/>
    </row>
    <row r="26" spans="1:11">
      <c r="A26" s="277" t="s">
        <v>129</v>
      </c>
      <c r="B26" s="282"/>
      <c r="C26" s="282"/>
      <c r="D26" s="282"/>
      <c r="E26" s="282"/>
      <c r="F26" s="282"/>
      <c r="G26" s="282"/>
      <c r="H26" s="283"/>
      <c r="I26" s="14">
        <v>21</v>
      </c>
      <c r="J26" s="20">
        <v>-7342890.9500000002</v>
      </c>
      <c r="K26" s="20">
        <v>-28902504.379999999</v>
      </c>
    </row>
    <row r="27" spans="1:11">
      <c r="A27" s="277" t="s">
        <v>130</v>
      </c>
      <c r="B27" s="282"/>
      <c r="C27" s="282"/>
      <c r="D27" s="282"/>
      <c r="E27" s="282"/>
      <c r="F27" s="282"/>
      <c r="G27" s="282"/>
      <c r="H27" s="283"/>
      <c r="I27" s="14">
        <v>22</v>
      </c>
      <c r="J27" s="20"/>
      <c r="K27" s="20"/>
    </row>
    <row r="28" spans="1:11" ht="21" customHeight="1">
      <c r="A28" s="277" t="s">
        <v>145</v>
      </c>
      <c r="B28" s="282"/>
      <c r="C28" s="282"/>
      <c r="D28" s="282"/>
      <c r="E28" s="282"/>
      <c r="F28" s="282"/>
      <c r="G28" s="282"/>
      <c r="H28" s="283"/>
      <c r="I28" s="14">
        <v>23</v>
      </c>
      <c r="J28" s="20">
        <v>880489.68</v>
      </c>
      <c r="K28" s="20">
        <v>747950.03</v>
      </c>
    </row>
    <row r="29" spans="1:11">
      <c r="A29" s="277" t="s">
        <v>131</v>
      </c>
      <c r="B29" s="282"/>
      <c r="C29" s="282"/>
      <c r="D29" s="282"/>
      <c r="E29" s="282"/>
      <c r="F29" s="282"/>
      <c r="G29" s="282"/>
      <c r="H29" s="283"/>
      <c r="I29" s="14">
        <v>24</v>
      </c>
      <c r="J29" s="20">
        <v>3904030.26</v>
      </c>
      <c r="K29" s="20">
        <v>22887265.850000001</v>
      </c>
    </row>
    <row r="30" spans="1:11" ht="19.5" customHeight="1">
      <c r="A30" s="277" t="s">
        <v>132</v>
      </c>
      <c r="B30" s="282"/>
      <c r="C30" s="282"/>
      <c r="D30" s="282"/>
      <c r="E30" s="282"/>
      <c r="F30" s="282"/>
      <c r="G30" s="282"/>
      <c r="H30" s="283"/>
      <c r="I30" s="14">
        <v>25</v>
      </c>
      <c r="J30" s="20"/>
      <c r="K30" s="20"/>
    </row>
    <row r="31" spans="1:11">
      <c r="A31" s="277" t="s">
        <v>133</v>
      </c>
      <c r="B31" s="282"/>
      <c r="C31" s="282"/>
      <c r="D31" s="282"/>
      <c r="E31" s="282"/>
      <c r="F31" s="282"/>
      <c r="G31" s="282"/>
      <c r="H31" s="283"/>
      <c r="I31" s="14">
        <v>26</v>
      </c>
      <c r="J31" s="20">
        <v>8250781.4100000001</v>
      </c>
      <c r="K31" s="20">
        <v>-6348713.6100000003</v>
      </c>
    </row>
    <row r="32" spans="1:11">
      <c r="A32" s="277" t="s">
        <v>134</v>
      </c>
      <c r="B32" s="282"/>
      <c r="C32" s="282"/>
      <c r="D32" s="282"/>
      <c r="E32" s="282"/>
      <c r="F32" s="282"/>
      <c r="G32" s="282"/>
      <c r="H32" s="283"/>
      <c r="I32" s="14">
        <v>27</v>
      </c>
      <c r="J32" s="20"/>
      <c r="K32" s="20"/>
    </row>
    <row r="33" spans="1:11">
      <c r="A33" s="277" t="s">
        <v>135</v>
      </c>
      <c r="B33" s="282"/>
      <c r="C33" s="282"/>
      <c r="D33" s="282"/>
      <c r="E33" s="282"/>
      <c r="F33" s="282"/>
      <c r="G33" s="282"/>
      <c r="H33" s="283"/>
      <c r="I33" s="14">
        <v>28</v>
      </c>
      <c r="J33" s="20">
        <v>-857151.65</v>
      </c>
      <c r="K33" s="20">
        <v>-1020492.97</v>
      </c>
    </row>
    <row r="34" spans="1:11">
      <c r="A34" s="277" t="s">
        <v>136</v>
      </c>
      <c r="B34" s="282"/>
      <c r="C34" s="282"/>
      <c r="D34" s="282"/>
      <c r="E34" s="282"/>
      <c r="F34" s="282"/>
      <c r="G34" s="282"/>
      <c r="H34" s="283"/>
      <c r="I34" s="14">
        <v>29</v>
      </c>
      <c r="J34" s="20">
        <v>-8748711.8499999996</v>
      </c>
      <c r="K34" s="20">
        <v>-13489767.32</v>
      </c>
    </row>
    <row r="35" spans="1:11" ht="21" customHeight="1">
      <c r="A35" s="277" t="s">
        <v>137</v>
      </c>
      <c r="B35" s="282"/>
      <c r="C35" s="282"/>
      <c r="D35" s="282"/>
      <c r="E35" s="282"/>
      <c r="F35" s="282"/>
      <c r="G35" s="282"/>
      <c r="H35" s="283"/>
      <c r="I35" s="14">
        <v>30</v>
      </c>
      <c r="J35" s="20">
        <v>-3871135.19</v>
      </c>
      <c r="K35" s="20"/>
    </row>
    <row r="36" spans="1:11">
      <c r="A36" s="274" t="s">
        <v>138</v>
      </c>
      <c r="B36" s="282"/>
      <c r="C36" s="282"/>
      <c r="D36" s="282"/>
      <c r="E36" s="282"/>
      <c r="F36" s="282"/>
      <c r="G36" s="282"/>
      <c r="H36" s="283"/>
      <c r="I36" s="14">
        <v>31</v>
      </c>
      <c r="J36" s="20">
        <v>-4688656.18</v>
      </c>
      <c r="K36" s="20">
        <v>-5860718.5199999996</v>
      </c>
    </row>
    <row r="37" spans="1:11">
      <c r="A37" s="274" t="s">
        <v>91</v>
      </c>
      <c r="B37" s="282"/>
      <c r="C37" s="282"/>
      <c r="D37" s="282"/>
      <c r="E37" s="282"/>
      <c r="F37" s="282"/>
      <c r="G37" s="282"/>
      <c r="H37" s="283"/>
      <c r="I37" s="14">
        <v>32</v>
      </c>
      <c r="J37" s="145">
        <f>SUM(J38:J51)</f>
        <v>-172693466.56</v>
      </c>
      <c r="K37" s="145">
        <f>SUM(K38:K51)</f>
        <v>-61958636.299999997</v>
      </c>
    </row>
    <row r="38" spans="1:11">
      <c r="A38" s="277" t="s">
        <v>139</v>
      </c>
      <c r="B38" s="282"/>
      <c r="C38" s="282"/>
      <c r="D38" s="282"/>
      <c r="E38" s="282"/>
      <c r="F38" s="282"/>
      <c r="G38" s="282"/>
      <c r="H38" s="283"/>
      <c r="I38" s="14">
        <v>33</v>
      </c>
      <c r="J38" s="20">
        <v>207045.05</v>
      </c>
      <c r="K38" s="20">
        <v>76625</v>
      </c>
    </row>
    <row r="39" spans="1:11">
      <c r="A39" s="277" t="s">
        <v>140</v>
      </c>
      <c r="B39" s="282"/>
      <c r="C39" s="282"/>
      <c r="D39" s="282"/>
      <c r="E39" s="282"/>
      <c r="F39" s="282"/>
      <c r="G39" s="282"/>
      <c r="H39" s="283"/>
      <c r="I39" s="14">
        <v>34</v>
      </c>
      <c r="J39" s="20">
        <v>-2521497.0299999998</v>
      </c>
      <c r="K39" s="20">
        <v>-3810939.93</v>
      </c>
    </row>
    <row r="40" spans="1:11">
      <c r="A40" s="277" t="s">
        <v>141</v>
      </c>
      <c r="B40" s="282"/>
      <c r="C40" s="282"/>
      <c r="D40" s="282"/>
      <c r="E40" s="282"/>
      <c r="F40" s="282"/>
      <c r="G40" s="282"/>
      <c r="H40" s="283"/>
      <c r="I40" s="14">
        <v>35</v>
      </c>
      <c r="J40" s="20"/>
      <c r="K40" s="20"/>
    </row>
    <row r="41" spans="1:11">
      <c r="A41" s="277" t="s">
        <v>142</v>
      </c>
      <c r="B41" s="282"/>
      <c r="C41" s="282"/>
      <c r="D41" s="282"/>
      <c r="E41" s="282"/>
      <c r="F41" s="282"/>
      <c r="G41" s="282"/>
      <c r="H41" s="283"/>
      <c r="I41" s="14">
        <v>36</v>
      </c>
      <c r="J41" s="20">
        <v>-46779.31</v>
      </c>
      <c r="K41" s="20">
        <v>-47207.32</v>
      </c>
    </row>
    <row r="42" spans="1:11" ht="21" customHeight="1">
      <c r="A42" s="277" t="s">
        <v>143</v>
      </c>
      <c r="B42" s="282"/>
      <c r="C42" s="282"/>
      <c r="D42" s="282"/>
      <c r="E42" s="282"/>
      <c r="F42" s="282"/>
      <c r="G42" s="282"/>
      <c r="H42" s="283"/>
      <c r="I42" s="14">
        <v>37</v>
      </c>
      <c r="J42" s="20">
        <v>752002.57</v>
      </c>
      <c r="K42" s="20">
        <v>1302003.1499999999</v>
      </c>
    </row>
    <row r="43" spans="1:11" ht="21.75" customHeight="1">
      <c r="A43" s="277" t="s">
        <v>144</v>
      </c>
      <c r="B43" s="282"/>
      <c r="C43" s="282"/>
      <c r="D43" s="282"/>
      <c r="E43" s="282"/>
      <c r="F43" s="282"/>
      <c r="G43" s="282"/>
      <c r="H43" s="283"/>
      <c r="I43" s="14">
        <v>38</v>
      </c>
      <c r="J43" s="20">
        <v>-16608086.939999999</v>
      </c>
      <c r="K43" s="20">
        <v>-16889892.309999999</v>
      </c>
    </row>
    <row r="44" spans="1:11" ht="23.25" customHeight="1">
      <c r="A44" s="277" t="s">
        <v>147</v>
      </c>
      <c r="B44" s="282"/>
      <c r="C44" s="282"/>
      <c r="D44" s="282"/>
      <c r="E44" s="282"/>
      <c r="F44" s="282"/>
      <c r="G44" s="282"/>
      <c r="H44" s="283"/>
      <c r="I44" s="14">
        <v>39</v>
      </c>
      <c r="J44" s="20"/>
      <c r="K44" s="20"/>
    </row>
    <row r="45" spans="1:11">
      <c r="A45" s="277" t="s">
        <v>248</v>
      </c>
      <c r="B45" s="282"/>
      <c r="C45" s="282"/>
      <c r="D45" s="282"/>
      <c r="E45" s="282"/>
      <c r="F45" s="282"/>
      <c r="G45" s="282"/>
      <c r="H45" s="283"/>
      <c r="I45" s="14">
        <v>40</v>
      </c>
      <c r="J45" s="20"/>
      <c r="K45" s="20"/>
    </row>
    <row r="46" spans="1:11">
      <c r="A46" s="277" t="s">
        <v>249</v>
      </c>
      <c r="B46" s="282"/>
      <c r="C46" s="282"/>
      <c r="D46" s="282"/>
      <c r="E46" s="282"/>
      <c r="F46" s="282"/>
      <c r="G46" s="282"/>
      <c r="H46" s="283"/>
      <c r="I46" s="14">
        <v>41</v>
      </c>
      <c r="J46" s="20"/>
      <c r="K46" s="20"/>
    </row>
    <row r="47" spans="1:11">
      <c r="A47" s="277" t="s">
        <v>250</v>
      </c>
      <c r="B47" s="282"/>
      <c r="C47" s="282"/>
      <c r="D47" s="282"/>
      <c r="E47" s="282"/>
      <c r="F47" s="282"/>
      <c r="G47" s="282"/>
      <c r="H47" s="283"/>
      <c r="I47" s="14">
        <v>42</v>
      </c>
      <c r="J47" s="20">
        <v>51909005.079999998</v>
      </c>
      <c r="K47" s="20">
        <v>6000000.1200000001</v>
      </c>
    </row>
    <row r="48" spans="1:11">
      <c r="A48" s="277" t="s">
        <v>251</v>
      </c>
      <c r="B48" s="282"/>
      <c r="C48" s="282"/>
      <c r="D48" s="282"/>
      <c r="E48" s="282"/>
      <c r="F48" s="282"/>
      <c r="G48" s="282"/>
      <c r="H48" s="283"/>
      <c r="I48" s="14">
        <v>43</v>
      </c>
      <c r="J48" s="20">
        <v>-85629777.5</v>
      </c>
      <c r="K48" s="20">
        <v>-1626919.89</v>
      </c>
    </row>
    <row r="49" spans="1:11">
      <c r="A49" s="277" t="s">
        <v>252</v>
      </c>
      <c r="B49" s="275"/>
      <c r="C49" s="275"/>
      <c r="D49" s="275"/>
      <c r="E49" s="275"/>
      <c r="F49" s="275"/>
      <c r="G49" s="275"/>
      <c r="H49" s="276"/>
      <c r="I49" s="14">
        <v>44</v>
      </c>
      <c r="J49" s="20"/>
      <c r="K49" s="20">
        <v>1416916.63</v>
      </c>
    </row>
    <row r="50" spans="1:11">
      <c r="A50" s="277" t="s">
        <v>276</v>
      </c>
      <c r="B50" s="275"/>
      <c r="C50" s="275"/>
      <c r="D50" s="275"/>
      <c r="E50" s="275"/>
      <c r="F50" s="275"/>
      <c r="G50" s="275"/>
      <c r="H50" s="276"/>
      <c r="I50" s="14">
        <v>45</v>
      </c>
      <c r="J50" s="20">
        <v>61319560.780000001</v>
      </c>
      <c r="K50" s="20">
        <v>26370778.25</v>
      </c>
    </row>
    <row r="51" spans="1:11">
      <c r="A51" s="277" t="s">
        <v>277</v>
      </c>
      <c r="B51" s="275"/>
      <c r="C51" s="275"/>
      <c r="D51" s="275"/>
      <c r="E51" s="275"/>
      <c r="F51" s="275"/>
      <c r="G51" s="275"/>
      <c r="H51" s="276"/>
      <c r="I51" s="14">
        <v>46</v>
      </c>
      <c r="J51" s="20">
        <v>-182074939.25999999</v>
      </c>
      <c r="K51" s="20">
        <v>-74750000</v>
      </c>
    </row>
    <row r="52" spans="1:11">
      <c r="A52" s="274" t="s">
        <v>92</v>
      </c>
      <c r="B52" s="275"/>
      <c r="C52" s="275"/>
      <c r="D52" s="275"/>
      <c r="E52" s="275"/>
      <c r="F52" s="275"/>
      <c r="G52" s="275"/>
      <c r="H52" s="276"/>
      <c r="I52" s="14">
        <v>47</v>
      </c>
      <c r="J52" s="145">
        <f>SUM(J53:J57)</f>
        <v>2729278.129999999</v>
      </c>
      <c r="K52" s="145">
        <f>SUM(K53:K57)</f>
        <v>34265643.009999998</v>
      </c>
    </row>
    <row r="53" spans="1:11">
      <c r="A53" s="277" t="s">
        <v>278</v>
      </c>
      <c r="B53" s="275"/>
      <c r="C53" s="275"/>
      <c r="D53" s="275"/>
      <c r="E53" s="275"/>
      <c r="F53" s="275"/>
      <c r="G53" s="275"/>
      <c r="H53" s="276"/>
      <c r="I53" s="14">
        <v>48</v>
      </c>
      <c r="J53" s="20"/>
      <c r="K53" s="20"/>
    </row>
    <row r="54" spans="1:11">
      <c r="A54" s="277" t="s">
        <v>279</v>
      </c>
      <c r="B54" s="275"/>
      <c r="C54" s="275"/>
      <c r="D54" s="275"/>
      <c r="E54" s="275"/>
      <c r="F54" s="275"/>
      <c r="G54" s="275"/>
      <c r="H54" s="276"/>
      <c r="I54" s="14">
        <v>49</v>
      </c>
      <c r="J54" s="20">
        <v>33108628.09</v>
      </c>
      <c r="K54" s="20">
        <v>47200000</v>
      </c>
    </row>
    <row r="55" spans="1:11">
      <c r="A55" s="277" t="s">
        <v>280</v>
      </c>
      <c r="B55" s="275"/>
      <c r="C55" s="275"/>
      <c r="D55" s="275"/>
      <c r="E55" s="275"/>
      <c r="F55" s="275"/>
      <c r="G55" s="275"/>
      <c r="H55" s="276"/>
      <c r="I55" s="14">
        <v>50</v>
      </c>
      <c r="J55" s="20">
        <v>-29872649.960000001</v>
      </c>
      <c r="K55" s="20">
        <v>-12932495.310000001</v>
      </c>
    </row>
    <row r="56" spans="1:11">
      <c r="A56" s="277" t="s">
        <v>281</v>
      </c>
      <c r="B56" s="275"/>
      <c r="C56" s="275"/>
      <c r="D56" s="275"/>
      <c r="E56" s="275"/>
      <c r="F56" s="275"/>
      <c r="G56" s="275"/>
      <c r="H56" s="276"/>
      <c r="I56" s="14">
        <v>51</v>
      </c>
      <c r="J56" s="20"/>
      <c r="K56" s="20"/>
    </row>
    <row r="57" spans="1:11">
      <c r="A57" s="277" t="s">
        <v>282</v>
      </c>
      <c r="B57" s="275"/>
      <c r="C57" s="275"/>
      <c r="D57" s="275"/>
      <c r="E57" s="275"/>
      <c r="F57" s="275"/>
      <c r="G57" s="275"/>
      <c r="H57" s="276"/>
      <c r="I57" s="14">
        <v>52</v>
      </c>
      <c r="J57" s="20">
        <v>-506700</v>
      </c>
      <c r="K57" s="20">
        <v>-1861.68</v>
      </c>
    </row>
    <row r="58" spans="1:11">
      <c r="A58" s="274" t="s">
        <v>93</v>
      </c>
      <c r="B58" s="275"/>
      <c r="C58" s="275"/>
      <c r="D58" s="275"/>
      <c r="E58" s="275"/>
      <c r="F58" s="275"/>
      <c r="G58" s="275"/>
      <c r="H58" s="276"/>
      <c r="I58" s="14">
        <v>53</v>
      </c>
      <c r="J58" s="145">
        <f>J6+J37+J52</f>
        <v>-17487524.180000003</v>
      </c>
      <c r="K58" s="145">
        <f>K6+K37+K52</f>
        <v>10337908.410000004</v>
      </c>
    </row>
    <row r="59" spans="1:11" ht="21.75" customHeight="1">
      <c r="A59" s="274" t="s">
        <v>283</v>
      </c>
      <c r="B59" s="275"/>
      <c r="C59" s="275"/>
      <c r="D59" s="275"/>
      <c r="E59" s="275"/>
      <c r="F59" s="275"/>
      <c r="G59" s="275"/>
      <c r="H59" s="276"/>
      <c r="I59" s="14">
        <v>54</v>
      </c>
      <c r="J59" s="20"/>
      <c r="K59" s="20"/>
    </row>
    <row r="60" spans="1:11">
      <c r="A60" s="274" t="s">
        <v>94</v>
      </c>
      <c r="B60" s="275"/>
      <c r="C60" s="275"/>
      <c r="D60" s="275"/>
      <c r="E60" s="275"/>
      <c r="F60" s="275"/>
      <c r="G60" s="275"/>
      <c r="H60" s="276"/>
      <c r="I60" s="14">
        <v>55</v>
      </c>
      <c r="J60" s="145">
        <f>SUM(J58:J59)</f>
        <v>-17487524.180000003</v>
      </c>
      <c r="K60" s="145">
        <f>SUM(K58:K59)</f>
        <v>10337908.410000004</v>
      </c>
    </row>
    <row r="61" spans="1:11">
      <c r="A61" s="277" t="s">
        <v>284</v>
      </c>
      <c r="B61" s="275"/>
      <c r="C61" s="275"/>
      <c r="D61" s="275"/>
      <c r="E61" s="275"/>
      <c r="F61" s="275"/>
      <c r="G61" s="275"/>
      <c r="H61" s="276"/>
      <c r="I61" s="14">
        <v>56</v>
      </c>
      <c r="J61" s="20">
        <v>29632144.559999999</v>
      </c>
      <c r="K61" s="20">
        <v>5032409.67</v>
      </c>
    </row>
    <row r="62" spans="1:11">
      <c r="A62" s="278" t="s">
        <v>95</v>
      </c>
      <c r="B62" s="279"/>
      <c r="C62" s="279"/>
      <c r="D62" s="279"/>
      <c r="E62" s="279"/>
      <c r="F62" s="279"/>
      <c r="G62" s="279"/>
      <c r="H62" s="280"/>
      <c r="I62" s="15">
        <v>57</v>
      </c>
      <c r="J62" s="146">
        <f>SUM(J60:J61)</f>
        <v>12144620.379999995</v>
      </c>
      <c r="K62" s="146">
        <f>SUM(K60:K61)</f>
        <v>15370318.080000004</v>
      </c>
    </row>
    <row r="63" spans="1:11">
      <c r="A63" s="147" t="s">
        <v>5</v>
      </c>
    </row>
  </sheetData>
  <mergeCells count="62">
    <mergeCell ref="A27:H27"/>
    <mergeCell ref="A25:H25"/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  <mergeCell ref="A35:H35"/>
    <mergeCell ref="A13:H13"/>
    <mergeCell ref="A20:H20"/>
    <mergeCell ref="A21:H21"/>
    <mergeCell ref="A22:H22"/>
    <mergeCell ref="A23:H23"/>
    <mergeCell ref="A28:H28"/>
    <mergeCell ref="A29:H29"/>
    <mergeCell ref="A14:H14"/>
    <mergeCell ref="A15:H15"/>
    <mergeCell ref="A16:H16"/>
    <mergeCell ref="A17:H17"/>
    <mergeCell ref="A18:H18"/>
    <mergeCell ref="A19:H19"/>
    <mergeCell ref="A24:H24"/>
    <mergeCell ref="A26:H26"/>
    <mergeCell ref="A30:H30"/>
    <mergeCell ref="A31:H31"/>
    <mergeCell ref="A32:H32"/>
    <mergeCell ref="A33:H33"/>
    <mergeCell ref="A34:H34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4:H44"/>
    <mergeCell ref="A45:H45"/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7" orientation="portrait" r:id="rId1"/>
  <headerFooter alignWithMargins="0"/>
  <ignoredErrors>
    <ignoredError sqref="J5:K5" numberStoredAsText="1"/>
    <ignoredError sqref="J18:K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M42"/>
  <sheetViews>
    <sheetView zoomScaleSheetLayoutView="100" workbookViewId="0">
      <selection activeCell="A4" sqref="A4:M40"/>
    </sheetView>
  </sheetViews>
  <sheetFormatPr defaultRowHeight="12.75"/>
  <cols>
    <col min="1" max="4" width="9.140625" style="124"/>
    <col min="5" max="5" width="9.5703125" style="124" customWidth="1"/>
    <col min="6" max="7" width="9.140625" style="124"/>
    <col min="8" max="8" width="10.140625" style="124" customWidth="1"/>
    <col min="9" max="9" width="10.140625" style="124" bestFit="1" customWidth="1"/>
    <col min="10" max="11" width="9.140625" style="124"/>
    <col min="12" max="12" width="11.42578125" style="124" customWidth="1"/>
    <col min="13" max="16384" width="9.140625" style="124"/>
  </cols>
  <sheetData>
    <row r="1" spans="1:13" ht="20.25" customHeight="1">
      <c r="A1" s="303" t="s">
        <v>148</v>
      </c>
      <c r="B1" s="286"/>
      <c r="C1" s="286"/>
      <c r="D1" s="286"/>
      <c r="E1" s="304"/>
      <c r="F1" s="305"/>
      <c r="G1" s="305"/>
      <c r="H1" s="305"/>
      <c r="I1" s="305"/>
      <c r="J1" s="305"/>
      <c r="K1" s="306"/>
      <c r="L1" s="123"/>
    </row>
    <row r="2" spans="1:13">
      <c r="A2" s="287" t="s">
        <v>397</v>
      </c>
      <c r="B2" s="288"/>
      <c r="C2" s="288"/>
      <c r="D2" s="288"/>
      <c r="E2" s="304"/>
      <c r="F2" s="307"/>
      <c r="G2" s="307"/>
      <c r="H2" s="307"/>
      <c r="I2" s="307"/>
      <c r="J2" s="307"/>
      <c r="K2" s="308"/>
      <c r="L2" s="123"/>
    </row>
    <row r="3" spans="1:13">
      <c r="A3" s="27"/>
      <c r="B3" s="141"/>
      <c r="C3" s="141"/>
      <c r="D3" s="141"/>
      <c r="E3" s="154"/>
      <c r="F3" s="3"/>
      <c r="G3" s="3"/>
      <c r="H3" s="3"/>
      <c r="I3" s="3"/>
      <c r="J3" s="3"/>
      <c r="K3" s="3"/>
      <c r="L3" s="313" t="s">
        <v>58</v>
      </c>
      <c r="M3" s="313"/>
    </row>
    <row r="4" spans="1:13" ht="13.5" customHeight="1">
      <c r="A4" s="289" t="s">
        <v>46</v>
      </c>
      <c r="B4" s="289"/>
      <c r="C4" s="289"/>
      <c r="D4" s="289" t="s">
        <v>62</v>
      </c>
      <c r="E4" s="290" t="s">
        <v>211</v>
      </c>
      <c r="F4" s="290"/>
      <c r="G4" s="290"/>
      <c r="H4" s="290"/>
      <c r="I4" s="290"/>
      <c r="J4" s="290"/>
      <c r="K4" s="290"/>
      <c r="L4" s="290" t="s">
        <v>218</v>
      </c>
      <c r="M4" s="290" t="s">
        <v>83</v>
      </c>
    </row>
    <row r="5" spans="1:13" ht="56.25">
      <c r="A5" s="312"/>
      <c r="B5" s="312"/>
      <c r="C5" s="312"/>
      <c r="D5" s="312"/>
      <c r="E5" s="151" t="s">
        <v>214</v>
      </c>
      <c r="F5" s="151" t="s">
        <v>44</v>
      </c>
      <c r="G5" s="151" t="s">
        <v>215</v>
      </c>
      <c r="H5" s="151" t="s">
        <v>216</v>
      </c>
      <c r="I5" s="151" t="s">
        <v>45</v>
      </c>
      <c r="J5" s="151" t="s">
        <v>217</v>
      </c>
      <c r="K5" s="151" t="s">
        <v>82</v>
      </c>
      <c r="L5" s="290"/>
      <c r="M5" s="290"/>
    </row>
    <row r="6" spans="1:13">
      <c r="A6" s="309">
        <v>1</v>
      </c>
      <c r="B6" s="309"/>
      <c r="C6" s="309"/>
      <c r="D6" s="160">
        <v>2</v>
      </c>
      <c r="E6" s="160" t="s">
        <v>60</v>
      </c>
      <c r="F6" s="161" t="s">
        <v>61</v>
      </c>
      <c r="G6" s="160" t="s">
        <v>63</v>
      </c>
      <c r="H6" s="161" t="s">
        <v>64</v>
      </c>
      <c r="I6" s="160" t="s">
        <v>65</v>
      </c>
      <c r="J6" s="161" t="s">
        <v>66</v>
      </c>
      <c r="K6" s="160" t="s">
        <v>67</v>
      </c>
      <c r="L6" s="161" t="s">
        <v>68</v>
      </c>
      <c r="M6" s="160" t="s">
        <v>69</v>
      </c>
    </row>
    <row r="7" spans="1:13" ht="21" customHeight="1">
      <c r="A7" s="310" t="s">
        <v>300</v>
      </c>
      <c r="B7" s="311"/>
      <c r="C7" s="311"/>
      <c r="D7" s="17">
        <v>1</v>
      </c>
      <c r="E7" s="21">
        <v>50000000</v>
      </c>
      <c r="F7" s="21"/>
      <c r="G7" s="21">
        <v>364683829.51999998</v>
      </c>
      <c r="H7" s="21">
        <v>138761535.25999999</v>
      </c>
      <c r="I7" s="21">
        <v>288796436.17000002</v>
      </c>
      <c r="J7" s="21">
        <v>51110716</v>
      </c>
      <c r="K7" s="155">
        <f>SUM(E7:J7)</f>
        <v>893352516.95000005</v>
      </c>
      <c r="L7" s="21"/>
      <c r="M7" s="155">
        <f>K7+L7</f>
        <v>893352516.95000005</v>
      </c>
    </row>
    <row r="8" spans="1:13" ht="22.5" customHeight="1">
      <c r="A8" s="294" t="s">
        <v>259</v>
      </c>
      <c r="B8" s="295"/>
      <c r="C8" s="295"/>
      <c r="D8" s="4">
        <v>2</v>
      </c>
      <c r="E8" s="22"/>
      <c r="F8" s="22"/>
      <c r="G8" s="22"/>
      <c r="H8" s="22"/>
      <c r="I8" s="22"/>
      <c r="J8" s="22"/>
      <c r="K8" s="156">
        <f t="shared" ref="K8:K40" si="0">SUM(E8:J8)</f>
        <v>0</v>
      </c>
      <c r="L8" s="22"/>
      <c r="M8" s="156">
        <f t="shared" ref="M8:M40" si="1">K8+L8</f>
        <v>0</v>
      </c>
    </row>
    <row r="9" spans="1:13" ht="21.75" customHeight="1">
      <c r="A9" s="294" t="s">
        <v>260</v>
      </c>
      <c r="B9" s="295"/>
      <c r="C9" s="295"/>
      <c r="D9" s="4">
        <v>3</v>
      </c>
      <c r="E9" s="22"/>
      <c r="F9" s="22"/>
      <c r="G9" s="22"/>
      <c r="H9" s="22"/>
      <c r="I9" s="22"/>
      <c r="J9" s="22"/>
      <c r="K9" s="156">
        <f t="shared" si="0"/>
        <v>0</v>
      </c>
      <c r="L9" s="22"/>
      <c r="M9" s="156">
        <f t="shared" si="1"/>
        <v>0</v>
      </c>
    </row>
    <row r="10" spans="1:13" ht="20.25" customHeight="1">
      <c r="A10" s="296" t="s">
        <v>352</v>
      </c>
      <c r="B10" s="295"/>
      <c r="C10" s="295"/>
      <c r="D10" s="4">
        <v>4</v>
      </c>
      <c r="E10" s="156">
        <f t="shared" ref="E10:J10" si="2">SUM(E7:E9)</f>
        <v>50000000</v>
      </c>
      <c r="F10" s="156">
        <f t="shared" si="2"/>
        <v>0</v>
      </c>
      <c r="G10" s="156">
        <f>SUM(G7:G9)</f>
        <v>364683829.51999998</v>
      </c>
      <c r="H10" s="156">
        <f t="shared" si="2"/>
        <v>138761535.25999999</v>
      </c>
      <c r="I10" s="156">
        <f t="shared" si="2"/>
        <v>288796436.17000002</v>
      </c>
      <c r="J10" s="156">
        <f t="shared" si="2"/>
        <v>51110716</v>
      </c>
      <c r="K10" s="156">
        <f t="shared" si="0"/>
        <v>893352516.95000005</v>
      </c>
      <c r="L10" s="156">
        <f>SUM(L7:L9)</f>
        <v>0</v>
      </c>
      <c r="M10" s="156">
        <f t="shared" si="1"/>
        <v>893352516.95000005</v>
      </c>
    </row>
    <row r="11" spans="1:13" ht="20.25" customHeight="1">
      <c r="A11" s="296" t="s">
        <v>353</v>
      </c>
      <c r="B11" s="314"/>
      <c r="C11" s="314"/>
      <c r="D11" s="4">
        <v>5</v>
      </c>
      <c r="E11" s="156">
        <f>E12+E13</f>
        <v>0</v>
      </c>
      <c r="F11" s="156">
        <f t="shared" ref="F11:L11" si="3">F12+F13</f>
        <v>0</v>
      </c>
      <c r="G11" s="156">
        <f t="shared" si="3"/>
        <v>7528608.7599999998</v>
      </c>
      <c r="H11" s="156">
        <f t="shared" si="3"/>
        <v>0</v>
      </c>
      <c r="I11" s="156">
        <f t="shared" si="3"/>
        <v>0</v>
      </c>
      <c r="J11" s="156">
        <f t="shared" si="3"/>
        <v>42724043.5</v>
      </c>
      <c r="K11" s="156">
        <f t="shared" si="0"/>
        <v>50252652.259999998</v>
      </c>
      <c r="L11" s="156">
        <f t="shared" si="3"/>
        <v>0</v>
      </c>
      <c r="M11" s="156">
        <f t="shared" si="1"/>
        <v>50252652.259999998</v>
      </c>
    </row>
    <row r="12" spans="1:13">
      <c r="A12" s="294" t="s">
        <v>261</v>
      </c>
      <c r="B12" s="295"/>
      <c r="C12" s="295"/>
      <c r="D12" s="4">
        <v>6</v>
      </c>
      <c r="E12" s="22"/>
      <c r="F12" s="22"/>
      <c r="G12" s="22"/>
      <c r="H12" s="22"/>
      <c r="I12" s="22"/>
      <c r="J12" s="22">
        <v>42724043.5</v>
      </c>
      <c r="K12" s="156">
        <f t="shared" si="0"/>
        <v>42724043.5</v>
      </c>
      <c r="L12" s="22"/>
      <c r="M12" s="156">
        <f t="shared" si="1"/>
        <v>42724043.5</v>
      </c>
    </row>
    <row r="13" spans="1:13" ht="21.75" customHeight="1">
      <c r="A13" s="294" t="s">
        <v>87</v>
      </c>
      <c r="B13" s="295"/>
      <c r="C13" s="295"/>
      <c r="D13" s="4">
        <v>7</v>
      </c>
      <c r="E13" s="156">
        <f t="shared" ref="E13:J13" si="4">SUM(E14:E17)</f>
        <v>0</v>
      </c>
      <c r="F13" s="156">
        <f t="shared" si="4"/>
        <v>0</v>
      </c>
      <c r="G13" s="156">
        <f t="shared" si="4"/>
        <v>7528608.7599999998</v>
      </c>
      <c r="H13" s="156">
        <f t="shared" si="4"/>
        <v>0</v>
      </c>
      <c r="I13" s="156">
        <f t="shared" si="4"/>
        <v>0</v>
      </c>
      <c r="J13" s="156">
        <f t="shared" si="4"/>
        <v>0</v>
      </c>
      <c r="K13" s="156">
        <f t="shared" si="0"/>
        <v>7528608.7599999998</v>
      </c>
      <c r="L13" s="156">
        <f>SUM(L14:L17)</f>
        <v>0</v>
      </c>
      <c r="M13" s="156">
        <f t="shared" si="1"/>
        <v>7528608.7599999998</v>
      </c>
    </row>
    <row r="14" spans="1:13" ht="19.5" customHeight="1">
      <c r="A14" s="294" t="s">
        <v>301</v>
      </c>
      <c r="B14" s="295"/>
      <c r="C14" s="295"/>
      <c r="D14" s="4">
        <v>8</v>
      </c>
      <c r="E14" s="22"/>
      <c r="F14" s="22"/>
      <c r="G14" s="22">
        <v>3208493.02</v>
      </c>
      <c r="H14" s="22"/>
      <c r="I14" s="22"/>
      <c r="J14" s="22"/>
      <c r="K14" s="156">
        <f t="shared" si="0"/>
        <v>3208493.02</v>
      </c>
      <c r="L14" s="22"/>
      <c r="M14" s="156">
        <f t="shared" si="1"/>
        <v>3208493.02</v>
      </c>
    </row>
    <row r="15" spans="1:13" ht="19.5" customHeight="1">
      <c r="A15" s="294" t="s">
        <v>302</v>
      </c>
      <c r="B15" s="295"/>
      <c r="C15" s="295"/>
      <c r="D15" s="4">
        <v>9</v>
      </c>
      <c r="E15" s="22"/>
      <c r="F15" s="22"/>
      <c r="G15" s="22">
        <v>-9740815.7300000004</v>
      </c>
      <c r="H15" s="22"/>
      <c r="I15" s="22"/>
      <c r="J15" s="22"/>
      <c r="K15" s="156">
        <f t="shared" si="0"/>
        <v>-9740815.7300000004</v>
      </c>
      <c r="L15" s="22"/>
      <c r="M15" s="156">
        <f t="shared" si="1"/>
        <v>-9740815.7300000004</v>
      </c>
    </row>
    <row r="16" spans="1:13" ht="21" customHeight="1">
      <c r="A16" s="294" t="s">
        <v>303</v>
      </c>
      <c r="B16" s="295"/>
      <c r="C16" s="295"/>
      <c r="D16" s="4">
        <v>10</v>
      </c>
      <c r="E16" s="22"/>
      <c r="F16" s="22"/>
      <c r="G16" s="22">
        <v>14060931.470000001</v>
      </c>
      <c r="H16" s="22"/>
      <c r="I16" s="22"/>
      <c r="J16" s="22"/>
      <c r="K16" s="156">
        <f t="shared" si="0"/>
        <v>14060931.470000001</v>
      </c>
      <c r="L16" s="22"/>
      <c r="M16" s="156">
        <f t="shared" si="1"/>
        <v>14060931.470000001</v>
      </c>
    </row>
    <row r="17" spans="1:13" ht="21.75" customHeight="1">
      <c r="A17" s="294" t="s">
        <v>262</v>
      </c>
      <c r="B17" s="295"/>
      <c r="C17" s="295"/>
      <c r="D17" s="4">
        <v>11</v>
      </c>
      <c r="E17" s="22"/>
      <c r="F17" s="22"/>
      <c r="G17" s="22"/>
      <c r="H17" s="22"/>
      <c r="I17" s="22"/>
      <c r="J17" s="22"/>
      <c r="K17" s="156">
        <f t="shared" si="0"/>
        <v>0</v>
      </c>
      <c r="L17" s="22"/>
      <c r="M17" s="156">
        <f t="shared" si="1"/>
        <v>0</v>
      </c>
    </row>
    <row r="18" spans="1:13" ht="21.75" customHeight="1">
      <c r="A18" s="296" t="s">
        <v>354</v>
      </c>
      <c r="B18" s="295"/>
      <c r="C18" s="295"/>
      <c r="D18" s="4">
        <v>12</v>
      </c>
      <c r="E18" s="156">
        <f>SUM(E19:E22)</f>
        <v>0</v>
      </c>
      <c r="F18" s="156">
        <f t="shared" ref="F18:L18" si="5">SUM(F19:F22)</f>
        <v>0</v>
      </c>
      <c r="G18" s="156">
        <f t="shared" si="5"/>
        <v>-2903097.86</v>
      </c>
      <c r="H18" s="156">
        <f t="shared" si="5"/>
        <v>0</v>
      </c>
      <c r="I18" s="156">
        <f t="shared" si="5"/>
        <v>50386577</v>
      </c>
      <c r="J18" s="156">
        <f t="shared" si="5"/>
        <v>-51110716</v>
      </c>
      <c r="K18" s="156">
        <f t="shared" si="0"/>
        <v>-3627236.8599999994</v>
      </c>
      <c r="L18" s="156">
        <f t="shared" si="5"/>
        <v>0</v>
      </c>
      <c r="M18" s="156">
        <f t="shared" si="1"/>
        <v>-3627236.8599999994</v>
      </c>
    </row>
    <row r="19" spans="1:13" ht="21.75" customHeight="1">
      <c r="A19" s="294" t="s">
        <v>88</v>
      </c>
      <c r="B19" s="295"/>
      <c r="C19" s="295"/>
      <c r="D19" s="4">
        <v>13</v>
      </c>
      <c r="E19" s="22"/>
      <c r="F19" s="22"/>
      <c r="G19" s="22"/>
      <c r="H19" s="22"/>
      <c r="I19" s="22"/>
      <c r="J19" s="22"/>
      <c r="K19" s="156">
        <f t="shared" si="0"/>
        <v>0</v>
      </c>
      <c r="L19" s="22"/>
      <c r="M19" s="156">
        <f t="shared" si="1"/>
        <v>0</v>
      </c>
    </row>
    <row r="20" spans="1:13">
      <c r="A20" s="294" t="s">
        <v>305</v>
      </c>
      <c r="B20" s="295"/>
      <c r="C20" s="295"/>
      <c r="D20" s="4">
        <v>14</v>
      </c>
      <c r="E20" s="22"/>
      <c r="F20" s="22"/>
      <c r="G20" s="22"/>
      <c r="H20" s="22"/>
      <c r="I20" s="22"/>
      <c r="J20" s="22"/>
      <c r="K20" s="156">
        <f t="shared" si="0"/>
        <v>0</v>
      </c>
      <c r="L20" s="22"/>
      <c r="M20" s="156">
        <f t="shared" si="1"/>
        <v>0</v>
      </c>
    </row>
    <row r="21" spans="1:13">
      <c r="A21" s="294" t="s">
        <v>306</v>
      </c>
      <c r="B21" s="295"/>
      <c r="C21" s="295"/>
      <c r="D21" s="4">
        <v>15</v>
      </c>
      <c r="E21" s="22"/>
      <c r="F21" s="22"/>
      <c r="G21" s="22"/>
      <c r="H21" s="22"/>
      <c r="I21" s="22"/>
      <c r="J21" s="22"/>
      <c r="K21" s="156">
        <f t="shared" si="0"/>
        <v>0</v>
      </c>
      <c r="L21" s="22"/>
      <c r="M21" s="156">
        <f t="shared" si="1"/>
        <v>0</v>
      </c>
    </row>
    <row r="22" spans="1:13">
      <c r="A22" s="294" t="s">
        <v>307</v>
      </c>
      <c r="B22" s="295"/>
      <c r="C22" s="295"/>
      <c r="D22" s="4">
        <v>16</v>
      </c>
      <c r="E22" s="22"/>
      <c r="F22" s="22"/>
      <c r="G22" s="22">
        <v>-2903097.86</v>
      </c>
      <c r="H22" s="22"/>
      <c r="I22" s="22">
        <v>50386577</v>
      </c>
      <c r="J22" s="22">
        <v>-51110716</v>
      </c>
      <c r="K22" s="156">
        <f t="shared" si="0"/>
        <v>-3627236.8599999994</v>
      </c>
      <c r="L22" s="22"/>
      <c r="M22" s="156">
        <f t="shared" si="1"/>
        <v>-3627236.8599999994</v>
      </c>
    </row>
    <row r="23" spans="1:13" ht="21.75" customHeight="1" thickBot="1">
      <c r="A23" s="299" t="s">
        <v>355</v>
      </c>
      <c r="B23" s="300"/>
      <c r="C23" s="300"/>
      <c r="D23" s="18">
        <v>17</v>
      </c>
      <c r="E23" s="157">
        <f t="shared" ref="E23:I23" si="6">E10+E11+E18</f>
        <v>50000000</v>
      </c>
      <c r="F23" s="157">
        <f t="shared" si="6"/>
        <v>0</v>
      </c>
      <c r="G23" s="157">
        <f>G10+G11+G18</f>
        <v>369309340.41999996</v>
      </c>
      <c r="H23" s="157">
        <f t="shared" si="6"/>
        <v>138761535.25999999</v>
      </c>
      <c r="I23" s="157">
        <f t="shared" si="6"/>
        <v>339183013.17000002</v>
      </c>
      <c r="J23" s="157">
        <f>J10+J11+J18</f>
        <v>42724043.5</v>
      </c>
      <c r="K23" s="157">
        <f t="shared" si="0"/>
        <v>939977932.3499999</v>
      </c>
      <c r="L23" s="157">
        <f>L10+L11+L18</f>
        <v>0</v>
      </c>
      <c r="M23" s="157">
        <f t="shared" si="1"/>
        <v>939977932.3499999</v>
      </c>
    </row>
    <row r="24" spans="1:13" ht="24" customHeight="1" thickTop="1">
      <c r="A24" s="301" t="s">
        <v>308</v>
      </c>
      <c r="B24" s="302"/>
      <c r="C24" s="302"/>
      <c r="D24" s="19">
        <v>18</v>
      </c>
      <c r="E24" s="23">
        <v>50000000</v>
      </c>
      <c r="F24" s="23">
        <v>0</v>
      </c>
      <c r="G24" s="23">
        <v>369309340.41999996</v>
      </c>
      <c r="H24" s="23">
        <v>138761535.25999999</v>
      </c>
      <c r="I24" s="23">
        <v>339183013.17000002</v>
      </c>
      <c r="J24" s="23">
        <v>42724043.5</v>
      </c>
      <c r="K24" s="158">
        <f t="shared" si="0"/>
        <v>939977932.3499999</v>
      </c>
      <c r="L24" s="23"/>
      <c r="M24" s="158">
        <f t="shared" si="1"/>
        <v>939977932.3499999</v>
      </c>
    </row>
    <row r="25" spans="1:13">
      <c r="A25" s="294" t="s">
        <v>310</v>
      </c>
      <c r="B25" s="295"/>
      <c r="C25" s="295"/>
      <c r="D25" s="4">
        <v>19</v>
      </c>
      <c r="E25" s="22"/>
      <c r="F25" s="22"/>
      <c r="G25" s="22"/>
      <c r="H25" s="22"/>
      <c r="I25" s="22"/>
      <c r="J25" s="22"/>
      <c r="K25" s="156">
        <f t="shared" si="0"/>
        <v>0</v>
      </c>
      <c r="L25" s="22"/>
      <c r="M25" s="156">
        <f t="shared" si="1"/>
        <v>0</v>
      </c>
    </row>
    <row r="26" spans="1:13" ht="20.25" customHeight="1">
      <c r="A26" s="294" t="s">
        <v>309</v>
      </c>
      <c r="B26" s="295"/>
      <c r="C26" s="295"/>
      <c r="D26" s="4">
        <v>20</v>
      </c>
      <c r="E26" s="22"/>
      <c r="F26" s="22"/>
      <c r="G26" s="22"/>
      <c r="H26" s="22"/>
      <c r="I26" s="22"/>
      <c r="J26" s="22"/>
      <c r="K26" s="156">
        <f t="shared" si="0"/>
        <v>0</v>
      </c>
      <c r="L26" s="22"/>
      <c r="M26" s="156">
        <f t="shared" si="1"/>
        <v>0</v>
      </c>
    </row>
    <row r="27" spans="1:13" ht="21.75" customHeight="1">
      <c r="A27" s="296" t="s">
        <v>356</v>
      </c>
      <c r="B27" s="295"/>
      <c r="C27" s="295"/>
      <c r="D27" s="4">
        <v>21</v>
      </c>
      <c r="E27" s="156">
        <f>SUM(E24:E26)</f>
        <v>50000000</v>
      </c>
      <c r="F27" s="156">
        <f t="shared" ref="F27:L27" si="7">SUM(F24:F26)</f>
        <v>0</v>
      </c>
      <c r="G27" s="156">
        <f t="shared" si="7"/>
        <v>369309340.41999996</v>
      </c>
      <c r="H27" s="156">
        <f t="shared" si="7"/>
        <v>138761535.25999999</v>
      </c>
      <c r="I27" s="156">
        <f t="shared" si="7"/>
        <v>339183013.17000002</v>
      </c>
      <c r="J27" s="156">
        <f t="shared" si="7"/>
        <v>42724043.5</v>
      </c>
      <c r="K27" s="156">
        <f t="shared" si="0"/>
        <v>939977932.3499999</v>
      </c>
      <c r="L27" s="156">
        <f t="shared" si="7"/>
        <v>0</v>
      </c>
      <c r="M27" s="156">
        <f t="shared" si="1"/>
        <v>939977932.3499999</v>
      </c>
    </row>
    <row r="28" spans="1:13" ht="23.25" customHeight="1">
      <c r="A28" s="296" t="s">
        <v>357</v>
      </c>
      <c r="B28" s="295"/>
      <c r="C28" s="295"/>
      <c r="D28" s="4">
        <v>22</v>
      </c>
      <c r="E28" s="156">
        <f>E29+E30</f>
        <v>0</v>
      </c>
      <c r="F28" s="156">
        <f t="shared" ref="F28:L28" si="8">F29+F30</f>
        <v>0</v>
      </c>
      <c r="G28" s="156">
        <f t="shared" si="8"/>
        <v>-1294417.56</v>
      </c>
      <c r="H28" s="156">
        <f t="shared" si="8"/>
        <v>0</v>
      </c>
      <c r="I28" s="156">
        <f t="shared" si="8"/>
        <v>0</v>
      </c>
      <c r="J28" s="156">
        <f t="shared" si="8"/>
        <v>53848561.620000154</v>
      </c>
      <c r="K28" s="156">
        <f t="shared" si="0"/>
        <v>52554144.060000151</v>
      </c>
      <c r="L28" s="156">
        <f t="shared" si="8"/>
        <v>0</v>
      </c>
      <c r="M28" s="156">
        <f t="shared" si="1"/>
        <v>52554144.060000151</v>
      </c>
    </row>
    <row r="29" spans="1:13" ht="13.5" customHeight="1">
      <c r="A29" s="294" t="s">
        <v>89</v>
      </c>
      <c r="B29" s="295"/>
      <c r="C29" s="295"/>
      <c r="D29" s="4">
        <v>23</v>
      </c>
      <c r="E29" s="22"/>
      <c r="F29" s="22"/>
      <c r="G29" s="22"/>
      <c r="H29" s="22"/>
      <c r="I29" s="22"/>
      <c r="J29" s="22">
        <v>53848561.620000154</v>
      </c>
      <c r="K29" s="156">
        <f t="shared" si="0"/>
        <v>53848561.620000154</v>
      </c>
      <c r="L29" s="22"/>
      <c r="M29" s="156">
        <f t="shared" si="1"/>
        <v>53848561.620000154</v>
      </c>
    </row>
    <row r="30" spans="1:13" ht="21.75" customHeight="1">
      <c r="A30" s="294" t="s">
        <v>86</v>
      </c>
      <c r="B30" s="295"/>
      <c r="C30" s="295"/>
      <c r="D30" s="4">
        <v>24</v>
      </c>
      <c r="E30" s="156">
        <f t="shared" ref="E30:J30" si="9">SUM(E31:E34)</f>
        <v>0</v>
      </c>
      <c r="F30" s="156">
        <f t="shared" si="9"/>
        <v>0</v>
      </c>
      <c r="G30" s="156">
        <f t="shared" si="9"/>
        <v>-1294417.56</v>
      </c>
      <c r="H30" s="156">
        <f t="shared" si="9"/>
        <v>0</v>
      </c>
      <c r="I30" s="156">
        <f t="shared" si="9"/>
        <v>0</v>
      </c>
      <c r="J30" s="156">
        <f t="shared" si="9"/>
        <v>0</v>
      </c>
      <c r="K30" s="156">
        <f t="shared" si="0"/>
        <v>-1294417.56</v>
      </c>
      <c r="L30" s="156">
        <f>SUM(L31:L34)</f>
        <v>0</v>
      </c>
      <c r="M30" s="156">
        <f t="shared" si="1"/>
        <v>-1294417.56</v>
      </c>
    </row>
    <row r="31" spans="1:13" ht="21.75" customHeight="1">
      <c r="A31" s="294" t="s">
        <v>301</v>
      </c>
      <c r="B31" s="295"/>
      <c r="C31" s="295"/>
      <c r="D31" s="4">
        <v>25</v>
      </c>
      <c r="E31" s="22"/>
      <c r="F31" s="22"/>
      <c r="G31" s="22"/>
      <c r="H31" s="22"/>
      <c r="I31" s="22"/>
      <c r="J31" s="22"/>
      <c r="K31" s="156">
        <f t="shared" si="0"/>
        <v>0</v>
      </c>
      <c r="L31" s="22"/>
      <c r="M31" s="156">
        <f t="shared" si="1"/>
        <v>0</v>
      </c>
    </row>
    <row r="32" spans="1:13" ht="21.75" customHeight="1">
      <c r="A32" s="294" t="s">
        <v>302</v>
      </c>
      <c r="B32" s="295"/>
      <c r="C32" s="295"/>
      <c r="D32" s="4">
        <v>26</v>
      </c>
      <c r="E32" s="22"/>
      <c r="F32" s="22"/>
      <c r="G32" s="22">
        <v>-370913.04</v>
      </c>
      <c r="H32" s="22"/>
      <c r="I32" s="22"/>
      <c r="J32" s="22"/>
      <c r="K32" s="156">
        <f t="shared" si="0"/>
        <v>-370913.04</v>
      </c>
      <c r="L32" s="22"/>
      <c r="M32" s="156">
        <f t="shared" si="1"/>
        <v>-370913.04</v>
      </c>
    </row>
    <row r="33" spans="1:13" ht="22.5" customHeight="1">
      <c r="A33" s="294" t="s">
        <v>303</v>
      </c>
      <c r="B33" s="295"/>
      <c r="C33" s="295"/>
      <c r="D33" s="4">
        <v>27</v>
      </c>
      <c r="E33" s="22"/>
      <c r="F33" s="22"/>
      <c r="G33" s="22">
        <v>-923504.52</v>
      </c>
      <c r="H33" s="22"/>
      <c r="I33" s="22"/>
      <c r="J33" s="22"/>
      <c r="K33" s="156">
        <f t="shared" si="0"/>
        <v>-923504.52</v>
      </c>
      <c r="L33" s="22"/>
      <c r="M33" s="156">
        <f t="shared" si="1"/>
        <v>-923504.52</v>
      </c>
    </row>
    <row r="34" spans="1:13" ht="21" customHeight="1">
      <c r="A34" s="294" t="s">
        <v>262</v>
      </c>
      <c r="B34" s="295"/>
      <c r="C34" s="295"/>
      <c r="D34" s="4">
        <v>28</v>
      </c>
      <c r="E34" s="22"/>
      <c r="F34" s="22"/>
      <c r="G34" s="22"/>
      <c r="H34" s="22"/>
      <c r="I34" s="22"/>
      <c r="J34" s="22"/>
      <c r="K34" s="156">
        <f t="shared" si="0"/>
        <v>0</v>
      </c>
      <c r="L34" s="22"/>
      <c r="M34" s="156">
        <f t="shared" si="1"/>
        <v>0</v>
      </c>
    </row>
    <row r="35" spans="1:13" ht="33.75" customHeight="1">
      <c r="A35" s="296" t="s">
        <v>358</v>
      </c>
      <c r="B35" s="295"/>
      <c r="C35" s="295"/>
      <c r="D35" s="4">
        <v>29</v>
      </c>
      <c r="E35" s="156">
        <f t="shared" ref="E35:J35" si="10">SUM(E36:E39)</f>
        <v>0</v>
      </c>
      <c r="F35" s="156">
        <f t="shared" si="10"/>
        <v>0</v>
      </c>
      <c r="G35" s="156">
        <f t="shared" si="10"/>
        <v>0</v>
      </c>
      <c r="H35" s="156">
        <f t="shared" si="10"/>
        <v>0</v>
      </c>
      <c r="I35" s="156">
        <f t="shared" si="10"/>
        <v>42724043.5</v>
      </c>
      <c r="J35" s="156">
        <f t="shared" si="10"/>
        <v>-42724043.5</v>
      </c>
      <c r="K35" s="156">
        <f t="shared" si="0"/>
        <v>0</v>
      </c>
      <c r="L35" s="156">
        <f>SUM(L36:L39)</f>
        <v>0</v>
      </c>
      <c r="M35" s="156">
        <f t="shared" si="1"/>
        <v>0</v>
      </c>
    </row>
    <row r="36" spans="1:13" ht="26.25" customHeight="1">
      <c r="A36" s="294" t="s">
        <v>304</v>
      </c>
      <c r="B36" s="295"/>
      <c r="C36" s="295"/>
      <c r="D36" s="4">
        <v>30</v>
      </c>
      <c r="E36" s="22"/>
      <c r="F36" s="22"/>
      <c r="G36" s="22"/>
      <c r="H36" s="22"/>
      <c r="I36" s="22"/>
      <c r="J36" s="22"/>
      <c r="K36" s="156">
        <f t="shared" si="0"/>
        <v>0</v>
      </c>
      <c r="L36" s="22"/>
      <c r="M36" s="156">
        <f t="shared" si="1"/>
        <v>0</v>
      </c>
    </row>
    <row r="37" spans="1:13">
      <c r="A37" s="294" t="s">
        <v>305</v>
      </c>
      <c r="B37" s="295"/>
      <c r="C37" s="295"/>
      <c r="D37" s="4">
        <v>31</v>
      </c>
      <c r="E37" s="22"/>
      <c r="F37" s="22"/>
      <c r="G37" s="22"/>
      <c r="H37" s="22"/>
      <c r="I37" s="22"/>
      <c r="J37" s="22"/>
      <c r="K37" s="156">
        <f t="shared" si="0"/>
        <v>0</v>
      </c>
      <c r="L37" s="22"/>
      <c r="M37" s="156">
        <f t="shared" si="1"/>
        <v>0</v>
      </c>
    </row>
    <row r="38" spans="1:13">
      <c r="A38" s="294" t="s">
        <v>306</v>
      </c>
      <c r="B38" s="295"/>
      <c r="C38" s="295"/>
      <c r="D38" s="4">
        <v>32</v>
      </c>
      <c r="E38" s="22"/>
      <c r="F38" s="22"/>
      <c r="G38" s="22"/>
      <c r="H38" s="22"/>
      <c r="I38" s="22"/>
      <c r="J38" s="22"/>
      <c r="K38" s="156">
        <f t="shared" si="0"/>
        <v>0</v>
      </c>
      <c r="L38" s="22"/>
      <c r="M38" s="156">
        <f t="shared" si="1"/>
        <v>0</v>
      </c>
    </row>
    <row r="39" spans="1:13">
      <c r="A39" s="294" t="s">
        <v>90</v>
      </c>
      <c r="B39" s="295"/>
      <c r="C39" s="295"/>
      <c r="D39" s="4">
        <v>33</v>
      </c>
      <c r="E39" s="22"/>
      <c r="F39" s="22"/>
      <c r="G39" s="22"/>
      <c r="H39" s="22"/>
      <c r="I39" s="22">
        <v>42724043.5</v>
      </c>
      <c r="J39" s="22">
        <v>-42724043.5</v>
      </c>
      <c r="K39" s="156">
        <f t="shared" si="0"/>
        <v>0</v>
      </c>
      <c r="L39" s="22"/>
      <c r="M39" s="156">
        <f t="shared" si="1"/>
        <v>0</v>
      </c>
    </row>
    <row r="40" spans="1:13" ht="48.75" customHeight="1">
      <c r="A40" s="297" t="s">
        <v>359</v>
      </c>
      <c r="B40" s="298"/>
      <c r="C40" s="298"/>
      <c r="D40" s="16">
        <v>34</v>
      </c>
      <c r="E40" s="159">
        <f t="shared" ref="E40:J40" si="11">E27+E28+E35</f>
        <v>50000000</v>
      </c>
      <c r="F40" s="159">
        <f t="shared" si="11"/>
        <v>0</v>
      </c>
      <c r="G40" s="159">
        <f t="shared" si="11"/>
        <v>368014922.85999995</v>
      </c>
      <c r="H40" s="159">
        <f t="shared" si="11"/>
        <v>138761535.25999999</v>
      </c>
      <c r="I40" s="159">
        <f t="shared" si="11"/>
        <v>381907056.67000002</v>
      </c>
      <c r="J40" s="159">
        <f t="shared" si="11"/>
        <v>53848561.620000154</v>
      </c>
      <c r="K40" s="159">
        <f t="shared" si="0"/>
        <v>992532076.41000009</v>
      </c>
      <c r="L40" s="159">
        <f>L27+L28+L35</f>
        <v>0</v>
      </c>
      <c r="M40" s="159">
        <f t="shared" si="1"/>
        <v>992532076.41000009</v>
      </c>
    </row>
    <row r="42" spans="1:13">
      <c r="E42" s="173"/>
      <c r="F42" s="173"/>
      <c r="G42" s="173"/>
      <c r="H42" s="173"/>
      <c r="I42" s="173"/>
      <c r="J42" s="173"/>
      <c r="K42" s="173"/>
      <c r="L42" s="174"/>
      <c r="M42" s="173"/>
    </row>
  </sheetData>
  <mergeCells count="43">
    <mergeCell ref="A15:C15"/>
    <mergeCell ref="A8:C8"/>
    <mergeCell ref="A9:C9"/>
    <mergeCell ref="A10:C10"/>
    <mergeCell ref="A11:C11"/>
    <mergeCell ref="L4:L5"/>
    <mergeCell ref="M4:M5"/>
    <mergeCell ref="E4:K4"/>
    <mergeCell ref="L3:M3"/>
    <mergeCell ref="A14:C14"/>
    <mergeCell ref="A1:K1"/>
    <mergeCell ref="A2:K2"/>
    <mergeCell ref="A12:C12"/>
    <mergeCell ref="A13:C13"/>
    <mergeCell ref="A6:C6"/>
    <mergeCell ref="A7:C7"/>
    <mergeCell ref="A4:C5"/>
    <mergeCell ref="D4:D5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7" orientation="portrait" r:id="rId1"/>
  <headerFooter alignWithMargins="0"/>
  <ignoredErrors>
    <ignoredError sqref="E6:M6" numberStoredAsText="1"/>
    <ignoredError sqref="K7:K9 K24:K26 K31:K34 K36:K39" formulaRange="1"/>
    <ignoredError sqref="K10:K23 K27:K30 K35 K4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J19"/>
  <sheetViews>
    <sheetView zoomScaleSheetLayoutView="110" workbookViewId="0">
      <selection activeCell="D34" sqref="D34"/>
    </sheetView>
  </sheetViews>
  <sheetFormatPr defaultRowHeight="12"/>
  <cols>
    <col min="1" max="16384" width="9.140625" style="58"/>
  </cols>
  <sheetData>
    <row r="1" spans="1:10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15.75">
      <c r="A2" s="315" t="s">
        <v>351</v>
      </c>
      <c r="B2" s="315"/>
      <c r="C2" s="315"/>
      <c r="D2" s="315"/>
      <c r="E2" s="315"/>
      <c r="F2" s="315"/>
      <c r="G2" s="315"/>
      <c r="H2" s="315"/>
      <c r="I2" s="315"/>
      <c r="J2" s="315"/>
    </row>
    <row r="3" spans="1:10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12.75" customHeight="1">
      <c r="A4" s="165" t="s">
        <v>410</v>
      </c>
      <c r="B4" s="165"/>
      <c r="C4" s="165"/>
      <c r="D4" s="165"/>
      <c r="E4" s="165"/>
      <c r="F4" s="165"/>
      <c r="G4" s="166"/>
      <c r="H4" s="166"/>
      <c r="I4" s="166"/>
      <c r="J4" s="166"/>
    </row>
    <row r="5" spans="1:10" ht="12.75" customHeight="1">
      <c r="A5" s="165" t="s">
        <v>405</v>
      </c>
      <c r="B5" s="165"/>
      <c r="C5" s="165"/>
      <c r="D5" s="165"/>
      <c r="E5" s="165"/>
      <c r="F5" s="165"/>
      <c r="G5" s="166"/>
      <c r="H5" s="166"/>
      <c r="I5" s="166"/>
      <c r="J5" s="166"/>
    </row>
    <row r="6" spans="1:10" ht="12.75" customHeight="1">
      <c r="A6" s="165" t="s">
        <v>406</v>
      </c>
      <c r="B6" s="165"/>
      <c r="C6" s="165"/>
      <c r="D6" s="165"/>
      <c r="E6" s="165"/>
      <c r="F6" s="165"/>
      <c r="G6" s="166"/>
      <c r="H6" s="166"/>
      <c r="I6" s="166"/>
      <c r="J6" s="166"/>
    </row>
    <row r="7" spans="1:10" ht="12.75" customHeight="1">
      <c r="A7" s="165" t="s">
        <v>407</v>
      </c>
      <c r="B7" s="165"/>
      <c r="C7" s="165"/>
      <c r="D7" s="165"/>
      <c r="E7" s="165"/>
      <c r="F7" s="165"/>
      <c r="G7" s="166"/>
      <c r="H7" s="166"/>
      <c r="I7" s="166"/>
      <c r="J7" s="166"/>
    </row>
    <row r="8" spans="1:10" ht="12.75" customHeight="1">
      <c r="A8" s="167"/>
      <c r="B8" s="168"/>
      <c r="C8" s="168"/>
      <c r="D8" s="168"/>
      <c r="E8" s="168"/>
      <c r="F8" s="168"/>
      <c r="G8" s="166"/>
      <c r="H8" s="166"/>
      <c r="I8" s="166"/>
      <c r="J8" s="166"/>
    </row>
    <row r="9" spans="1:10">
      <c r="A9" s="165" t="s">
        <v>398</v>
      </c>
      <c r="B9" s="168"/>
      <c r="C9" s="168"/>
      <c r="D9" s="168"/>
      <c r="E9" s="168"/>
      <c r="F9" s="168"/>
      <c r="G9" s="169"/>
      <c r="H9" s="169"/>
      <c r="I9" s="169"/>
      <c r="J9" s="169"/>
    </row>
    <row r="10" spans="1:10">
      <c r="A10" s="167"/>
      <c r="B10" s="168"/>
      <c r="C10" s="168"/>
      <c r="D10" s="168"/>
      <c r="E10" s="168"/>
      <c r="F10" s="168"/>
      <c r="G10" s="169"/>
      <c r="H10" s="169"/>
      <c r="I10" s="169"/>
      <c r="J10" s="169"/>
    </row>
    <row r="11" spans="1:10">
      <c r="A11" s="165" t="s">
        <v>408</v>
      </c>
      <c r="B11" s="165"/>
      <c r="C11" s="165"/>
      <c r="D11" s="165"/>
      <c r="E11" s="165"/>
      <c r="F11" s="165"/>
      <c r="G11" s="169"/>
      <c r="H11" s="169"/>
      <c r="I11" s="169"/>
      <c r="J11" s="169"/>
    </row>
    <row r="12" spans="1:10">
      <c r="A12" s="165" t="s">
        <v>399</v>
      </c>
      <c r="B12" s="165"/>
      <c r="C12" s="165"/>
      <c r="D12" s="165"/>
      <c r="E12" s="165"/>
      <c r="F12" s="165"/>
      <c r="G12" s="169"/>
      <c r="H12" s="169"/>
      <c r="I12" s="169"/>
      <c r="J12" s="169"/>
    </row>
    <row r="13" spans="1:10">
      <c r="A13" s="167"/>
      <c r="B13" s="168"/>
      <c r="C13" s="168"/>
      <c r="D13" s="168"/>
      <c r="E13" s="168"/>
      <c r="F13" s="168"/>
      <c r="G13" s="169"/>
      <c r="H13" s="169"/>
      <c r="I13" s="169"/>
      <c r="J13" s="169"/>
    </row>
    <row r="14" spans="1:10">
      <c r="A14" s="165" t="s">
        <v>409</v>
      </c>
      <c r="B14" s="165"/>
      <c r="C14" s="165"/>
      <c r="D14" s="165"/>
      <c r="E14" s="165"/>
      <c r="F14" s="165"/>
      <c r="G14" s="169"/>
      <c r="H14" s="169"/>
      <c r="I14" s="169"/>
      <c r="J14" s="169"/>
    </row>
    <row r="15" spans="1:10">
      <c r="A15" s="165" t="s">
        <v>401</v>
      </c>
      <c r="B15" s="165"/>
      <c r="C15" s="165"/>
      <c r="D15" s="165"/>
      <c r="E15" s="165"/>
      <c r="F15" s="165"/>
      <c r="G15" s="169"/>
      <c r="H15" s="169"/>
      <c r="I15" s="169"/>
      <c r="J15" s="169"/>
    </row>
    <row r="16" spans="1:10">
      <c r="A16" s="167"/>
      <c r="B16" s="167"/>
      <c r="C16" s="167"/>
      <c r="D16" s="167"/>
      <c r="E16" s="167"/>
      <c r="F16" s="167"/>
      <c r="G16" s="170"/>
      <c r="H16" s="170"/>
      <c r="I16" s="170"/>
      <c r="J16" s="170"/>
    </row>
    <row r="17" spans="1:10">
      <c r="A17" s="167"/>
      <c r="B17" s="167"/>
      <c r="C17" s="167"/>
      <c r="D17" s="167"/>
      <c r="E17" s="167"/>
      <c r="F17" s="167"/>
      <c r="G17" s="170"/>
      <c r="H17" s="170"/>
      <c r="I17" s="170"/>
      <c r="J17" s="170"/>
    </row>
    <row r="18" spans="1:10">
      <c r="A18" s="165" t="s">
        <v>400</v>
      </c>
      <c r="B18" s="165"/>
      <c r="C18" s="165"/>
      <c r="D18" s="165"/>
      <c r="E18" s="165"/>
      <c r="F18" s="165"/>
      <c r="G18" s="170"/>
      <c r="H18" s="170"/>
      <c r="I18" s="170"/>
      <c r="J18" s="170"/>
    </row>
    <row r="19" spans="1:10">
      <c r="A19" s="171"/>
      <c r="B19" s="171"/>
      <c r="C19" s="171"/>
      <c r="D19" s="171"/>
      <c r="E19" s="171"/>
      <c r="F19" s="171"/>
      <c r="G19" s="171"/>
      <c r="H19" s="171"/>
      <c r="I19" s="171"/>
      <c r="J19" s="171"/>
    </row>
  </sheetData>
  <mergeCells count="1">
    <mergeCell ref="A2:J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2018-07-30T11:19:10Z</cp:lastPrinted>
  <dcterms:created xsi:type="dcterms:W3CDTF">2008-10-17T11:51:54Z</dcterms:created>
  <dcterms:modified xsi:type="dcterms:W3CDTF">2018-08-02T08:58:07Z</dcterms:modified>
</cp:coreProperties>
</file>