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saveExternalLinkValues="0" codeName="ThisWorkbook" defaultThemeVersion="124226"/>
  <bookViews>
    <workbookView xWindow="0" yWindow="15" windowWidth="12195" windowHeight="8715" activeTab="6"/>
  </bookViews>
  <sheets>
    <sheet name="OPCI PODACI" sheetId="26" r:id="rId1"/>
    <sheet name="Bilanca" sheetId="20" r:id="rId2"/>
    <sheet name="RDG-tekuće" sheetId="21" r:id="rId3"/>
    <sheet name="RDG-kumulativno" sheetId="27" r:id="rId4"/>
    <sheet name="NT" sheetId="22" r:id="rId5"/>
    <sheet name="PK" sheetId="23" r:id="rId6"/>
    <sheet name="BILJEŠKE " sheetId="25" r:id="rId7"/>
  </sheets>
  <externalReferences>
    <externalReference r:id="rId8"/>
    <externalReference r:id="rId9"/>
  </externalReferences>
  <definedNames>
    <definedName name="datum_izrade" localSheetId="0">[1]Naslovni!$E$5</definedName>
    <definedName name="datum_izrade">[1]Naslovni!$E$5</definedName>
    <definedName name="drustvo" localSheetId="0">[1]Naslovni!$B$5</definedName>
    <definedName name="drustvo">[1]Naslovni!$B$5</definedName>
    <definedName name="p" localSheetId="6">#REF!</definedName>
    <definedName name="p" localSheetId="0">#REF!</definedName>
    <definedName name="p">#REF!</definedName>
    <definedName name="_xlnm.Print_Area" localSheetId="6">'BILJEŠKE '!$A$1:$J$38</definedName>
    <definedName name="_xlnm.Print_Area" localSheetId="0">'OPCI PODACI'!$A$1:$I$64</definedName>
    <definedName name="razdoblje" localSheetId="0">[1]Naslovni!$E$7</definedName>
    <definedName name="razdoblje">[1]Naslovni!$E$7</definedName>
  </definedNames>
  <calcPr calcId="144525"/>
</workbook>
</file>

<file path=xl/calcChain.xml><?xml version="1.0" encoding="utf-8"?>
<calcChain xmlns="http://schemas.openxmlformats.org/spreadsheetml/2006/main">
  <c r="L10" i="22" l="1"/>
  <c r="L11" i="22"/>
  <c r="L12" i="22"/>
  <c r="L13" i="22"/>
  <c r="L14" i="22"/>
  <c r="L15" i="22"/>
  <c r="L16" i="22"/>
  <c r="L17" i="22"/>
  <c r="L19" i="22"/>
  <c r="L20" i="22"/>
  <c r="L21" i="22"/>
  <c r="L22" i="22"/>
  <c r="L23" i="22"/>
  <c r="L24" i="22"/>
  <c r="L25" i="22"/>
  <c r="L26" i="22"/>
  <c r="L27" i="22"/>
  <c r="L28" i="22"/>
  <c r="L29" i="22"/>
  <c r="L30" i="22"/>
  <c r="L31" i="22"/>
  <c r="L32" i="22"/>
  <c r="L33" i="22"/>
  <c r="L34" i="22"/>
  <c r="L35" i="22"/>
  <c r="L36" i="22"/>
  <c r="L38" i="22"/>
  <c r="L39" i="22"/>
  <c r="L40" i="22"/>
  <c r="L41" i="22"/>
  <c r="L42" i="22"/>
  <c r="L43" i="22"/>
  <c r="L44" i="22"/>
  <c r="L45" i="22"/>
  <c r="L46" i="22"/>
  <c r="L47" i="22"/>
  <c r="L48" i="22"/>
  <c r="L49" i="22"/>
  <c r="L50" i="22"/>
  <c r="L51" i="22"/>
  <c r="L53" i="22"/>
  <c r="L54" i="22"/>
  <c r="L55" i="22"/>
  <c r="L56" i="22"/>
  <c r="L57" i="22"/>
  <c r="L59" i="22"/>
  <c r="L61" i="22"/>
  <c r="L8" i="22"/>
  <c r="G30" i="23" l="1"/>
  <c r="G28" i="23" l="1"/>
  <c r="H7" i="21" l="1"/>
  <c r="K87" i="21" l="1"/>
  <c r="H87" i="21" l="1"/>
  <c r="K24" i="21"/>
  <c r="K87" i="27" l="1"/>
  <c r="H87" i="27" l="1"/>
  <c r="H74" i="21" l="1"/>
  <c r="H46" i="27" l="1"/>
  <c r="G10" i="23" l="1"/>
  <c r="G7" i="27" l="1"/>
  <c r="H7" i="27"/>
  <c r="J7" i="27"/>
  <c r="K7" i="27"/>
  <c r="I8" i="27"/>
  <c r="L8" i="27"/>
  <c r="I9" i="27"/>
  <c r="L9" i="27"/>
  <c r="I10" i="27"/>
  <c r="L10" i="27"/>
  <c r="I11" i="27"/>
  <c r="L11" i="27"/>
  <c r="I12" i="27"/>
  <c r="L12" i="27"/>
  <c r="I13" i="27"/>
  <c r="L13" i="27"/>
  <c r="I14" i="27"/>
  <c r="L14" i="27"/>
  <c r="I15" i="27"/>
  <c r="L15" i="27"/>
  <c r="I17" i="27"/>
  <c r="L17" i="27"/>
  <c r="G18" i="27"/>
  <c r="I18" i="27"/>
  <c r="J18" i="27"/>
  <c r="K18" i="27"/>
  <c r="I19" i="27"/>
  <c r="L19" i="27"/>
  <c r="I20" i="27"/>
  <c r="L20" i="27"/>
  <c r="I21" i="27"/>
  <c r="L21" i="27"/>
  <c r="I22" i="27"/>
  <c r="L22" i="27"/>
  <c r="I23" i="27"/>
  <c r="L23" i="27"/>
  <c r="G24" i="27"/>
  <c r="G16" i="27" s="1"/>
  <c r="H24" i="27"/>
  <c r="I24" i="27" s="1"/>
  <c r="J24" i="27"/>
  <c r="J16" i="27" s="1"/>
  <c r="K24" i="27"/>
  <c r="L24" i="27" s="1"/>
  <c r="I25" i="27"/>
  <c r="L25" i="27"/>
  <c r="I26" i="27"/>
  <c r="L26" i="27"/>
  <c r="I27" i="27"/>
  <c r="L27" i="27"/>
  <c r="I28" i="27"/>
  <c r="L28" i="27"/>
  <c r="I29" i="27"/>
  <c r="L29" i="27"/>
  <c r="I30" i="27"/>
  <c r="L30" i="27"/>
  <c r="I31" i="27"/>
  <c r="L31" i="27"/>
  <c r="I32" i="27"/>
  <c r="L32" i="27"/>
  <c r="G34" i="27"/>
  <c r="H34" i="27"/>
  <c r="J34" i="27"/>
  <c r="K34" i="27"/>
  <c r="I35" i="27"/>
  <c r="L35" i="27"/>
  <c r="I36" i="27"/>
  <c r="L36" i="27"/>
  <c r="I37" i="27"/>
  <c r="L37" i="27"/>
  <c r="G38" i="27"/>
  <c r="G33" i="27" s="1"/>
  <c r="H38" i="27"/>
  <c r="J38" i="27"/>
  <c r="K38" i="27"/>
  <c r="I39" i="27"/>
  <c r="L39" i="27"/>
  <c r="I40" i="27"/>
  <c r="L40" i="27"/>
  <c r="I41" i="27"/>
  <c r="L41" i="27"/>
  <c r="G43" i="27"/>
  <c r="G42" i="27" s="1"/>
  <c r="H43" i="27"/>
  <c r="J43" i="27"/>
  <c r="K43" i="27"/>
  <c r="I44" i="27"/>
  <c r="L44" i="27"/>
  <c r="I45" i="27"/>
  <c r="L45" i="27"/>
  <c r="G46" i="27"/>
  <c r="I46" i="27"/>
  <c r="J46" i="27"/>
  <c r="K46" i="27"/>
  <c r="L46" i="27" s="1"/>
  <c r="I47" i="27"/>
  <c r="L47" i="27"/>
  <c r="I48" i="27"/>
  <c r="L48" i="27"/>
  <c r="I49" i="27"/>
  <c r="L49" i="27"/>
  <c r="G50" i="27"/>
  <c r="I50" i="27" s="1"/>
  <c r="H50" i="27"/>
  <c r="J50" i="27"/>
  <c r="L50" i="27" s="1"/>
  <c r="K50" i="27"/>
  <c r="I51" i="27"/>
  <c r="L51" i="27"/>
  <c r="I52" i="27"/>
  <c r="L52" i="27"/>
  <c r="I53" i="27"/>
  <c r="L53" i="27"/>
  <c r="G54" i="27"/>
  <c r="H54" i="27"/>
  <c r="J54" i="27"/>
  <c r="K54" i="27"/>
  <c r="I55" i="27"/>
  <c r="L55" i="27"/>
  <c r="I56" i="27"/>
  <c r="L56" i="27"/>
  <c r="G58" i="27"/>
  <c r="H58" i="27"/>
  <c r="J58" i="27"/>
  <c r="K58" i="27"/>
  <c r="I59" i="27"/>
  <c r="L59" i="27"/>
  <c r="I60" i="27"/>
  <c r="L60" i="27"/>
  <c r="I61" i="27"/>
  <c r="L61" i="27"/>
  <c r="G62" i="27"/>
  <c r="H62" i="27"/>
  <c r="J62" i="27"/>
  <c r="J57" i="27" s="1"/>
  <c r="K62" i="27"/>
  <c r="I63" i="27"/>
  <c r="L63" i="27"/>
  <c r="I64" i="27"/>
  <c r="L64" i="27"/>
  <c r="I65" i="27"/>
  <c r="L65" i="27"/>
  <c r="G66" i="27"/>
  <c r="H66" i="27"/>
  <c r="J66" i="27"/>
  <c r="K66" i="27"/>
  <c r="I67" i="27"/>
  <c r="L67" i="27"/>
  <c r="I68" i="27"/>
  <c r="L68" i="27"/>
  <c r="I69" i="27"/>
  <c r="L69" i="27"/>
  <c r="I70" i="27"/>
  <c r="L70" i="27"/>
  <c r="I71" i="27"/>
  <c r="L71" i="27"/>
  <c r="I72" i="27"/>
  <c r="L72" i="27"/>
  <c r="I73" i="27"/>
  <c r="L73" i="27"/>
  <c r="G74" i="27"/>
  <c r="H74" i="27"/>
  <c r="J74" i="27"/>
  <c r="K74" i="27"/>
  <c r="I75" i="27"/>
  <c r="L75" i="27"/>
  <c r="I76" i="27"/>
  <c r="L76" i="27"/>
  <c r="I77" i="27"/>
  <c r="L77" i="27"/>
  <c r="G79" i="27"/>
  <c r="H79" i="27"/>
  <c r="J79" i="27"/>
  <c r="K79" i="27"/>
  <c r="I80" i="27"/>
  <c r="L80" i="27"/>
  <c r="I81" i="27"/>
  <c r="L81" i="27"/>
  <c r="I83" i="27"/>
  <c r="L83" i="27"/>
  <c r="I84" i="27"/>
  <c r="L84" i="27"/>
  <c r="G87" i="27"/>
  <c r="I87" i="27" s="1"/>
  <c r="J87" i="27"/>
  <c r="L87" i="27" s="1"/>
  <c r="I88" i="27"/>
  <c r="L88" i="27"/>
  <c r="I89" i="27"/>
  <c r="L89" i="27"/>
  <c r="I90" i="27"/>
  <c r="L90" i="27"/>
  <c r="I91" i="27"/>
  <c r="L91" i="27"/>
  <c r="I92" i="27"/>
  <c r="L92" i="27"/>
  <c r="I93" i="27"/>
  <c r="L93" i="27"/>
  <c r="I94" i="27"/>
  <c r="L94" i="27"/>
  <c r="I95" i="27"/>
  <c r="L95" i="27"/>
  <c r="I97" i="27"/>
  <c r="L97" i="27"/>
  <c r="I98" i="27"/>
  <c r="L98" i="27"/>
  <c r="I99" i="27"/>
  <c r="L99" i="27"/>
  <c r="E27" i="23"/>
  <c r="E30" i="23"/>
  <c r="E28" i="23"/>
  <c r="E35" i="23"/>
  <c r="E40" i="23"/>
  <c r="F27" i="23"/>
  <c r="F30" i="23"/>
  <c r="F28" i="23" s="1"/>
  <c r="F40" i="23" s="1"/>
  <c r="F35" i="23"/>
  <c r="G27" i="23"/>
  <c r="G35" i="23"/>
  <c r="H27" i="23"/>
  <c r="H30" i="23"/>
  <c r="H28" i="23"/>
  <c r="H35" i="23"/>
  <c r="I27" i="23"/>
  <c r="I30" i="23"/>
  <c r="I28" i="23"/>
  <c r="I35" i="23"/>
  <c r="J27" i="23"/>
  <c r="J30" i="23"/>
  <c r="J35" i="23"/>
  <c r="L27" i="23"/>
  <c r="L30" i="23"/>
  <c r="L28" i="23"/>
  <c r="L40" i="23"/>
  <c r="L35" i="23"/>
  <c r="K39" i="23"/>
  <c r="M39" i="23" s="1"/>
  <c r="K38" i="23"/>
  <c r="M38" i="23"/>
  <c r="K37" i="23"/>
  <c r="M37" i="23" s="1"/>
  <c r="K36" i="23"/>
  <c r="M36" i="23"/>
  <c r="K34" i="23"/>
  <c r="M34" i="23" s="1"/>
  <c r="K33" i="23"/>
  <c r="M33" i="23" s="1"/>
  <c r="K32" i="23"/>
  <c r="M32" i="23" s="1"/>
  <c r="K31" i="23"/>
  <c r="M31" i="23" s="1"/>
  <c r="K27" i="23"/>
  <c r="M27" i="23" s="1"/>
  <c r="K26" i="23"/>
  <c r="M26" i="23" s="1"/>
  <c r="K25" i="23"/>
  <c r="M25" i="23"/>
  <c r="K24" i="23"/>
  <c r="M24" i="23" s="1"/>
  <c r="E10" i="23"/>
  <c r="E13" i="23"/>
  <c r="E11" i="23"/>
  <c r="E18" i="23"/>
  <c r="F10" i="23"/>
  <c r="F13" i="23"/>
  <c r="F18" i="23"/>
  <c r="G13" i="23"/>
  <c r="G11" i="23" s="1"/>
  <c r="G23" i="23" s="1"/>
  <c r="G18" i="23"/>
  <c r="H10" i="23"/>
  <c r="H13" i="23"/>
  <c r="H11" i="23"/>
  <c r="H18" i="23"/>
  <c r="I10" i="23"/>
  <c r="I13" i="23"/>
  <c r="I11" i="23"/>
  <c r="I18" i="23"/>
  <c r="J10" i="23"/>
  <c r="J13" i="23"/>
  <c r="J11" i="23"/>
  <c r="J23" i="23" s="1"/>
  <c r="J18" i="23"/>
  <c r="L10" i="23"/>
  <c r="L13" i="23"/>
  <c r="L11" i="23" s="1"/>
  <c r="L18" i="23"/>
  <c r="K22" i="23"/>
  <c r="M22" i="23" s="1"/>
  <c r="K21" i="23"/>
  <c r="M21" i="23" s="1"/>
  <c r="K20" i="23"/>
  <c r="M20" i="23"/>
  <c r="K19" i="23"/>
  <c r="M19" i="23" s="1"/>
  <c r="K17" i="23"/>
  <c r="M17" i="23"/>
  <c r="K16" i="23"/>
  <c r="M16" i="23" s="1"/>
  <c r="K15" i="23"/>
  <c r="M15" i="23" s="1"/>
  <c r="K14" i="23"/>
  <c r="M14" i="23" s="1"/>
  <c r="K12" i="23"/>
  <c r="M12" i="23" s="1"/>
  <c r="K9" i="23"/>
  <c r="M9" i="23" s="1"/>
  <c r="K8" i="23"/>
  <c r="M8" i="23"/>
  <c r="K7" i="23"/>
  <c r="M7" i="23" s="1"/>
  <c r="K9" i="22"/>
  <c r="K18" i="22"/>
  <c r="K37" i="22"/>
  <c r="K52" i="22"/>
  <c r="J9" i="22"/>
  <c r="L9" i="22" s="1"/>
  <c r="J18" i="22"/>
  <c r="L18" i="22" s="1"/>
  <c r="J37" i="22"/>
  <c r="L37" i="22" s="1"/>
  <c r="J52" i="22"/>
  <c r="L52" i="22" s="1"/>
  <c r="L99" i="21"/>
  <c r="I99" i="21"/>
  <c r="L98" i="21"/>
  <c r="I98" i="21"/>
  <c r="L97" i="21"/>
  <c r="I97" i="21"/>
  <c r="J7" i="21"/>
  <c r="J18" i="21"/>
  <c r="J16" i="21" s="1"/>
  <c r="J24" i="21"/>
  <c r="J34" i="21"/>
  <c r="J38" i="21"/>
  <c r="J43" i="21"/>
  <c r="J42" i="21" s="1"/>
  <c r="J46" i="21"/>
  <c r="J50" i="21"/>
  <c r="J54" i="21"/>
  <c r="J58" i="21"/>
  <c r="J62" i="21"/>
  <c r="J66" i="21"/>
  <c r="J74" i="21"/>
  <c r="J79" i="21"/>
  <c r="J87" i="21"/>
  <c r="K7" i="21"/>
  <c r="K18" i="21"/>
  <c r="K34" i="21"/>
  <c r="K38" i="21"/>
  <c r="K43" i="21"/>
  <c r="K46" i="21"/>
  <c r="K42" i="21"/>
  <c r="K50" i="21"/>
  <c r="K54" i="21"/>
  <c r="K58" i="21"/>
  <c r="K62" i="21"/>
  <c r="L62" i="21" s="1"/>
  <c r="K66" i="21"/>
  <c r="K74" i="21"/>
  <c r="L74" i="21" s="1"/>
  <c r="K79" i="21"/>
  <c r="L87" i="21"/>
  <c r="G7" i="21"/>
  <c r="G18" i="21"/>
  <c r="G24" i="21"/>
  <c r="G16" i="21"/>
  <c r="G34" i="21"/>
  <c r="G38" i="21"/>
  <c r="G33" i="21" s="1"/>
  <c r="G43" i="21"/>
  <c r="G46" i="21"/>
  <c r="G50" i="21"/>
  <c r="G54" i="21"/>
  <c r="G58" i="21"/>
  <c r="G62" i="21"/>
  <c r="G66" i="21"/>
  <c r="G74" i="21"/>
  <c r="I74" i="21" s="1"/>
  <c r="G79" i="21"/>
  <c r="G87" i="21"/>
  <c r="H18" i="21"/>
  <c r="H24" i="21"/>
  <c r="H34" i="21"/>
  <c r="I34" i="21" s="1"/>
  <c r="H38" i="21"/>
  <c r="I38" i="21" s="1"/>
  <c r="H43" i="21"/>
  <c r="H46" i="21"/>
  <c r="H50" i="21"/>
  <c r="I50" i="21" s="1"/>
  <c r="H54" i="21"/>
  <c r="I54" i="21" s="1"/>
  <c r="H58" i="21"/>
  <c r="H62" i="21"/>
  <c r="I62" i="21" s="1"/>
  <c r="H66" i="21"/>
  <c r="I66" i="21" s="1"/>
  <c r="H79" i="21"/>
  <c r="I79" i="21" s="1"/>
  <c r="L95" i="21"/>
  <c r="I95" i="21"/>
  <c r="L94" i="21"/>
  <c r="I94" i="21"/>
  <c r="L93" i="21"/>
  <c r="I93" i="21"/>
  <c r="L92" i="21"/>
  <c r="I92" i="21"/>
  <c r="L91" i="21"/>
  <c r="I91" i="21"/>
  <c r="L90" i="21"/>
  <c r="I90" i="21"/>
  <c r="L89" i="21"/>
  <c r="I89" i="21"/>
  <c r="L88" i="21"/>
  <c r="I88" i="21"/>
  <c r="I87" i="21"/>
  <c r="L84" i="21"/>
  <c r="I84" i="21"/>
  <c r="L83" i="21"/>
  <c r="I83" i="21"/>
  <c r="L81" i="21"/>
  <c r="I81" i="21"/>
  <c r="L80" i="21"/>
  <c r="I80" i="21"/>
  <c r="L77" i="21"/>
  <c r="I77" i="21"/>
  <c r="L76" i="21"/>
  <c r="I76" i="21"/>
  <c r="L75" i="21"/>
  <c r="I75" i="21"/>
  <c r="L73" i="21"/>
  <c r="I73" i="21"/>
  <c r="L72" i="21"/>
  <c r="I72" i="21"/>
  <c r="L71" i="21"/>
  <c r="I71" i="21"/>
  <c r="L70" i="21"/>
  <c r="I70" i="21"/>
  <c r="L69" i="21"/>
  <c r="I69" i="21"/>
  <c r="L68" i="21"/>
  <c r="I68" i="21"/>
  <c r="L67" i="21"/>
  <c r="I67" i="21"/>
  <c r="L65" i="21"/>
  <c r="I65" i="21"/>
  <c r="L64" i="21"/>
  <c r="I64" i="21"/>
  <c r="L63" i="21"/>
  <c r="I63" i="21"/>
  <c r="L61" i="21"/>
  <c r="I61" i="21"/>
  <c r="L60" i="21"/>
  <c r="I60" i="21"/>
  <c r="L59" i="21"/>
  <c r="I59" i="21"/>
  <c r="L58" i="21"/>
  <c r="I58" i="21"/>
  <c r="L56" i="21"/>
  <c r="I56" i="21"/>
  <c r="L55" i="21"/>
  <c r="I55" i="21"/>
  <c r="L53" i="21"/>
  <c r="I53" i="21"/>
  <c r="L52" i="21"/>
  <c r="I52" i="21"/>
  <c r="L51" i="21"/>
  <c r="I51" i="21"/>
  <c r="L50" i="21"/>
  <c r="L49" i="21"/>
  <c r="I49" i="21"/>
  <c r="L48" i="21"/>
  <c r="I48" i="21"/>
  <c r="L47" i="21"/>
  <c r="I47" i="21"/>
  <c r="L46" i="21"/>
  <c r="I46" i="21"/>
  <c r="L45" i="21"/>
  <c r="I45" i="21"/>
  <c r="L44" i="21"/>
  <c r="I44" i="21"/>
  <c r="I43" i="21"/>
  <c r="L41" i="21"/>
  <c r="I41" i="21"/>
  <c r="L40" i="21"/>
  <c r="I40" i="21"/>
  <c r="L39" i="21"/>
  <c r="I39" i="21"/>
  <c r="L37" i="21"/>
  <c r="I37" i="21"/>
  <c r="L36" i="21"/>
  <c r="I36" i="21"/>
  <c r="L35" i="21"/>
  <c r="I35" i="21"/>
  <c r="L34" i="21"/>
  <c r="L32" i="21"/>
  <c r="I32" i="21"/>
  <c r="L31" i="21"/>
  <c r="I31" i="21"/>
  <c r="L30" i="21"/>
  <c r="I30" i="21"/>
  <c r="L29" i="21"/>
  <c r="I29" i="21"/>
  <c r="L28" i="21"/>
  <c r="I28" i="21"/>
  <c r="L27" i="21"/>
  <c r="I27" i="21"/>
  <c r="L26" i="21"/>
  <c r="I26" i="21"/>
  <c r="L25" i="21"/>
  <c r="I25" i="21"/>
  <c r="L24" i="21"/>
  <c r="I24" i="21"/>
  <c r="L23" i="21"/>
  <c r="I23" i="21"/>
  <c r="L22" i="21"/>
  <c r="I22" i="21"/>
  <c r="L21" i="21"/>
  <c r="I21" i="21"/>
  <c r="L20" i="21"/>
  <c r="I20" i="21"/>
  <c r="L19" i="21"/>
  <c r="I19" i="21"/>
  <c r="L17" i="21"/>
  <c r="I17" i="21"/>
  <c r="L15" i="21"/>
  <c r="I15" i="21"/>
  <c r="L14" i="21"/>
  <c r="I14" i="21"/>
  <c r="L13" i="21"/>
  <c r="I13" i="21"/>
  <c r="L12" i="21"/>
  <c r="I12" i="21"/>
  <c r="L11" i="21"/>
  <c r="I11" i="21"/>
  <c r="L10" i="21"/>
  <c r="I10" i="21"/>
  <c r="L9" i="21"/>
  <c r="I9" i="21"/>
  <c r="L8" i="21"/>
  <c r="I8" i="21"/>
  <c r="L7" i="21"/>
  <c r="L132" i="20"/>
  <c r="I132" i="20"/>
  <c r="L131" i="20"/>
  <c r="I131" i="20"/>
  <c r="J130" i="20"/>
  <c r="K130" i="20"/>
  <c r="G130" i="20"/>
  <c r="H130" i="20"/>
  <c r="L128" i="20"/>
  <c r="I128" i="20"/>
  <c r="J80" i="20"/>
  <c r="J85" i="20"/>
  <c r="J89" i="20"/>
  <c r="J93" i="20"/>
  <c r="J96" i="20"/>
  <c r="J100" i="20"/>
  <c r="J108" i="20"/>
  <c r="J111" i="20"/>
  <c r="J115" i="20"/>
  <c r="J119" i="20"/>
  <c r="J124" i="20"/>
  <c r="K80" i="20"/>
  <c r="K85" i="20"/>
  <c r="K89" i="20"/>
  <c r="K93" i="20"/>
  <c r="K96" i="20"/>
  <c r="L96" i="20" s="1"/>
  <c r="K100" i="20"/>
  <c r="K108" i="20"/>
  <c r="K111" i="20"/>
  <c r="K115" i="20"/>
  <c r="L115" i="20" s="1"/>
  <c r="K119" i="20"/>
  <c r="K124" i="20"/>
  <c r="L124" i="20" s="1"/>
  <c r="G80" i="20"/>
  <c r="G85" i="20"/>
  <c r="G89" i="20"/>
  <c r="G93" i="20"/>
  <c r="G96" i="20"/>
  <c r="G100" i="20"/>
  <c r="G108" i="20"/>
  <c r="G111" i="20"/>
  <c r="G115" i="20"/>
  <c r="G119" i="20"/>
  <c r="G124" i="20"/>
  <c r="H80" i="20"/>
  <c r="H85" i="20"/>
  <c r="H89" i="20"/>
  <c r="I89" i="20" s="1"/>
  <c r="H93" i="20"/>
  <c r="H96" i="20"/>
  <c r="H100" i="20"/>
  <c r="H108" i="20"/>
  <c r="I108" i="20" s="1"/>
  <c r="H111" i="20"/>
  <c r="H115" i="20"/>
  <c r="I115" i="20" s="1"/>
  <c r="H119" i="20"/>
  <c r="H124" i="20"/>
  <c r="I124" i="20" s="1"/>
  <c r="L126" i="20"/>
  <c r="I126" i="20"/>
  <c r="L125" i="20"/>
  <c r="I125" i="20"/>
  <c r="L123" i="20"/>
  <c r="I123" i="20"/>
  <c r="L122" i="20"/>
  <c r="I122" i="20"/>
  <c r="L121" i="20"/>
  <c r="I121" i="20"/>
  <c r="L120" i="20"/>
  <c r="I120" i="20"/>
  <c r="L118" i="20"/>
  <c r="I118" i="20"/>
  <c r="L117" i="20"/>
  <c r="I117" i="20"/>
  <c r="L116" i="20"/>
  <c r="I116" i="20"/>
  <c r="L114" i="20"/>
  <c r="I114" i="20"/>
  <c r="L113" i="20"/>
  <c r="I113" i="20"/>
  <c r="L112" i="20"/>
  <c r="I112" i="20"/>
  <c r="L110" i="20"/>
  <c r="I110" i="20"/>
  <c r="L109" i="20"/>
  <c r="I109" i="20"/>
  <c r="L107" i="20"/>
  <c r="I107" i="20"/>
  <c r="L106" i="20"/>
  <c r="I106" i="20"/>
  <c r="L105" i="20"/>
  <c r="I105" i="20"/>
  <c r="L104" i="20"/>
  <c r="I104" i="20"/>
  <c r="L103" i="20"/>
  <c r="I103" i="20"/>
  <c r="L102" i="20"/>
  <c r="I102" i="20"/>
  <c r="L101" i="20"/>
  <c r="I101" i="20"/>
  <c r="L99" i="20"/>
  <c r="I99" i="20"/>
  <c r="L98" i="20"/>
  <c r="I98" i="20"/>
  <c r="L97" i="20"/>
  <c r="I97" i="20"/>
  <c r="L95" i="20"/>
  <c r="I95" i="20"/>
  <c r="L94" i="20"/>
  <c r="I94" i="20"/>
  <c r="L92" i="20"/>
  <c r="I92" i="20"/>
  <c r="L91" i="20"/>
  <c r="I91" i="20"/>
  <c r="L90" i="20"/>
  <c r="I90" i="20"/>
  <c r="L88" i="20"/>
  <c r="I88" i="20"/>
  <c r="L87" i="20"/>
  <c r="I87" i="20"/>
  <c r="L86" i="20"/>
  <c r="I86" i="20"/>
  <c r="L84" i="20"/>
  <c r="I84" i="20"/>
  <c r="L83" i="20"/>
  <c r="I83" i="20"/>
  <c r="L82" i="20"/>
  <c r="I82" i="20"/>
  <c r="L81" i="20"/>
  <c r="I81" i="20"/>
  <c r="L77" i="20"/>
  <c r="I77" i="20"/>
  <c r="J8" i="20"/>
  <c r="J11" i="20"/>
  <c r="J14" i="20"/>
  <c r="J20" i="20"/>
  <c r="J25" i="20"/>
  <c r="J28" i="20"/>
  <c r="J33" i="20"/>
  <c r="J39" i="20"/>
  <c r="J45" i="20"/>
  <c r="J53" i="20"/>
  <c r="J57" i="20"/>
  <c r="J61" i="20"/>
  <c r="J56" i="20" s="1"/>
  <c r="J66" i="20"/>
  <c r="J65" i="20" s="1"/>
  <c r="J72" i="20"/>
  <c r="K8" i="20"/>
  <c r="K11" i="20"/>
  <c r="K14" i="20"/>
  <c r="K20" i="20"/>
  <c r="K25" i="20"/>
  <c r="K28" i="20"/>
  <c r="K33" i="20"/>
  <c r="K39" i="20"/>
  <c r="K45" i="20"/>
  <c r="K53" i="20"/>
  <c r="K57" i="20"/>
  <c r="K61" i="20"/>
  <c r="K66" i="20"/>
  <c r="K65" i="20" s="1"/>
  <c r="K72" i="20"/>
  <c r="G8" i="20"/>
  <c r="G11" i="20"/>
  <c r="G14" i="20"/>
  <c r="G20" i="20"/>
  <c r="G25" i="20"/>
  <c r="G24" i="20" s="1"/>
  <c r="G18" i="20" s="1"/>
  <c r="G28" i="20"/>
  <c r="G33" i="20"/>
  <c r="G39" i="20"/>
  <c r="G45" i="20"/>
  <c r="G53" i="20"/>
  <c r="G57" i="20"/>
  <c r="G56" i="20" s="1"/>
  <c r="G61" i="20"/>
  <c r="G66" i="20"/>
  <c r="G65" i="20" s="1"/>
  <c r="G72" i="20"/>
  <c r="H8" i="20"/>
  <c r="H11" i="20"/>
  <c r="H14" i="20"/>
  <c r="H20" i="20"/>
  <c r="H25" i="20"/>
  <c r="H28" i="20"/>
  <c r="H33" i="20"/>
  <c r="H39" i="20"/>
  <c r="I39" i="20" s="1"/>
  <c r="H45" i="20"/>
  <c r="H53" i="20"/>
  <c r="I53" i="20" s="1"/>
  <c r="H57" i="20"/>
  <c r="H61" i="20"/>
  <c r="I61" i="20" s="1"/>
  <c r="H66" i="20"/>
  <c r="H65" i="20" s="1"/>
  <c r="H72" i="20"/>
  <c r="I72" i="20" s="1"/>
  <c r="L75" i="20"/>
  <c r="I75" i="20"/>
  <c r="L74" i="20"/>
  <c r="I74" i="20"/>
  <c r="L73" i="20"/>
  <c r="I73" i="20"/>
  <c r="L71" i="20"/>
  <c r="I71" i="20"/>
  <c r="L70" i="20"/>
  <c r="I70" i="20"/>
  <c r="L69" i="20"/>
  <c r="I69" i="20"/>
  <c r="L68" i="20"/>
  <c r="I68" i="20"/>
  <c r="L67" i="20"/>
  <c r="I67" i="20"/>
  <c r="L64" i="20"/>
  <c r="I64" i="20"/>
  <c r="L63" i="20"/>
  <c r="I63" i="20"/>
  <c r="L62" i="20"/>
  <c r="I62" i="20"/>
  <c r="L60" i="20"/>
  <c r="I60" i="20"/>
  <c r="L59" i="20"/>
  <c r="I59" i="20"/>
  <c r="L58" i="20"/>
  <c r="I58" i="20"/>
  <c r="L55" i="20"/>
  <c r="I55" i="20"/>
  <c r="L54" i="20"/>
  <c r="I54" i="20"/>
  <c r="L52" i="20"/>
  <c r="I52" i="20"/>
  <c r="L51" i="20"/>
  <c r="I51" i="20"/>
  <c r="L50" i="20"/>
  <c r="I50" i="20"/>
  <c r="L49" i="20"/>
  <c r="I49" i="20"/>
  <c r="L48" i="20"/>
  <c r="I48" i="20"/>
  <c r="L47" i="20"/>
  <c r="I47" i="20"/>
  <c r="L46" i="20"/>
  <c r="I46" i="20"/>
  <c r="L44" i="20"/>
  <c r="I44" i="20"/>
  <c r="L43" i="20"/>
  <c r="I43" i="20"/>
  <c r="L42" i="20"/>
  <c r="I42" i="20"/>
  <c r="L41" i="20"/>
  <c r="I41" i="20"/>
  <c r="L40" i="20"/>
  <c r="I40" i="20"/>
  <c r="L39" i="20"/>
  <c r="L38" i="20"/>
  <c r="I38" i="20"/>
  <c r="L37" i="20"/>
  <c r="I37" i="20"/>
  <c r="L36" i="20"/>
  <c r="I36" i="20"/>
  <c r="L35" i="20"/>
  <c r="I35" i="20"/>
  <c r="L34" i="20"/>
  <c r="I34" i="20"/>
  <c r="L33" i="20"/>
  <c r="L32" i="20"/>
  <c r="I32" i="20"/>
  <c r="L31" i="20"/>
  <c r="I31" i="20"/>
  <c r="L30" i="20"/>
  <c r="I30" i="20"/>
  <c r="L29" i="20"/>
  <c r="I29" i="20"/>
  <c r="L27" i="20"/>
  <c r="I27" i="20"/>
  <c r="L26" i="20"/>
  <c r="I26" i="20"/>
  <c r="L25" i="20"/>
  <c r="I25" i="20"/>
  <c r="L23" i="20"/>
  <c r="I23" i="20"/>
  <c r="L22" i="20"/>
  <c r="I22" i="20"/>
  <c r="L21" i="20"/>
  <c r="I21" i="20"/>
  <c r="L20" i="20"/>
  <c r="I20" i="20"/>
  <c r="L19" i="20"/>
  <c r="I19" i="20"/>
  <c r="L17" i="20"/>
  <c r="I17" i="20"/>
  <c r="L16" i="20"/>
  <c r="I16" i="20"/>
  <c r="L15" i="20"/>
  <c r="I15" i="20"/>
  <c r="L14" i="20"/>
  <c r="I14" i="20"/>
  <c r="L13" i="20"/>
  <c r="I13" i="20"/>
  <c r="L12" i="20"/>
  <c r="I12" i="20"/>
  <c r="L11" i="20"/>
  <c r="L10" i="20"/>
  <c r="I10" i="20"/>
  <c r="L9" i="20"/>
  <c r="I9" i="20"/>
  <c r="L8" i="20"/>
  <c r="I8" i="20"/>
  <c r="G79" i="20"/>
  <c r="G127" i="20" s="1"/>
  <c r="L80" i="20"/>
  <c r="J57" i="21"/>
  <c r="L54" i="21"/>
  <c r="L43" i="21"/>
  <c r="F11" i="23"/>
  <c r="F23" i="23"/>
  <c r="K13" i="23"/>
  <c r="M13" i="23" s="1"/>
  <c r="K10" i="23"/>
  <c r="M10" i="23" s="1"/>
  <c r="I80" i="20"/>
  <c r="L66" i="21"/>
  <c r="J33" i="21"/>
  <c r="L38" i="21"/>
  <c r="L18" i="21"/>
  <c r="K18" i="23"/>
  <c r="M18" i="23" s="1"/>
  <c r="K30" i="23"/>
  <c r="M30" i="23" s="1"/>
  <c r="I96" i="20"/>
  <c r="H57" i="27"/>
  <c r="H42" i="27"/>
  <c r="H33" i="27"/>
  <c r="H86" i="27" s="1"/>
  <c r="H16" i="27"/>
  <c r="H33" i="21"/>
  <c r="K57" i="27"/>
  <c r="K42" i="27"/>
  <c r="K16" i="27"/>
  <c r="L58" i="27"/>
  <c r="I58" i="27"/>
  <c r="L43" i="27"/>
  <c r="I43" i="27"/>
  <c r="L34" i="27"/>
  <c r="I34" i="27"/>
  <c r="G57" i="21" l="1"/>
  <c r="G42" i="21"/>
  <c r="L79" i="21"/>
  <c r="I42" i="27"/>
  <c r="G57" i="27"/>
  <c r="J33" i="27"/>
  <c r="L38" i="27"/>
  <c r="H85" i="27"/>
  <c r="J42" i="27"/>
  <c r="L42" i="27" s="1"/>
  <c r="I38" i="27"/>
  <c r="K35" i="23"/>
  <c r="L23" i="23"/>
  <c r="J78" i="27"/>
  <c r="J82" i="27" s="1"/>
  <c r="J96" i="27" s="1"/>
  <c r="G78" i="27"/>
  <c r="G82" i="27" s="1"/>
  <c r="G96" i="27" s="1"/>
  <c r="L16" i="27"/>
  <c r="L53" i="20"/>
  <c r="L28" i="20"/>
  <c r="G78" i="21"/>
  <c r="G82" i="21" s="1"/>
  <c r="G96" i="21" s="1"/>
  <c r="L42" i="21"/>
  <c r="E23" i="23"/>
  <c r="L79" i="27"/>
  <c r="I74" i="27"/>
  <c r="L66" i="27"/>
  <c r="I62" i="27"/>
  <c r="I54" i="27"/>
  <c r="L18" i="27"/>
  <c r="I33" i="20"/>
  <c r="L89" i="20"/>
  <c r="I130" i="20"/>
  <c r="H40" i="23"/>
  <c r="L61" i="20"/>
  <c r="M35" i="23"/>
  <c r="I79" i="27"/>
  <c r="L74" i="27"/>
  <c r="I66" i="27"/>
  <c r="L62" i="27"/>
  <c r="L54" i="27"/>
  <c r="L57" i="27"/>
  <c r="I57" i="27"/>
  <c r="J79" i="20"/>
  <c r="H42" i="21"/>
  <c r="I42" i="21" s="1"/>
  <c r="J7" i="22"/>
  <c r="L7" i="22" s="1"/>
  <c r="H23" i="23"/>
  <c r="L72" i="20"/>
  <c r="L45" i="20"/>
  <c r="I45" i="20"/>
  <c r="I28" i="20"/>
  <c r="I11" i="20"/>
  <c r="L57" i="20"/>
  <c r="I111" i="20"/>
  <c r="I93" i="20"/>
  <c r="L119" i="20"/>
  <c r="L100" i="20"/>
  <c r="L85" i="20"/>
  <c r="J24" i="20"/>
  <c r="J18" i="20" s="1"/>
  <c r="I119" i="20"/>
  <c r="I100" i="20"/>
  <c r="I85" i="20"/>
  <c r="L111" i="20"/>
  <c r="L93" i="20"/>
  <c r="L108" i="20"/>
  <c r="J127" i="20"/>
  <c r="H78" i="27"/>
  <c r="H82" i="27" s="1"/>
  <c r="K33" i="27"/>
  <c r="K78" i="27" s="1"/>
  <c r="I33" i="27"/>
  <c r="I86" i="27"/>
  <c r="L7" i="27"/>
  <c r="K85" i="27"/>
  <c r="I7" i="27"/>
  <c r="I85" i="27"/>
  <c r="K79" i="20"/>
  <c r="L79" i="20" s="1"/>
  <c r="L66" i="20"/>
  <c r="I66" i="20"/>
  <c r="J78" i="21"/>
  <c r="J82" i="21" s="1"/>
  <c r="J96" i="21" s="1"/>
  <c r="I33" i="21"/>
  <c r="I7" i="21"/>
  <c r="K57" i="21"/>
  <c r="L57" i="21" s="1"/>
  <c r="K33" i="21"/>
  <c r="K16" i="21"/>
  <c r="L16" i="21" s="1"/>
  <c r="G76" i="20"/>
  <c r="J76" i="20"/>
  <c r="L130" i="20"/>
  <c r="I65" i="20"/>
  <c r="L65" i="20"/>
  <c r="K56" i="20"/>
  <c r="L56" i="20" s="1"/>
  <c r="K24" i="20"/>
  <c r="K18" i="20" s="1"/>
  <c r="I40" i="23"/>
  <c r="I42" i="23" s="1"/>
  <c r="G40" i="23"/>
  <c r="G42" i="23" s="1"/>
  <c r="I23" i="23"/>
  <c r="K23" i="23" s="1"/>
  <c r="M23" i="23" s="1"/>
  <c r="K11" i="23"/>
  <c r="M11" i="23" s="1"/>
  <c r="I16" i="27"/>
  <c r="H57" i="21"/>
  <c r="I57" i="21" s="1"/>
  <c r="H16" i="21"/>
  <c r="I16" i="21" s="1"/>
  <c r="I18" i="21"/>
  <c r="H79" i="20"/>
  <c r="I79" i="20" s="1"/>
  <c r="H56" i="20"/>
  <c r="I56" i="20" s="1"/>
  <c r="I57" i="20"/>
  <c r="H24" i="20"/>
  <c r="H18" i="20" s="1"/>
  <c r="J6" i="22" l="1"/>
  <c r="L6" i="22" s="1"/>
  <c r="K127" i="20"/>
  <c r="L127" i="20" s="1"/>
  <c r="L33" i="27"/>
  <c r="I82" i="27"/>
  <c r="K82" i="27"/>
  <c r="K96" i="27" s="1"/>
  <c r="K8" i="22"/>
  <c r="L85" i="27"/>
  <c r="K86" i="27"/>
  <c r="L86" i="27" s="1"/>
  <c r="L33" i="21"/>
  <c r="K86" i="21"/>
  <c r="L86" i="21" s="1"/>
  <c r="K85" i="21"/>
  <c r="L85" i="21" s="1"/>
  <c r="I78" i="27"/>
  <c r="H96" i="27"/>
  <c r="I96" i="27" s="1"/>
  <c r="H85" i="21"/>
  <c r="I85" i="21" s="1"/>
  <c r="H86" i="21"/>
  <c r="I86" i="21" s="1"/>
  <c r="K78" i="21"/>
  <c r="L96" i="27"/>
  <c r="L78" i="27"/>
  <c r="L24" i="20"/>
  <c r="L18" i="20"/>
  <c r="K76" i="20"/>
  <c r="H78" i="21"/>
  <c r="H82" i="21" s="1"/>
  <c r="H96" i="21" s="1"/>
  <c r="I96" i="21" s="1"/>
  <c r="H127" i="20"/>
  <c r="I127" i="20" s="1"/>
  <c r="I24" i="20"/>
  <c r="I18" i="20"/>
  <c r="H76" i="20"/>
  <c r="I76" i="20" s="1"/>
  <c r="K7" i="22" l="1"/>
  <c r="K6" i="22" s="1"/>
  <c r="K58" i="22" s="1"/>
  <c r="K60" i="22" s="1"/>
  <c r="K62" i="22" s="1"/>
  <c r="J58" i="22"/>
  <c r="L58" i="22" s="1"/>
  <c r="L76" i="20"/>
  <c r="L82" i="27"/>
  <c r="J29" i="23"/>
  <c r="L78" i="21"/>
  <c r="K82" i="21"/>
  <c r="L82" i="21" s="1"/>
  <c r="I78" i="21"/>
  <c r="I82" i="21"/>
  <c r="J60" i="22" l="1"/>
  <c r="L60" i="22" s="1"/>
  <c r="J28" i="23"/>
  <c r="K29" i="23"/>
  <c r="M29" i="23" s="1"/>
  <c r="J62" i="22"/>
  <c r="L62" i="22" s="1"/>
  <c r="K96" i="21"/>
  <c r="L96" i="21" s="1"/>
  <c r="K28" i="23" l="1"/>
  <c r="M28" i="23" s="1"/>
  <c r="J40" i="23"/>
  <c r="J42" i="23" l="1"/>
  <c r="K40" i="23"/>
  <c r="M40" i="23" s="1"/>
  <c r="M42" i="23" s="1"/>
</calcChain>
</file>

<file path=xl/sharedStrings.xml><?xml version="1.0" encoding="utf-8"?>
<sst xmlns="http://schemas.openxmlformats.org/spreadsheetml/2006/main" count="558" uniqueCount="416">
  <si>
    <t>(osoba ovlaštene za zastupanje)</t>
  </si>
  <si>
    <t>Osobni identifikacijski broj (OIB):</t>
  </si>
  <si>
    <t>Naziv pozicije</t>
  </si>
  <si>
    <t>AKTIVA</t>
  </si>
  <si>
    <t xml:space="preserve">        5.1. Zadržana dobit </t>
  </si>
  <si>
    <t>Napomene: Pozicije koje umanjuju novčani tok upisuju se s negativnim predznakom</t>
  </si>
  <si>
    <t>Opis pozicije</t>
  </si>
  <si>
    <t xml:space="preserve">       5.3. Ostali dobici od prodaje financijskih ulaganja </t>
  </si>
  <si>
    <t xml:space="preserve">   6. Neto pozitivne tečajne razlike </t>
  </si>
  <si>
    <t xml:space="preserve">   7. Ostali prihodi od ulaganja </t>
  </si>
  <si>
    <t xml:space="preserve">III. Prihodi od provizija i naknada </t>
  </si>
  <si>
    <t xml:space="preserve">IV. Ostali osigurateljno-tehnički prihodi, neto od reosiguranja </t>
  </si>
  <si>
    <t xml:space="preserve">V.  Ostali prihodi </t>
  </si>
  <si>
    <t xml:space="preserve">         1.1. Bruto iznos </t>
  </si>
  <si>
    <t xml:space="preserve">         1.2. Udio suosiguratelja </t>
  </si>
  <si>
    <t xml:space="preserve">         1.3. Udio reosiguratelja </t>
  </si>
  <si>
    <t xml:space="preserve">        2.1. Bruto iznos </t>
  </si>
  <si>
    <t xml:space="preserve">        2.2. Udio suosiguratelja </t>
  </si>
  <si>
    <t xml:space="preserve">        2.3. Udio reosiguratelja </t>
  </si>
  <si>
    <t xml:space="preserve">          1.1. Bruto iznos </t>
  </si>
  <si>
    <t xml:space="preserve">          1.2. Udio reosiguratelja </t>
  </si>
  <si>
    <t xml:space="preserve">          2.1. Bruto iznos </t>
  </si>
  <si>
    <t xml:space="preserve">          2.2. Udio suosiguratelja </t>
  </si>
  <si>
    <t xml:space="preserve">          2.3. Udio reosiguratelja </t>
  </si>
  <si>
    <t xml:space="preserve">       1. Bruto iznos </t>
  </si>
  <si>
    <t xml:space="preserve">       2. Udio suosiguratelja </t>
  </si>
  <si>
    <t xml:space="preserve">       3. Udio reosiguratelja </t>
  </si>
  <si>
    <t xml:space="preserve">     1. Ovisni o rezultatu (bonusi) </t>
  </si>
  <si>
    <t xml:space="preserve">     2. Neovisni o rezultatu (popusti) </t>
  </si>
  <si>
    <t xml:space="preserve">        1.1. Provizija </t>
  </si>
  <si>
    <t xml:space="preserve">        1.2. Ostali troškovi pribave </t>
  </si>
  <si>
    <t xml:space="preserve">        1.3. Promjena razgraničenih troškova pribave </t>
  </si>
  <si>
    <t xml:space="preserve">        2.1. Amortizacija materijalne imovine </t>
  </si>
  <si>
    <t xml:space="preserve">L. IZVANBILANČNI ZAPISI </t>
  </si>
  <si>
    <t xml:space="preserve">        1.1. Uplaćeni kapital - redovne dionice </t>
  </si>
  <si>
    <t xml:space="preserve">        1.2. Uplaćeni kapital -povlaštene dionice </t>
  </si>
  <si>
    <t xml:space="preserve">        1.3. Kapital pozvan da se plati </t>
  </si>
  <si>
    <t xml:space="preserve">    2. Premije na emitirane dionice (rezerve kapitala) </t>
  </si>
  <si>
    <t xml:space="preserve">        3.1. Zemljišta i građevinskih objekata </t>
  </si>
  <si>
    <t xml:space="preserve">        3.2. Financijskih ulaganja </t>
  </si>
  <si>
    <t xml:space="preserve">        3.3. Ostale revalorizacijske rezerve </t>
  </si>
  <si>
    <t xml:space="preserve">        4.1. Zakonske rezerve </t>
  </si>
  <si>
    <t xml:space="preserve">        4.2. Statutarna rezerva </t>
  </si>
  <si>
    <t xml:space="preserve">        4.3. Ostale rezerve </t>
  </si>
  <si>
    <t>Premije na emitirane dionice</t>
  </si>
  <si>
    <t>Zadržana dobit ili preneseni gubitak</t>
  </si>
  <si>
    <t>Opis stavke</t>
  </si>
  <si>
    <t xml:space="preserve">        2.2. Plaće, porezi i doprinosi iz i na plaće </t>
  </si>
  <si>
    <t xml:space="preserve">        2.3. Ostali troškovi uprave </t>
  </si>
  <si>
    <t xml:space="preserve">      2. Kamate </t>
  </si>
  <si>
    <t xml:space="preserve">      1. Troškovi za preventivnu djelatnost </t>
  </si>
  <si>
    <t xml:space="preserve">      2. Ostali tehnički troškovi osiguranja </t>
  </si>
  <si>
    <t xml:space="preserve">       1. Tekući porezni trošak </t>
  </si>
  <si>
    <t xml:space="preserve">       2. Odgođeni porezni trošak (prihod) </t>
  </si>
  <si>
    <t xml:space="preserve">       2.2. Prihodi od povećanja vrijednosti zemljišta i građevinskih objekata </t>
  </si>
  <si>
    <r>
      <t xml:space="preserve">M. KAPITAL I REZERVE </t>
    </r>
    <r>
      <rPr>
        <sz val="8"/>
        <rFont val="Arial"/>
        <family val="2"/>
        <charset val="238"/>
      </rPr>
      <t>(122+123)</t>
    </r>
  </si>
  <si>
    <t>5(3+4)</t>
  </si>
  <si>
    <t>8(6+7)</t>
  </si>
  <si>
    <t>u kunama</t>
  </si>
  <si>
    <t xml:space="preserve">XIII. Ostali troškovi, uključujući vrijednosna usklađenja </t>
  </si>
  <si>
    <t>3</t>
  </si>
  <si>
    <t>4</t>
  </si>
  <si>
    <r>
      <t xml:space="preserve">AOP
</t>
    </r>
    <r>
      <rPr>
        <b/>
        <sz val="8"/>
        <rFont val="Arial"/>
        <family val="2"/>
        <charset val="238"/>
      </rPr>
      <t>oznaka</t>
    </r>
  </si>
  <si>
    <t>5</t>
  </si>
  <si>
    <t>6</t>
  </si>
  <si>
    <t>7</t>
  </si>
  <si>
    <t>8</t>
  </si>
  <si>
    <t>9</t>
  </si>
  <si>
    <t>10</t>
  </si>
  <si>
    <t>11</t>
  </si>
  <si>
    <t>Prilog 2.</t>
  </si>
  <si>
    <t>Matični broj subjekta (MBS):</t>
  </si>
  <si>
    <t>Tvrtka izdavatelja:</t>
  </si>
  <si>
    <t>Šifra i naziv općine/grada:</t>
  </si>
  <si>
    <t>Šifra i naziv županije:</t>
  </si>
  <si>
    <t>Broj zaposlenih:</t>
  </si>
  <si>
    <t>Tvrtke subjekata konsolidacije (prema MSFI):</t>
  </si>
  <si>
    <t>Sjedište:</t>
  </si>
  <si>
    <t>MB:</t>
  </si>
  <si>
    <t>Osoba za kontakt:</t>
  </si>
  <si>
    <t xml:space="preserve">Dokumentacija za objavu: </t>
  </si>
  <si>
    <t/>
  </si>
  <si>
    <t>Ukupno kapital i rezerve
(3 do 8)</t>
  </si>
  <si>
    <t>Ukupno kapital i rezerve
(9+10)</t>
  </si>
  <si>
    <t xml:space="preserve">       1.1. Dobit/gubitak prije poreza </t>
  </si>
  <si>
    <t xml:space="preserve">       1.2. Usklađenja: (AOP 005 do 012)</t>
  </si>
  <si>
    <t>2. Ostala sveobuhvatna dobit ili gubitak
     tekuće godine (AOP 025 do 028)</t>
  </si>
  <si>
    <t>2. Ostala sveobuhvatna dobit ili gubitak
    prethodne godine (AOP 008 do 011)</t>
  </si>
  <si>
    <t xml:space="preserve">1. Povećanje/smanjenje upisanog kapitala </t>
  </si>
  <si>
    <t>1. Dobit ili gubitak prethodnog razdoblja</t>
  </si>
  <si>
    <t>4. Ostale transakcije s vlasnicima</t>
  </si>
  <si>
    <t>II. NOVČANI TOK IZ ULAGAČKIH AKTIVNOSTI (AOP 033 do 046)</t>
  </si>
  <si>
    <t>III. NOVČANI TOK OD FINANCIJSKIH AKTIVNOSTI  (AOP 048 do 052)</t>
  </si>
  <si>
    <t>ČISTI NOVČANI TOK (AOP 001 + 032 + 047)</t>
  </si>
  <si>
    <t>V. NETO POVEĆANJE/SMANJENJE NOVCA I NOVČANIH EKVIVALENATA (053+054)</t>
  </si>
  <si>
    <t>Novac i novčani ekvivalenti na kraju razdoblja (AOP 055 + 056)</t>
  </si>
  <si>
    <t xml:space="preserve">     1. Pripisano imateljima kapitala matice</t>
  </si>
  <si>
    <t xml:space="preserve">     2. Pripisano nekontrolirajućim interesima</t>
  </si>
  <si>
    <t>I. Zarađene premije (prihodovane) (AOP 125 do 132)</t>
  </si>
  <si>
    <t>II. Prihodi od ulaganja (AOP 134 + 135 + 139 + 140 + 141 + 145 + 146)</t>
  </si>
  <si>
    <t xml:space="preserve">   5. Dobici od prodaje (realizacije) financijskih ulaganja (AOP 142 do 144)</t>
  </si>
  <si>
    <t>VI. Izdaci za osigurane slučajeve, neto (AOP 151 + 155)</t>
  </si>
  <si>
    <t xml:space="preserve">     1. Likvidirane štete (AOP 152 do 154)</t>
  </si>
  <si>
    <t xml:space="preserve">    2. Promjena pričuva za štete (AOP 156 do 158)</t>
  </si>
  <si>
    <r>
      <t>VII. Promjena matematičke pričuve i ostalih tehni</t>
    </r>
    <r>
      <rPr>
        <sz val="8"/>
        <rFont val="Arial"/>
        <family val="2"/>
        <charset val="238"/>
      </rPr>
      <t>č</t>
    </r>
    <r>
      <rPr>
        <b/>
        <sz val="8"/>
        <rFont val="Arial"/>
        <family val="2"/>
        <charset val="238"/>
      </rPr>
      <t>kih pričuva, 
       neto od reosiguranja (AOP 160 + 163)</t>
    </r>
  </si>
  <si>
    <t xml:space="preserve">      1. Promjena matematičke pričuve osiguranja (AOP 161 + 162)</t>
  </si>
  <si>
    <t xml:space="preserve">      2. Promjena ostalih tehn. pričuva, neto od reosiguranja (AOP 164 do 166)</t>
  </si>
  <si>
    <r>
      <t xml:space="preserve">IX. Izdaci za povrate premija (bonusi i popusti), neto od reosiguranja
</t>
    </r>
    <r>
      <rPr>
        <sz val="8"/>
        <rFont val="Arial"/>
        <family val="2"/>
        <charset val="238"/>
      </rPr>
      <t xml:space="preserve">     (AOP 172 + 173)</t>
    </r>
  </si>
  <si>
    <t>X. Poslovni rashodi (izdaci za obavljanje djelatnosti), neto (AOP 175+179)</t>
  </si>
  <si>
    <t xml:space="preserve">    1. Troškovi pribave (AOP 176 do 178)</t>
  </si>
  <si>
    <t xml:space="preserve">    2. Troškovi uprave (administrativni troškovi) (AOP 180 do 182)</t>
  </si>
  <si>
    <r>
      <t xml:space="preserve">XI. Troškovi ulaganja </t>
    </r>
    <r>
      <rPr>
        <sz val="8"/>
        <rFont val="Arial"/>
        <family val="2"/>
        <charset val="238"/>
      </rPr>
      <t>(AOP 184 do 189)</t>
    </r>
  </si>
  <si>
    <r>
      <t xml:space="preserve">XII. Ostali tehnički troškovi, neto od reosiguranja </t>
    </r>
    <r>
      <rPr>
        <sz val="8"/>
        <rFont val="Arial"/>
        <family val="2"/>
        <charset val="238"/>
      </rPr>
      <t>(AOP 192 + 193)</t>
    </r>
  </si>
  <si>
    <r>
      <t xml:space="preserve">XV. Porez na dobit ili gubitak </t>
    </r>
    <r>
      <rPr>
        <sz val="8"/>
        <rFont val="Arial"/>
        <family val="2"/>
        <charset val="238"/>
      </rPr>
      <t>(AOP 197+198)</t>
    </r>
  </si>
  <si>
    <t xml:space="preserve">               1.2.1.  Amortizacija nekretnina i opreme </t>
  </si>
  <si>
    <t xml:space="preserve">               1.2.2.  Amortizacija nematerijalne imovine </t>
  </si>
  <si>
    <t xml:space="preserve">               1.2.3.  Umanjenje vrijednosti i dobici/gubici od svođenja na fer vrijednost </t>
  </si>
  <si>
    <t xml:space="preserve">               1.2.4.  Troškovi kamata </t>
  </si>
  <si>
    <t xml:space="preserve">               1.2.5.  Prihodi od kamata </t>
  </si>
  <si>
    <t xml:space="preserve">                1.2.6. Udjeli u dobiti pridruženih društava </t>
  </si>
  <si>
    <t xml:space="preserve">               1.2.7.  Dobici/gubici od prodaje materijalne imovine (uključujući zemljišta
                          i građevinske objekte) </t>
  </si>
  <si>
    <t xml:space="preserve">               1.2.8.  Ostala usklađenja </t>
  </si>
  <si>
    <t xml:space="preserve">   2. Povećanje/smanjenje poslovne imovine i obveza (AOP 014 do 030)</t>
  </si>
  <si>
    <t xml:space="preserve">         2.1. Povećanje/smanjenje ulaganja raspoloživih za prodaju </t>
  </si>
  <si>
    <t xml:space="preserve">         2.3. Povećanje/smanjenje depozita, zajmova i potraživanja </t>
  </si>
  <si>
    <t xml:space="preserve">         2.4. Povećanje/smanjenje depozita kod preuzetog poslovanja osiguranja
                 u reosiguranje </t>
  </si>
  <si>
    <t xml:space="preserve">         2.5. Povećanje/smanjenje ulaganja za račun i rizik vlasnika polica
                 životnog osiguranja </t>
  </si>
  <si>
    <t xml:space="preserve">         2.6. Povećanje/smanjenje udjela reosiguranja u tehničkim pričuvama </t>
  </si>
  <si>
    <t xml:space="preserve">         2.7. Povećanje/smanjenje porezne imovine </t>
  </si>
  <si>
    <t xml:space="preserve">         2.8. Povećanje/smanjenje potraživanja </t>
  </si>
  <si>
    <t xml:space="preserve">         2.9. Povećanje/smanjenje ostale imovine </t>
  </si>
  <si>
    <t xml:space="preserve">       2.11. Povećanje/smanjenje tehničkih pričuva </t>
  </si>
  <si>
    <t xml:space="preserve">       2.12. Povećanje/smanjenje tehničkih pričuva životnog osiguranja kada
                 ugovaratelj snosi rizik ulaganja </t>
  </si>
  <si>
    <t xml:space="preserve">       2.13. Povećanje/smanjenje poreznih obveza </t>
  </si>
  <si>
    <t xml:space="preserve">       2.14. Povećanje/smanjenje depozita zadržanih iz posla predanog u reosiguranje </t>
  </si>
  <si>
    <t xml:space="preserve">       2.15. Povećanje/smanjenje financijskih obveza </t>
  </si>
  <si>
    <t xml:space="preserve">       2.16. Povećanje/smanjenje ostalih obveza </t>
  </si>
  <si>
    <t xml:space="preserve">       2.17. Povećanje/smanjenje odgođenog plaćanja troškova i prihoda
                 budućeg razdoblja </t>
  </si>
  <si>
    <t xml:space="preserve">   3. Plaćeni porez na dobit </t>
  </si>
  <si>
    <t xml:space="preserve">      1. Primici od prodaje materijalne imovine </t>
  </si>
  <si>
    <t xml:space="preserve">      2. Izdaci za nabavu materijalne imovine </t>
  </si>
  <si>
    <t xml:space="preserve">      3. Primici od prodaje nematerijalne imovine </t>
  </si>
  <si>
    <t xml:space="preserve">      4. Izdaci za nabavu nematerijalne imovine </t>
  </si>
  <si>
    <t xml:space="preserve">      5. Primici od prodaje zemljišta i građevinskih objekata koji ne služe društvu
          za provođenje djelatnosti </t>
  </si>
  <si>
    <t xml:space="preserve">      6. Izdaci za nabavu zemljišta i građevinskih objekata koji ne služe društvu
          za provođenje djelatnosti </t>
  </si>
  <si>
    <t xml:space="preserve">       2.10. Povećanje/smanjenje plaćenih troškova budućeg razdoblja i nedospjele
                naplate prihoda </t>
  </si>
  <si>
    <t xml:space="preserve">         2.2. Povećanje/smanjenje ulaganja koja se vrednuju po fer vrijednosti kroz račun
                dobiti i gubitka </t>
  </si>
  <si>
    <t xml:space="preserve">      7. Povećanje/smanjenje ulaganja u podružnice, pridružena društva i sudjelovanje
          u zajedničkim ulaganjima </t>
  </si>
  <si>
    <t>IZVJEŠTAJ O PROMJENAMA KAPITALA</t>
  </si>
  <si>
    <t>Matični broj (MB):</t>
  </si>
  <si>
    <t>(unosi se samo prezime i ime osobe za kontakt)</t>
  </si>
  <si>
    <t>Telefon:</t>
  </si>
  <si>
    <t>Telefaks:</t>
  </si>
  <si>
    <t>M.P.</t>
  </si>
  <si>
    <t>(potpis osobe ovlaštene za zastupanje)</t>
  </si>
  <si>
    <r>
      <t xml:space="preserve">A. POTRAŽIVANJA ZA UPISANI A NEUPLAĆENI KAPITAL </t>
    </r>
    <r>
      <rPr>
        <sz val="8"/>
        <rFont val="Arial"/>
        <family val="2"/>
        <charset val="238"/>
      </rPr>
      <t xml:space="preserve">(002+003) </t>
    </r>
  </si>
  <si>
    <r>
      <t xml:space="preserve">B. NEMATERIJALNA IMOVINA </t>
    </r>
    <r>
      <rPr>
        <sz val="8"/>
        <rFont val="Arial"/>
        <family val="2"/>
        <charset val="238"/>
      </rPr>
      <t>(005+006)</t>
    </r>
  </si>
  <si>
    <r>
      <t xml:space="preserve">C. MATERIJALNA IMOVINA </t>
    </r>
    <r>
      <rPr>
        <sz val="8"/>
        <rFont val="Arial"/>
        <family val="2"/>
        <charset val="238"/>
      </rPr>
      <t>(008 do 010)</t>
    </r>
  </si>
  <si>
    <r>
      <t xml:space="preserve">D. ULAGANJA </t>
    </r>
    <r>
      <rPr>
        <sz val="8"/>
        <rFont val="Arial"/>
        <family val="2"/>
        <charset val="238"/>
      </rPr>
      <t>(012+013+017+036)</t>
    </r>
  </si>
  <si>
    <r>
      <t xml:space="preserve">   II. Ulaganja u podružnice, pridružena društva i sudjelovanje u
       zajedničkim ulaganjima </t>
    </r>
    <r>
      <rPr>
        <sz val="8"/>
        <rFont val="Arial"/>
        <family val="2"/>
        <charset val="238"/>
      </rPr>
      <t>(014 do 016)</t>
    </r>
  </si>
  <si>
    <r>
      <t xml:space="preserve">  III. Ostala financijska ulaganja</t>
    </r>
    <r>
      <rPr>
        <sz val="8"/>
        <rFont val="Arial"/>
        <family val="2"/>
        <charset val="238"/>
      </rPr>
      <t xml:space="preserve"> (018+021+026+032)</t>
    </r>
  </si>
  <si>
    <t xml:space="preserve">       1. Ulaganja koja se drže do dospijeća (019+020)</t>
  </si>
  <si>
    <t xml:space="preserve">       2. Ulaganja raspoloživa za prodaju (022 do 025)</t>
  </si>
  <si>
    <t xml:space="preserve">       3. Ulaganja po fer vrijednosti kroz račun dobiti i gubitka (027 do 031) </t>
  </si>
  <si>
    <t xml:space="preserve">       4. Depoziti, zajmovi i potraživanja (033 do 035)</t>
  </si>
  <si>
    <r>
      <t>F. UDIO REOSIGURANJA U TEHNIČKIM PRIČUVAMA</t>
    </r>
    <r>
      <rPr>
        <sz val="8"/>
        <rFont val="Arial"/>
        <family val="2"/>
        <charset val="238"/>
      </rPr>
      <t xml:space="preserve"> (039 do 045) </t>
    </r>
  </si>
  <si>
    <r>
      <t xml:space="preserve">G. ODGOĐENA I TEKUĆA POREZNA IMOVINA </t>
    </r>
    <r>
      <rPr>
        <sz val="8"/>
        <rFont val="Arial"/>
        <family val="2"/>
        <charset val="238"/>
      </rPr>
      <t>(047+048)</t>
    </r>
  </si>
  <si>
    <r>
      <t xml:space="preserve">H. POTRAŽIVANJA </t>
    </r>
    <r>
      <rPr>
        <sz val="8"/>
        <rFont val="Arial"/>
        <family val="2"/>
        <charset val="238"/>
      </rPr>
      <t>(050+053+054)</t>
    </r>
  </si>
  <si>
    <r>
      <t xml:space="preserve">    1. Potraživanja iz neposrednih poslova osiguranja </t>
    </r>
    <r>
      <rPr>
        <sz val="8"/>
        <rFont val="Arial"/>
        <family val="2"/>
        <charset val="238"/>
      </rPr>
      <t>(051+052)</t>
    </r>
  </si>
  <si>
    <r>
      <t xml:space="preserve">    3. Ostala potraživanja </t>
    </r>
    <r>
      <rPr>
        <sz val="8"/>
        <rFont val="Arial"/>
        <family val="2"/>
        <charset val="238"/>
      </rPr>
      <t>(055 do 057)</t>
    </r>
  </si>
  <si>
    <r>
      <t xml:space="preserve">I.  OSTALA IMOVINA </t>
    </r>
    <r>
      <rPr>
        <sz val="8"/>
        <rFont val="Arial"/>
        <family val="2"/>
        <charset val="238"/>
      </rPr>
      <t>(059+063+064)</t>
    </r>
  </si>
  <si>
    <r>
      <t xml:space="preserve">    1. Novac u banci i blagajni </t>
    </r>
    <r>
      <rPr>
        <sz val="8"/>
        <rFont val="Arial"/>
        <family val="2"/>
        <charset val="238"/>
      </rPr>
      <t>(060 do 062)</t>
    </r>
  </si>
  <si>
    <r>
      <t xml:space="preserve">J. PLAĆENI TROŠKOVI BUDUĆEG RAZDOBLJA I NEDOSPJELA NAPLATA
    PRIHODA </t>
    </r>
    <r>
      <rPr>
        <sz val="8"/>
        <rFont val="Arial"/>
        <family val="2"/>
        <charset val="238"/>
      </rPr>
      <t>(066 do 068)</t>
    </r>
  </si>
  <si>
    <r>
      <t xml:space="preserve">K. UKUPNO AKTIVA </t>
    </r>
    <r>
      <rPr>
        <sz val="8"/>
        <rFont val="Arial"/>
        <family val="2"/>
        <charset val="238"/>
      </rPr>
      <t xml:space="preserve">(001+004+007+011+037+038+046+049+058+065) </t>
    </r>
  </si>
  <si>
    <r>
      <t xml:space="preserve">A. KAPITAL I REZERVE </t>
    </r>
    <r>
      <rPr>
        <sz val="8"/>
        <rFont val="Arial"/>
        <family val="2"/>
        <charset val="238"/>
      </rPr>
      <t>(072+076+077+081+085+088)</t>
    </r>
  </si>
  <si>
    <r>
      <t xml:space="preserve">    1. Upisani kapital </t>
    </r>
    <r>
      <rPr>
        <sz val="8"/>
        <rFont val="Arial"/>
        <family val="2"/>
        <charset val="238"/>
      </rPr>
      <t>(073 do 075)</t>
    </r>
  </si>
  <si>
    <r>
      <t xml:space="preserve">    3. Revalorizacijske rezerve </t>
    </r>
    <r>
      <rPr>
        <sz val="8"/>
        <rFont val="Arial"/>
        <family val="2"/>
        <charset val="238"/>
      </rPr>
      <t>(078 do 080)</t>
    </r>
  </si>
  <si>
    <r>
      <t xml:space="preserve">    4. Rezerve </t>
    </r>
    <r>
      <rPr>
        <sz val="8"/>
        <rFont val="Arial"/>
        <family val="2"/>
        <charset val="238"/>
      </rPr>
      <t>(082 do 084)</t>
    </r>
  </si>
  <si>
    <r>
      <t xml:space="preserve">    5. Prenesena (zadržana) dobit ili gubitak </t>
    </r>
    <r>
      <rPr>
        <sz val="8"/>
        <rFont val="Arial"/>
        <family val="2"/>
        <charset val="238"/>
      </rPr>
      <t>(086 + 087)</t>
    </r>
  </si>
  <si>
    <r>
      <t xml:space="preserve">    6. Dobit ili gubitak tekućeg obračunskog razdoblja </t>
    </r>
    <r>
      <rPr>
        <sz val="8"/>
        <rFont val="Arial"/>
        <family val="2"/>
        <charset val="238"/>
      </rPr>
      <t>(089+090)</t>
    </r>
  </si>
  <si>
    <r>
      <t xml:space="preserve">C. TEHNIČKE PRIČUVE </t>
    </r>
    <r>
      <rPr>
        <sz val="8"/>
        <rFont val="Arial"/>
        <family val="2"/>
        <charset val="238"/>
      </rPr>
      <t>(093 do 098)</t>
    </r>
  </si>
  <si>
    <r>
      <t xml:space="preserve">E. OSTALE PRIČUVE </t>
    </r>
    <r>
      <rPr>
        <sz val="8"/>
        <rFont val="Arial"/>
        <family val="2"/>
        <charset val="238"/>
      </rPr>
      <t>(101 + 102)</t>
    </r>
  </si>
  <si>
    <r>
      <t xml:space="preserve">F. ODGOĐENA I TEKUĆA POREZNA OBVEZA </t>
    </r>
    <r>
      <rPr>
        <sz val="8"/>
        <rFont val="Arial"/>
        <family val="2"/>
        <charset val="238"/>
      </rPr>
      <t>(104 + 105)</t>
    </r>
  </si>
  <si>
    <r>
      <t xml:space="preserve">H. FINANCIJSKE OBVEZE </t>
    </r>
    <r>
      <rPr>
        <sz val="8"/>
        <rFont val="Arial"/>
        <family val="2"/>
        <charset val="238"/>
      </rPr>
      <t>(108 do 110)</t>
    </r>
  </si>
  <si>
    <r>
      <t xml:space="preserve">I.  OSTALE OBVEZE </t>
    </r>
    <r>
      <rPr>
        <sz val="8"/>
        <rFont val="Arial"/>
        <family val="2"/>
        <charset val="238"/>
      </rPr>
      <t>(112 do 115)</t>
    </r>
  </si>
  <si>
    <r>
      <t xml:space="preserve">J. ODGOĐENO PLAĆANJE TROŠKOVA I PRIHOD BUDUĆEG
    RAZDOBLJA </t>
    </r>
    <r>
      <rPr>
        <sz val="8"/>
        <rFont val="Arial"/>
        <family val="2"/>
        <charset val="238"/>
      </rPr>
      <t>(117+118)</t>
    </r>
  </si>
  <si>
    <r>
      <t xml:space="preserve">K. UKUPNA PASIVA </t>
    </r>
    <r>
      <rPr>
        <sz val="8"/>
        <rFont val="Arial"/>
        <family val="2"/>
        <charset val="238"/>
      </rPr>
      <t xml:space="preserve">(071+091+092+099+100+103+106+107+111+116 ) </t>
    </r>
  </si>
  <si>
    <t xml:space="preserve">     IV. Depoziti kod preuzetog poslovanja osiguranja u reosiguranje
           (depoziti kod cedenta) </t>
  </si>
  <si>
    <t xml:space="preserve">E. ULAGANJA ZA RAČUN I RIZIK VLASNIKA POLICA ŽIVOTNOG OSIGURANJA </t>
  </si>
  <si>
    <t>Poštanski broj i mjesto:</t>
  </si>
  <si>
    <t>Ulica i kućni broj:</t>
  </si>
  <si>
    <t>Adresa e-pošte:</t>
  </si>
  <si>
    <t>Internet adresa:</t>
  </si>
  <si>
    <t>Šifra NKD-a:</t>
  </si>
  <si>
    <t>Konsolidirani izvještaj:</t>
  </si>
  <si>
    <t xml:space="preserve">    4. Pričuve za povrate premija ovisne i neovisne o rezultatu (bonusi i popusti),
        bruto iznos </t>
  </si>
  <si>
    <t xml:space="preserve">   1. Zaračunate bruto premije </t>
  </si>
  <si>
    <t xml:space="preserve">   2. Premije suosiguranja </t>
  </si>
  <si>
    <t xml:space="preserve">   3. Ispravak vrijednosti i naplaćeni ispravak vrijednosti premije
       osiguranja/suosiguranja </t>
  </si>
  <si>
    <t xml:space="preserve">   4. Premije predane u reosiguranje </t>
  </si>
  <si>
    <t xml:space="preserve">   5. Premije predane u suosiguranje </t>
  </si>
  <si>
    <t xml:space="preserve">   6. Promjena bruto pričuva prijenosnih premija </t>
  </si>
  <si>
    <t xml:space="preserve">   7. Promjena pričuva prijenosnih premija, udio reosiguratelja </t>
  </si>
  <si>
    <t>Izvještaj o financijskom položaju (Bilanca)</t>
  </si>
  <si>
    <t xml:space="preserve">   2. Prihodi od ulaganja u zemljišta i građevinske objekte (AOP 136 do 138)</t>
  </si>
  <si>
    <t xml:space="preserve">      3. Umanjenje vrijednosti ulaganja </t>
  </si>
  <si>
    <t>XX. Ukupna sveobuhvatna dobit (199+204)</t>
  </si>
  <si>
    <t>XVI. Dobit ili gubitak obračunskog razdoblja poslije poreza (AOP 195-196)</t>
  </si>
  <si>
    <r>
      <t xml:space="preserve">IX. Ostala sveobuhvatna dobit </t>
    </r>
    <r>
      <rPr>
        <sz val="8"/>
        <rFont val="Arial"/>
        <family val="2"/>
        <charset val="238"/>
      </rPr>
      <t>(205 do 211 - 212)</t>
    </r>
  </si>
  <si>
    <r>
      <t xml:space="preserve">VIII. Promjena posebne pričuve za osiguranje iz skupine životnih
        osiguranja kod kojih ugovaratelj osiguranja preuzima investicijski
        rizik, neto od reosiguranja </t>
    </r>
    <r>
      <rPr>
        <sz val="8"/>
        <rFont val="Arial"/>
        <family val="2"/>
        <charset val="238"/>
      </rPr>
      <t>(AOP 168 do 170)</t>
    </r>
  </si>
  <si>
    <t>IZVJEŠTAJ O NOVČANIM TOKOVIMA - Indirektna metoda</t>
  </si>
  <si>
    <t>Rapspodjeljivo vlasnicima matice</t>
  </si>
  <si>
    <t>I. NOVČANI TOK IZ POSLOVNIH AKTIVNOSTI (002+013+031)</t>
  </si>
  <si>
    <t xml:space="preserve">   1. Novčani tok prije promjene poslovne imovine i obveza (AOP 003+004)</t>
  </si>
  <si>
    <t>Uplaćeni kapital (redovne i povlaštene dionice)</t>
  </si>
  <si>
    <t>Revalorizacijske rezerve</t>
  </si>
  <si>
    <t>Rezerve (zakonske, statutarne, ostale)</t>
  </si>
  <si>
    <t>Dobit/gubitak tekuće godine</t>
  </si>
  <si>
    <t>Raspodjeljivo nekontrolira-jućem interesu</t>
  </si>
  <si>
    <t xml:space="preserve">   1. Prihodi od podružnica, pridruženih društava i sudjelovanja u
       zajedničkim ulaganjima </t>
  </si>
  <si>
    <t xml:space="preserve">      1. Amortizacija (građevinski objekti koji ne služe društvu za obavljanje
          djelatnosti) </t>
  </si>
  <si>
    <t>AOP
oznaka</t>
  </si>
  <si>
    <t>PASIVA</t>
  </si>
  <si>
    <t xml:space="preserve">    1. Obveze po zajmovima </t>
  </si>
  <si>
    <t xml:space="preserve">    2. Obveze po izdanim vrijednosnim papirima </t>
  </si>
  <si>
    <t xml:space="preserve">    3. Ostale financijske obveze </t>
  </si>
  <si>
    <t xml:space="preserve">    1. Obveze proizašle iz neposrednih poslova osiguranja </t>
  </si>
  <si>
    <t xml:space="preserve">    2. Obveze proizašle iz poslova suosiguranja i reosiguranja </t>
  </si>
  <si>
    <t xml:space="preserve">    3. Obveze za otuđenje i prekinuto poslovanje </t>
  </si>
  <si>
    <t xml:space="preserve">    4. Ostale obveze</t>
  </si>
  <si>
    <t xml:space="preserve">    1. Razgraničena provizija reosiguranja </t>
  </si>
  <si>
    <t xml:space="preserve">    2. Ostalo odgođeno plaćanje troškova i prihod budućeg razdoblja </t>
  </si>
  <si>
    <t>do</t>
  </si>
  <si>
    <t xml:space="preserve">        5.2. Preneseni gubitak (-) </t>
  </si>
  <si>
    <t xml:space="preserve">        6.1. Dobit tekućeg obračunskog razdoblja </t>
  </si>
  <si>
    <t xml:space="preserve">    1. Prijenosne premije, bruto iznos </t>
  </si>
  <si>
    <t xml:space="preserve">    2. Matematička pričuva osiguranja, bruto iznos </t>
  </si>
  <si>
    <t xml:space="preserve">    3. Pričuva šteta, bruto iznos </t>
  </si>
  <si>
    <t xml:space="preserve">    1. Pričuve za mirovine i slične obveze </t>
  </si>
  <si>
    <t xml:space="preserve">    2. Ostale pričuve </t>
  </si>
  <si>
    <t xml:space="preserve">    1. Odgođena porezna obveza </t>
  </si>
  <si>
    <t xml:space="preserve">    2. Tekuća porezna obveza </t>
  </si>
  <si>
    <t xml:space="preserve">   8. Promjena pričuva prijenosnih premija, udio suosiguratelja </t>
  </si>
  <si>
    <t xml:space="preserve">       2.1. Prihodi od najma </t>
  </si>
  <si>
    <t xml:space="preserve">       2.3. Prihodi od prodaje zemljišta i građevinskih objekata </t>
  </si>
  <si>
    <t xml:space="preserve">   3. Prihodi od kamata </t>
  </si>
  <si>
    <t xml:space="preserve">       5.1. Ulaganja po fer vrijednosti kroz račun dobiti i gubitka </t>
  </si>
  <si>
    <t xml:space="preserve">       5.2. Ulaganja raspoloživa za prodaju </t>
  </si>
  <si>
    <t xml:space="preserve">    10. Primici od ulaganja koja se drže do dospijeća </t>
  </si>
  <si>
    <t xml:space="preserve">    11. Izdaci za ulaganja koja se drže do dospijeća </t>
  </si>
  <si>
    <t xml:space="preserve">    12. Primici od prodaje vrijednosnih papira i udjela </t>
  </si>
  <si>
    <t xml:space="preserve">    13. Izdaci za ulaganja u vrijednosne papire i udjele </t>
  </si>
  <si>
    <t xml:space="preserve">    14. Primici od dividendi i udjela u dobiti </t>
  </si>
  <si>
    <t xml:space="preserve">      4. Gubici ostvareni pri prodaji (realizaciji) financijske imovine </t>
  </si>
  <si>
    <t xml:space="preserve">      5. Usklađivanje financijske imovine po fer vrijednosti kroz RDG</t>
  </si>
  <si>
    <t xml:space="preserve">      7. Ostali troškovi ulaganja </t>
  </si>
  <si>
    <t xml:space="preserve">      6. Negativne tečajne rezlike</t>
  </si>
  <si>
    <t xml:space="preserve">        1. Pripisano imateljima kapitala matice</t>
  </si>
  <si>
    <t xml:space="preserve">        2. Pripisano nekontrolirajućim interesima</t>
  </si>
  <si>
    <t xml:space="preserve">     1. Promjena računovodstvenih politika </t>
  </si>
  <si>
    <t xml:space="preserve">     2. Ispravak pogreški prethodnih razdoblja </t>
  </si>
  <si>
    <t>1. Dobit ili gubitak razdoblja</t>
  </si>
  <si>
    <t>2.4. Ostale nevlasničke promjene kapitala</t>
  </si>
  <si>
    <t xml:space="preserve">XVII. UKUPNI PRIHODI </t>
  </si>
  <si>
    <t xml:space="preserve">XVIII. UKUPNI RASHODI </t>
  </si>
  <si>
    <t xml:space="preserve">     1. Dobici/gubici proizašli iz preračunavanja financijskih izvještaja 
         inozemnog poslovanja</t>
  </si>
  <si>
    <t xml:space="preserve">     2. Dobici/gubici proizišli iz revalorizacije financijske imovine raspoložive
         za prodaju</t>
  </si>
  <si>
    <t xml:space="preserve">     3. Dobici/gubici proizišli iz revalorizacije zemljišta i građevinskih objekata koji 
         služe društvu za obavljanje djelatnosti</t>
  </si>
  <si>
    <t xml:space="preserve">     4. Dobici/gubici proizišli iz revalorizacije druge materijalne (osim zemljišta
         i nekretnina) i nematerijalne imovine</t>
  </si>
  <si>
    <t xml:space="preserve">     5. Učinci od instrumenata zaštite novčanog toka</t>
  </si>
  <si>
    <t xml:space="preserve">     6. Aktuarski dobici/gubici po mirovinskim planovima s definiranim mirovinama</t>
  </si>
  <si>
    <t xml:space="preserve">     7. Udio u ostaloj sveobuhvatnoj dobiti pridruženih društava</t>
  </si>
  <si>
    <t xml:space="preserve">     8. Porez na dobit na ostalu sveobuhvatnu dobit</t>
  </si>
  <si>
    <t xml:space="preserve">   4. Nerealizirani dobici od ulaganja po fer vrijednosti kroz račun dobiti i gubitka </t>
  </si>
  <si>
    <t xml:space="preserve">        1.2. Od zastupnika, odnosno posrednika u osiguranju </t>
  </si>
  <si>
    <t xml:space="preserve">    2. Potraživanja iz poslova suosiguranja i reosiguranja </t>
  </si>
  <si>
    <t xml:space="preserve">    15. Primici sa naslova otplate danih kratkoročnih i dugoročnih zajmova </t>
  </si>
  <si>
    <t xml:space="preserve">    16. Izdaci za dane kratkoročne i dugoročne zajmove </t>
  </si>
  <si>
    <t xml:space="preserve">    1. Novčani primici uslijed povećanja temeljnog kapitala </t>
  </si>
  <si>
    <t xml:space="preserve">    2. Novčani primici od primljenih kratkoročnih i dugoročnih zajmova </t>
  </si>
  <si>
    <t xml:space="preserve">    3. Novčani izdaci za otplatu primljenih kratkoročnih i dugoročnih zajmova </t>
  </si>
  <si>
    <t xml:space="preserve">    4. Novčani izdaci za otkup vlastitih dionica </t>
  </si>
  <si>
    <t xml:space="preserve">    5. Novčani izdaci za isplatu udjela u dobiti (dividendi) </t>
  </si>
  <si>
    <t>IV. UČINCI PROMJENE TEČAJEVA STRANIH VALUTA NA NOVAC
      I NOVČANE EKVIVALENTE</t>
  </si>
  <si>
    <t xml:space="preserve">Novac i novčani ekvivalenti na početku razdoblja </t>
  </si>
  <si>
    <t xml:space="preserve">        3.1. Potraživanja iz drugih poslova osiguranja </t>
  </si>
  <si>
    <t xml:space="preserve">        3.2. Potraživanja za prinose na ulaganja </t>
  </si>
  <si>
    <t>Prezime i ime:</t>
  </si>
  <si>
    <t xml:space="preserve">    5. Pričuva za kolebanje šteta, udio reosiguranja</t>
  </si>
  <si>
    <t xml:space="preserve">    6. Druge tehničke pričuve osiguranja, udio reosiguranja</t>
  </si>
  <si>
    <t xml:space="preserve">    7. Posebna pričuva za osiguranje iz skupine životnih osiguranja kod kojih
        ugovaratelj osiguranja preuzima investicijski rizik, udio reosiguranja</t>
  </si>
  <si>
    <t xml:space="preserve">        1.1. Od ugovaratelja osiguranja</t>
  </si>
  <si>
    <t xml:space="preserve">        6.2. Gubitak tekućeg obračunskog razdoblja (-) </t>
  </si>
  <si>
    <t xml:space="preserve">B. OBVEZE DRUGOG REDA (PODREĐENE OBVEZE) </t>
  </si>
  <si>
    <t xml:space="preserve">    5. Pričuva za kolebanje šteta, bruto iznos </t>
  </si>
  <si>
    <t xml:space="preserve">    6. Druge tehničke pričuve osiguranja, bruto iznos</t>
  </si>
  <si>
    <t>D. POSEBNA PRIČUVA ZA OSIGURANJE IZ SKUPINE ŽIVOTNIH 
    OSIGURANJA KOD KOJIH UGOVARATELJ OSIGURANJA PREUZIMA
    INVESTICIJSKI RIZIK, bruto iznos</t>
  </si>
  <si>
    <t xml:space="preserve">G. DEPOZITI ZADRŽANI IZ POSLA PREDANOG U REOSIGURANJE </t>
  </si>
  <si>
    <t>XXI. Reklasifikacijske usklade</t>
  </si>
  <si>
    <t>Razdoblje izvještavanja:</t>
  </si>
  <si>
    <t>I.   Stanje 1. siječnja prethodne godine</t>
  </si>
  <si>
    <t>2.1. Nerealizirani dobici ili gubici od materijalne
       imovine (zemljišta i građevinski objekti)</t>
  </si>
  <si>
    <t>2.2. Nerealizirani dobici ili gubici od financijske
       imovine raspoložive za prodaju</t>
  </si>
  <si>
    <t>2.3. Realizirani dobici ili gubici od financijske
       imovine raspoložive za prodaju</t>
  </si>
  <si>
    <t xml:space="preserve">1. Povećanje/smanjenje temeljnog kapitala </t>
  </si>
  <si>
    <t>2. Ostale uplate vlasnika</t>
  </si>
  <si>
    <t>3. Isplata udjela u dobiti/dividenda</t>
  </si>
  <si>
    <t>4. Ostale raspodjele vlasnicima</t>
  </si>
  <si>
    <t>VI. Stanje 1. siječnja tekuće godine</t>
  </si>
  <si>
    <t xml:space="preserve">2. Ispravak pogreški prethodnih razdoblja </t>
  </si>
  <si>
    <t xml:space="preserve">1. Promjena računovodstvenih politika </t>
  </si>
  <si>
    <t xml:space="preserve">    1. Kapital pozvan da se plati </t>
  </si>
  <si>
    <t xml:space="preserve">    2. Kapital nije pozvan da se plati </t>
  </si>
  <si>
    <t xml:space="preserve">    1. Goodwill </t>
  </si>
  <si>
    <t xml:space="preserve">    2. Ostala nematerijalna imovina </t>
  </si>
  <si>
    <t xml:space="preserve">    1. Zemljišta i građevinski objekti koji služe društvu za provođenje djelatnosti</t>
  </si>
  <si>
    <t xml:space="preserve">    2. Oprema</t>
  </si>
  <si>
    <t xml:space="preserve">    3. Ostala materijalna imovina i zalihe</t>
  </si>
  <si>
    <t xml:space="preserve">    I. Ulaganja u zemljišta i građevinske objekte koji ne služe društvu za
       provođenje djelatnosti</t>
  </si>
  <si>
    <t xml:space="preserve">       1. Dionice i udjeli u podružnicama</t>
  </si>
  <si>
    <t xml:space="preserve">       2. Dionice i udjeli u pridruženim društvima</t>
  </si>
  <si>
    <t xml:space="preserve">       3. Sudjelovanje u zajedničkim ulaganjima </t>
  </si>
  <si>
    <t xml:space="preserve">          1.1. Dužnički vrijednosni papiri i drugi vrijednosni papiri s fiksnim prihodom </t>
  </si>
  <si>
    <t xml:space="preserve">          1.2. Ostala ulaganja koja se drže do dospijeća </t>
  </si>
  <si>
    <t xml:space="preserve">          2.1. Dionice, udjeli i drugi vrijednosni papiri koji donose promjenjiv prihod</t>
  </si>
  <si>
    <t xml:space="preserve">          2.2. Dužnički vrijednosni papiri i drugi vrijednosni papiri s fiksnim prihodom </t>
  </si>
  <si>
    <t xml:space="preserve">          2.3. Udjeli u investicijskim fondovima </t>
  </si>
  <si>
    <t xml:space="preserve">          2.4. Ostala ulaganja raspoloživa za prodaju </t>
  </si>
  <si>
    <t xml:space="preserve">           3.1. Dionice, udjeli i drugi vrijednosni papiri koji donose promjenjiv prihod </t>
  </si>
  <si>
    <t xml:space="preserve">           3.2. Dužnički vrijednosni papiri i drugi vrijednosni papiri s fiksnim prihodom </t>
  </si>
  <si>
    <t xml:space="preserve">           3.3. Derivativni financijski instrumenti</t>
  </si>
  <si>
    <t xml:space="preserve">           3.4. Udjeli u investicijskim fondovima </t>
  </si>
  <si>
    <t xml:space="preserve">           3.5. Ostala ulaganja </t>
  </si>
  <si>
    <t xml:space="preserve">           4.1. Depoziti kod kreditnih institucija (banaka) </t>
  </si>
  <si>
    <t xml:space="preserve">           4.2. Zajmovi </t>
  </si>
  <si>
    <t xml:space="preserve">           4.3. Ostali zajmovi i potraživanja </t>
  </si>
  <si>
    <t xml:space="preserve">    1. Prijenosne premije, udio reosiguranja </t>
  </si>
  <si>
    <t xml:space="preserve">    2. Matematička pričuva osiguranja, udio reosiguranja </t>
  </si>
  <si>
    <t xml:space="preserve">    3. Pričuva šteta, udio reosiguranja </t>
  </si>
  <si>
    <t xml:space="preserve">    4. Pričuve za povrate premija ovisne i neovisne o rezultatu (bonusi i popusti),
        udio reosiguranja </t>
  </si>
  <si>
    <t xml:space="preserve">    1. Odgođena porezna imovina </t>
  </si>
  <si>
    <t xml:space="preserve">    2. Tekuća porezna imovina </t>
  </si>
  <si>
    <t xml:space="preserve">        3.3. Ostala potraživanja </t>
  </si>
  <si>
    <t xml:space="preserve">        1.1. Sredstva na poslovnom računu </t>
  </si>
  <si>
    <t xml:space="preserve">        1.2. Sredstva na računu imovine za pokriće matematičke pričuve </t>
  </si>
  <si>
    <t xml:space="preserve">        1.3. Novčana sredstva u blagajni </t>
  </si>
  <si>
    <t xml:space="preserve">    2. Dugotrajna imovina namjenjena za prodaju i prestanak poslovanja </t>
  </si>
  <si>
    <t xml:space="preserve">    3. Ostalo </t>
  </si>
  <si>
    <t xml:space="preserve">    1. Razgraničene kamate i najamnine </t>
  </si>
  <si>
    <t xml:space="preserve">    2. Razgraničeni troškovi pribave </t>
  </si>
  <si>
    <t>Knjigovodstveni servis:</t>
  </si>
  <si>
    <t>Bilješke uz financijske izvještaje</t>
  </si>
  <si>
    <r>
      <t xml:space="preserve">II.  Stanje 1. siječnja prethodne godine
     (prepravljeno) </t>
    </r>
    <r>
      <rPr>
        <sz val="8.5"/>
        <rFont val="Arial"/>
        <family val="2"/>
        <charset val="238"/>
      </rPr>
      <t>(AOP 001 do 003)</t>
    </r>
  </si>
  <si>
    <r>
      <t>III. Sveobuhvatna dobit ili gubitak
     prethodne godine</t>
    </r>
    <r>
      <rPr>
        <sz val="8.5"/>
        <rFont val="Arial"/>
        <family val="2"/>
        <charset val="238"/>
      </rPr>
      <t xml:space="preserve"> (AOP 006+007)</t>
    </r>
  </si>
  <si>
    <r>
      <t xml:space="preserve">IV. Transakcije s vlasnicima
      </t>
    </r>
    <r>
      <rPr>
        <sz val="8.5"/>
        <rFont val="Arial"/>
        <family val="2"/>
        <charset val="238"/>
      </rPr>
      <t>(prethodno razdoblje) (AOP 013 do 016)</t>
    </r>
  </si>
  <si>
    <r>
      <t xml:space="preserve">V. Stanje na zadnji dan izvještajnog 
     razdoblja u prethodnoj godini
</t>
    </r>
    <r>
      <rPr>
        <sz val="8.5"/>
        <rFont val="Arial"/>
        <family val="2"/>
        <charset val="238"/>
      </rPr>
      <t xml:space="preserve">     (AOP 004+005+012)</t>
    </r>
  </si>
  <si>
    <r>
      <t xml:space="preserve">VII. Stanje 1. siječnja tekuće godine
       (prepravljeno) </t>
    </r>
    <r>
      <rPr>
        <sz val="8.5"/>
        <rFont val="Arial"/>
        <family val="2"/>
        <charset val="238"/>
      </rPr>
      <t>(AOP 018 do 020)</t>
    </r>
  </si>
  <si>
    <r>
      <t>VIII. Sveobuhvatna dobit ili gubitak
        tekuće godine</t>
    </r>
    <r>
      <rPr>
        <sz val="8.5"/>
        <rFont val="Arial"/>
        <family val="2"/>
        <charset val="238"/>
      </rPr>
      <t xml:space="preserve"> (AOP 023+024)</t>
    </r>
  </si>
  <si>
    <r>
      <t xml:space="preserve">IX. Transakcije s vlasnicima
      (tekuće razdoblje) </t>
    </r>
    <r>
      <rPr>
        <sz val="8.5"/>
        <rFont val="Arial"/>
        <family val="2"/>
        <charset val="238"/>
      </rPr>
      <t>(AOP 030 do 033)</t>
    </r>
  </si>
  <si>
    <r>
      <t xml:space="preserve">X. Stanje na zadnji dan izvještajnog
    razdoblja u tekućoj godini
</t>
    </r>
    <r>
      <rPr>
        <sz val="8.5"/>
        <rFont val="Arial"/>
        <family val="2"/>
        <charset val="238"/>
      </rPr>
      <t xml:space="preserve">    (AOP 021+022+029)</t>
    </r>
  </si>
  <si>
    <t>Život</t>
  </si>
  <si>
    <t>Neživot</t>
  </si>
  <si>
    <t>Ukupno</t>
  </si>
  <si>
    <t xml:space="preserve">    3. Ostali plaćeni troškovi budućeg razdoblja i nedospjela naplata prihoda </t>
  </si>
  <si>
    <r>
      <t xml:space="preserve">XIV. Dobit ili gubitak obračunskog razdoblja prije poreza 
</t>
    </r>
    <r>
      <rPr>
        <sz val="8"/>
        <rFont val="Arial"/>
        <family val="2"/>
        <charset val="238"/>
      </rPr>
      <t xml:space="preserve"> (AOP 124+133+147+148+149+150+159+167+171+174+183+191+194)</t>
    </r>
  </si>
  <si>
    <t>Tromjesečni financijski izvještaj društva za osiguranje odnosno društva za reosiguranje TFI-OSIG/RE</t>
  </si>
  <si>
    <t>(krajem izvještajnog razdoblja)</t>
  </si>
  <si>
    <t>1. Financijski izvjštaji (bilanca, račun dobiti i gubitka, izvještaj o novčanim tokovima, izvještaj o promjenama</t>
  </si>
  <si>
    <t xml:space="preserve">  kapitala i bilješke uz financijske izvještaje)</t>
  </si>
  <si>
    <t>2. Međuizvještaj poslovodstva,</t>
  </si>
  <si>
    <t>3. Izjavu osoba odgovornih za sastavljanje izvještaja izdavatelja.</t>
  </si>
  <si>
    <r>
      <t>DODATAK BILANCI</t>
    </r>
    <r>
      <rPr>
        <b/>
        <sz val="8"/>
        <rFont val="Arial"/>
        <family val="2"/>
        <charset val="238"/>
      </rPr>
      <t xml:space="preserve"> (popunjava obveznik koji sastavlja konsolidirani financijski izvještaj)</t>
    </r>
  </si>
  <si>
    <t>Napomena: Podatak pod AOP oznakama 121 do 123 popunjavaju društva za osiguranje koja sastavljaju konsolidirane financijske izvještaje</t>
  </si>
  <si>
    <t>Prethodno razdoblje</t>
  </si>
  <si>
    <t>Tekuće razdoblje</t>
  </si>
  <si>
    <t>Izvještaj o sveobuhvatnoj dobiti (Račun dobiti i gubitka) - tekuće izvještajno razdoblje</t>
  </si>
  <si>
    <t>Izvještaj o sveobuhvatnoj dobiti (Račun dobiti i gubitka) - kumulativno izvještajno razdoblje</t>
  </si>
  <si>
    <t>Napomena: Podatke pod AOP 200, 201, 214 i 215 popunjavaju društva za osiguranje koja sastavljaju konsolidirane financijske izvještaje</t>
  </si>
  <si>
    <t>03763536</t>
  </si>
  <si>
    <t>060006216</t>
  </si>
  <si>
    <t>94472454976</t>
  </si>
  <si>
    <t>Jadransko osiguranje d.d.</t>
  </si>
  <si>
    <t>10 000</t>
  </si>
  <si>
    <t>Zagreb</t>
  </si>
  <si>
    <t>Listopadska 2</t>
  </si>
  <si>
    <t>jadransko@jadransko.hr</t>
  </si>
  <si>
    <t>www.jadransko.hr</t>
  </si>
  <si>
    <t>Grad Zagreb</t>
  </si>
  <si>
    <t>6512</t>
  </si>
  <si>
    <t>Goran Jurišić</t>
  </si>
  <si>
    <t>01 3036 275</t>
  </si>
  <si>
    <t>01 3036 925</t>
  </si>
  <si>
    <t>goran.jurisic@jadransko.hr</t>
  </si>
  <si>
    <t>Goran Jurišić, Nino Pavić</t>
  </si>
  <si>
    <t>Statutarnih promjena vezanih za spajanja i pripajanja u promatranom razdoblju nije bilo.</t>
  </si>
  <si>
    <t>Naplata prihoda se kreće u okvirima koji su karakteristični za ovu vrstu djelatnosti i Društvo je uspješno realizira.</t>
  </si>
  <si>
    <t>Preostali dio prihoda čine financijski prihodi od plasmana zajmova, najmova i ostalog.</t>
  </si>
  <si>
    <t>Društvo je registrirano za obavljanje prodaje neživotnih osiguranja i to 17 skupina osiguranja te iz tog razloga</t>
  </si>
  <si>
    <t>U izvještajnom razdoblju nije bilo izmjena računovodstvenih politika.</t>
  </si>
  <si>
    <t>Stanje na dan: 31.12.2018</t>
  </si>
  <si>
    <t>U razdoblju: od 01.01.2018 do 31.12.2018</t>
  </si>
  <si>
    <t>U razdoblju: 01.10.2018 - 31.12.2018</t>
  </si>
  <si>
    <t>Za razdoblje: od 01.01.2018 do 31.12.2018</t>
  </si>
  <si>
    <t xml:space="preserve">Društvo je u razdoblju od 01.01.2018. do 31.12.2018. ostvarilo neto dobit u iznosu od 69.069.918 kn što predstavlja </t>
  </si>
  <si>
    <t>povećanje od 40,60% u odnosu na isto razdoblje 2018. godine.</t>
  </si>
  <si>
    <t xml:space="preserve">Zarada po dionici mjerena neto dobiti po dionici iznosi 480,56 kn, što je u odnosu na isto razdoblje u 2017. g. </t>
  </si>
  <si>
    <t xml:space="preserve">veće  za 40,60%. </t>
  </si>
  <si>
    <t>Promet dionicama Jadranskog osiguranja na Zagrebačkoj burzi u razdoblju od 01.01. do 31.12.2018.</t>
  </si>
  <si>
    <t xml:space="preserve">Društvo je u promatranom razdoblju zaključilo 937.787 polica osiguranja od čega se 480.452 polica odnosi na  </t>
  </si>
  <si>
    <t>obvezno osiguranje od autoodgovornosti. Ostvarena je bruto zaračunata premija od 662.491.637 kn te je</t>
  </si>
  <si>
    <t xml:space="preserve"> u odnosu na isto razdoblje prethodne godine povećana za 11,71%.</t>
  </si>
  <si>
    <t xml:space="preserve">Ukupni prihod društva iznosi 697.674.805 kn, od čega  bruto zaračunata premija iznosi 662.491.637 kn. </t>
  </si>
  <si>
    <t>prihodi od prodaje čine 94,96% ukupnih prihoda Društva.</t>
  </si>
  <si>
    <t xml:space="preserve">Ukupni rashodi Društva u promatranom razdoblju iznosili su 637.604.888 kn. Izdaci za osigurane slučajeve </t>
  </si>
  <si>
    <t>(štete) čine 40,51% zaračunate premije odnosno 42,09% ukupnih rashoda.</t>
  </si>
  <si>
    <t>iznosio je 25.742.090 kn. Društvo je na dan 31.12.2018. imalo 400 dioničara.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</si>
</sst>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"/>
  </numFmts>
  <fonts count="30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u/>
      <sz val="10"/>
      <color indexed="12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0"/>
      <color indexed="18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8.5"/>
      <name val="Arial"/>
      <family val="2"/>
      <charset val="238"/>
    </font>
    <font>
      <sz val="8.5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b/>
      <sz val="12"/>
      <color indexed="8"/>
      <name val="Arial Rounded MT Bold"/>
      <family val="2"/>
    </font>
    <font>
      <b/>
      <sz val="9"/>
      <color indexed="8"/>
      <name val="Arial Rounded MT Bold"/>
      <family val="2"/>
    </font>
    <font>
      <sz val="8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sz val="9"/>
      <name val="Arial"/>
      <family val="2"/>
      <charset val="238"/>
    </font>
    <font>
      <b/>
      <sz val="12"/>
      <name val="Arial"/>
      <family val="2"/>
      <charset val="238"/>
    </font>
    <font>
      <sz val="11"/>
      <name val="Arial"/>
      <family val="2"/>
      <charset val="238"/>
    </font>
    <font>
      <b/>
      <sz val="10"/>
      <color indexed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hair">
        <color indexed="8"/>
      </top>
      <bottom style="hair">
        <color indexed="8"/>
      </bottom>
      <diagonal/>
    </border>
    <border>
      <left/>
      <right style="thin">
        <color indexed="64"/>
      </right>
      <top style="hair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8"/>
      </bottom>
      <diagonal/>
    </border>
    <border>
      <left style="thin">
        <color indexed="64"/>
      </left>
      <right style="thin">
        <color indexed="64"/>
      </right>
      <top style="double">
        <color indexed="8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8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thin">
        <color indexed="8"/>
      </bottom>
      <diagonal/>
    </border>
    <border>
      <left/>
      <right/>
      <top style="hair">
        <color indexed="8"/>
      </top>
      <bottom style="thin">
        <color indexed="8"/>
      </bottom>
      <diagonal/>
    </border>
    <border>
      <left/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/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/>
      <top style="double">
        <color indexed="8"/>
      </top>
      <bottom style="hair">
        <color indexed="8"/>
      </bottom>
      <diagonal/>
    </border>
    <border>
      <left/>
      <right/>
      <top style="double">
        <color indexed="8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double">
        <color indexed="8"/>
      </bottom>
      <diagonal/>
    </border>
    <border>
      <left/>
      <right/>
      <top style="hair">
        <color indexed="8"/>
      </top>
      <bottom style="double">
        <color indexed="8"/>
      </bottom>
      <diagonal/>
    </border>
  </borders>
  <cellStyleXfs count="12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8" fillId="0" borderId="0"/>
    <xf numFmtId="0" fontId="17" fillId="0" borderId="0">
      <alignment vertical="top"/>
    </xf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</cellStyleXfs>
  <cellXfs count="319">
    <xf numFmtId="0" fontId="0" fillId="0" borderId="0" xfId="0"/>
    <xf numFmtId="0" fontId="6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164" fontId="5" fillId="0" borderId="1" xfId="0" applyNumberFormat="1" applyFont="1" applyFill="1" applyBorder="1" applyAlignment="1">
      <alignment horizontal="center" vertical="center"/>
    </xf>
    <xf numFmtId="3" fontId="3" fillId="0" borderId="2" xfId="0" applyNumberFormat="1" applyFont="1" applyFill="1" applyBorder="1" applyAlignment="1" applyProtection="1">
      <alignment horizontal="right" vertical="center" shrinkToFit="1"/>
      <protection locked="0"/>
    </xf>
    <xf numFmtId="3" fontId="3" fillId="0" borderId="3" xfId="0" applyNumberFormat="1" applyFont="1" applyFill="1" applyBorder="1" applyAlignment="1" applyProtection="1">
      <alignment horizontal="right" vertical="center" shrinkToFit="1"/>
      <protection locked="0"/>
    </xf>
    <xf numFmtId="3" fontId="3" fillId="0" borderId="4" xfId="0" applyNumberFormat="1" applyFont="1" applyFill="1" applyBorder="1" applyAlignment="1" applyProtection="1">
      <alignment horizontal="right" vertical="center" shrinkToFit="1"/>
      <protection locked="0"/>
    </xf>
    <xf numFmtId="3" fontId="3" fillId="0" borderId="5" xfId="0" applyNumberFormat="1" applyFont="1" applyFill="1" applyBorder="1" applyAlignment="1" applyProtection="1">
      <alignment horizontal="right" vertical="center" shrinkToFit="1"/>
      <protection locked="0"/>
    </xf>
    <xf numFmtId="164" fontId="9" fillId="0" borderId="6" xfId="0" applyNumberFormat="1" applyFont="1" applyFill="1" applyBorder="1" applyAlignment="1">
      <alignment horizontal="center" vertical="center"/>
    </xf>
    <xf numFmtId="164" fontId="9" fillId="0" borderId="1" xfId="0" applyNumberFormat="1" applyFont="1" applyFill="1" applyBorder="1" applyAlignment="1">
      <alignment horizontal="center" vertical="center"/>
    </xf>
    <xf numFmtId="164" fontId="9" fillId="0" borderId="7" xfId="0" applyNumberFormat="1" applyFont="1" applyFill="1" applyBorder="1" applyAlignment="1">
      <alignment horizontal="center" vertical="center"/>
    </xf>
    <xf numFmtId="164" fontId="9" fillId="0" borderId="8" xfId="0" applyNumberFormat="1" applyFont="1" applyFill="1" applyBorder="1" applyAlignment="1">
      <alignment horizontal="center" vertical="center"/>
    </xf>
    <xf numFmtId="0" fontId="3" fillId="0" borderId="9" xfId="0" applyFont="1" applyFill="1" applyBorder="1" applyAlignment="1">
      <alignment vertical="center"/>
    </xf>
    <xf numFmtId="164" fontId="9" fillId="0" borderId="10" xfId="0" applyNumberFormat="1" applyFont="1" applyFill="1" applyBorder="1" applyAlignment="1">
      <alignment horizontal="center" vertical="center"/>
    </xf>
    <xf numFmtId="164" fontId="9" fillId="0" borderId="11" xfId="0" applyNumberFormat="1" applyFont="1" applyFill="1" applyBorder="1" applyAlignment="1">
      <alignment horizontal="center" vertical="center"/>
    </xf>
    <xf numFmtId="164" fontId="5" fillId="0" borderId="7" xfId="0" applyNumberFormat="1" applyFont="1" applyFill="1" applyBorder="1" applyAlignment="1">
      <alignment horizontal="center" vertical="center"/>
    </xf>
    <xf numFmtId="164" fontId="5" fillId="0" borderId="12" xfId="0" applyNumberFormat="1" applyFont="1" applyFill="1" applyBorder="1" applyAlignment="1">
      <alignment horizontal="center" vertical="center"/>
    </xf>
    <xf numFmtId="164" fontId="5" fillId="0" borderId="13" xfId="0" applyNumberFormat="1" applyFont="1" applyFill="1" applyBorder="1" applyAlignment="1">
      <alignment horizontal="center" vertical="center"/>
    </xf>
    <xf numFmtId="164" fontId="5" fillId="0" borderId="14" xfId="0" applyNumberFormat="1" applyFont="1" applyFill="1" applyBorder="1" applyAlignment="1">
      <alignment horizontal="center" vertical="center"/>
    </xf>
    <xf numFmtId="3" fontId="3" fillId="0" borderId="1" xfId="0" applyNumberFormat="1" applyFont="1" applyFill="1" applyBorder="1" applyAlignment="1" applyProtection="1">
      <alignment vertical="center" shrinkToFit="1"/>
      <protection locked="0"/>
    </xf>
    <xf numFmtId="3" fontId="6" fillId="0" borderId="6" xfId="0" applyNumberFormat="1" applyFont="1" applyFill="1" applyBorder="1" applyAlignment="1" applyProtection="1">
      <alignment horizontal="right" vertical="center" shrinkToFit="1"/>
      <protection locked="0"/>
    </xf>
    <xf numFmtId="3" fontId="6" fillId="0" borderId="1" xfId="0" applyNumberFormat="1" applyFont="1" applyFill="1" applyBorder="1" applyAlignment="1" applyProtection="1">
      <alignment horizontal="right" vertical="center" shrinkToFit="1"/>
      <protection locked="0"/>
    </xf>
    <xf numFmtId="3" fontId="6" fillId="0" borderId="15" xfId="0" applyNumberFormat="1" applyFont="1" applyFill="1" applyBorder="1" applyAlignment="1" applyProtection="1">
      <alignment horizontal="right" vertical="center" shrinkToFit="1"/>
      <protection locked="0"/>
    </xf>
    <xf numFmtId="0" fontId="9" fillId="0" borderId="0" xfId="0" applyFont="1" applyFill="1" applyBorder="1" applyAlignment="1">
      <alignment vertical="center"/>
    </xf>
    <xf numFmtId="0" fontId="11" fillId="0" borderId="9" xfId="0" applyFont="1" applyFill="1" applyBorder="1" applyAlignment="1" applyProtection="1">
      <alignment horizontal="center" vertical="top" wrapText="1"/>
      <protection hidden="1"/>
    </xf>
    <xf numFmtId="0" fontId="13" fillId="0" borderId="9" xfId="0" applyFont="1" applyFill="1" applyBorder="1" applyAlignment="1" applyProtection="1">
      <alignment horizontal="center" vertical="top" wrapText="1"/>
      <protection hidden="1"/>
    </xf>
    <xf numFmtId="0" fontId="11" fillId="0" borderId="9" xfId="0" applyFont="1" applyFill="1" applyBorder="1" applyAlignment="1">
      <alignment horizontal="center" vertical="top" wrapText="1"/>
    </xf>
    <xf numFmtId="0" fontId="2" fillId="0" borderId="0" xfId="3" applyFont="1" applyAlignment="1"/>
    <xf numFmtId="0" fontId="19" fillId="0" borderId="16" xfId="3" applyFont="1" applyFill="1" applyBorder="1" applyAlignment="1" applyProtection="1">
      <alignment horizontal="center" vertical="center"/>
      <protection locked="0" hidden="1"/>
    </xf>
    <xf numFmtId="0" fontId="18" fillId="0" borderId="0" xfId="3" applyFont="1" applyFill="1" applyBorder="1" applyAlignment="1" applyProtection="1">
      <alignment horizontal="left" vertical="center"/>
      <protection hidden="1"/>
    </xf>
    <xf numFmtId="0" fontId="19" fillId="0" borderId="0" xfId="3" applyFont="1">
      <alignment vertical="top"/>
    </xf>
    <xf numFmtId="0" fontId="20" fillId="0" borderId="0" xfId="3" applyFont="1" applyFill="1" applyBorder="1" applyAlignment="1" applyProtection="1">
      <alignment vertical="center"/>
      <protection hidden="1"/>
    </xf>
    <xf numFmtId="0" fontId="20" fillId="0" borderId="0" xfId="3" applyFont="1" applyFill="1" applyBorder="1" applyAlignment="1" applyProtection="1">
      <alignment horizontal="center" vertical="center" wrapText="1"/>
      <protection hidden="1"/>
    </xf>
    <xf numFmtId="0" fontId="19" fillId="0" borderId="0" xfId="3" applyFont="1" applyBorder="1" applyProtection="1">
      <alignment vertical="top"/>
      <protection hidden="1"/>
    </xf>
    <xf numFmtId="0" fontId="19" fillId="0" borderId="0" xfId="3" applyFont="1" applyBorder="1" applyAlignment="1" applyProtection="1">
      <protection hidden="1"/>
    </xf>
    <xf numFmtId="0" fontId="22" fillId="0" borderId="0" xfId="3" applyFont="1" applyBorder="1" applyAlignment="1" applyProtection="1">
      <alignment horizontal="right" vertical="center" wrapText="1"/>
      <protection hidden="1"/>
    </xf>
    <xf numFmtId="0" fontId="22" fillId="0" borderId="0" xfId="3" applyNumberFormat="1" applyFont="1" applyFill="1" applyBorder="1" applyAlignment="1" applyProtection="1">
      <alignment horizontal="right" vertical="center" shrinkToFit="1"/>
      <protection locked="0" hidden="1"/>
    </xf>
    <xf numFmtId="0" fontId="22" fillId="0" borderId="0" xfId="3" applyFont="1" applyFill="1" applyBorder="1" applyAlignment="1" applyProtection="1">
      <alignment horizontal="left" vertical="center"/>
      <protection hidden="1"/>
    </xf>
    <xf numFmtId="0" fontId="19" fillId="0" borderId="0" xfId="3" applyFont="1" applyBorder="1" applyAlignment="1" applyProtection="1">
      <alignment horizontal="left"/>
      <protection hidden="1"/>
    </xf>
    <xf numFmtId="0" fontId="19" fillId="0" borderId="0" xfId="3" applyFont="1" applyBorder="1" applyAlignment="1">
      <alignment horizontal="left" vertical="center"/>
    </xf>
    <xf numFmtId="0" fontId="19" fillId="0" borderId="0" xfId="3" applyFont="1" applyBorder="1" applyAlignment="1" applyProtection="1">
      <alignment vertical="top"/>
      <protection hidden="1"/>
    </xf>
    <xf numFmtId="0" fontId="19" fillId="0" borderId="0" xfId="3" applyFont="1" applyBorder="1" applyAlignment="1" applyProtection="1">
      <alignment horizontal="right"/>
      <protection hidden="1"/>
    </xf>
    <xf numFmtId="0" fontId="18" fillId="0" borderId="0" xfId="3" applyFont="1" applyFill="1" applyBorder="1" applyAlignment="1" applyProtection="1">
      <alignment horizontal="right" vertical="center"/>
      <protection locked="0" hidden="1"/>
    </xf>
    <xf numFmtId="0" fontId="20" fillId="0" borderId="0" xfId="3" applyFont="1" applyBorder="1" applyProtection="1">
      <alignment vertical="top"/>
      <protection hidden="1"/>
    </xf>
    <xf numFmtId="0" fontId="18" fillId="0" borderId="0" xfId="3" applyFont="1" applyBorder="1" applyAlignment="1" applyProtection="1">
      <alignment vertical="top"/>
      <protection hidden="1"/>
    </xf>
    <xf numFmtId="0" fontId="19" fillId="0" borderId="0" xfId="3" applyFont="1" applyFill="1" applyBorder="1" applyProtection="1">
      <alignment vertical="top"/>
      <protection hidden="1"/>
    </xf>
    <xf numFmtId="0" fontId="19" fillId="0" borderId="0" xfId="3" applyFont="1" applyBorder="1" applyAlignment="1" applyProtection="1">
      <alignment horizontal="center" vertical="center"/>
      <protection locked="0" hidden="1"/>
    </xf>
    <xf numFmtId="0" fontId="19" fillId="0" borderId="0" xfId="3" applyFont="1" applyBorder="1" applyAlignment="1" applyProtection="1">
      <alignment wrapText="1"/>
      <protection hidden="1"/>
    </xf>
    <xf numFmtId="0" fontId="19" fillId="0" borderId="0" xfId="3" applyFont="1" applyBorder="1" applyAlignment="1" applyProtection="1">
      <alignment horizontal="right" vertical="top"/>
      <protection hidden="1"/>
    </xf>
    <xf numFmtId="0" fontId="19" fillId="0" borderId="0" xfId="3" applyFont="1" applyBorder="1" applyAlignment="1" applyProtection="1">
      <alignment horizontal="center" vertical="top"/>
      <protection hidden="1"/>
    </xf>
    <xf numFmtId="0" fontId="19" fillId="0" borderId="0" xfId="3" applyFont="1" applyBorder="1" applyAlignment="1" applyProtection="1">
      <alignment horizontal="center"/>
      <protection hidden="1"/>
    </xf>
    <xf numFmtId="0" fontId="19" fillId="0" borderId="0" xfId="3" applyFont="1" applyBorder="1" applyAlignment="1" applyProtection="1">
      <alignment horizontal="left" vertical="top"/>
      <protection hidden="1"/>
    </xf>
    <xf numFmtId="0" fontId="19" fillId="0" borderId="17" xfId="3" applyFont="1" applyBorder="1" applyProtection="1">
      <alignment vertical="top"/>
      <protection hidden="1"/>
    </xf>
    <xf numFmtId="0" fontId="19" fillId="0" borderId="0" xfId="3" applyFont="1" applyBorder="1" applyAlignment="1" applyProtection="1">
      <alignment vertical="center"/>
      <protection hidden="1"/>
    </xf>
    <xf numFmtId="0" fontId="19" fillId="0" borderId="18" xfId="3" applyFont="1" applyBorder="1" applyProtection="1">
      <alignment vertical="top"/>
      <protection hidden="1"/>
    </xf>
    <xf numFmtId="0" fontId="19" fillId="0" borderId="18" xfId="3" applyFont="1" applyBorder="1">
      <alignment vertical="top"/>
    </xf>
    <xf numFmtId="0" fontId="25" fillId="0" borderId="0" xfId="3" applyFont="1">
      <alignment vertical="top"/>
    </xf>
    <xf numFmtId="0" fontId="26" fillId="0" borderId="0" xfId="3" applyFont="1" applyAlignment="1"/>
    <xf numFmtId="0" fontId="3" fillId="0" borderId="0" xfId="0" applyFont="1" applyFill="1" applyBorder="1" applyAlignment="1">
      <alignment horizontal="right"/>
    </xf>
    <xf numFmtId="0" fontId="13" fillId="0" borderId="9" xfId="0" applyFont="1" applyFill="1" applyBorder="1" applyAlignment="1" applyProtection="1">
      <alignment vertical="top" wrapText="1"/>
      <protection hidden="1"/>
    </xf>
    <xf numFmtId="0" fontId="19" fillId="0" borderId="0" xfId="3" applyFont="1" applyFill="1" applyBorder="1" applyAlignment="1"/>
    <xf numFmtId="49" fontId="18" fillId="0" borderId="0" xfId="3" applyNumberFormat="1" applyFont="1" applyFill="1" applyBorder="1" applyAlignment="1" applyProtection="1">
      <alignment horizontal="center" vertical="center"/>
      <protection locked="0" hidden="1"/>
    </xf>
    <xf numFmtId="0" fontId="10" fillId="0" borderId="9" xfId="0" applyFont="1" applyFill="1" applyBorder="1" applyAlignment="1" applyProtection="1">
      <alignment horizontal="center" vertical="top" wrapText="1"/>
      <protection hidden="1"/>
    </xf>
    <xf numFmtId="0" fontId="19" fillId="0" borderId="0" xfId="4" applyFont="1" applyBorder="1" applyAlignment="1" applyProtection="1">
      <protection hidden="1"/>
    </xf>
    <xf numFmtId="0" fontId="19" fillId="0" borderId="0" xfId="2" applyFont="1" applyBorder="1" applyAlignment="1" applyProtection="1">
      <alignment horizontal="left" vertical="center"/>
      <protection hidden="1"/>
    </xf>
    <xf numFmtId="0" fontId="19" fillId="0" borderId="0" xfId="6" applyFont="1" applyBorder="1" applyAlignment="1" applyProtection="1">
      <alignment vertical="center"/>
      <protection hidden="1"/>
    </xf>
    <xf numFmtId="0" fontId="12" fillId="0" borderId="0" xfId="0" applyFont="1" applyFill="1" applyBorder="1" applyAlignment="1" applyProtection="1">
      <alignment vertical="center"/>
      <protection hidden="1"/>
    </xf>
    <xf numFmtId="0" fontId="19" fillId="0" borderId="0" xfId="3" applyFont="1" applyBorder="1" applyAlignment="1" applyProtection="1">
      <alignment horizontal="right" wrapText="1"/>
      <protection hidden="1"/>
    </xf>
    <xf numFmtId="0" fontId="19" fillId="0" borderId="0" xfId="3" applyFont="1" applyFill="1" applyBorder="1" applyAlignment="1" applyProtection="1">
      <alignment horizontal="center" vertical="top"/>
      <protection hidden="1"/>
    </xf>
    <xf numFmtId="0" fontId="19" fillId="0" borderId="0" xfId="3" applyFont="1" applyFill="1" applyBorder="1" applyAlignment="1" applyProtection="1">
      <alignment horizontal="center"/>
      <protection hidden="1"/>
    </xf>
    <xf numFmtId="0" fontId="19" fillId="0" borderId="16" xfId="3" applyFont="1" applyBorder="1" applyAlignment="1" applyProtection="1">
      <alignment horizontal="right" wrapText="1"/>
      <protection hidden="1"/>
    </xf>
    <xf numFmtId="14" fontId="18" fillId="0" borderId="19" xfId="3" applyNumberFormat="1" applyFont="1" applyFill="1" applyBorder="1" applyAlignment="1" applyProtection="1">
      <alignment horizontal="center" vertical="center"/>
      <protection locked="0" hidden="1"/>
    </xf>
    <xf numFmtId="1" fontId="18" fillId="0" borderId="20" xfId="3" applyNumberFormat="1" applyFont="1" applyFill="1" applyBorder="1" applyAlignment="1" applyProtection="1">
      <alignment horizontal="center" vertical="center"/>
      <protection locked="0" hidden="1"/>
    </xf>
    <xf numFmtId="3" fontId="18" fillId="0" borderId="20" xfId="3" applyNumberFormat="1" applyFont="1" applyFill="1" applyBorder="1" applyAlignment="1" applyProtection="1">
      <alignment horizontal="right" vertical="center"/>
      <protection locked="0" hidden="1"/>
    </xf>
    <xf numFmtId="49" fontId="18" fillId="0" borderId="20" xfId="3" applyNumberFormat="1" applyFont="1" applyFill="1" applyBorder="1" applyAlignment="1" applyProtection="1">
      <alignment horizontal="right" vertical="center"/>
      <protection locked="0" hidden="1"/>
    </xf>
    <xf numFmtId="0" fontId="18" fillId="0" borderId="20" xfId="3" applyFont="1" applyFill="1" applyBorder="1" applyAlignment="1" applyProtection="1">
      <alignment horizontal="center" vertical="center"/>
      <protection locked="0" hidden="1"/>
    </xf>
    <xf numFmtId="0" fontId="19" fillId="0" borderId="0" xfId="3" applyFont="1" applyFill="1" applyBorder="1" applyAlignment="1" applyProtection="1">
      <alignment horizontal="right"/>
      <protection hidden="1"/>
    </xf>
    <xf numFmtId="0" fontId="19" fillId="0" borderId="0" xfId="3" applyFont="1" applyFill="1" applyBorder="1" applyAlignment="1" applyProtection="1">
      <alignment vertical="top"/>
      <protection hidden="1"/>
    </xf>
    <xf numFmtId="0" fontId="19" fillId="0" borderId="0" xfId="3" applyFont="1" applyFill="1" applyBorder="1" applyAlignment="1" applyProtection="1">
      <alignment vertical="top" wrapText="1"/>
      <protection hidden="1"/>
    </xf>
    <xf numFmtId="0" fontId="19" fillId="0" borderId="0" xfId="3" applyFont="1" applyFill="1" applyBorder="1" applyAlignment="1" applyProtection="1">
      <alignment wrapText="1"/>
      <protection hidden="1"/>
    </xf>
    <xf numFmtId="0" fontId="19" fillId="0" borderId="0" xfId="3" applyFont="1" applyFill="1" applyBorder="1" applyAlignment="1" applyProtection="1">
      <alignment horizontal="right" vertical="top"/>
      <protection hidden="1"/>
    </xf>
    <xf numFmtId="0" fontId="11" fillId="0" borderId="21" xfId="3" applyFont="1" applyBorder="1" applyAlignment="1"/>
    <xf numFmtId="0" fontId="2" fillId="0" borderId="17" xfId="3" applyFont="1" applyBorder="1" applyAlignment="1"/>
    <xf numFmtId="0" fontId="2" fillId="0" borderId="22" xfId="3" applyFont="1" applyBorder="1" applyAlignment="1"/>
    <xf numFmtId="0" fontId="20" fillId="0" borderId="23" xfId="3" applyFont="1" applyFill="1" applyBorder="1" applyAlignment="1" applyProtection="1">
      <alignment horizontal="left" vertical="center" wrapText="1"/>
      <protection hidden="1"/>
    </xf>
    <xf numFmtId="0" fontId="20" fillId="0" borderId="16" xfId="3" applyFont="1" applyFill="1" applyBorder="1" applyAlignment="1" applyProtection="1">
      <alignment vertical="center"/>
      <protection hidden="1"/>
    </xf>
    <xf numFmtId="0" fontId="19" fillId="0" borderId="23" xfId="3" applyFont="1" applyBorder="1" applyAlignment="1" applyProtection="1">
      <alignment horizontal="left" vertical="center" wrapText="1"/>
      <protection hidden="1"/>
    </xf>
    <xf numFmtId="0" fontId="19" fillId="0" borderId="16" xfId="3" applyFont="1" applyBorder="1" applyProtection="1">
      <alignment vertical="top"/>
      <protection hidden="1"/>
    </xf>
    <xf numFmtId="0" fontId="22" fillId="0" borderId="0" xfId="3" applyFont="1" applyBorder="1" applyAlignment="1" applyProtection="1">
      <alignment horizontal="right"/>
      <protection hidden="1"/>
    </xf>
    <xf numFmtId="0" fontId="19" fillId="0" borderId="23" xfId="3" applyFont="1" applyFill="1" applyBorder="1" applyAlignment="1" applyProtection="1">
      <protection hidden="1"/>
    </xf>
    <xf numFmtId="0" fontId="19" fillId="0" borderId="23" xfId="3" applyFont="1" applyBorder="1" applyAlignment="1" applyProtection="1">
      <alignment wrapText="1"/>
      <protection hidden="1"/>
    </xf>
    <xf numFmtId="0" fontId="19" fillId="0" borderId="16" xfId="3" applyFont="1" applyBorder="1" applyAlignment="1" applyProtection="1">
      <alignment horizontal="right"/>
      <protection hidden="1"/>
    </xf>
    <xf numFmtId="0" fontId="19" fillId="0" borderId="23" xfId="3" applyFont="1" applyBorder="1" applyProtection="1">
      <alignment vertical="top"/>
      <protection hidden="1"/>
    </xf>
    <xf numFmtId="0" fontId="19" fillId="0" borderId="23" xfId="3" applyFont="1" applyBorder="1" applyAlignment="1">
      <alignment horizontal="left" vertical="center"/>
    </xf>
    <xf numFmtId="0" fontId="18" fillId="0" borderId="23" xfId="3" applyFont="1" applyFill="1" applyBorder="1" applyAlignment="1" applyProtection="1">
      <alignment horizontal="right" vertical="center"/>
      <protection locked="0" hidden="1"/>
    </xf>
    <xf numFmtId="0" fontId="19" fillId="0" borderId="0" xfId="3" applyFont="1" applyBorder="1" applyAlignment="1" applyProtection="1">
      <alignment horizontal="right" vertical="center"/>
      <protection hidden="1"/>
    </xf>
    <xf numFmtId="0" fontId="19" fillId="0" borderId="23" xfId="3" applyFont="1" applyBorder="1" applyAlignment="1" applyProtection="1">
      <alignment vertical="top"/>
      <protection hidden="1"/>
    </xf>
    <xf numFmtId="0" fontId="19" fillId="0" borderId="0" xfId="3" applyFont="1" applyBorder="1">
      <alignment vertical="top"/>
    </xf>
    <xf numFmtId="0" fontId="20" fillId="0" borderId="0" xfId="3" applyFont="1" applyBorder="1" applyAlignment="1" applyProtection="1">
      <protection hidden="1"/>
    </xf>
    <xf numFmtId="0" fontId="19" fillId="0" borderId="23" xfId="3" applyFont="1" applyBorder="1" applyAlignment="1" applyProtection="1">
      <alignment horizontal="left" vertical="top" wrapText="1"/>
      <protection hidden="1"/>
    </xf>
    <xf numFmtId="0" fontId="19" fillId="0" borderId="16" xfId="3" applyFont="1" applyBorder="1">
      <alignment vertical="top"/>
    </xf>
    <xf numFmtId="0" fontId="19" fillId="0" borderId="16" xfId="3" applyFont="1" applyFill="1" applyBorder="1" applyAlignment="1" applyProtection="1">
      <alignment horizontal="right"/>
      <protection hidden="1"/>
    </xf>
    <xf numFmtId="0" fontId="19" fillId="0" borderId="23" xfId="3" applyFont="1" applyFill="1" applyBorder="1" applyAlignment="1" applyProtection="1">
      <alignment horizontal="left" vertical="top" indent="2"/>
      <protection hidden="1"/>
    </xf>
    <xf numFmtId="0" fontId="19" fillId="0" borderId="23" xfId="3" applyFont="1" applyFill="1" applyBorder="1" applyAlignment="1" applyProtection="1">
      <alignment horizontal="left" vertical="top" wrapText="1" indent="2"/>
      <protection hidden="1"/>
    </xf>
    <xf numFmtId="0" fontId="19" fillId="0" borderId="16" xfId="3" applyFont="1" applyFill="1" applyBorder="1" applyAlignment="1" applyProtection="1">
      <alignment horizontal="right" vertical="top"/>
      <protection hidden="1"/>
    </xf>
    <xf numFmtId="0" fontId="19" fillId="0" borderId="23" xfId="3" applyFont="1" applyFill="1" applyBorder="1" applyProtection="1">
      <alignment vertical="top"/>
      <protection hidden="1"/>
    </xf>
    <xf numFmtId="0" fontId="18" fillId="0" borderId="16" xfId="3" applyFont="1" applyFill="1" applyBorder="1" applyAlignment="1" applyProtection="1">
      <alignment horizontal="right" vertical="center"/>
      <protection locked="0" hidden="1"/>
    </xf>
    <xf numFmtId="49" fontId="18" fillId="0" borderId="23" xfId="3" applyNumberFormat="1" applyFont="1" applyFill="1" applyBorder="1" applyAlignment="1" applyProtection="1">
      <alignment horizontal="center" vertical="center"/>
      <protection locked="0" hidden="1"/>
    </xf>
    <xf numFmtId="0" fontId="19" fillId="0" borderId="16" xfId="3" applyFont="1" applyBorder="1" applyAlignment="1" applyProtection="1">
      <alignment horizontal="right" vertical="top"/>
      <protection hidden="1"/>
    </xf>
    <xf numFmtId="0" fontId="19" fillId="0" borderId="16" xfId="3" applyFont="1" applyBorder="1" applyAlignment="1" applyProtection="1">
      <alignment horizontal="left" vertical="top"/>
      <protection hidden="1"/>
    </xf>
    <xf numFmtId="0" fontId="19" fillId="0" borderId="23" xfId="3" applyFont="1" applyBorder="1" applyAlignment="1" applyProtection="1">
      <alignment horizontal="left"/>
      <protection hidden="1"/>
    </xf>
    <xf numFmtId="0" fontId="19" fillId="0" borderId="22" xfId="3" applyFont="1" applyBorder="1" applyProtection="1">
      <alignment vertical="top"/>
      <protection hidden="1"/>
    </xf>
    <xf numFmtId="0" fontId="19" fillId="0" borderId="16" xfId="3" applyFont="1" applyBorder="1" applyAlignment="1" applyProtection="1">
      <alignment horizontal="left"/>
      <protection hidden="1"/>
    </xf>
    <xf numFmtId="0" fontId="19" fillId="0" borderId="23" xfId="3" applyFont="1" applyFill="1" applyBorder="1" applyAlignment="1" applyProtection="1">
      <alignment vertical="center"/>
      <protection hidden="1"/>
    </xf>
    <xf numFmtId="0" fontId="19" fillId="0" borderId="23" xfId="6" applyFont="1" applyFill="1" applyBorder="1" applyAlignment="1" applyProtection="1">
      <alignment vertical="center"/>
      <protection hidden="1"/>
    </xf>
    <xf numFmtId="0" fontId="19" fillId="0" borderId="23" xfId="2" applyFont="1" applyBorder="1" applyAlignment="1" applyProtection="1">
      <alignment horizontal="left" vertical="center"/>
      <protection hidden="1"/>
    </xf>
    <xf numFmtId="0" fontId="18" fillId="0" borderId="16" xfId="3" applyFont="1" applyBorder="1" applyAlignment="1" applyProtection="1">
      <alignment vertical="center"/>
      <protection hidden="1"/>
    </xf>
    <xf numFmtId="0" fontId="19" fillId="0" borderId="24" xfId="3" applyFont="1" applyBorder="1" applyProtection="1">
      <alignment vertical="top"/>
      <protection hidden="1"/>
    </xf>
    <xf numFmtId="0" fontId="19" fillId="0" borderId="25" xfId="3" applyFont="1" applyFill="1" applyBorder="1" applyAlignment="1" applyProtection="1">
      <alignment horizontal="right" vertical="top" wrapText="1"/>
      <protection hidden="1"/>
    </xf>
    <xf numFmtId="0" fontId="19" fillId="0" borderId="9" xfId="3" applyFont="1" applyFill="1" applyBorder="1" applyAlignment="1" applyProtection="1">
      <alignment horizontal="right" vertical="top" wrapText="1"/>
      <protection hidden="1"/>
    </xf>
    <xf numFmtId="0" fontId="19" fillId="0" borderId="9" xfId="3" applyFont="1" applyFill="1" applyBorder="1" applyProtection="1">
      <alignment vertical="top"/>
      <protection hidden="1"/>
    </xf>
    <xf numFmtId="0" fontId="19" fillId="0" borderId="26" xfId="3" applyFont="1" applyFill="1" applyBorder="1" applyProtection="1">
      <alignment vertical="top"/>
      <protection hidden="1"/>
    </xf>
    <xf numFmtId="0" fontId="0" fillId="0" borderId="0" xfId="0" applyFill="1" applyBorder="1"/>
    <xf numFmtId="0" fontId="0" fillId="0" borderId="0" xfId="0" applyFill="1"/>
    <xf numFmtId="0" fontId="0" fillId="0" borderId="9" xfId="0" applyFill="1" applyBorder="1" applyAlignment="1" applyProtection="1">
      <alignment horizontal="center" vertical="top" wrapText="1"/>
      <protection hidden="1"/>
    </xf>
    <xf numFmtId="3" fontId="3" fillId="0" borderId="27" xfId="0" applyNumberFormat="1" applyFont="1" applyFill="1" applyBorder="1" applyAlignment="1" applyProtection="1">
      <alignment horizontal="right" vertical="center" shrinkToFit="1"/>
      <protection hidden="1"/>
    </xf>
    <xf numFmtId="3" fontId="3" fillId="0" borderId="28" xfId="0" applyNumberFormat="1" applyFont="1" applyFill="1" applyBorder="1" applyAlignment="1" applyProtection="1">
      <alignment horizontal="right" vertical="center" shrinkToFit="1"/>
      <protection hidden="1"/>
    </xf>
    <xf numFmtId="3" fontId="3" fillId="0" borderId="29" xfId="0" applyNumberFormat="1" applyFont="1" applyFill="1" applyBorder="1" applyAlignment="1" applyProtection="1">
      <alignment horizontal="right" vertical="center" shrinkToFit="1"/>
      <protection hidden="1"/>
    </xf>
    <xf numFmtId="3" fontId="3" fillId="0" borderId="30" xfId="0" applyNumberFormat="1" applyFont="1" applyFill="1" applyBorder="1" applyAlignment="1" applyProtection="1">
      <alignment horizontal="right" vertical="center" shrinkToFit="1"/>
      <protection hidden="1"/>
    </xf>
    <xf numFmtId="3" fontId="3" fillId="0" borderId="2" xfId="0" applyNumberFormat="1" applyFont="1" applyFill="1" applyBorder="1" applyAlignment="1" applyProtection="1">
      <alignment horizontal="right" vertical="center" shrinkToFit="1"/>
      <protection hidden="1"/>
    </xf>
    <xf numFmtId="3" fontId="3" fillId="0" borderId="3" xfId="0" applyNumberFormat="1" applyFont="1" applyFill="1" applyBorder="1" applyAlignment="1" applyProtection="1">
      <alignment horizontal="right" vertical="center" shrinkToFit="1"/>
      <protection hidden="1"/>
    </xf>
    <xf numFmtId="3" fontId="3" fillId="0" borderId="31" xfId="0" applyNumberFormat="1" applyFont="1" applyFill="1" applyBorder="1" applyAlignment="1" applyProtection="1">
      <alignment horizontal="right" vertical="center" shrinkToFit="1"/>
      <protection hidden="1"/>
    </xf>
    <xf numFmtId="0" fontId="9" fillId="0" borderId="19" xfId="0" applyFont="1" applyFill="1" applyBorder="1" applyAlignment="1" applyProtection="1">
      <alignment horizontal="center" vertical="center" wrapText="1"/>
      <protection hidden="1"/>
    </xf>
    <xf numFmtId="0" fontId="9" fillId="0" borderId="19" xfId="0" applyFont="1" applyFill="1" applyBorder="1" applyAlignment="1" applyProtection="1">
      <alignment horizontal="center" vertical="center"/>
      <protection hidden="1"/>
    </xf>
    <xf numFmtId="3" fontId="3" fillId="0" borderId="30" xfId="0" applyNumberFormat="1" applyFont="1" applyFill="1" applyBorder="1" applyAlignment="1">
      <alignment horizontal="right" vertical="center" shrinkToFit="1"/>
    </xf>
    <xf numFmtId="0" fontId="13" fillId="0" borderId="0" xfId="0" applyFont="1" applyFill="1" applyBorder="1" applyAlignment="1" applyProtection="1">
      <alignment vertical="center"/>
      <protection hidden="1"/>
    </xf>
    <xf numFmtId="0" fontId="13" fillId="0" borderId="0" xfId="0" applyFont="1" applyFill="1" applyAlignment="1">
      <alignment vertical="center"/>
    </xf>
    <xf numFmtId="0" fontId="13" fillId="0" borderId="0" xfId="0" applyFont="1" applyFill="1" applyBorder="1" applyAlignment="1">
      <alignment vertical="center"/>
    </xf>
    <xf numFmtId="0" fontId="13" fillId="0" borderId="0" xfId="0" applyFont="1" applyFill="1"/>
    <xf numFmtId="0" fontId="13" fillId="0" borderId="0" xfId="0" applyFont="1" applyFill="1" applyBorder="1" applyAlignment="1">
      <alignment horizontal="center" vertical="top" wrapText="1"/>
    </xf>
    <xf numFmtId="0" fontId="13" fillId="0" borderId="9" xfId="0" applyFont="1" applyFill="1" applyBorder="1" applyAlignment="1">
      <alignment horizontal="center" vertical="top" wrapText="1"/>
    </xf>
    <xf numFmtId="0" fontId="13" fillId="0" borderId="9" xfId="0" applyFont="1" applyFill="1" applyBorder="1" applyAlignment="1">
      <alignment horizontal="center" wrapText="1"/>
    </xf>
    <xf numFmtId="3" fontId="3" fillId="0" borderId="1" xfId="0" applyNumberFormat="1" applyFont="1" applyFill="1" applyBorder="1" applyAlignment="1" applyProtection="1">
      <alignment vertical="center" shrinkToFit="1"/>
    </xf>
    <xf numFmtId="3" fontId="3" fillId="0" borderId="1" xfId="0" applyNumberFormat="1" applyFont="1" applyFill="1" applyBorder="1" applyAlignment="1" applyProtection="1">
      <alignment vertical="center" shrinkToFit="1"/>
      <protection hidden="1"/>
    </xf>
    <xf numFmtId="3" fontId="3" fillId="0" borderId="7" xfId="0" applyNumberFormat="1" applyFont="1" applyFill="1" applyBorder="1" applyAlignment="1" applyProtection="1">
      <alignment vertical="center" shrinkToFit="1"/>
      <protection hidden="1"/>
    </xf>
    <xf numFmtId="0" fontId="9" fillId="0" borderId="0" xfId="0" applyFont="1" applyFill="1" applyAlignment="1">
      <alignment vertical="center"/>
    </xf>
    <xf numFmtId="164" fontId="9" fillId="0" borderId="32" xfId="0" applyNumberFormat="1" applyFont="1" applyFill="1" applyBorder="1" applyAlignment="1">
      <alignment horizontal="center" vertical="center"/>
    </xf>
    <xf numFmtId="3" fontId="3" fillId="0" borderId="12" xfId="0" applyNumberFormat="1" applyFont="1" applyFill="1" applyBorder="1" applyAlignment="1" applyProtection="1">
      <alignment vertical="center" shrinkToFit="1"/>
      <protection hidden="1"/>
    </xf>
    <xf numFmtId="0" fontId="5" fillId="0" borderId="19" xfId="0" applyFont="1" applyFill="1" applyBorder="1" applyAlignment="1">
      <alignment horizontal="center" vertical="center" wrapText="1"/>
    </xf>
    <xf numFmtId="0" fontId="9" fillId="0" borderId="19" xfId="0" applyFont="1" applyFill="1" applyBorder="1" applyAlignment="1">
      <alignment horizontal="center" vertical="center" wrapText="1"/>
    </xf>
    <xf numFmtId="0" fontId="9" fillId="0" borderId="19" xfId="0" applyFont="1" applyFill="1" applyBorder="1" applyAlignment="1">
      <alignment horizontal="center" vertical="center"/>
    </xf>
    <xf numFmtId="49" fontId="9" fillId="0" borderId="19" xfId="0" applyNumberFormat="1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wrapText="1"/>
    </xf>
    <xf numFmtId="3" fontId="6" fillId="0" borderId="6" xfId="0" applyNumberFormat="1" applyFont="1" applyFill="1" applyBorder="1" applyAlignment="1" applyProtection="1">
      <alignment horizontal="right" vertical="center" shrinkToFit="1"/>
      <protection hidden="1"/>
    </xf>
    <xf numFmtId="3" fontId="6" fillId="0" borderId="1" xfId="0" applyNumberFormat="1" applyFont="1" applyFill="1" applyBorder="1" applyAlignment="1" applyProtection="1">
      <alignment horizontal="right" vertical="center" shrinkToFit="1"/>
      <protection hidden="1"/>
    </xf>
    <xf numFmtId="3" fontId="6" fillId="0" borderId="33" xfId="0" applyNumberFormat="1" applyFont="1" applyFill="1" applyBorder="1" applyAlignment="1" applyProtection="1">
      <alignment horizontal="right" vertical="center" shrinkToFit="1"/>
      <protection hidden="1"/>
    </xf>
    <xf numFmtId="3" fontId="6" fillId="0" borderId="15" xfId="0" applyNumberFormat="1" applyFont="1" applyFill="1" applyBorder="1" applyAlignment="1" applyProtection="1">
      <alignment horizontal="right" vertical="center" shrinkToFit="1"/>
      <protection hidden="1"/>
    </xf>
    <xf numFmtId="3" fontId="6" fillId="0" borderId="7" xfId="0" applyNumberFormat="1" applyFont="1" applyFill="1" applyBorder="1" applyAlignment="1" applyProtection="1">
      <alignment horizontal="right" vertical="center" shrinkToFit="1"/>
      <protection hidden="1"/>
    </xf>
    <xf numFmtId="49" fontId="9" fillId="0" borderId="19" xfId="0" applyNumberFormat="1" applyFont="1" applyFill="1" applyBorder="1" applyAlignment="1">
      <alignment horizontal="center" vertical="center"/>
    </xf>
    <xf numFmtId="49" fontId="9" fillId="0" borderId="19" xfId="0" applyNumberFormat="1" applyFont="1" applyFill="1" applyBorder="1" applyAlignment="1" applyProtection="1">
      <alignment horizontal="center" vertical="center"/>
      <protection hidden="1"/>
    </xf>
    <xf numFmtId="4" fontId="3" fillId="0" borderId="3" xfId="0" applyNumberFormat="1" applyFont="1" applyFill="1" applyBorder="1" applyAlignment="1" applyProtection="1">
      <alignment horizontal="right" vertical="center" shrinkToFit="1"/>
      <protection locked="0"/>
    </xf>
    <xf numFmtId="4" fontId="0" fillId="0" borderId="0" xfId="0" applyNumberFormat="1" applyFill="1"/>
    <xf numFmtId="0" fontId="6" fillId="0" borderId="0" xfId="7" applyFont="1" applyFill="1" applyAlignment="1"/>
    <xf numFmtId="0" fontId="28" fillId="0" borderId="0" xfId="3" applyFont="1" applyFill="1" applyBorder="1" applyAlignment="1">
      <alignment vertical="top" wrapText="1"/>
    </xf>
    <xf numFmtId="0" fontId="5" fillId="0" borderId="0" xfId="7" applyFont="1" applyFill="1" applyAlignment="1"/>
    <xf numFmtId="0" fontId="18" fillId="0" borderId="0" xfId="7" applyFont="1" applyFill="1" applyAlignment="1"/>
    <xf numFmtId="0" fontId="19" fillId="0" borderId="0" xfId="3" applyFont="1" applyFill="1" applyAlignment="1"/>
    <xf numFmtId="0" fontId="6" fillId="0" borderId="0" xfId="3" applyFont="1" applyFill="1" applyAlignment="1"/>
    <xf numFmtId="0" fontId="6" fillId="0" borderId="0" xfId="3" applyFont="1" applyAlignment="1"/>
    <xf numFmtId="4" fontId="3" fillId="0" borderId="1" xfId="0" applyNumberFormat="1" applyFont="1" applyFill="1" applyBorder="1" applyAlignment="1" applyProtection="1">
      <alignment vertical="center" shrinkToFit="1"/>
      <protection locked="0"/>
    </xf>
    <xf numFmtId="4" fontId="13" fillId="0" borderId="0" xfId="0" applyNumberFormat="1" applyFont="1" applyFill="1"/>
    <xf numFmtId="0" fontId="9" fillId="0" borderId="19" xfId="0" applyFont="1" applyFill="1" applyBorder="1" applyAlignment="1" applyProtection="1">
      <alignment horizontal="center" vertical="center" wrapText="1"/>
      <protection hidden="1"/>
    </xf>
    <xf numFmtId="0" fontId="2" fillId="0" borderId="0" xfId="0" applyFont="1" applyFill="1"/>
    <xf numFmtId="3" fontId="3" fillId="0" borderId="0" xfId="7" applyNumberFormat="1" applyFont="1"/>
    <xf numFmtId="0" fontId="2" fillId="0" borderId="0" xfId="0" applyFont="1" applyFill="1" applyBorder="1"/>
    <xf numFmtId="0" fontId="2" fillId="0" borderId="0" xfId="0" applyFont="1" applyFill="1" applyAlignment="1">
      <alignment vertical="center"/>
    </xf>
    <xf numFmtId="0" fontId="2" fillId="0" borderId="9" xfId="0" applyFont="1" applyFill="1" applyBorder="1" applyAlignment="1" applyProtection="1">
      <alignment vertical="top" wrapText="1"/>
      <protection hidden="1"/>
    </xf>
    <xf numFmtId="0" fontId="23" fillId="0" borderId="16" xfId="3" applyFont="1" applyBorder="1" applyAlignment="1" applyProtection="1">
      <alignment horizontal="right" vertical="center" wrapText="1"/>
      <protection hidden="1"/>
    </xf>
    <xf numFmtId="0" fontId="23" fillId="0" borderId="23" xfId="3" applyFont="1" applyBorder="1" applyAlignment="1" applyProtection="1">
      <alignment horizontal="right" wrapText="1"/>
      <protection hidden="1"/>
    </xf>
    <xf numFmtId="49" fontId="18" fillId="0" borderId="25" xfId="3" applyNumberFormat="1" applyFont="1" applyFill="1" applyBorder="1" applyAlignment="1" applyProtection="1">
      <alignment horizontal="center" vertical="center"/>
      <protection locked="0" hidden="1"/>
    </xf>
    <xf numFmtId="49" fontId="18" fillId="0" borderId="26" xfId="3" applyNumberFormat="1" applyFont="1" applyFill="1" applyBorder="1" applyAlignment="1" applyProtection="1">
      <alignment horizontal="center" vertical="center"/>
      <protection locked="0" hidden="1"/>
    </xf>
    <xf numFmtId="0" fontId="18" fillId="0" borderId="16" xfId="3" applyFont="1" applyFill="1" applyBorder="1" applyAlignment="1" applyProtection="1">
      <alignment horizontal="left" vertical="center" wrapText="1"/>
      <protection hidden="1"/>
    </xf>
    <xf numFmtId="0" fontId="18" fillId="0" borderId="0" xfId="3" applyFont="1" applyFill="1" applyBorder="1" applyAlignment="1" applyProtection="1">
      <alignment horizontal="left" vertical="center" wrapText="1"/>
      <protection hidden="1"/>
    </xf>
    <xf numFmtId="0" fontId="18" fillId="0" borderId="23" xfId="3" applyFont="1" applyFill="1" applyBorder="1" applyAlignment="1" applyProtection="1">
      <alignment horizontal="left" vertical="center" wrapText="1"/>
      <protection hidden="1"/>
    </xf>
    <xf numFmtId="0" fontId="21" fillId="0" borderId="16" xfId="3" applyFont="1" applyBorder="1" applyAlignment="1" applyProtection="1">
      <alignment horizontal="center" vertical="center" wrapText="1"/>
      <protection hidden="1"/>
    </xf>
    <xf numFmtId="0" fontId="21" fillId="0" borderId="0" xfId="3" applyFont="1" applyBorder="1" applyAlignment="1" applyProtection="1">
      <alignment horizontal="center" vertical="center" wrapText="1"/>
      <protection hidden="1"/>
    </xf>
    <xf numFmtId="0" fontId="21" fillId="0" borderId="23" xfId="3" applyFont="1" applyBorder="1" applyAlignment="1" applyProtection="1">
      <alignment horizontal="center" vertical="center" wrapText="1"/>
      <protection hidden="1"/>
    </xf>
    <xf numFmtId="0" fontId="19" fillId="0" borderId="16" xfId="3" applyFont="1" applyBorder="1" applyAlignment="1" applyProtection="1">
      <alignment horizontal="right" vertical="center"/>
      <protection hidden="1"/>
    </xf>
    <xf numFmtId="0" fontId="19" fillId="0" borderId="23" xfId="3" applyFont="1" applyBorder="1" applyAlignment="1" applyProtection="1">
      <alignment horizontal="right"/>
      <protection hidden="1"/>
    </xf>
    <xf numFmtId="0" fontId="18" fillId="0" borderId="25" xfId="3" applyFont="1" applyFill="1" applyBorder="1" applyAlignment="1" applyProtection="1">
      <alignment horizontal="left" vertical="center"/>
      <protection locked="0" hidden="1"/>
    </xf>
    <xf numFmtId="0" fontId="19" fillId="0" borderId="9" xfId="3" applyFont="1" applyFill="1" applyBorder="1" applyAlignment="1">
      <alignment horizontal="left" vertical="center"/>
    </xf>
    <xf numFmtId="0" fontId="19" fillId="0" borderId="26" xfId="3" applyFont="1" applyFill="1" applyBorder="1" applyAlignment="1">
      <alignment horizontal="left" vertical="center"/>
    </xf>
    <xf numFmtId="0" fontId="24" fillId="0" borderId="16" xfId="3" applyFont="1" applyBorder="1" applyAlignment="1" applyProtection="1">
      <alignment horizontal="left" vertical="center"/>
      <protection hidden="1"/>
    </xf>
    <xf numFmtId="0" fontId="12" fillId="0" borderId="0" xfId="3" applyFont="1" applyBorder="1" applyAlignment="1">
      <alignment horizontal="left"/>
    </xf>
    <xf numFmtId="0" fontId="19" fillId="0" borderId="16" xfId="3" applyFont="1" applyBorder="1" applyAlignment="1" applyProtection="1">
      <alignment horizontal="right" vertical="center" wrapText="1"/>
      <protection hidden="1"/>
    </xf>
    <xf numFmtId="0" fontId="19" fillId="0" borderId="0" xfId="3" applyFont="1" applyBorder="1" applyAlignment="1" applyProtection="1">
      <alignment horizontal="right" wrapText="1"/>
      <protection hidden="1"/>
    </xf>
    <xf numFmtId="0" fontId="19" fillId="0" borderId="16" xfId="3" applyFont="1" applyBorder="1" applyAlignment="1" applyProtection="1">
      <alignment horizontal="right" wrapText="1"/>
      <protection hidden="1"/>
    </xf>
    <xf numFmtId="1" fontId="18" fillId="0" borderId="25" xfId="3" applyNumberFormat="1" applyFont="1" applyFill="1" applyBorder="1" applyAlignment="1" applyProtection="1">
      <alignment horizontal="center" vertical="center"/>
      <protection locked="0" hidden="1"/>
    </xf>
    <xf numFmtId="1" fontId="18" fillId="0" borderId="26" xfId="3" applyNumberFormat="1" applyFont="1" applyFill="1" applyBorder="1" applyAlignment="1" applyProtection="1">
      <alignment horizontal="center" vertical="center"/>
      <protection locked="0" hidden="1"/>
    </xf>
    <xf numFmtId="0" fontId="7" fillId="0" borderId="25" xfId="1" applyFill="1" applyBorder="1" applyAlignment="1" applyProtection="1">
      <protection locked="0" hidden="1"/>
    </xf>
    <xf numFmtId="0" fontId="18" fillId="0" borderId="9" xfId="3" applyFont="1" applyFill="1" applyBorder="1" applyAlignment="1" applyProtection="1">
      <protection locked="0" hidden="1"/>
    </xf>
    <xf numFmtId="0" fontId="18" fillId="0" borderId="26" xfId="3" applyFont="1" applyFill="1" applyBorder="1" applyAlignment="1" applyProtection="1">
      <protection locked="0" hidden="1"/>
    </xf>
    <xf numFmtId="0" fontId="19" fillId="0" borderId="0" xfId="3" applyFont="1" applyBorder="1" applyAlignment="1" applyProtection="1">
      <alignment horizontal="right"/>
      <protection hidden="1"/>
    </xf>
    <xf numFmtId="0" fontId="19" fillId="0" borderId="9" xfId="3" applyFont="1" applyFill="1" applyBorder="1" applyAlignment="1">
      <alignment horizontal="left"/>
    </xf>
    <xf numFmtId="0" fontId="19" fillId="0" borderId="26" xfId="3" applyFont="1" applyFill="1" applyBorder="1" applyAlignment="1">
      <alignment horizontal="left"/>
    </xf>
    <xf numFmtId="0" fontId="20" fillId="0" borderId="16" xfId="3" applyFont="1" applyBorder="1" applyAlignment="1" applyProtection="1">
      <alignment horizontal="center" vertical="center"/>
      <protection hidden="1"/>
    </xf>
    <xf numFmtId="0" fontId="20" fillId="0" borderId="0" xfId="3" applyFont="1" applyBorder="1" applyAlignment="1">
      <alignment horizontal="center" vertical="center"/>
    </xf>
    <xf numFmtId="0" fontId="20" fillId="0" borderId="0" xfId="3" applyFont="1" applyBorder="1" applyAlignment="1">
      <alignment horizontal="center"/>
    </xf>
    <xf numFmtId="0" fontId="19" fillId="0" borderId="0" xfId="3" applyFont="1" applyBorder="1" applyAlignment="1">
      <alignment horizontal="center" vertical="center"/>
    </xf>
    <xf numFmtId="0" fontId="19" fillId="0" borderId="0" xfId="3" applyFont="1" applyBorder="1" applyAlignment="1">
      <alignment vertical="center"/>
    </xf>
    <xf numFmtId="0" fontId="19" fillId="0" borderId="0" xfId="3" applyFont="1" applyBorder="1" applyAlignment="1">
      <alignment horizontal="center"/>
    </xf>
    <xf numFmtId="0" fontId="19" fillId="0" borderId="23" xfId="3" applyFont="1" applyBorder="1" applyAlignment="1">
      <alignment horizontal="center"/>
    </xf>
    <xf numFmtId="0" fontId="19" fillId="0" borderId="0" xfId="3" applyFont="1" applyBorder="1" applyAlignment="1" applyProtection="1">
      <alignment horizontal="right" vertical="center"/>
      <protection hidden="1"/>
    </xf>
    <xf numFmtId="49" fontId="18" fillId="0" borderId="25" xfId="3" applyNumberFormat="1" applyFont="1" applyFill="1" applyBorder="1" applyAlignment="1" applyProtection="1">
      <alignment horizontal="left" vertical="center"/>
      <protection locked="0" hidden="1"/>
    </xf>
    <xf numFmtId="49" fontId="18" fillId="0" borderId="9" xfId="3" applyNumberFormat="1" applyFont="1" applyFill="1" applyBorder="1" applyAlignment="1" applyProtection="1">
      <alignment horizontal="left" vertical="center"/>
      <protection locked="0" hidden="1"/>
    </xf>
    <xf numFmtId="0" fontId="18" fillId="0" borderId="25" xfId="3" applyFont="1" applyFill="1" applyBorder="1" applyAlignment="1" applyProtection="1">
      <alignment horizontal="right" vertical="center"/>
      <protection locked="0" hidden="1"/>
    </xf>
    <xf numFmtId="0" fontId="19" fillId="0" borderId="9" xfId="3" applyFont="1" applyFill="1" applyBorder="1" applyAlignment="1"/>
    <xf numFmtId="0" fontId="19" fillId="0" borderId="26" xfId="3" applyFont="1" applyFill="1" applyBorder="1" applyAlignment="1"/>
    <xf numFmtId="0" fontId="19" fillId="0" borderId="0" xfId="3" applyFont="1" applyFill="1" applyBorder="1" applyAlignment="1" applyProtection="1">
      <alignment vertical="top" wrapText="1"/>
      <protection hidden="1"/>
    </xf>
    <xf numFmtId="0" fontId="19" fillId="0" borderId="0" xfId="3" applyFont="1" applyFill="1" applyBorder="1" applyAlignment="1" applyProtection="1">
      <alignment wrapText="1"/>
      <protection hidden="1"/>
    </xf>
    <xf numFmtId="0" fontId="19" fillId="0" borderId="23" xfId="3" applyFont="1" applyBorder="1" applyAlignment="1" applyProtection="1">
      <alignment horizontal="right" wrapText="1"/>
      <protection hidden="1"/>
    </xf>
    <xf numFmtId="0" fontId="19" fillId="0" borderId="0" xfId="3" applyFont="1" applyBorder="1" applyAlignment="1" applyProtection="1">
      <alignment horizontal="center" vertical="top"/>
      <protection hidden="1"/>
    </xf>
    <xf numFmtId="0" fontId="19" fillId="0" borderId="0" xfId="3" applyFont="1" applyBorder="1" applyAlignment="1" applyProtection="1">
      <alignment horizontal="center"/>
      <protection hidden="1"/>
    </xf>
    <xf numFmtId="0" fontId="19" fillId="0" borderId="17" xfId="3" applyFont="1" applyBorder="1" applyAlignment="1" applyProtection="1">
      <alignment horizontal="center"/>
      <protection hidden="1"/>
    </xf>
    <xf numFmtId="0" fontId="19" fillId="0" borderId="0" xfId="3" applyFont="1" applyFill="1" applyBorder="1" applyAlignment="1" applyProtection="1">
      <alignment horizontal="center" vertical="top"/>
      <protection hidden="1"/>
    </xf>
    <xf numFmtId="0" fontId="19" fillId="0" borderId="0" xfId="3" applyFont="1" applyFill="1" applyBorder="1" applyAlignment="1" applyProtection="1">
      <alignment horizontal="center"/>
      <protection hidden="1"/>
    </xf>
    <xf numFmtId="0" fontId="18" fillId="0" borderId="9" xfId="3" applyFont="1" applyFill="1" applyBorder="1" applyAlignment="1" applyProtection="1">
      <alignment horizontal="left" vertical="center"/>
      <protection locked="0" hidden="1"/>
    </xf>
    <xf numFmtId="0" fontId="18" fillId="0" borderId="26" xfId="3" applyFont="1" applyFill="1" applyBorder="1" applyAlignment="1" applyProtection="1">
      <alignment horizontal="left" vertical="center"/>
      <protection locked="0" hidden="1"/>
    </xf>
    <xf numFmtId="49" fontId="18" fillId="0" borderId="26" xfId="3" applyNumberFormat="1" applyFont="1" applyFill="1" applyBorder="1" applyAlignment="1" applyProtection="1">
      <alignment horizontal="left" vertical="center"/>
      <protection locked="0" hidden="1"/>
    </xf>
    <xf numFmtId="0" fontId="19" fillId="0" borderId="9" xfId="3" applyFont="1" applyFill="1" applyBorder="1" applyAlignment="1" applyProtection="1">
      <alignment horizontal="center" vertical="top"/>
      <protection hidden="1"/>
    </xf>
    <xf numFmtId="0" fontId="19" fillId="0" borderId="9" xfId="3" applyFont="1" applyFill="1" applyBorder="1" applyAlignment="1" applyProtection="1">
      <alignment horizontal="center"/>
      <protection hidden="1"/>
    </xf>
    <xf numFmtId="0" fontId="18" fillId="0" borderId="0" xfId="6" applyFont="1" applyBorder="1" applyAlignment="1" applyProtection="1">
      <alignment horizontal="left"/>
      <protection hidden="1"/>
    </xf>
    <xf numFmtId="0" fontId="29" fillId="0" borderId="0" xfId="6" applyFont="1" applyBorder="1" applyAlignment="1"/>
    <xf numFmtId="0" fontId="19" fillId="0" borderId="0" xfId="6" applyFont="1" applyBorder="1" applyAlignment="1" applyProtection="1">
      <alignment horizontal="left"/>
      <protection hidden="1"/>
    </xf>
    <xf numFmtId="0" fontId="17" fillId="0" borderId="0" xfId="6" applyBorder="1" applyAlignment="1"/>
    <xf numFmtId="0" fontId="17" fillId="0" borderId="23" xfId="6" applyBorder="1" applyAlignment="1"/>
    <xf numFmtId="0" fontId="19" fillId="0" borderId="34" xfId="3" applyFont="1" applyBorder="1" applyAlignment="1" applyProtection="1">
      <alignment horizontal="center" vertical="top"/>
      <protection hidden="1"/>
    </xf>
    <xf numFmtId="0" fontId="19" fillId="0" borderId="34" xfId="3" applyFont="1" applyBorder="1" applyAlignment="1">
      <alignment horizontal="center"/>
    </xf>
    <xf numFmtId="0" fontId="19" fillId="0" borderId="35" xfId="3" applyFont="1" applyBorder="1" applyAlignment="1"/>
    <xf numFmtId="0" fontId="19" fillId="0" borderId="0" xfId="3" applyFont="1" applyFill="1" applyBorder="1" applyAlignment="1" applyProtection="1">
      <alignment vertical="center"/>
      <protection hidden="1"/>
    </xf>
    <xf numFmtId="49" fontId="7" fillId="0" borderId="25" xfId="1" applyNumberFormat="1" applyFill="1" applyBorder="1" applyAlignment="1" applyProtection="1">
      <alignment horizontal="left" vertical="center"/>
      <protection locked="0" hidden="1"/>
    </xf>
    <xf numFmtId="0" fontId="9" fillId="0" borderId="36" xfId="0" applyFont="1" applyFill="1" applyBorder="1" applyAlignment="1">
      <alignment vertical="center" wrapText="1"/>
    </xf>
    <xf numFmtId="0" fontId="9" fillId="0" borderId="37" xfId="0" applyFont="1" applyFill="1" applyBorder="1" applyAlignment="1">
      <alignment vertical="center" wrapText="1"/>
    </xf>
    <xf numFmtId="0" fontId="9" fillId="0" borderId="38" xfId="0" applyFont="1" applyFill="1" applyBorder="1" applyAlignment="1">
      <alignment vertical="center" wrapText="1"/>
    </xf>
    <xf numFmtId="0" fontId="9" fillId="0" borderId="39" xfId="0" applyFont="1" applyFill="1" applyBorder="1" applyAlignment="1">
      <alignment vertical="center" wrapText="1"/>
    </xf>
    <xf numFmtId="0" fontId="9" fillId="0" borderId="40" xfId="0" applyFont="1" applyFill="1" applyBorder="1" applyAlignment="1">
      <alignment vertical="center" wrapText="1"/>
    </xf>
    <xf numFmtId="0" fontId="9" fillId="0" borderId="41" xfId="0" applyFont="1" applyFill="1" applyBorder="1" applyAlignment="1">
      <alignment vertical="center" wrapText="1"/>
    </xf>
    <xf numFmtId="0" fontId="3" fillId="0" borderId="36" xfId="0" applyFont="1" applyFill="1" applyBorder="1" applyAlignment="1">
      <alignment vertical="center" wrapText="1"/>
    </xf>
    <xf numFmtId="0" fontId="3" fillId="0" borderId="37" xfId="0" applyFont="1" applyFill="1" applyBorder="1" applyAlignment="1">
      <alignment vertical="center" wrapText="1"/>
    </xf>
    <xf numFmtId="0" fontId="3" fillId="0" borderId="38" xfId="0" applyFont="1" applyFill="1" applyBorder="1" applyAlignment="1">
      <alignment vertical="center" wrapText="1"/>
    </xf>
    <xf numFmtId="0" fontId="3" fillId="0" borderId="40" xfId="0" applyFont="1" applyFill="1" applyBorder="1" applyAlignment="1">
      <alignment vertical="center" wrapText="1"/>
    </xf>
    <xf numFmtId="0" fontId="3" fillId="0" borderId="42" xfId="0" applyFont="1" applyFill="1" applyBorder="1" applyAlignment="1">
      <alignment vertical="center" wrapText="1"/>
    </xf>
    <xf numFmtId="0" fontId="5" fillId="0" borderId="43" xfId="0" applyFont="1" applyFill="1" applyBorder="1" applyAlignment="1">
      <alignment horizontal="left" vertical="center" shrinkToFit="1"/>
    </xf>
    <xf numFmtId="0" fontId="5" fillId="0" borderId="44" xfId="0" applyFont="1" applyFill="1" applyBorder="1" applyAlignment="1">
      <alignment horizontal="left" vertical="center" shrinkToFit="1"/>
    </xf>
    <xf numFmtId="0" fontId="5" fillId="0" borderId="45" xfId="0" applyFont="1" applyFill="1" applyBorder="1" applyAlignment="1">
      <alignment horizontal="left" vertical="center" shrinkToFit="1"/>
    </xf>
    <xf numFmtId="0" fontId="9" fillId="0" borderId="46" xfId="0" applyFont="1" applyFill="1" applyBorder="1" applyAlignment="1">
      <alignment vertical="center" wrapText="1"/>
    </xf>
    <xf numFmtId="0" fontId="3" fillId="0" borderId="47" xfId="0" applyFont="1" applyFill="1" applyBorder="1" applyAlignment="1">
      <alignment vertical="center" wrapText="1"/>
    </xf>
    <xf numFmtId="0" fontId="3" fillId="0" borderId="41" xfId="0" applyFont="1" applyFill="1" applyBorder="1" applyAlignment="1">
      <alignment vertical="center" wrapText="1"/>
    </xf>
    <xf numFmtId="0" fontId="9" fillId="0" borderId="43" xfId="0" applyFont="1" applyFill="1" applyBorder="1" applyAlignment="1">
      <alignment horizontal="left" vertical="center" wrapText="1"/>
    </xf>
    <xf numFmtId="0" fontId="3" fillId="0" borderId="44" xfId="0" applyFont="1" applyFill="1" applyBorder="1" applyAlignment="1">
      <alignment vertical="center"/>
    </xf>
    <xf numFmtId="0" fontId="3" fillId="0" borderId="45" xfId="0" applyFont="1" applyFill="1" applyBorder="1" applyAlignment="1">
      <alignment vertical="center"/>
    </xf>
    <xf numFmtId="0" fontId="9" fillId="0" borderId="47" xfId="0" applyFont="1" applyFill="1" applyBorder="1" applyAlignment="1">
      <alignment vertical="center" wrapText="1"/>
    </xf>
    <xf numFmtId="0" fontId="3" fillId="0" borderId="48" xfId="0" applyFont="1" applyFill="1" applyBorder="1" applyAlignment="1">
      <alignment vertical="center" wrapText="1"/>
    </xf>
    <xf numFmtId="0" fontId="0" fillId="0" borderId="9" xfId="0" applyFill="1" applyBorder="1" applyAlignment="1" applyProtection="1">
      <alignment horizontal="center" vertical="top" wrapText="1"/>
      <protection hidden="1"/>
    </xf>
    <xf numFmtId="0" fontId="5" fillId="0" borderId="25" xfId="0" applyFont="1" applyFill="1" applyBorder="1" applyAlignment="1">
      <alignment horizontal="left" vertical="center" wrapText="1"/>
    </xf>
    <xf numFmtId="0" fontId="13" fillId="0" borderId="9" xfId="0" applyFont="1" applyFill="1" applyBorder="1" applyAlignment="1">
      <alignment horizontal="left" vertical="center" wrapText="1"/>
    </xf>
    <xf numFmtId="0" fontId="13" fillId="0" borderId="26" xfId="0" applyFont="1" applyFill="1" applyBorder="1" applyAlignment="1">
      <alignment horizontal="left" vertical="center" wrapText="1"/>
    </xf>
    <xf numFmtId="0" fontId="9" fillId="0" borderId="19" xfId="0" applyFont="1" applyFill="1" applyBorder="1" applyAlignment="1" applyProtection="1">
      <alignment horizontal="center" vertical="center" wrapText="1"/>
      <protection hidden="1"/>
    </xf>
    <xf numFmtId="0" fontId="3" fillId="0" borderId="19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 applyProtection="1">
      <alignment horizontal="center" vertical="center" wrapText="1"/>
      <protection hidden="1"/>
    </xf>
    <xf numFmtId="0" fontId="13" fillId="0" borderId="0" xfId="0" applyFont="1" applyFill="1" applyBorder="1" applyAlignment="1" applyProtection="1">
      <alignment horizontal="center" vertical="center" wrapText="1"/>
      <protection hidden="1"/>
    </xf>
    <xf numFmtId="0" fontId="11" fillId="0" borderId="0" xfId="0" applyFont="1" applyFill="1" applyBorder="1" applyAlignment="1" applyProtection="1">
      <alignment horizontal="center" vertical="top" wrapText="1"/>
      <protection hidden="1"/>
    </xf>
    <xf numFmtId="0" fontId="13" fillId="0" borderId="0" xfId="0" applyFont="1" applyFill="1" applyBorder="1" applyAlignment="1" applyProtection="1">
      <alignment horizontal="center" vertical="top" wrapText="1"/>
      <protection hidden="1"/>
    </xf>
    <xf numFmtId="49" fontId="9" fillId="0" borderId="0" xfId="0" applyNumberFormat="1" applyFont="1" applyFill="1" applyAlignment="1">
      <alignment vertical="center"/>
    </xf>
    <xf numFmtId="0" fontId="12" fillId="0" borderId="0" xfId="0" applyFont="1" applyFill="1" applyBorder="1" applyAlignment="1" applyProtection="1">
      <alignment horizontal="center" vertical="center"/>
      <protection hidden="1"/>
    </xf>
    <xf numFmtId="0" fontId="6" fillId="0" borderId="9" xfId="0" applyFont="1" applyFill="1" applyBorder="1" applyAlignment="1">
      <alignment horizontal="center" vertical="center"/>
    </xf>
    <xf numFmtId="0" fontId="9" fillId="0" borderId="49" xfId="0" applyFont="1" applyFill="1" applyBorder="1" applyAlignment="1">
      <alignment vertical="center" wrapText="1"/>
    </xf>
    <xf numFmtId="0" fontId="3" fillId="0" borderId="50" xfId="0" applyFont="1" applyFill="1" applyBorder="1" applyAlignment="1">
      <alignment wrapText="1"/>
    </xf>
    <xf numFmtId="0" fontId="3" fillId="0" borderId="51" xfId="0" applyFont="1" applyFill="1" applyBorder="1" applyAlignment="1">
      <alignment wrapText="1"/>
    </xf>
    <xf numFmtId="0" fontId="3" fillId="0" borderId="49" xfId="0" applyFont="1" applyFill="1" applyBorder="1" applyAlignment="1">
      <alignment vertical="center" wrapText="1"/>
    </xf>
    <xf numFmtId="0" fontId="3" fillId="0" borderId="52" xfId="0" applyFont="1" applyFill="1" applyBorder="1" applyAlignment="1">
      <alignment vertical="center" wrapText="1"/>
    </xf>
    <xf numFmtId="0" fontId="3" fillId="0" borderId="53" xfId="0" applyFont="1" applyFill="1" applyBorder="1" applyAlignment="1">
      <alignment wrapText="1"/>
    </xf>
    <xf numFmtId="0" fontId="3" fillId="0" borderId="54" xfId="0" applyFont="1" applyFill="1" applyBorder="1" applyAlignment="1">
      <alignment wrapText="1"/>
    </xf>
    <xf numFmtId="0" fontId="13" fillId="0" borderId="9" xfId="0" applyFont="1" applyFill="1" applyBorder="1" applyAlignment="1">
      <alignment horizontal="center" vertical="top" wrapText="1"/>
    </xf>
    <xf numFmtId="0" fontId="3" fillId="0" borderId="50" xfId="0" applyFont="1" applyFill="1" applyBorder="1" applyAlignment="1">
      <alignment vertical="center" wrapText="1"/>
    </xf>
    <xf numFmtId="0" fontId="3" fillId="0" borderId="51" xfId="0" applyFont="1" applyFill="1" applyBorder="1" applyAlignment="1">
      <alignment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wrapText="1"/>
    </xf>
    <xf numFmtId="0" fontId="11" fillId="0" borderId="0" xfId="0" applyFont="1" applyFill="1" applyBorder="1" applyAlignment="1">
      <alignment horizontal="center" vertical="top" wrapText="1"/>
    </xf>
    <xf numFmtId="0" fontId="13" fillId="0" borderId="0" xfId="0" applyFont="1" applyFill="1" applyBorder="1" applyAlignment="1">
      <alignment horizontal="center" vertical="top" wrapText="1"/>
    </xf>
    <xf numFmtId="0" fontId="5" fillId="0" borderId="19" xfId="0" applyFont="1" applyFill="1" applyBorder="1" applyAlignment="1">
      <alignment horizontal="center" vertical="center" wrapText="1"/>
    </xf>
    <xf numFmtId="0" fontId="9" fillId="0" borderId="19" xfId="0" applyFont="1" applyFill="1" applyBorder="1" applyAlignment="1">
      <alignment horizontal="center" vertical="center" wrapText="1"/>
    </xf>
    <xf numFmtId="0" fontId="9" fillId="0" borderId="55" xfId="0" applyFont="1" applyFill="1" applyBorder="1" applyAlignment="1">
      <alignment vertical="center" wrapText="1"/>
    </xf>
    <xf numFmtId="0" fontId="3" fillId="0" borderId="56" xfId="0" applyFont="1" applyFill="1" applyBorder="1" applyAlignment="1">
      <alignment vertical="center" wrapText="1"/>
    </xf>
    <xf numFmtId="0" fontId="3" fillId="0" borderId="57" xfId="0" applyFont="1" applyFill="1" applyBorder="1" applyAlignment="1">
      <alignment vertical="center" wrapText="1"/>
    </xf>
    <xf numFmtId="0" fontId="15" fillId="0" borderId="49" xfId="0" applyFont="1" applyFill="1" applyBorder="1" applyAlignment="1">
      <alignment horizontal="left" vertical="center" wrapText="1"/>
    </xf>
    <xf numFmtId="0" fontId="13" fillId="0" borderId="50" xfId="0" applyFont="1" applyFill="1" applyBorder="1" applyAlignment="1">
      <alignment horizontal="left" vertical="center" wrapText="1"/>
    </xf>
    <xf numFmtId="0" fontId="14" fillId="0" borderId="49" xfId="0" applyFont="1" applyFill="1" applyBorder="1" applyAlignment="1">
      <alignment horizontal="left" vertical="center" wrapText="1"/>
    </xf>
    <xf numFmtId="0" fontId="14" fillId="0" borderId="52" xfId="0" applyFont="1" applyFill="1" applyBorder="1" applyAlignment="1">
      <alignment horizontal="left" vertical="center" wrapText="1"/>
    </xf>
    <xf numFmtId="0" fontId="13" fillId="0" borderId="53" xfId="0" applyFont="1" applyFill="1" applyBorder="1" applyAlignment="1">
      <alignment horizontal="left" vertical="center" wrapText="1"/>
    </xf>
    <xf numFmtId="0" fontId="14" fillId="0" borderId="60" xfId="0" applyFont="1" applyFill="1" applyBorder="1" applyAlignment="1">
      <alignment horizontal="left" vertical="center" wrapText="1"/>
    </xf>
    <xf numFmtId="0" fontId="13" fillId="0" borderId="61" xfId="0" applyFont="1" applyFill="1" applyBorder="1" applyAlignment="1">
      <alignment horizontal="left" vertical="center" wrapText="1"/>
    </xf>
    <xf numFmtId="0" fontId="14" fillId="0" borderId="58" xfId="0" applyFont="1" applyFill="1" applyBorder="1" applyAlignment="1">
      <alignment horizontal="left" vertical="center" wrapText="1"/>
    </xf>
    <xf numFmtId="0" fontId="13" fillId="0" borderId="59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center" wrapText="1"/>
    </xf>
    <xf numFmtId="0" fontId="16" fillId="0" borderId="0" xfId="0" applyFont="1" applyFill="1" applyBorder="1" applyAlignment="1">
      <alignment horizontal="center" wrapText="1"/>
    </xf>
    <xf numFmtId="0" fontId="16" fillId="0" borderId="0" xfId="0" applyFont="1" applyFill="1" applyAlignment="1">
      <alignment wrapText="1"/>
    </xf>
    <xf numFmtId="0" fontId="16" fillId="0" borderId="0" xfId="0" applyFont="1" applyFill="1" applyBorder="1" applyAlignment="1">
      <alignment wrapText="1"/>
    </xf>
    <xf numFmtId="0" fontId="16" fillId="0" borderId="0" xfId="0" applyFont="1" applyFill="1" applyAlignment="1"/>
    <xf numFmtId="0" fontId="16" fillId="0" borderId="0" xfId="0" applyFont="1" applyFill="1" applyBorder="1" applyAlignment="1"/>
    <xf numFmtId="49" fontId="9" fillId="0" borderId="19" xfId="0" applyNumberFormat="1" applyFont="1" applyFill="1" applyBorder="1" applyAlignment="1">
      <alignment horizontal="center" vertical="center" wrapText="1"/>
    </xf>
    <xf numFmtId="0" fontId="14" fillId="0" borderId="55" xfId="0" applyFont="1" applyFill="1" applyBorder="1" applyAlignment="1">
      <alignment horizontal="left" vertical="center" wrapText="1"/>
    </xf>
    <xf numFmtId="0" fontId="13" fillId="0" borderId="56" xfId="0" applyFont="1" applyFill="1" applyBorder="1" applyAlignment="1">
      <alignment horizontal="left" vertical="center" wrapText="1"/>
    </xf>
    <xf numFmtId="0" fontId="16" fillId="0" borderId="19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/>
    </xf>
    <xf numFmtId="0" fontId="11" fillId="0" borderId="50" xfId="0" applyFont="1" applyFill="1" applyBorder="1" applyAlignment="1">
      <alignment horizontal="left" vertical="center" wrapText="1"/>
    </xf>
    <xf numFmtId="0" fontId="27" fillId="0" borderId="0" xfId="3" applyFont="1" applyAlignment="1"/>
  </cellXfs>
  <cellStyles count="12">
    <cellStyle name="Hyperlink" xfId="1" builtinId="8"/>
    <cellStyle name="Normal" xfId="0" builtinId="0"/>
    <cellStyle name="Normal 2" xfId="7"/>
    <cellStyle name="Normal 2 2" xfId="8"/>
    <cellStyle name="Normal 2 2 2" xfId="9"/>
    <cellStyle name="Normal 2 3" xfId="11"/>
    <cellStyle name="Normal 3 2" xfId="10"/>
    <cellStyle name="Normal_TFI-KI" xfId="2"/>
    <cellStyle name="Normal_TFI-OSIG" xfId="3"/>
    <cellStyle name="Normal_TFI-POD" xfId="4"/>
    <cellStyle name="Obično_Knjiga2" xfId="5"/>
    <cellStyle name="Style 1" xfId="6"/>
  </cellStyles>
  <dxfs count="3"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kmilosevic.HANFA/My%20Documents/Ksenija/Izvjesca%20drustava%20za%20osiguranje/Allianz/2009/Allianz%20Zagreb%20d.d.%2031.03.2009.-fina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kostanjsek/Documents/IZVJE&#352;TAJI/HANFA/IZVJE&#352;TAJI%202017/GIDO/FINAL/JO-GIDO-RE%202017-revidirani%202017%20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slovni"/>
      <sheetName val="RDG"/>
      <sheetName val="AKTIVA"/>
      <sheetName val="PASIVA"/>
      <sheetName val="starosna struktura"/>
      <sheetName val="sp1_vrste"/>
      <sheetName val="sp1_rizici"/>
      <sheetName val="sp7"/>
      <sheetName val="sp8"/>
      <sheetName val="sp81"/>
      <sheetName val="sp10"/>
      <sheetName val="sp13"/>
      <sheetName val="GS - Z"/>
      <sheetName val="GSDO"/>
      <sheetName val="POM"/>
      <sheetName val="GSP"/>
      <sheetName val="GSS"/>
      <sheetName val="ZO"/>
      <sheetName val="GS - N"/>
      <sheetName val="AK ZO"/>
      <sheetName val="AK NO"/>
      <sheetName val="IK ZO"/>
      <sheetName val="IK NO"/>
      <sheetName val="pu1"/>
      <sheetName val="pu2"/>
      <sheetName val="pu3"/>
      <sheetName val="analitika pu1"/>
      <sheetName val="analitika pu2"/>
      <sheetName val="analitika pu3"/>
    </sheetNames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slovni"/>
      <sheetName val="Upisi 0"/>
      <sheetName val="Greške"/>
      <sheetName val="Kontrole"/>
      <sheetName val="Kontrole_Dodatak"/>
      <sheetName val="IFP-A"/>
      <sheetName val="IFP-P"/>
      <sheetName val="ISD"/>
      <sheetName val="RDG"/>
      <sheetName val="IPU"/>
      <sheetName val="REG"/>
      <sheetName val="PIT_ULAGANJA"/>
      <sheetName val="SSP"/>
      <sheetName val="NT"/>
      <sheetName val="PK"/>
      <sheetName val="SP1_VRSTE"/>
      <sheetName val="SP1_RIZICI"/>
      <sheetName val="SP1_RIZICI_EU"/>
      <sheetName val="SP1_RIZICI_EUT"/>
      <sheetName val="SP2"/>
      <sheetName val="SP4"/>
      <sheetName val="SP41"/>
      <sheetName val="SP5"/>
      <sheetName val="SP6"/>
      <sheetName val="SP7"/>
      <sheetName val="SP8"/>
      <sheetName val="SP9"/>
      <sheetName val="SP10"/>
      <sheetName val="SP11"/>
      <sheetName val="SP12"/>
      <sheetName val="SP13"/>
      <sheetName val="SP15"/>
      <sheetName val="SP16"/>
      <sheetName val="SP16EU"/>
      <sheetName val="SP16EUT"/>
      <sheetName val="SP17"/>
      <sheetName val="SP18"/>
      <sheetName val="SP191"/>
      <sheetName val="SP192"/>
      <sheetName val="SP211"/>
      <sheetName val="SP212"/>
      <sheetName val="SP213"/>
      <sheetName val="SP221"/>
      <sheetName val="SP222"/>
      <sheetName val="SP23"/>
      <sheetName val="SP24"/>
      <sheetName val="SP251"/>
      <sheetName val="SP251T"/>
      <sheetName val="SP252"/>
      <sheetName val="SP252T"/>
      <sheetName val="RU-MP"/>
      <sheetName val="RU-TP"/>
      <sheetName val="xml_config"/>
      <sheetName val="export_config"/>
      <sheetName val="Liste"/>
      <sheetName val="Polja"/>
      <sheetName val="Nodovi_za_brisat_iz_xml"/>
      <sheetName val="definicije tipova"/>
      <sheetName val="CopySheets"/>
      <sheetName val="PreimenujTablice"/>
      <sheetName val="REGULARNI IZRAZI"/>
      <sheetName val="xml_tablice"/>
      <sheetName val="zanemarit_kod_trazenja_praznih"/>
      <sheetName val="bic_hr"/>
      <sheetName val="SP1R_VRSTE"/>
      <sheetName val="SP1R_RIZICI"/>
      <sheetName val="SP5R"/>
      <sheetName val="SP7R"/>
      <sheetName val="SP8R"/>
      <sheetName val="SP15R"/>
      <sheetName val="SP2R"/>
      <sheetName val="SP9R"/>
      <sheetName val="SP11R"/>
      <sheetName val="SP12R"/>
      <sheetName val="SP10R"/>
      <sheetName val="SP16R"/>
      <sheetName val="RDGR"/>
      <sheetName val="SP23R"/>
    </sheetNames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goran.jurisic@jadransko.hr" TargetMode="External"/><Relationship Id="rId2" Type="http://schemas.openxmlformats.org/officeDocument/2006/relationships/hyperlink" Target="http://www.jadransko.hr/" TargetMode="External"/><Relationship Id="rId1" Type="http://schemas.openxmlformats.org/officeDocument/2006/relationships/hyperlink" Target="mailto:jadransko@jadransko.hr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J64"/>
  <sheetViews>
    <sheetView view="pageBreakPreview" topLeftCell="A16" zoomScale="110" zoomScaleSheetLayoutView="100" workbookViewId="0">
      <selection activeCell="G43" sqref="G43"/>
    </sheetView>
  </sheetViews>
  <sheetFormatPr defaultRowHeight="12.75" x14ac:dyDescent="0.2"/>
  <cols>
    <col min="1" max="1" width="9.140625" style="28"/>
    <col min="2" max="2" width="12" style="28" customWidth="1"/>
    <col min="3" max="4" width="9.140625" style="28"/>
    <col min="5" max="5" width="9.85546875" style="28" bestFit="1" customWidth="1"/>
    <col min="6" max="6" width="9.140625" style="28"/>
    <col min="7" max="7" width="17.7109375" style="28" customWidth="1"/>
    <col min="8" max="8" width="17" style="28" customWidth="1"/>
    <col min="9" max="9" width="23.85546875" style="28" customWidth="1"/>
    <col min="10" max="16384" width="9.140625" style="28"/>
  </cols>
  <sheetData>
    <row r="1" spans="1:10" x14ac:dyDescent="0.2">
      <c r="A1" s="82" t="s">
        <v>70</v>
      </c>
      <c r="B1" s="83"/>
      <c r="C1" s="83"/>
      <c r="D1" s="83"/>
      <c r="E1" s="83"/>
      <c r="F1" s="83"/>
      <c r="G1" s="83"/>
      <c r="H1" s="83"/>
      <c r="I1" s="84"/>
    </row>
    <row r="2" spans="1:10" x14ac:dyDescent="0.2">
      <c r="A2" s="182" t="s">
        <v>299</v>
      </c>
      <c r="B2" s="183"/>
      <c r="C2" s="183"/>
      <c r="D2" s="184"/>
      <c r="E2" s="72">
        <v>43101</v>
      </c>
      <c r="F2" s="29"/>
      <c r="G2" s="30" t="s">
        <v>232</v>
      </c>
      <c r="H2" s="72">
        <v>43465</v>
      </c>
      <c r="I2" s="85"/>
      <c r="J2" s="31"/>
    </row>
    <row r="3" spans="1:10" x14ac:dyDescent="0.2">
      <c r="A3" s="86"/>
      <c r="B3" s="32"/>
      <c r="C3" s="32"/>
      <c r="D3" s="32"/>
      <c r="E3" s="33"/>
      <c r="F3" s="33"/>
      <c r="G3" s="32"/>
      <c r="H3" s="32"/>
      <c r="I3" s="87"/>
      <c r="J3" s="31"/>
    </row>
    <row r="4" spans="1:10" ht="39.75" customHeight="1" x14ac:dyDescent="0.2">
      <c r="A4" s="185" t="s">
        <v>365</v>
      </c>
      <c r="B4" s="186"/>
      <c r="C4" s="186"/>
      <c r="D4" s="186"/>
      <c r="E4" s="186"/>
      <c r="F4" s="186"/>
      <c r="G4" s="186"/>
      <c r="H4" s="186"/>
      <c r="I4" s="187"/>
      <c r="J4" s="31"/>
    </row>
    <row r="5" spans="1:10" x14ac:dyDescent="0.2">
      <c r="A5" s="88"/>
      <c r="B5" s="35"/>
      <c r="C5" s="35"/>
      <c r="D5" s="35"/>
      <c r="E5" s="36"/>
      <c r="F5" s="89"/>
      <c r="G5" s="37"/>
      <c r="H5" s="38"/>
      <c r="I5" s="90"/>
      <c r="J5" s="31"/>
    </row>
    <row r="6" spans="1:10" x14ac:dyDescent="0.2">
      <c r="A6" s="188" t="s">
        <v>149</v>
      </c>
      <c r="B6" s="189"/>
      <c r="C6" s="180" t="s">
        <v>378</v>
      </c>
      <c r="D6" s="181"/>
      <c r="E6" s="48"/>
      <c r="F6" s="48"/>
      <c r="G6" s="48"/>
      <c r="H6" s="48"/>
      <c r="I6" s="91"/>
      <c r="J6" s="31"/>
    </row>
    <row r="7" spans="1:10" x14ac:dyDescent="0.2">
      <c r="A7" s="92"/>
      <c r="B7" s="42"/>
      <c r="C7" s="34"/>
      <c r="D7" s="34"/>
      <c r="E7" s="48"/>
      <c r="F7" s="48"/>
      <c r="G7" s="48"/>
      <c r="H7" s="48"/>
      <c r="I7" s="91"/>
      <c r="J7" s="31"/>
    </row>
    <row r="8" spans="1:10" x14ac:dyDescent="0.2">
      <c r="A8" s="178" t="s">
        <v>71</v>
      </c>
      <c r="B8" s="179"/>
      <c r="C8" s="180" t="s">
        <v>379</v>
      </c>
      <c r="D8" s="181"/>
      <c r="E8" s="48"/>
      <c r="F8" s="48"/>
      <c r="G8" s="48"/>
      <c r="H8" s="48"/>
      <c r="I8" s="93"/>
      <c r="J8" s="31"/>
    </row>
    <row r="9" spans="1:10" x14ac:dyDescent="0.2">
      <c r="A9" s="71"/>
      <c r="B9" s="68"/>
      <c r="C9" s="39"/>
      <c r="D9" s="34"/>
      <c r="E9" s="34"/>
      <c r="F9" s="34"/>
      <c r="G9" s="34"/>
      <c r="H9" s="34"/>
      <c r="I9" s="93"/>
      <c r="J9" s="31"/>
    </row>
    <row r="10" spans="1:10" x14ac:dyDescent="0.2">
      <c r="A10" s="195" t="s">
        <v>1</v>
      </c>
      <c r="B10" s="196"/>
      <c r="C10" s="180" t="s">
        <v>380</v>
      </c>
      <c r="D10" s="181"/>
      <c r="E10" s="34"/>
      <c r="F10" s="34"/>
      <c r="G10" s="34"/>
      <c r="H10" s="34"/>
      <c r="I10" s="93"/>
      <c r="J10" s="31"/>
    </row>
    <row r="11" spans="1:10" x14ac:dyDescent="0.2">
      <c r="A11" s="197"/>
      <c r="B11" s="196"/>
      <c r="C11" s="34"/>
      <c r="D11" s="34"/>
      <c r="E11" s="34"/>
      <c r="F11" s="34"/>
      <c r="G11" s="34"/>
      <c r="H11" s="34"/>
      <c r="I11" s="93"/>
      <c r="J11" s="31"/>
    </row>
    <row r="12" spans="1:10" x14ac:dyDescent="0.2">
      <c r="A12" s="188" t="s">
        <v>72</v>
      </c>
      <c r="B12" s="189"/>
      <c r="C12" s="190" t="s">
        <v>381</v>
      </c>
      <c r="D12" s="191"/>
      <c r="E12" s="191"/>
      <c r="F12" s="191"/>
      <c r="G12" s="191"/>
      <c r="H12" s="191"/>
      <c r="I12" s="192"/>
      <c r="J12" s="31"/>
    </row>
    <row r="13" spans="1:10" ht="15.75" x14ac:dyDescent="0.25">
      <c r="A13" s="193"/>
      <c r="B13" s="194"/>
      <c r="C13" s="194"/>
      <c r="D13" s="40"/>
      <c r="E13" s="40"/>
      <c r="F13" s="40"/>
      <c r="G13" s="40"/>
      <c r="H13" s="40"/>
      <c r="I13" s="94"/>
      <c r="J13" s="31"/>
    </row>
    <row r="14" spans="1:10" x14ac:dyDescent="0.2">
      <c r="A14" s="92"/>
      <c r="B14" s="42"/>
      <c r="C14" s="41"/>
      <c r="D14" s="34"/>
      <c r="E14" s="34"/>
      <c r="F14" s="34"/>
      <c r="G14" s="34"/>
      <c r="H14" s="34"/>
      <c r="I14" s="93"/>
      <c r="J14" s="31"/>
    </row>
    <row r="15" spans="1:10" x14ac:dyDescent="0.2">
      <c r="A15" s="188" t="s">
        <v>189</v>
      </c>
      <c r="B15" s="189"/>
      <c r="C15" s="198" t="s">
        <v>382</v>
      </c>
      <c r="D15" s="199"/>
      <c r="E15" s="34"/>
      <c r="F15" s="190" t="s">
        <v>383</v>
      </c>
      <c r="G15" s="191"/>
      <c r="H15" s="191"/>
      <c r="I15" s="192"/>
      <c r="J15" s="31"/>
    </row>
    <row r="16" spans="1:10" x14ac:dyDescent="0.2">
      <c r="A16" s="92"/>
      <c r="B16" s="42"/>
      <c r="C16" s="34"/>
      <c r="D16" s="34"/>
      <c r="E16" s="34"/>
      <c r="F16" s="34"/>
      <c r="G16" s="34"/>
      <c r="H16" s="34"/>
      <c r="I16" s="93"/>
      <c r="J16" s="31"/>
    </row>
    <row r="17" spans="1:10" x14ac:dyDescent="0.2">
      <c r="A17" s="188" t="s">
        <v>190</v>
      </c>
      <c r="B17" s="189"/>
      <c r="C17" s="190" t="s">
        <v>384</v>
      </c>
      <c r="D17" s="191"/>
      <c r="E17" s="191"/>
      <c r="F17" s="191"/>
      <c r="G17" s="191"/>
      <c r="H17" s="191"/>
      <c r="I17" s="192"/>
      <c r="J17" s="31"/>
    </row>
    <row r="18" spans="1:10" x14ac:dyDescent="0.2">
      <c r="A18" s="92"/>
      <c r="B18" s="42"/>
      <c r="C18" s="34"/>
      <c r="D18" s="34"/>
      <c r="E18" s="34"/>
      <c r="F18" s="34"/>
      <c r="G18" s="34"/>
      <c r="H18" s="34"/>
      <c r="I18" s="93"/>
      <c r="J18" s="31"/>
    </row>
    <row r="19" spans="1:10" x14ac:dyDescent="0.2">
      <c r="A19" s="188" t="s">
        <v>191</v>
      </c>
      <c r="B19" s="189"/>
      <c r="C19" s="200" t="s">
        <v>385</v>
      </c>
      <c r="D19" s="201"/>
      <c r="E19" s="201"/>
      <c r="F19" s="201"/>
      <c r="G19" s="201"/>
      <c r="H19" s="201"/>
      <c r="I19" s="202"/>
      <c r="J19" s="31"/>
    </row>
    <row r="20" spans="1:10" x14ac:dyDescent="0.2">
      <c r="A20" s="92"/>
      <c r="B20" s="42"/>
      <c r="C20" s="41"/>
      <c r="D20" s="34"/>
      <c r="E20" s="34"/>
      <c r="F20" s="34"/>
      <c r="G20" s="34"/>
      <c r="H20" s="34"/>
      <c r="I20" s="93"/>
      <c r="J20" s="31"/>
    </row>
    <row r="21" spans="1:10" x14ac:dyDescent="0.2">
      <c r="A21" s="188" t="s">
        <v>192</v>
      </c>
      <c r="B21" s="189"/>
      <c r="C21" s="200" t="s">
        <v>386</v>
      </c>
      <c r="D21" s="201"/>
      <c r="E21" s="201"/>
      <c r="F21" s="201"/>
      <c r="G21" s="201"/>
      <c r="H21" s="201"/>
      <c r="I21" s="202"/>
      <c r="J21" s="31"/>
    </row>
    <row r="22" spans="1:10" x14ac:dyDescent="0.2">
      <c r="A22" s="92"/>
      <c r="B22" s="42"/>
      <c r="C22" s="41"/>
      <c r="D22" s="34"/>
      <c r="E22" s="34"/>
      <c r="F22" s="34"/>
      <c r="G22" s="34"/>
      <c r="H22" s="34"/>
      <c r="I22" s="93"/>
      <c r="J22" s="31"/>
    </row>
    <row r="23" spans="1:10" x14ac:dyDescent="0.2">
      <c r="A23" s="188" t="s">
        <v>73</v>
      </c>
      <c r="B23" s="189"/>
      <c r="C23" s="73">
        <v>133</v>
      </c>
      <c r="D23" s="190" t="s">
        <v>383</v>
      </c>
      <c r="E23" s="204"/>
      <c r="F23" s="205"/>
      <c r="G23" s="188"/>
      <c r="H23" s="203"/>
      <c r="I23" s="95"/>
      <c r="J23" s="31"/>
    </row>
    <row r="24" spans="1:10" x14ac:dyDescent="0.2">
      <c r="A24" s="92"/>
      <c r="B24" s="42"/>
      <c r="C24" s="34"/>
      <c r="D24" s="44"/>
      <c r="E24" s="44"/>
      <c r="F24" s="44"/>
      <c r="G24" s="44"/>
      <c r="H24" s="34"/>
      <c r="I24" s="93"/>
      <c r="J24" s="31"/>
    </row>
    <row r="25" spans="1:10" x14ac:dyDescent="0.2">
      <c r="A25" s="188" t="s">
        <v>74</v>
      </c>
      <c r="B25" s="189"/>
      <c r="C25" s="73">
        <v>21</v>
      </c>
      <c r="D25" s="190" t="s">
        <v>387</v>
      </c>
      <c r="E25" s="204"/>
      <c r="F25" s="204"/>
      <c r="G25" s="205"/>
      <c r="H25" s="96" t="s">
        <v>75</v>
      </c>
      <c r="I25" s="74">
        <v>774</v>
      </c>
      <c r="J25" s="31"/>
    </row>
    <row r="26" spans="1:10" x14ac:dyDescent="0.2">
      <c r="A26" s="92"/>
      <c r="B26" s="42"/>
      <c r="C26" s="34"/>
      <c r="D26" s="44"/>
      <c r="E26" s="44"/>
      <c r="F26" s="44"/>
      <c r="G26" s="42"/>
      <c r="H26" s="42" t="s">
        <v>366</v>
      </c>
      <c r="I26" s="97"/>
      <c r="J26" s="31"/>
    </row>
    <row r="27" spans="1:10" x14ac:dyDescent="0.2">
      <c r="A27" s="188" t="s">
        <v>194</v>
      </c>
      <c r="B27" s="189"/>
      <c r="C27" s="76"/>
      <c r="D27" s="45"/>
      <c r="E27" s="98"/>
      <c r="F27" s="99"/>
      <c r="G27" s="213" t="s">
        <v>193</v>
      </c>
      <c r="H27" s="189"/>
      <c r="I27" s="75" t="s">
        <v>388</v>
      </c>
      <c r="J27" s="31"/>
    </row>
    <row r="28" spans="1:10" x14ac:dyDescent="0.2">
      <c r="A28" s="92"/>
      <c r="B28" s="42"/>
      <c r="C28" s="34"/>
      <c r="D28" s="99"/>
      <c r="E28" s="99"/>
      <c r="F28" s="99"/>
      <c r="G28" s="99"/>
      <c r="H28" s="34"/>
      <c r="I28" s="100"/>
      <c r="J28" s="31"/>
    </row>
    <row r="29" spans="1:10" x14ac:dyDescent="0.2">
      <c r="A29" s="206" t="s">
        <v>76</v>
      </c>
      <c r="B29" s="207"/>
      <c r="C29" s="208"/>
      <c r="D29" s="208"/>
      <c r="E29" s="209" t="s">
        <v>77</v>
      </c>
      <c r="F29" s="210"/>
      <c r="G29" s="210"/>
      <c r="H29" s="211" t="s">
        <v>78</v>
      </c>
      <c r="I29" s="212"/>
      <c r="J29" s="31"/>
    </row>
    <row r="30" spans="1:10" x14ac:dyDescent="0.2">
      <c r="A30" s="101"/>
      <c r="B30" s="98"/>
      <c r="C30" s="98"/>
      <c r="D30" s="46"/>
      <c r="E30" s="34"/>
      <c r="F30" s="34"/>
      <c r="G30" s="34"/>
      <c r="H30" s="47"/>
      <c r="I30" s="100"/>
      <c r="J30" s="31"/>
    </row>
    <row r="31" spans="1:10" x14ac:dyDescent="0.2">
      <c r="A31" s="216"/>
      <c r="B31" s="217"/>
      <c r="C31" s="217"/>
      <c r="D31" s="218"/>
      <c r="E31" s="216"/>
      <c r="F31" s="217"/>
      <c r="G31" s="217"/>
      <c r="H31" s="180"/>
      <c r="I31" s="181"/>
      <c r="J31" s="31"/>
    </row>
    <row r="32" spans="1:10" x14ac:dyDescent="0.2">
      <c r="A32" s="102"/>
      <c r="B32" s="77"/>
      <c r="C32" s="78"/>
      <c r="D32" s="219"/>
      <c r="E32" s="219"/>
      <c r="F32" s="219"/>
      <c r="G32" s="220"/>
      <c r="H32" s="46"/>
      <c r="I32" s="103"/>
      <c r="J32" s="31"/>
    </row>
    <row r="33" spans="1:10" x14ac:dyDescent="0.2">
      <c r="A33" s="216"/>
      <c r="B33" s="217"/>
      <c r="C33" s="217"/>
      <c r="D33" s="218"/>
      <c r="E33" s="216"/>
      <c r="F33" s="217"/>
      <c r="G33" s="217"/>
      <c r="H33" s="180"/>
      <c r="I33" s="181"/>
      <c r="J33" s="31"/>
    </row>
    <row r="34" spans="1:10" x14ac:dyDescent="0.2">
      <c r="A34" s="102"/>
      <c r="B34" s="77"/>
      <c r="C34" s="78"/>
      <c r="D34" s="79"/>
      <c r="E34" s="79"/>
      <c r="F34" s="79"/>
      <c r="G34" s="80"/>
      <c r="H34" s="46"/>
      <c r="I34" s="104"/>
      <c r="J34" s="31"/>
    </row>
    <row r="35" spans="1:10" x14ac:dyDescent="0.2">
      <c r="A35" s="216"/>
      <c r="B35" s="217"/>
      <c r="C35" s="217"/>
      <c r="D35" s="218"/>
      <c r="E35" s="216"/>
      <c r="F35" s="217"/>
      <c r="G35" s="217"/>
      <c r="H35" s="180"/>
      <c r="I35" s="181"/>
      <c r="J35" s="31"/>
    </row>
    <row r="36" spans="1:10" x14ac:dyDescent="0.2">
      <c r="A36" s="102"/>
      <c r="B36" s="77"/>
      <c r="C36" s="78"/>
      <c r="D36" s="79"/>
      <c r="E36" s="79"/>
      <c r="F36" s="79"/>
      <c r="G36" s="80"/>
      <c r="H36" s="46"/>
      <c r="I36" s="104"/>
      <c r="J36" s="31"/>
    </row>
    <row r="37" spans="1:10" x14ac:dyDescent="0.2">
      <c r="A37" s="216"/>
      <c r="B37" s="217"/>
      <c r="C37" s="217"/>
      <c r="D37" s="218"/>
      <c r="E37" s="216"/>
      <c r="F37" s="217"/>
      <c r="G37" s="217"/>
      <c r="H37" s="180"/>
      <c r="I37" s="181"/>
      <c r="J37" s="31"/>
    </row>
    <row r="38" spans="1:10" x14ac:dyDescent="0.2">
      <c r="A38" s="105"/>
      <c r="B38" s="81"/>
      <c r="C38" s="225"/>
      <c r="D38" s="226"/>
      <c r="E38" s="46"/>
      <c r="F38" s="225"/>
      <c r="G38" s="226"/>
      <c r="H38" s="46"/>
      <c r="I38" s="106"/>
      <c r="J38" s="31"/>
    </row>
    <row r="39" spans="1:10" x14ac:dyDescent="0.2">
      <c r="A39" s="216"/>
      <c r="B39" s="217"/>
      <c r="C39" s="217"/>
      <c r="D39" s="218"/>
      <c r="E39" s="216"/>
      <c r="F39" s="217"/>
      <c r="G39" s="217"/>
      <c r="H39" s="180"/>
      <c r="I39" s="181"/>
      <c r="J39" s="31"/>
    </row>
    <row r="40" spans="1:10" x14ac:dyDescent="0.2">
      <c r="A40" s="105"/>
      <c r="B40" s="81"/>
      <c r="C40" s="69"/>
      <c r="D40" s="70"/>
      <c r="E40" s="46"/>
      <c r="F40" s="69"/>
      <c r="G40" s="70"/>
      <c r="H40" s="46"/>
      <c r="I40" s="106"/>
      <c r="J40" s="31"/>
    </row>
    <row r="41" spans="1:10" x14ac:dyDescent="0.2">
      <c r="A41" s="216"/>
      <c r="B41" s="217"/>
      <c r="C41" s="217"/>
      <c r="D41" s="218"/>
      <c r="E41" s="216"/>
      <c r="F41" s="217"/>
      <c r="G41" s="217"/>
      <c r="H41" s="180"/>
      <c r="I41" s="181"/>
      <c r="J41" s="31"/>
    </row>
    <row r="42" spans="1:10" x14ac:dyDescent="0.2">
      <c r="A42" s="107"/>
      <c r="B42" s="61"/>
      <c r="C42" s="61"/>
      <c r="D42" s="61"/>
      <c r="E42" s="43"/>
      <c r="F42" s="61"/>
      <c r="G42" s="61"/>
      <c r="H42" s="62"/>
      <c r="I42" s="108"/>
      <c r="J42" s="31"/>
    </row>
    <row r="43" spans="1:10" x14ac:dyDescent="0.2">
      <c r="A43" s="109"/>
      <c r="B43" s="49"/>
      <c r="C43" s="50"/>
      <c r="D43" s="51"/>
      <c r="E43" s="34"/>
      <c r="F43" s="50"/>
      <c r="G43" s="51"/>
      <c r="H43" s="34"/>
      <c r="I43" s="93"/>
      <c r="J43" s="31"/>
    </row>
    <row r="44" spans="1:10" x14ac:dyDescent="0.2">
      <c r="A44" s="110"/>
      <c r="B44" s="52"/>
      <c r="C44" s="52"/>
      <c r="D44" s="39"/>
      <c r="E44" s="39"/>
      <c r="F44" s="52"/>
      <c r="G44" s="39"/>
      <c r="H44" s="39"/>
      <c r="I44" s="111"/>
      <c r="J44" s="31"/>
    </row>
    <row r="45" spans="1:10" x14ac:dyDescent="0.2">
      <c r="A45" s="195" t="s">
        <v>350</v>
      </c>
      <c r="B45" s="221"/>
      <c r="C45" s="180"/>
      <c r="D45" s="181"/>
      <c r="E45" s="34"/>
      <c r="F45" s="190"/>
      <c r="G45" s="217"/>
      <c r="H45" s="217"/>
      <c r="I45" s="218"/>
      <c r="J45" s="31"/>
    </row>
    <row r="46" spans="1:10" x14ac:dyDescent="0.2">
      <c r="A46" s="109"/>
      <c r="B46" s="49"/>
      <c r="C46" s="222"/>
      <c r="D46" s="223"/>
      <c r="E46" s="34"/>
      <c r="F46" s="222"/>
      <c r="G46" s="224"/>
      <c r="H46" s="53"/>
      <c r="I46" s="112"/>
      <c r="J46" s="31"/>
    </row>
    <row r="47" spans="1:10" x14ac:dyDescent="0.2">
      <c r="A47" s="195" t="s">
        <v>79</v>
      </c>
      <c r="B47" s="221"/>
      <c r="C47" s="190" t="s">
        <v>389</v>
      </c>
      <c r="D47" s="227"/>
      <c r="E47" s="227"/>
      <c r="F47" s="227"/>
      <c r="G47" s="227"/>
      <c r="H47" s="227"/>
      <c r="I47" s="228"/>
      <c r="J47" s="31"/>
    </row>
    <row r="48" spans="1:10" x14ac:dyDescent="0.2">
      <c r="A48" s="92"/>
      <c r="B48" s="42"/>
      <c r="C48" s="41" t="s">
        <v>150</v>
      </c>
      <c r="D48" s="34"/>
      <c r="E48" s="34"/>
      <c r="F48" s="34"/>
      <c r="G48" s="34"/>
      <c r="H48" s="34"/>
      <c r="I48" s="93"/>
      <c r="J48" s="31"/>
    </row>
    <row r="49" spans="1:10" x14ac:dyDescent="0.2">
      <c r="A49" s="195" t="s">
        <v>151</v>
      </c>
      <c r="B49" s="221"/>
      <c r="C49" s="214" t="s">
        <v>390</v>
      </c>
      <c r="D49" s="215"/>
      <c r="E49" s="229"/>
      <c r="F49" s="34"/>
      <c r="G49" s="96" t="s">
        <v>152</v>
      </c>
      <c r="H49" s="214" t="s">
        <v>391</v>
      </c>
      <c r="I49" s="229"/>
      <c r="J49" s="31"/>
    </row>
    <row r="50" spans="1:10" x14ac:dyDescent="0.2">
      <c r="A50" s="92"/>
      <c r="B50" s="42"/>
      <c r="C50" s="41"/>
      <c r="D50" s="34"/>
      <c r="E50" s="34"/>
      <c r="F50" s="34"/>
      <c r="G50" s="34"/>
      <c r="H50" s="34"/>
      <c r="I50" s="93"/>
      <c r="J50" s="31"/>
    </row>
    <row r="51" spans="1:10" x14ac:dyDescent="0.2">
      <c r="A51" s="195" t="s">
        <v>191</v>
      </c>
      <c r="B51" s="221"/>
      <c r="C51" s="241" t="s">
        <v>392</v>
      </c>
      <c r="D51" s="215"/>
      <c r="E51" s="215"/>
      <c r="F51" s="215"/>
      <c r="G51" s="215"/>
      <c r="H51" s="215"/>
      <c r="I51" s="229"/>
      <c r="J51" s="31"/>
    </row>
    <row r="52" spans="1:10" x14ac:dyDescent="0.2">
      <c r="A52" s="92"/>
      <c r="B52" s="42"/>
      <c r="C52" s="34"/>
      <c r="D52" s="34"/>
      <c r="E52" s="34"/>
      <c r="F52" s="34"/>
      <c r="G52" s="34"/>
      <c r="H52" s="34"/>
      <c r="I52" s="93"/>
      <c r="J52" s="31"/>
    </row>
    <row r="53" spans="1:10" x14ac:dyDescent="0.2">
      <c r="A53" s="188" t="s">
        <v>287</v>
      </c>
      <c r="B53" s="189"/>
      <c r="C53" s="214" t="s">
        <v>393</v>
      </c>
      <c r="D53" s="215"/>
      <c r="E53" s="215"/>
      <c r="F53" s="215"/>
      <c r="G53" s="215"/>
      <c r="H53" s="215"/>
      <c r="I53" s="192"/>
      <c r="J53" s="31"/>
    </row>
    <row r="54" spans="1:10" x14ac:dyDescent="0.2">
      <c r="A54" s="113"/>
      <c r="B54" s="39"/>
      <c r="C54" s="240" t="s">
        <v>0</v>
      </c>
      <c r="D54" s="240"/>
      <c r="E54" s="240"/>
      <c r="F54" s="240"/>
      <c r="G54" s="240"/>
      <c r="H54" s="240"/>
      <c r="I54" s="114"/>
      <c r="J54" s="31"/>
    </row>
    <row r="55" spans="1:10" x14ac:dyDescent="0.2">
      <c r="A55" s="113"/>
      <c r="B55" s="39"/>
      <c r="C55" s="54"/>
      <c r="D55" s="54"/>
      <c r="E55" s="54"/>
      <c r="F55" s="54"/>
      <c r="G55" s="54"/>
      <c r="H55" s="54"/>
      <c r="I55" s="114"/>
      <c r="J55" s="31"/>
    </row>
    <row r="56" spans="1:10" x14ac:dyDescent="0.2">
      <c r="A56" s="113"/>
      <c r="B56" s="232" t="s">
        <v>80</v>
      </c>
      <c r="C56" s="233"/>
      <c r="D56" s="233"/>
      <c r="E56" s="233"/>
      <c r="F56" s="66"/>
      <c r="G56" s="66"/>
      <c r="H56" s="66"/>
      <c r="I56" s="115"/>
      <c r="J56" s="31"/>
    </row>
    <row r="57" spans="1:10" x14ac:dyDescent="0.2">
      <c r="A57" s="113"/>
      <c r="B57" s="234" t="s">
        <v>367</v>
      </c>
      <c r="C57" s="235"/>
      <c r="D57" s="235"/>
      <c r="E57" s="235"/>
      <c r="F57" s="235"/>
      <c r="G57" s="235"/>
      <c r="H57" s="235"/>
      <c r="I57" s="236"/>
      <c r="J57" s="31"/>
    </row>
    <row r="58" spans="1:10" x14ac:dyDescent="0.2">
      <c r="A58" s="113"/>
      <c r="B58" s="234" t="s">
        <v>368</v>
      </c>
      <c r="C58" s="235"/>
      <c r="D58" s="235"/>
      <c r="E58" s="235"/>
      <c r="F58" s="235"/>
      <c r="G58" s="235"/>
      <c r="H58" s="235"/>
      <c r="I58" s="115"/>
      <c r="J58" s="31"/>
    </row>
    <row r="59" spans="1:10" x14ac:dyDescent="0.2">
      <c r="A59" s="113"/>
      <c r="B59" s="234" t="s">
        <v>369</v>
      </c>
      <c r="C59" s="235"/>
      <c r="D59" s="235"/>
      <c r="E59" s="235"/>
      <c r="F59" s="235"/>
      <c r="G59" s="235"/>
      <c r="H59" s="235"/>
      <c r="I59" s="236"/>
      <c r="J59" s="31"/>
    </row>
    <row r="60" spans="1:10" x14ac:dyDescent="0.2">
      <c r="A60" s="113"/>
      <c r="B60" s="234" t="s">
        <v>370</v>
      </c>
      <c r="C60" s="235"/>
      <c r="D60" s="235"/>
      <c r="E60" s="235"/>
      <c r="F60" s="235"/>
      <c r="G60" s="235"/>
      <c r="H60" s="235"/>
      <c r="I60" s="236"/>
      <c r="J60" s="31"/>
    </row>
    <row r="61" spans="1:10" x14ac:dyDescent="0.2">
      <c r="A61" s="113"/>
      <c r="B61" s="64"/>
      <c r="C61" s="64"/>
      <c r="D61" s="64"/>
      <c r="E61" s="64"/>
      <c r="F61" s="64"/>
      <c r="G61" s="64"/>
      <c r="H61" s="65"/>
      <c r="I61" s="116"/>
      <c r="J61" s="31"/>
    </row>
    <row r="62" spans="1:10" ht="13.5" thickBot="1" x14ac:dyDescent="0.25">
      <c r="A62" s="117" t="s">
        <v>81</v>
      </c>
      <c r="B62" s="34"/>
      <c r="C62" s="34"/>
      <c r="D62" s="34"/>
      <c r="E62" s="34"/>
      <c r="F62" s="34"/>
      <c r="G62" s="55"/>
      <c r="H62" s="56"/>
      <c r="I62" s="118"/>
      <c r="J62" s="31"/>
    </row>
    <row r="63" spans="1:10" x14ac:dyDescent="0.2">
      <c r="A63" s="88"/>
      <c r="B63" s="34"/>
      <c r="C63" s="34"/>
      <c r="D63" s="34"/>
      <c r="E63" s="39" t="s">
        <v>153</v>
      </c>
      <c r="F63" s="98"/>
      <c r="G63" s="237" t="s">
        <v>154</v>
      </c>
      <c r="H63" s="238"/>
      <c r="I63" s="239"/>
      <c r="J63" s="31"/>
    </row>
    <row r="64" spans="1:10" x14ac:dyDescent="0.2">
      <c r="A64" s="119"/>
      <c r="B64" s="120"/>
      <c r="C64" s="121"/>
      <c r="D64" s="121"/>
      <c r="E64" s="121"/>
      <c r="F64" s="121"/>
      <c r="G64" s="230"/>
      <c r="H64" s="231"/>
      <c r="I64" s="122"/>
      <c r="J64" s="31"/>
    </row>
  </sheetData>
  <mergeCells count="73">
    <mergeCell ref="A47:B47"/>
    <mergeCell ref="C47:I47"/>
    <mergeCell ref="A49:B49"/>
    <mergeCell ref="C49:E49"/>
    <mergeCell ref="G64:H64"/>
    <mergeCell ref="B56:E56"/>
    <mergeCell ref="B57:I57"/>
    <mergeCell ref="B58:H58"/>
    <mergeCell ref="B59:I59"/>
    <mergeCell ref="B60:I60"/>
    <mergeCell ref="G63:I63"/>
    <mergeCell ref="H49:I49"/>
    <mergeCell ref="C54:H54"/>
    <mergeCell ref="A51:B51"/>
    <mergeCell ref="C51:I51"/>
    <mergeCell ref="A53:B53"/>
    <mergeCell ref="C38:D38"/>
    <mergeCell ref="F38:G38"/>
    <mergeCell ref="A41:D41"/>
    <mergeCell ref="E41:G41"/>
    <mergeCell ref="H41:I41"/>
    <mergeCell ref="A45:B45"/>
    <mergeCell ref="C45:D45"/>
    <mergeCell ref="F45:I45"/>
    <mergeCell ref="C46:D46"/>
    <mergeCell ref="F46:G46"/>
    <mergeCell ref="C53:I53"/>
    <mergeCell ref="A31:D31"/>
    <mergeCell ref="E31:G31"/>
    <mergeCell ref="H31:I31"/>
    <mergeCell ref="A39:D39"/>
    <mergeCell ref="E39:G39"/>
    <mergeCell ref="H39:I39"/>
    <mergeCell ref="D32:G32"/>
    <mergeCell ref="A33:D33"/>
    <mergeCell ref="E33:G33"/>
    <mergeCell ref="H33:I33"/>
    <mergeCell ref="A35:D35"/>
    <mergeCell ref="E35:G35"/>
    <mergeCell ref="H35:I35"/>
    <mergeCell ref="A37:D37"/>
    <mergeCell ref="E37:G37"/>
    <mergeCell ref="H37:I37"/>
    <mergeCell ref="G23:H23"/>
    <mergeCell ref="A25:B25"/>
    <mergeCell ref="D25:G25"/>
    <mergeCell ref="A29:D29"/>
    <mergeCell ref="E29:G29"/>
    <mergeCell ref="H29:I29"/>
    <mergeCell ref="A27:B27"/>
    <mergeCell ref="G27:H27"/>
    <mergeCell ref="A23:B23"/>
    <mergeCell ref="D23:F23"/>
    <mergeCell ref="C17:I17"/>
    <mergeCell ref="A19:B19"/>
    <mergeCell ref="C19:I19"/>
    <mergeCell ref="A21:B21"/>
    <mergeCell ref="C21:I21"/>
    <mergeCell ref="A17:B17"/>
    <mergeCell ref="F15:I15"/>
    <mergeCell ref="A13:C13"/>
    <mergeCell ref="A10:B11"/>
    <mergeCell ref="C10:D10"/>
    <mergeCell ref="A12:B12"/>
    <mergeCell ref="C12:I12"/>
    <mergeCell ref="A15:B15"/>
    <mergeCell ref="C15:D15"/>
    <mergeCell ref="A8:B8"/>
    <mergeCell ref="C8:D8"/>
    <mergeCell ref="A2:D2"/>
    <mergeCell ref="A4:I4"/>
    <mergeCell ref="A6:B6"/>
    <mergeCell ref="C6:D6"/>
  </mergeCells>
  <phoneticPr fontId="4" type="noConversion"/>
  <conditionalFormatting sqref="H30">
    <cfRule type="cellIs" dxfId="2" priority="1" stopIfTrue="1" operator="equal">
      <formula>"DA"</formula>
    </cfRule>
  </conditionalFormatting>
  <conditionalFormatting sqref="H2">
    <cfRule type="cellIs" dxfId="1" priority="2" stopIfTrue="1" operator="lessThan">
      <formula>#REF!</formula>
    </cfRule>
  </conditionalFormatting>
  <dataValidations count="1">
    <dataValidation allowBlank="1" sqref="A1:XFD1048576"/>
  </dataValidations>
  <hyperlinks>
    <hyperlink ref="C19" r:id="rId1"/>
    <hyperlink ref="C21" r:id="rId2"/>
    <hyperlink ref="C51" r:id="rId3"/>
  </hyperlinks>
  <pageMargins left="0.75" right="0.75" top="1" bottom="1" header="0.5" footer="0.5"/>
  <pageSetup paperSize="9" scale="75" orientation="portrait" r:id="rId4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L133"/>
  <sheetViews>
    <sheetView zoomScaleSheetLayoutView="100" workbookViewId="0">
      <selection activeCell="M67" sqref="M1:N1048576"/>
    </sheetView>
  </sheetViews>
  <sheetFormatPr defaultRowHeight="12.75" x14ac:dyDescent="0.2"/>
  <cols>
    <col min="1" max="4" width="9.140625" style="124"/>
    <col min="5" max="5" width="20.85546875" style="124" customWidth="1"/>
    <col min="6" max="16384" width="9.140625" style="124"/>
  </cols>
  <sheetData>
    <row r="1" spans="1:12" ht="22.5" customHeight="1" x14ac:dyDescent="0.2">
      <c r="A1" s="270" t="s">
        <v>203</v>
      </c>
      <c r="B1" s="271"/>
      <c r="C1" s="271"/>
      <c r="D1" s="271"/>
      <c r="E1" s="271"/>
      <c r="F1" s="271"/>
      <c r="G1" s="271"/>
      <c r="H1" s="271"/>
      <c r="I1" s="271"/>
      <c r="J1" s="271"/>
      <c r="K1" s="271"/>
      <c r="L1" s="123"/>
    </row>
    <row r="2" spans="1:12" x14ac:dyDescent="0.2">
      <c r="A2" s="272" t="s">
        <v>399</v>
      </c>
      <c r="B2" s="273"/>
      <c r="C2" s="273"/>
      <c r="D2" s="273"/>
      <c r="E2" s="273"/>
      <c r="F2" s="273"/>
      <c r="G2" s="273"/>
      <c r="H2" s="273"/>
      <c r="I2" s="273"/>
      <c r="J2" s="273"/>
      <c r="K2" s="273"/>
      <c r="L2" s="123"/>
    </row>
    <row r="3" spans="1:12" x14ac:dyDescent="0.2">
      <c r="A3" s="63"/>
      <c r="B3" s="125"/>
      <c r="C3" s="125"/>
      <c r="D3" s="125"/>
      <c r="E3" s="125"/>
      <c r="F3" s="264"/>
      <c r="G3" s="264"/>
      <c r="H3" s="26"/>
      <c r="I3" s="125"/>
      <c r="J3" s="125"/>
      <c r="K3" s="264" t="s">
        <v>58</v>
      </c>
      <c r="L3" s="264"/>
    </row>
    <row r="4" spans="1:12" x14ac:dyDescent="0.2">
      <c r="A4" s="268" t="s">
        <v>2</v>
      </c>
      <c r="B4" s="269"/>
      <c r="C4" s="269"/>
      <c r="D4" s="269"/>
      <c r="E4" s="269"/>
      <c r="F4" s="268" t="s">
        <v>221</v>
      </c>
      <c r="G4" s="268" t="s">
        <v>373</v>
      </c>
      <c r="H4" s="269"/>
      <c r="I4" s="269"/>
      <c r="J4" s="268" t="s">
        <v>374</v>
      </c>
      <c r="K4" s="269"/>
      <c r="L4" s="269"/>
    </row>
    <row r="5" spans="1:12" x14ac:dyDescent="0.2">
      <c r="A5" s="269"/>
      <c r="B5" s="269"/>
      <c r="C5" s="269"/>
      <c r="D5" s="269"/>
      <c r="E5" s="269"/>
      <c r="F5" s="269"/>
      <c r="G5" s="133" t="s">
        <v>360</v>
      </c>
      <c r="H5" s="133" t="s">
        <v>361</v>
      </c>
      <c r="I5" s="133" t="s">
        <v>362</v>
      </c>
      <c r="J5" s="133" t="s">
        <v>360</v>
      </c>
      <c r="K5" s="133" t="s">
        <v>361</v>
      </c>
      <c r="L5" s="133" t="s">
        <v>362</v>
      </c>
    </row>
    <row r="6" spans="1:12" x14ac:dyDescent="0.2">
      <c r="A6" s="268">
        <v>1</v>
      </c>
      <c r="B6" s="268"/>
      <c r="C6" s="268"/>
      <c r="D6" s="268"/>
      <c r="E6" s="268"/>
      <c r="F6" s="134">
        <v>2</v>
      </c>
      <c r="G6" s="134">
        <v>3</v>
      </c>
      <c r="H6" s="134">
        <v>4</v>
      </c>
      <c r="I6" s="134" t="s">
        <v>56</v>
      </c>
      <c r="J6" s="134">
        <v>6</v>
      </c>
      <c r="K6" s="134">
        <v>7</v>
      </c>
      <c r="L6" s="134" t="s">
        <v>57</v>
      </c>
    </row>
    <row r="7" spans="1:12" x14ac:dyDescent="0.2">
      <c r="A7" s="265" t="s">
        <v>3</v>
      </c>
      <c r="B7" s="266"/>
      <c r="C7" s="266"/>
      <c r="D7" s="266"/>
      <c r="E7" s="266"/>
      <c r="F7" s="266"/>
      <c r="G7" s="266"/>
      <c r="H7" s="266"/>
      <c r="I7" s="266"/>
      <c r="J7" s="266"/>
      <c r="K7" s="266"/>
      <c r="L7" s="267"/>
    </row>
    <row r="8" spans="1:12" x14ac:dyDescent="0.2">
      <c r="A8" s="256" t="s">
        <v>155</v>
      </c>
      <c r="B8" s="262"/>
      <c r="C8" s="262"/>
      <c r="D8" s="257"/>
      <c r="E8" s="263"/>
      <c r="F8" s="9">
        <v>1</v>
      </c>
      <c r="G8" s="126">
        <f>G9+G10</f>
        <v>0</v>
      </c>
      <c r="H8" s="127">
        <f>H9+H10</f>
        <v>0</v>
      </c>
      <c r="I8" s="128">
        <f>SUM(G8:H8)</f>
        <v>0</v>
      </c>
      <c r="J8" s="126">
        <f>J9+J10</f>
        <v>0</v>
      </c>
      <c r="K8" s="127">
        <f>K9+K10</f>
        <v>0</v>
      </c>
      <c r="L8" s="128">
        <f>SUM(J8:K8)</f>
        <v>0</v>
      </c>
    </row>
    <row r="9" spans="1:12" x14ac:dyDescent="0.2">
      <c r="A9" s="248" t="s">
        <v>311</v>
      </c>
      <c r="B9" s="249"/>
      <c r="C9" s="249"/>
      <c r="D9" s="249"/>
      <c r="E9" s="250"/>
      <c r="F9" s="10">
        <v>2</v>
      </c>
      <c r="G9" s="5"/>
      <c r="H9" s="6"/>
      <c r="I9" s="129">
        <f t="shared" ref="I9:I72" si="0">SUM(G9:H9)</f>
        <v>0</v>
      </c>
      <c r="J9" s="5"/>
      <c r="K9" s="6"/>
      <c r="L9" s="129">
        <f t="shared" ref="L9:L72" si="1">SUM(J9:K9)</f>
        <v>0</v>
      </c>
    </row>
    <row r="10" spans="1:12" x14ac:dyDescent="0.2">
      <c r="A10" s="248" t="s">
        <v>312</v>
      </c>
      <c r="B10" s="249"/>
      <c r="C10" s="249"/>
      <c r="D10" s="249"/>
      <c r="E10" s="250"/>
      <c r="F10" s="10">
        <v>3</v>
      </c>
      <c r="G10" s="5"/>
      <c r="H10" s="6"/>
      <c r="I10" s="129">
        <f t="shared" si="0"/>
        <v>0</v>
      </c>
      <c r="J10" s="5"/>
      <c r="K10" s="6"/>
      <c r="L10" s="129">
        <f t="shared" si="1"/>
        <v>0</v>
      </c>
    </row>
    <row r="11" spans="1:12" x14ac:dyDescent="0.2">
      <c r="A11" s="242" t="s">
        <v>156</v>
      </c>
      <c r="B11" s="243"/>
      <c r="C11" s="243"/>
      <c r="D11" s="249"/>
      <c r="E11" s="250"/>
      <c r="F11" s="10">
        <v>4</v>
      </c>
      <c r="G11" s="130">
        <f>G12+G13</f>
        <v>0</v>
      </c>
      <c r="H11" s="131">
        <f>H12+H13</f>
        <v>14961339.449999999</v>
      </c>
      <c r="I11" s="129">
        <f t="shared" si="0"/>
        <v>14961339.449999999</v>
      </c>
      <c r="J11" s="130">
        <f>J12+J13</f>
        <v>0</v>
      </c>
      <c r="K11" s="131">
        <f>K12+K13</f>
        <v>14755318.35</v>
      </c>
      <c r="L11" s="129">
        <f t="shared" si="1"/>
        <v>14755318.35</v>
      </c>
    </row>
    <row r="12" spans="1:12" x14ac:dyDescent="0.2">
      <c r="A12" s="248" t="s">
        <v>313</v>
      </c>
      <c r="B12" s="249"/>
      <c r="C12" s="249"/>
      <c r="D12" s="249"/>
      <c r="E12" s="250"/>
      <c r="F12" s="10">
        <v>5</v>
      </c>
      <c r="G12" s="5"/>
      <c r="H12" s="6">
        <v>14695625.85</v>
      </c>
      <c r="I12" s="129">
        <f t="shared" si="0"/>
        <v>14695625.85</v>
      </c>
      <c r="J12" s="5"/>
      <c r="K12" s="6">
        <v>14420304.67</v>
      </c>
      <c r="L12" s="129">
        <f t="shared" si="1"/>
        <v>14420304.67</v>
      </c>
    </row>
    <row r="13" spans="1:12" x14ac:dyDescent="0.2">
      <c r="A13" s="248" t="s">
        <v>314</v>
      </c>
      <c r="B13" s="249"/>
      <c r="C13" s="249"/>
      <c r="D13" s="249"/>
      <c r="E13" s="250"/>
      <c r="F13" s="10">
        <v>6</v>
      </c>
      <c r="G13" s="5"/>
      <c r="H13" s="6">
        <v>265713.59999999998</v>
      </c>
      <c r="I13" s="129">
        <f t="shared" si="0"/>
        <v>265713.59999999998</v>
      </c>
      <c r="J13" s="5"/>
      <c r="K13" s="6">
        <v>335013.68</v>
      </c>
      <c r="L13" s="129">
        <f t="shared" si="1"/>
        <v>335013.68</v>
      </c>
    </row>
    <row r="14" spans="1:12" x14ac:dyDescent="0.2">
      <c r="A14" s="242" t="s">
        <v>157</v>
      </c>
      <c r="B14" s="243"/>
      <c r="C14" s="243"/>
      <c r="D14" s="249"/>
      <c r="E14" s="250"/>
      <c r="F14" s="10">
        <v>7</v>
      </c>
      <c r="G14" s="130">
        <f>G15+G16+G17</f>
        <v>0</v>
      </c>
      <c r="H14" s="131">
        <f>H15+H16+H17</f>
        <v>271167767.45999998</v>
      </c>
      <c r="I14" s="129">
        <f t="shared" si="0"/>
        <v>271167767.45999998</v>
      </c>
      <c r="J14" s="130">
        <f>J15+J16+J17</f>
        <v>0</v>
      </c>
      <c r="K14" s="131">
        <f>K15+K16+K17</f>
        <v>306516385.92000002</v>
      </c>
      <c r="L14" s="129">
        <f t="shared" si="1"/>
        <v>306516385.92000002</v>
      </c>
    </row>
    <row r="15" spans="1:12" x14ac:dyDescent="0.2">
      <c r="A15" s="248" t="s">
        <v>315</v>
      </c>
      <c r="B15" s="249"/>
      <c r="C15" s="249"/>
      <c r="D15" s="249"/>
      <c r="E15" s="250"/>
      <c r="F15" s="10">
        <v>8</v>
      </c>
      <c r="G15" s="5"/>
      <c r="H15" s="6">
        <v>260263017.43000001</v>
      </c>
      <c r="I15" s="129">
        <f t="shared" si="0"/>
        <v>260263017.43000001</v>
      </c>
      <c r="J15" s="5"/>
      <c r="K15" s="6">
        <v>292065676.12</v>
      </c>
      <c r="L15" s="129">
        <f t="shared" si="1"/>
        <v>292065676.12</v>
      </c>
    </row>
    <row r="16" spans="1:12" x14ac:dyDescent="0.2">
      <c r="A16" s="248" t="s">
        <v>316</v>
      </c>
      <c r="B16" s="249"/>
      <c r="C16" s="249"/>
      <c r="D16" s="249"/>
      <c r="E16" s="250"/>
      <c r="F16" s="10">
        <v>9</v>
      </c>
      <c r="G16" s="5"/>
      <c r="H16" s="6">
        <v>10904750.029999999</v>
      </c>
      <c r="I16" s="129">
        <f t="shared" si="0"/>
        <v>10904750.029999999</v>
      </c>
      <c r="J16" s="5"/>
      <c r="K16" s="6">
        <v>14450709.800000001</v>
      </c>
      <c r="L16" s="129">
        <f t="shared" si="1"/>
        <v>14450709.800000001</v>
      </c>
    </row>
    <row r="17" spans="1:12" x14ac:dyDescent="0.2">
      <c r="A17" s="248" t="s">
        <v>317</v>
      </c>
      <c r="B17" s="249"/>
      <c r="C17" s="249"/>
      <c r="D17" s="249"/>
      <c r="E17" s="250"/>
      <c r="F17" s="10">
        <v>10</v>
      </c>
      <c r="G17" s="5"/>
      <c r="H17" s="6"/>
      <c r="I17" s="129">
        <f t="shared" si="0"/>
        <v>0</v>
      </c>
      <c r="J17" s="5"/>
      <c r="K17" s="6"/>
      <c r="L17" s="129">
        <f t="shared" si="1"/>
        <v>0</v>
      </c>
    </row>
    <row r="18" spans="1:12" x14ac:dyDescent="0.2">
      <c r="A18" s="242" t="s">
        <v>158</v>
      </c>
      <c r="B18" s="243"/>
      <c r="C18" s="243"/>
      <c r="D18" s="249"/>
      <c r="E18" s="250"/>
      <c r="F18" s="10">
        <v>11</v>
      </c>
      <c r="G18" s="130">
        <f>G19+G20+G24+G43</f>
        <v>0</v>
      </c>
      <c r="H18" s="131">
        <f>H19+H20+H24+H43</f>
        <v>1483164349.04</v>
      </c>
      <c r="I18" s="129">
        <f t="shared" si="0"/>
        <v>1483164349.04</v>
      </c>
      <c r="J18" s="130">
        <f>J19+J20+J24+J43</f>
        <v>0</v>
      </c>
      <c r="K18" s="131">
        <f>K19+K20+K24+K43</f>
        <v>1540683669.8900001</v>
      </c>
      <c r="L18" s="129">
        <f t="shared" si="1"/>
        <v>1540683669.8900001</v>
      </c>
    </row>
    <row r="19" spans="1:12" ht="25.5" customHeight="1" x14ac:dyDescent="0.2">
      <c r="A19" s="242" t="s">
        <v>318</v>
      </c>
      <c r="B19" s="243"/>
      <c r="C19" s="243"/>
      <c r="D19" s="249"/>
      <c r="E19" s="250"/>
      <c r="F19" s="10">
        <v>12</v>
      </c>
      <c r="G19" s="5"/>
      <c r="H19" s="6">
        <v>395440169.83999997</v>
      </c>
      <c r="I19" s="129">
        <f t="shared" si="0"/>
        <v>395440169.83999997</v>
      </c>
      <c r="J19" s="5"/>
      <c r="K19" s="6">
        <v>410649243.55000001</v>
      </c>
      <c r="L19" s="129">
        <f t="shared" si="1"/>
        <v>410649243.55000001</v>
      </c>
    </row>
    <row r="20" spans="1:12" ht="21" customHeight="1" x14ac:dyDescent="0.2">
      <c r="A20" s="242" t="s">
        <v>159</v>
      </c>
      <c r="B20" s="243"/>
      <c r="C20" s="243"/>
      <c r="D20" s="249"/>
      <c r="E20" s="250"/>
      <c r="F20" s="10">
        <v>13</v>
      </c>
      <c r="G20" s="130">
        <f>SUM(G21:G23)</f>
        <v>0</v>
      </c>
      <c r="H20" s="131">
        <f>SUM(H21:H23)</f>
        <v>68497088.140000001</v>
      </c>
      <c r="I20" s="129">
        <f t="shared" si="0"/>
        <v>68497088.140000001</v>
      </c>
      <c r="J20" s="130">
        <f>SUM(J21:J23)</f>
        <v>0</v>
      </c>
      <c r="K20" s="131">
        <f>SUM(K21:K23)</f>
        <v>84597088.140000001</v>
      </c>
      <c r="L20" s="129">
        <f t="shared" si="1"/>
        <v>84597088.140000001</v>
      </c>
    </row>
    <row r="21" spans="1:12" x14ac:dyDescent="0.2">
      <c r="A21" s="248" t="s">
        <v>319</v>
      </c>
      <c r="B21" s="249"/>
      <c r="C21" s="249"/>
      <c r="D21" s="249"/>
      <c r="E21" s="250"/>
      <c r="F21" s="10">
        <v>14</v>
      </c>
      <c r="G21" s="5"/>
      <c r="H21" s="6"/>
      <c r="I21" s="129">
        <f t="shared" si="0"/>
        <v>0</v>
      </c>
      <c r="J21" s="5"/>
      <c r="K21" s="6"/>
      <c r="L21" s="129">
        <f t="shared" si="1"/>
        <v>0</v>
      </c>
    </row>
    <row r="22" spans="1:12" x14ac:dyDescent="0.2">
      <c r="A22" s="248" t="s">
        <v>320</v>
      </c>
      <c r="B22" s="249"/>
      <c r="C22" s="249"/>
      <c r="D22" s="249"/>
      <c r="E22" s="250"/>
      <c r="F22" s="10">
        <v>15</v>
      </c>
      <c r="G22" s="5"/>
      <c r="H22" s="6">
        <v>68497088.140000001</v>
      </c>
      <c r="I22" s="129">
        <f t="shared" si="0"/>
        <v>68497088.140000001</v>
      </c>
      <c r="J22" s="5"/>
      <c r="K22" s="6">
        <v>84597088.140000001</v>
      </c>
      <c r="L22" s="129">
        <f t="shared" si="1"/>
        <v>84597088.140000001</v>
      </c>
    </row>
    <row r="23" spans="1:12" x14ac:dyDescent="0.2">
      <c r="A23" s="248" t="s">
        <v>321</v>
      </c>
      <c r="B23" s="249"/>
      <c r="C23" s="249"/>
      <c r="D23" s="249"/>
      <c r="E23" s="250"/>
      <c r="F23" s="10">
        <v>16</v>
      </c>
      <c r="G23" s="5"/>
      <c r="H23" s="6"/>
      <c r="I23" s="129">
        <f t="shared" si="0"/>
        <v>0</v>
      </c>
      <c r="J23" s="5"/>
      <c r="K23" s="6"/>
      <c r="L23" s="129">
        <f t="shared" si="1"/>
        <v>0</v>
      </c>
    </row>
    <row r="24" spans="1:12" x14ac:dyDescent="0.2">
      <c r="A24" s="242" t="s">
        <v>160</v>
      </c>
      <c r="B24" s="243"/>
      <c r="C24" s="243"/>
      <c r="D24" s="249"/>
      <c r="E24" s="250"/>
      <c r="F24" s="10">
        <v>17</v>
      </c>
      <c r="G24" s="130">
        <f>G25+G28+G33+G39</f>
        <v>0</v>
      </c>
      <c r="H24" s="131">
        <f>H25+H28+H33+H39</f>
        <v>1019227091.0599999</v>
      </c>
      <c r="I24" s="129">
        <f t="shared" si="0"/>
        <v>1019227091.0599999</v>
      </c>
      <c r="J24" s="130">
        <f>J25+J28+J33+J39</f>
        <v>0</v>
      </c>
      <c r="K24" s="131">
        <f>K25+K28+K33+K39</f>
        <v>1045437338.2</v>
      </c>
      <c r="L24" s="129">
        <f t="shared" si="1"/>
        <v>1045437338.2</v>
      </c>
    </row>
    <row r="25" spans="1:12" x14ac:dyDescent="0.2">
      <c r="A25" s="248" t="s">
        <v>161</v>
      </c>
      <c r="B25" s="249"/>
      <c r="C25" s="249"/>
      <c r="D25" s="249"/>
      <c r="E25" s="250"/>
      <c r="F25" s="10">
        <v>18</v>
      </c>
      <c r="G25" s="130">
        <f>G26+G27</f>
        <v>0</v>
      </c>
      <c r="H25" s="131">
        <f>H26+H27</f>
        <v>0</v>
      </c>
      <c r="I25" s="129">
        <f>SUM(G25:H25)</f>
        <v>0</v>
      </c>
      <c r="J25" s="130">
        <f>J26+J27</f>
        <v>0</v>
      </c>
      <c r="K25" s="131">
        <f>K26+K27</f>
        <v>0</v>
      </c>
      <c r="L25" s="129">
        <f>SUM(J25:K25)</f>
        <v>0</v>
      </c>
    </row>
    <row r="26" spans="1:12" ht="22.5" customHeight="1" x14ac:dyDescent="0.2">
      <c r="A26" s="248" t="s">
        <v>322</v>
      </c>
      <c r="B26" s="249"/>
      <c r="C26" s="249"/>
      <c r="D26" s="249"/>
      <c r="E26" s="250"/>
      <c r="F26" s="10">
        <v>19</v>
      </c>
      <c r="G26" s="5"/>
      <c r="H26" s="6"/>
      <c r="I26" s="129">
        <f t="shared" si="0"/>
        <v>0</v>
      </c>
      <c r="J26" s="5"/>
      <c r="K26" s="6"/>
      <c r="L26" s="129">
        <f t="shared" si="1"/>
        <v>0</v>
      </c>
    </row>
    <row r="27" spans="1:12" x14ac:dyDescent="0.2">
      <c r="A27" s="248" t="s">
        <v>323</v>
      </c>
      <c r="B27" s="249"/>
      <c r="C27" s="249"/>
      <c r="D27" s="249"/>
      <c r="E27" s="250"/>
      <c r="F27" s="10">
        <v>20</v>
      </c>
      <c r="G27" s="5"/>
      <c r="H27" s="6"/>
      <c r="I27" s="129">
        <f t="shared" si="0"/>
        <v>0</v>
      </c>
      <c r="J27" s="5"/>
      <c r="K27" s="6"/>
      <c r="L27" s="129">
        <f t="shared" si="1"/>
        <v>0</v>
      </c>
    </row>
    <row r="28" spans="1:12" x14ac:dyDescent="0.2">
      <c r="A28" s="248" t="s">
        <v>162</v>
      </c>
      <c r="B28" s="249"/>
      <c r="C28" s="249"/>
      <c r="D28" s="249"/>
      <c r="E28" s="250"/>
      <c r="F28" s="10">
        <v>21</v>
      </c>
      <c r="G28" s="130">
        <f>SUM(G29:G32)</f>
        <v>0</v>
      </c>
      <c r="H28" s="131">
        <f>SUM(H29:H32)</f>
        <v>572406780.70999992</v>
      </c>
      <c r="I28" s="129">
        <f>SUM(G28:H28)</f>
        <v>572406780.70999992</v>
      </c>
      <c r="J28" s="130">
        <f>SUM(J29:J32)</f>
        <v>0</v>
      </c>
      <c r="K28" s="131">
        <f>SUM(K29:K32)</f>
        <v>545455059.65999997</v>
      </c>
      <c r="L28" s="129">
        <f>SUM(J28:K28)</f>
        <v>545455059.65999997</v>
      </c>
    </row>
    <row r="29" spans="1:12" x14ac:dyDescent="0.2">
      <c r="A29" s="248" t="s">
        <v>324</v>
      </c>
      <c r="B29" s="249"/>
      <c r="C29" s="249"/>
      <c r="D29" s="249"/>
      <c r="E29" s="250"/>
      <c r="F29" s="10">
        <v>22</v>
      </c>
      <c r="G29" s="5"/>
      <c r="H29" s="6">
        <v>359650315.01999998</v>
      </c>
      <c r="I29" s="129">
        <f t="shared" si="0"/>
        <v>359650315.01999998</v>
      </c>
      <c r="J29" s="5"/>
      <c r="K29" s="6">
        <v>360191229.13</v>
      </c>
      <c r="L29" s="129">
        <f t="shared" si="1"/>
        <v>360191229.13</v>
      </c>
    </row>
    <row r="30" spans="1:12" ht="24" customHeight="1" x14ac:dyDescent="0.2">
      <c r="A30" s="248" t="s">
        <v>325</v>
      </c>
      <c r="B30" s="249"/>
      <c r="C30" s="249"/>
      <c r="D30" s="249"/>
      <c r="E30" s="250"/>
      <c r="F30" s="10">
        <v>23</v>
      </c>
      <c r="G30" s="5"/>
      <c r="H30" s="6">
        <v>136516574.41999999</v>
      </c>
      <c r="I30" s="129">
        <f t="shared" si="0"/>
        <v>136516574.41999999</v>
      </c>
      <c r="J30" s="5"/>
      <c r="K30" s="6">
        <v>115151961.75</v>
      </c>
      <c r="L30" s="129">
        <f t="shared" si="1"/>
        <v>115151961.75</v>
      </c>
    </row>
    <row r="31" spans="1:12" x14ac:dyDescent="0.2">
      <c r="A31" s="248" t="s">
        <v>326</v>
      </c>
      <c r="B31" s="249"/>
      <c r="C31" s="249"/>
      <c r="D31" s="249"/>
      <c r="E31" s="250"/>
      <c r="F31" s="10">
        <v>24</v>
      </c>
      <c r="G31" s="5"/>
      <c r="H31" s="6">
        <v>38456273.969999999</v>
      </c>
      <c r="I31" s="129">
        <f t="shared" si="0"/>
        <v>38456273.969999999</v>
      </c>
      <c r="J31" s="5"/>
      <c r="K31" s="6">
        <v>20328251.48</v>
      </c>
      <c r="L31" s="129">
        <f t="shared" si="1"/>
        <v>20328251.48</v>
      </c>
    </row>
    <row r="32" spans="1:12" x14ac:dyDescent="0.2">
      <c r="A32" s="248" t="s">
        <v>327</v>
      </c>
      <c r="B32" s="249"/>
      <c r="C32" s="249"/>
      <c r="D32" s="249"/>
      <c r="E32" s="250"/>
      <c r="F32" s="10">
        <v>25</v>
      </c>
      <c r="G32" s="5"/>
      <c r="H32" s="6">
        <v>37783617.299999997</v>
      </c>
      <c r="I32" s="129">
        <f t="shared" si="0"/>
        <v>37783617.299999997</v>
      </c>
      <c r="J32" s="5"/>
      <c r="K32" s="6">
        <v>49783617.299999997</v>
      </c>
      <c r="L32" s="129">
        <f t="shared" si="1"/>
        <v>49783617.299999997</v>
      </c>
    </row>
    <row r="33" spans="1:12" x14ac:dyDescent="0.2">
      <c r="A33" s="248" t="s">
        <v>163</v>
      </c>
      <c r="B33" s="249"/>
      <c r="C33" s="249"/>
      <c r="D33" s="249"/>
      <c r="E33" s="250"/>
      <c r="F33" s="10">
        <v>26</v>
      </c>
      <c r="G33" s="130">
        <f>SUM(G34:G38)</f>
        <v>0</v>
      </c>
      <c r="H33" s="131">
        <f>SUM(H34:H38)</f>
        <v>0</v>
      </c>
      <c r="I33" s="129">
        <f t="shared" si="0"/>
        <v>0</v>
      </c>
      <c r="J33" s="130">
        <f>SUM(J34:J38)</f>
        <v>0</v>
      </c>
      <c r="K33" s="131">
        <f>SUM(K34:K38)</f>
        <v>0</v>
      </c>
      <c r="L33" s="129">
        <f t="shared" si="1"/>
        <v>0</v>
      </c>
    </row>
    <row r="34" spans="1:12" x14ac:dyDescent="0.2">
      <c r="A34" s="248" t="s">
        <v>328</v>
      </c>
      <c r="B34" s="249"/>
      <c r="C34" s="249"/>
      <c r="D34" s="249"/>
      <c r="E34" s="250"/>
      <c r="F34" s="10">
        <v>27</v>
      </c>
      <c r="G34" s="5"/>
      <c r="H34" s="6"/>
      <c r="I34" s="129">
        <f t="shared" si="0"/>
        <v>0</v>
      </c>
      <c r="J34" s="5"/>
      <c r="K34" s="6"/>
      <c r="L34" s="129">
        <f t="shared" si="1"/>
        <v>0</v>
      </c>
    </row>
    <row r="35" spans="1:12" ht="24" customHeight="1" x14ac:dyDescent="0.2">
      <c r="A35" s="248" t="s">
        <v>329</v>
      </c>
      <c r="B35" s="249"/>
      <c r="C35" s="249"/>
      <c r="D35" s="249"/>
      <c r="E35" s="250"/>
      <c r="F35" s="10">
        <v>28</v>
      </c>
      <c r="G35" s="5"/>
      <c r="H35" s="6"/>
      <c r="I35" s="129">
        <f t="shared" si="0"/>
        <v>0</v>
      </c>
      <c r="J35" s="5"/>
      <c r="K35" s="6"/>
      <c r="L35" s="129">
        <f t="shared" si="1"/>
        <v>0</v>
      </c>
    </row>
    <row r="36" spans="1:12" x14ac:dyDescent="0.2">
      <c r="A36" s="248" t="s">
        <v>330</v>
      </c>
      <c r="B36" s="249"/>
      <c r="C36" s="249"/>
      <c r="D36" s="249"/>
      <c r="E36" s="250"/>
      <c r="F36" s="10">
        <v>29</v>
      </c>
      <c r="G36" s="5"/>
      <c r="H36" s="6"/>
      <c r="I36" s="129">
        <f t="shared" si="0"/>
        <v>0</v>
      </c>
      <c r="J36" s="5"/>
      <c r="K36" s="6"/>
      <c r="L36" s="129">
        <f t="shared" si="1"/>
        <v>0</v>
      </c>
    </row>
    <row r="37" spans="1:12" x14ac:dyDescent="0.2">
      <c r="A37" s="248" t="s">
        <v>331</v>
      </c>
      <c r="B37" s="249"/>
      <c r="C37" s="249"/>
      <c r="D37" s="249"/>
      <c r="E37" s="250"/>
      <c r="F37" s="10">
        <v>30</v>
      </c>
      <c r="G37" s="5"/>
      <c r="H37" s="6"/>
      <c r="I37" s="129">
        <f t="shared" si="0"/>
        <v>0</v>
      </c>
      <c r="J37" s="5"/>
      <c r="K37" s="6"/>
      <c r="L37" s="129">
        <f t="shared" si="1"/>
        <v>0</v>
      </c>
    </row>
    <row r="38" spans="1:12" x14ac:dyDescent="0.2">
      <c r="A38" s="248" t="s">
        <v>332</v>
      </c>
      <c r="B38" s="249"/>
      <c r="C38" s="249"/>
      <c r="D38" s="249"/>
      <c r="E38" s="250"/>
      <c r="F38" s="10">
        <v>31</v>
      </c>
      <c r="G38" s="5"/>
      <c r="H38" s="6"/>
      <c r="I38" s="129">
        <f t="shared" si="0"/>
        <v>0</v>
      </c>
      <c r="J38" s="5"/>
      <c r="K38" s="6"/>
      <c r="L38" s="129">
        <f t="shared" si="1"/>
        <v>0</v>
      </c>
    </row>
    <row r="39" spans="1:12" x14ac:dyDescent="0.2">
      <c r="A39" s="248" t="s">
        <v>164</v>
      </c>
      <c r="B39" s="249"/>
      <c r="C39" s="249"/>
      <c r="D39" s="249"/>
      <c r="E39" s="250"/>
      <c r="F39" s="10">
        <v>32</v>
      </c>
      <c r="G39" s="130">
        <f>SUM(G40:G42)</f>
        <v>0</v>
      </c>
      <c r="H39" s="131">
        <f>SUM(H40:H42)</f>
        <v>446820310.35000002</v>
      </c>
      <c r="I39" s="129">
        <f>SUM(G39:H39)</f>
        <v>446820310.35000002</v>
      </c>
      <c r="J39" s="130">
        <f>SUM(J40:J42)</f>
        <v>0</v>
      </c>
      <c r="K39" s="131">
        <f>SUM(K40:K42)</f>
        <v>499982278.54000002</v>
      </c>
      <c r="L39" s="129">
        <f>SUM(J39:K39)</f>
        <v>499982278.54000002</v>
      </c>
    </row>
    <row r="40" spans="1:12" x14ac:dyDescent="0.2">
      <c r="A40" s="248" t="s">
        <v>333</v>
      </c>
      <c r="B40" s="249"/>
      <c r="C40" s="249"/>
      <c r="D40" s="249"/>
      <c r="E40" s="250"/>
      <c r="F40" s="10">
        <v>33</v>
      </c>
      <c r="G40" s="5"/>
      <c r="H40" s="6">
        <v>29785713.109999999</v>
      </c>
      <c r="I40" s="129">
        <f t="shared" si="0"/>
        <v>29785713.109999999</v>
      </c>
      <c r="J40" s="5"/>
      <c r="K40" s="6">
        <v>30226727.43</v>
      </c>
      <c r="L40" s="129">
        <f t="shared" si="1"/>
        <v>30226727.43</v>
      </c>
    </row>
    <row r="41" spans="1:12" x14ac:dyDescent="0.2">
      <c r="A41" s="248" t="s">
        <v>334</v>
      </c>
      <c r="B41" s="249"/>
      <c r="C41" s="249"/>
      <c r="D41" s="249"/>
      <c r="E41" s="250"/>
      <c r="F41" s="10">
        <v>34</v>
      </c>
      <c r="G41" s="5"/>
      <c r="H41" s="6">
        <v>417034597.24000001</v>
      </c>
      <c r="I41" s="129">
        <f t="shared" si="0"/>
        <v>417034597.24000001</v>
      </c>
      <c r="J41" s="5"/>
      <c r="K41" s="6">
        <v>469755551.11000001</v>
      </c>
      <c r="L41" s="129">
        <f t="shared" si="1"/>
        <v>469755551.11000001</v>
      </c>
    </row>
    <row r="42" spans="1:12" x14ac:dyDescent="0.2">
      <c r="A42" s="248" t="s">
        <v>335</v>
      </c>
      <c r="B42" s="249"/>
      <c r="C42" s="249"/>
      <c r="D42" s="249"/>
      <c r="E42" s="250"/>
      <c r="F42" s="10">
        <v>35</v>
      </c>
      <c r="G42" s="5"/>
      <c r="H42" s="6"/>
      <c r="I42" s="129">
        <f t="shared" si="0"/>
        <v>0</v>
      </c>
      <c r="J42" s="5"/>
      <c r="K42" s="6"/>
      <c r="L42" s="129">
        <f t="shared" si="1"/>
        <v>0</v>
      </c>
    </row>
    <row r="43" spans="1:12" ht="24" customHeight="1" x14ac:dyDescent="0.2">
      <c r="A43" s="242" t="s">
        <v>187</v>
      </c>
      <c r="B43" s="243"/>
      <c r="C43" s="243"/>
      <c r="D43" s="249"/>
      <c r="E43" s="250"/>
      <c r="F43" s="10">
        <v>36</v>
      </c>
      <c r="G43" s="5"/>
      <c r="H43" s="6"/>
      <c r="I43" s="129">
        <f t="shared" si="0"/>
        <v>0</v>
      </c>
      <c r="J43" s="5"/>
      <c r="K43" s="6"/>
      <c r="L43" s="129">
        <f t="shared" si="1"/>
        <v>0</v>
      </c>
    </row>
    <row r="44" spans="1:12" ht="24" customHeight="1" x14ac:dyDescent="0.2">
      <c r="A44" s="242" t="s">
        <v>188</v>
      </c>
      <c r="B44" s="243"/>
      <c r="C44" s="243"/>
      <c r="D44" s="249"/>
      <c r="E44" s="250"/>
      <c r="F44" s="10">
        <v>37</v>
      </c>
      <c r="G44" s="5"/>
      <c r="H44" s="6"/>
      <c r="I44" s="129">
        <f t="shared" si="0"/>
        <v>0</v>
      </c>
      <c r="J44" s="5"/>
      <c r="K44" s="6"/>
      <c r="L44" s="129">
        <f t="shared" si="1"/>
        <v>0</v>
      </c>
    </row>
    <row r="45" spans="1:12" x14ac:dyDescent="0.2">
      <c r="A45" s="242" t="s">
        <v>165</v>
      </c>
      <c r="B45" s="243"/>
      <c r="C45" s="243"/>
      <c r="D45" s="249"/>
      <c r="E45" s="250"/>
      <c r="F45" s="10">
        <v>38</v>
      </c>
      <c r="G45" s="130">
        <f>SUM(G46:G52)</f>
        <v>0</v>
      </c>
      <c r="H45" s="131">
        <f>SUM(H46:H52)</f>
        <v>17050977.740000002</v>
      </c>
      <c r="I45" s="129">
        <f t="shared" si="0"/>
        <v>17050977.740000002</v>
      </c>
      <c r="J45" s="130">
        <f>SUM(J46:J52)</f>
        <v>0</v>
      </c>
      <c r="K45" s="131">
        <f>SUM(K46:K52)</f>
        <v>15066920.48</v>
      </c>
      <c r="L45" s="129">
        <f t="shared" si="1"/>
        <v>15066920.48</v>
      </c>
    </row>
    <row r="46" spans="1:12" x14ac:dyDescent="0.2">
      <c r="A46" s="248" t="s">
        <v>336</v>
      </c>
      <c r="B46" s="249"/>
      <c r="C46" s="249"/>
      <c r="D46" s="249"/>
      <c r="E46" s="250"/>
      <c r="F46" s="10">
        <v>39</v>
      </c>
      <c r="G46" s="5"/>
      <c r="H46" s="6">
        <v>5679378.3399999999</v>
      </c>
      <c r="I46" s="129">
        <f t="shared" si="0"/>
        <v>5679378.3399999999</v>
      </c>
      <c r="J46" s="5"/>
      <c r="K46" s="6">
        <v>5918301.9000000004</v>
      </c>
      <c r="L46" s="129">
        <f t="shared" si="1"/>
        <v>5918301.9000000004</v>
      </c>
    </row>
    <row r="47" spans="1:12" x14ac:dyDescent="0.2">
      <c r="A47" s="248" t="s">
        <v>337</v>
      </c>
      <c r="B47" s="249"/>
      <c r="C47" s="249"/>
      <c r="D47" s="249"/>
      <c r="E47" s="250"/>
      <c r="F47" s="10">
        <v>40</v>
      </c>
      <c r="G47" s="5"/>
      <c r="H47" s="6">
        <v>0</v>
      </c>
      <c r="I47" s="129">
        <f t="shared" si="0"/>
        <v>0</v>
      </c>
      <c r="J47" s="5"/>
      <c r="K47" s="6">
        <v>0</v>
      </c>
      <c r="L47" s="129">
        <f t="shared" si="1"/>
        <v>0</v>
      </c>
    </row>
    <row r="48" spans="1:12" x14ac:dyDescent="0.2">
      <c r="A48" s="248" t="s">
        <v>338</v>
      </c>
      <c r="B48" s="249"/>
      <c r="C48" s="249"/>
      <c r="D48" s="249"/>
      <c r="E48" s="250"/>
      <c r="F48" s="10">
        <v>41</v>
      </c>
      <c r="G48" s="5"/>
      <c r="H48" s="6">
        <v>11371599.4</v>
      </c>
      <c r="I48" s="129">
        <f t="shared" si="0"/>
        <v>11371599.4</v>
      </c>
      <c r="J48" s="5"/>
      <c r="K48" s="6">
        <v>9148618.5800000001</v>
      </c>
      <c r="L48" s="129">
        <f t="shared" si="1"/>
        <v>9148618.5800000001</v>
      </c>
    </row>
    <row r="49" spans="1:12" ht="21" customHeight="1" x14ac:dyDescent="0.2">
      <c r="A49" s="248" t="s">
        <v>339</v>
      </c>
      <c r="B49" s="249"/>
      <c r="C49" s="249"/>
      <c r="D49" s="249"/>
      <c r="E49" s="250"/>
      <c r="F49" s="10">
        <v>42</v>
      </c>
      <c r="G49" s="5"/>
      <c r="H49" s="6"/>
      <c r="I49" s="129">
        <f t="shared" si="0"/>
        <v>0</v>
      </c>
      <c r="J49" s="5"/>
      <c r="K49" s="6"/>
      <c r="L49" s="129">
        <f t="shared" si="1"/>
        <v>0</v>
      </c>
    </row>
    <row r="50" spans="1:12" x14ac:dyDescent="0.2">
      <c r="A50" s="248" t="s">
        <v>288</v>
      </c>
      <c r="B50" s="249"/>
      <c r="C50" s="249"/>
      <c r="D50" s="249"/>
      <c r="E50" s="250"/>
      <c r="F50" s="10">
        <v>43</v>
      </c>
      <c r="G50" s="5"/>
      <c r="H50" s="6"/>
      <c r="I50" s="129">
        <f t="shared" si="0"/>
        <v>0</v>
      </c>
      <c r="J50" s="5"/>
      <c r="K50" s="6"/>
      <c r="L50" s="129">
        <f t="shared" si="1"/>
        <v>0</v>
      </c>
    </row>
    <row r="51" spans="1:12" x14ac:dyDescent="0.2">
      <c r="A51" s="248" t="s">
        <v>289</v>
      </c>
      <c r="B51" s="249"/>
      <c r="C51" s="249"/>
      <c r="D51" s="249"/>
      <c r="E51" s="250"/>
      <c r="F51" s="10">
        <v>44</v>
      </c>
      <c r="G51" s="5"/>
      <c r="H51" s="6"/>
      <c r="I51" s="129">
        <f t="shared" si="0"/>
        <v>0</v>
      </c>
      <c r="J51" s="5"/>
      <c r="K51" s="6"/>
      <c r="L51" s="129">
        <f t="shared" si="1"/>
        <v>0</v>
      </c>
    </row>
    <row r="52" spans="1:12" ht="21.75" customHeight="1" x14ac:dyDescent="0.2">
      <c r="A52" s="248" t="s">
        <v>290</v>
      </c>
      <c r="B52" s="249"/>
      <c r="C52" s="249"/>
      <c r="D52" s="249"/>
      <c r="E52" s="250"/>
      <c r="F52" s="10">
        <v>45</v>
      </c>
      <c r="G52" s="5"/>
      <c r="H52" s="6"/>
      <c r="I52" s="129">
        <f t="shared" si="0"/>
        <v>0</v>
      </c>
      <c r="J52" s="5"/>
      <c r="K52" s="6"/>
      <c r="L52" s="129">
        <f t="shared" si="1"/>
        <v>0</v>
      </c>
    </row>
    <row r="53" spans="1:12" x14ac:dyDescent="0.2">
      <c r="A53" s="242" t="s">
        <v>166</v>
      </c>
      <c r="B53" s="243"/>
      <c r="C53" s="243"/>
      <c r="D53" s="249"/>
      <c r="E53" s="250"/>
      <c r="F53" s="10">
        <v>46</v>
      </c>
      <c r="G53" s="130">
        <f>G54+G55</f>
        <v>0</v>
      </c>
      <c r="H53" s="131">
        <f>H54+H55</f>
        <v>15193453.390000001</v>
      </c>
      <c r="I53" s="129">
        <f t="shared" si="0"/>
        <v>15193453.390000001</v>
      </c>
      <c r="J53" s="130">
        <f>J54+J55</f>
        <v>0</v>
      </c>
      <c r="K53" s="131">
        <f>K54+K55</f>
        <v>16875527.150000002</v>
      </c>
      <c r="L53" s="129">
        <f t="shared" si="1"/>
        <v>16875527.150000002</v>
      </c>
    </row>
    <row r="54" spans="1:12" x14ac:dyDescent="0.2">
      <c r="A54" s="248" t="s">
        <v>340</v>
      </c>
      <c r="B54" s="249"/>
      <c r="C54" s="249"/>
      <c r="D54" s="249"/>
      <c r="E54" s="250"/>
      <c r="F54" s="10">
        <v>47</v>
      </c>
      <c r="G54" s="5"/>
      <c r="H54" s="6">
        <v>15193453.390000001</v>
      </c>
      <c r="I54" s="129">
        <f t="shared" si="0"/>
        <v>15193453.390000001</v>
      </c>
      <c r="J54" s="5"/>
      <c r="K54" s="6">
        <v>15193453.390000001</v>
      </c>
      <c r="L54" s="129">
        <f t="shared" si="1"/>
        <v>15193453.390000001</v>
      </c>
    </row>
    <row r="55" spans="1:12" x14ac:dyDescent="0.2">
      <c r="A55" s="248" t="s">
        <v>341</v>
      </c>
      <c r="B55" s="249"/>
      <c r="C55" s="249"/>
      <c r="D55" s="249"/>
      <c r="E55" s="250"/>
      <c r="F55" s="10">
        <v>48</v>
      </c>
      <c r="G55" s="5"/>
      <c r="H55" s="6"/>
      <c r="I55" s="129">
        <f t="shared" si="0"/>
        <v>0</v>
      </c>
      <c r="J55" s="5"/>
      <c r="K55" s="6">
        <v>1682073.7600000007</v>
      </c>
      <c r="L55" s="129">
        <f t="shared" si="1"/>
        <v>1682073.7600000007</v>
      </c>
    </row>
    <row r="56" spans="1:12" x14ac:dyDescent="0.2">
      <c r="A56" s="242" t="s">
        <v>167</v>
      </c>
      <c r="B56" s="243"/>
      <c r="C56" s="243"/>
      <c r="D56" s="249"/>
      <c r="E56" s="250"/>
      <c r="F56" s="10">
        <v>49</v>
      </c>
      <c r="G56" s="130">
        <f>G57+G60+G61</f>
        <v>0</v>
      </c>
      <c r="H56" s="131">
        <f>H57+H60+H61</f>
        <v>140711024.47999999</v>
      </c>
      <c r="I56" s="129">
        <f t="shared" si="0"/>
        <v>140711024.47999999</v>
      </c>
      <c r="J56" s="130">
        <f>J57+J60+J61</f>
        <v>0</v>
      </c>
      <c r="K56" s="131">
        <f>K57+K60+K61</f>
        <v>131849902.47</v>
      </c>
      <c r="L56" s="129">
        <f t="shared" si="1"/>
        <v>131849902.47</v>
      </c>
    </row>
    <row r="57" spans="1:12" x14ac:dyDescent="0.2">
      <c r="A57" s="242" t="s">
        <v>168</v>
      </c>
      <c r="B57" s="243"/>
      <c r="C57" s="243"/>
      <c r="D57" s="249"/>
      <c r="E57" s="250"/>
      <c r="F57" s="10">
        <v>50</v>
      </c>
      <c r="G57" s="130">
        <f>G58+G59</f>
        <v>0</v>
      </c>
      <c r="H57" s="131">
        <f>H58+H59</f>
        <v>63189504.379999995</v>
      </c>
      <c r="I57" s="129">
        <f>SUM(G57:H57)</f>
        <v>63189504.379999995</v>
      </c>
      <c r="J57" s="130">
        <f>J58+J59</f>
        <v>0</v>
      </c>
      <c r="K57" s="131">
        <f>K58+K59</f>
        <v>65593575.239999995</v>
      </c>
      <c r="L57" s="129">
        <f>SUM(J57:K57)</f>
        <v>65593575.239999995</v>
      </c>
    </row>
    <row r="58" spans="1:12" x14ac:dyDescent="0.2">
      <c r="A58" s="248" t="s">
        <v>291</v>
      </c>
      <c r="B58" s="249"/>
      <c r="C58" s="249"/>
      <c r="D58" s="249"/>
      <c r="E58" s="250"/>
      <c r="F58" s="10">
        <v>51</v>
      </c>
      <c r="G58" s="5"/>
      <c r="H58" s="6">
        <v>61935774.159999996</v>
      </c>
      <c r="I58" s="129">
        <f t="shared" si="0"/>
        <v>61935774.159999996</v>
      </c>
      <c r="J58" s="5"/>
      <c r="K58" s="6">
        <v>65512521.369999997</v>
      </c>
      <c r="L58" s="129">
        <f t="shared" si="1"/>
        <v>65512521.369999997</v>
      </c>
    </row>
    <row r="59" spans="1:12" x14ac:dyDescent="0.2">
      <c r="A59" s="248" t="s">
        <v>274</v>
      </c>
      <c r="B59" s="249"/>
      <c r="C59" s="249"/>
      <c r="D59" s="249"/>
      <c r="E59" s="250"/>
      <c r="F59" s="10">
        <v>52</v>
      </c>
      <c r="G59" s="5"/>
      <c r="H59" s="6">
        <v>1253730.22</v>
      </c>
      <c r="I59" s="129">
        <f t="shared" si="0"/>
        <v>1253730.22</v>
      </c>
      <c r="J59" s="5"/>
      <c r="K59" s="6">
        <v>81053.87</v>
      </c>
      <c r="L59" s="129">
        <f t="shared" si="1"/>
        <v>81053.87</v>
      </c>
    </row>
    <row r="60" spans="1:12" x14ac:dyDescent="0.2">
      <c r="A60" s="242" t="s">
        <v>275</v>
      </c>
      <c r="B60" s="243"/>
      <c r="C60" s="243"/>
      <c r="D60" s="249"/>
      <c r="E60" s="250"/>
      <c r="F60" s="10">
        <v>53</v>
      </c>
      <c r="G60" s="5"/>
      <c r="H60" s="6">
        <v>32171.43</v>
      </c>
      <c r="I60" s="129">
        <f t="shared" si="0"/>
        <v>32171.43</v>
      </c>
      <c r="J60" s="5"/>
      <c r="K60" s="6"/>
      <c r="L60" s="129">
        <f t="shared" si="1"/>
        <v>0</v>
      </c>
    </row>
    <row r="61" spans="1:12" x14ac:dyDescent="0.2">
      <c r="A61" s="242" t="s">
        <v>169</v>
      </c>
      <c r="B61" s="243"/>
      <c r="C61" s="243"/>
      <c r="D61" s="249"/>
      <c r="E61" s="250"/>
      <c r="F61" s="10">
        <v>54</v>
      </c>
      <c r="G61" s="130">
        <f>SUM(G62:G64)</f>
        <v>0</v>
      </c>
      <c r="H61" s="131">
        <f>SUM(H62:H64)</f>
        <v>77489348.670000002</v>
      </c>
      <c r="I61" s="129">
        <f t="shared" si="0"/>
        <v>77489348.670000002</v>
      </c>
      <c r="J61" s="130">
        <f>SUM(J62:J64)</f>
        <v>0</v>
      </c>
      <c r="K61" s="131">
        <f>SUM(K62:K64)</f>
        <v>66256327.229999997</v>
      </c>
      <c r="L61" s="129">
        <f t="shared" si="1"/>
        <v>66256327.229999997</v>
      </c>
    </row>
    <row r="62" spans="1:12" x14ac:dyDescent="0.2">
      <c r="A62" s="248" t="s">
        <v>285</v>
      </c>
      <c r="B62" s="249"/>
      <c r="C62" s="249"/>
      <c r="D62" s="249"/>
      <c r="E62" s="250"/>
      <c r="F62" s="10">
        <v>55</v>
      </c>
      <c r="G62" s="5"/>
      <c r="H62" s="6">
        <v>38925078.969999999</v>
      </c>
      <c r="I62" s="129">
        <f t="shared" si="0"/>
        <v>38925078.969999999</v>
      </c>
      <c r="J62" s="5"/>
      <c r="K62" s="6">
        <v>39246995.539999999</v>
      </c>
      <c r="L62" s="129">
        <f t="shared" si="1"/>
        <v>39246995.539999999</v>
      </c>
    </row>
    <row r="63" spans="1:12" x14ac:dyDescent="0.2">
      <c r="A63" s="248" t="s">
        <v>286</v>
      </c>
      <c r="B63" s="249"/>
      <c r="C63" s="249"/>
      <c r="D63" s="249"/>
      <c r="E63" s="250"/>
      <c r="F63" s="10">
        <v>56</v>
      </c>
      <c r="G63" s="5"/>
      <c r="H63" s="6">
        <v>9791917.2300000004</v>
      </c>
      <c r="I63" s="129">
        <f t="shared" si="0"/>
        <v>9791917.2300000004</v>
      </c>
      <c r="J63" s="5"/>
      <c r="K63" s="6">
        <v>2835600.01</v>
      </c>
      <c r="L63" s="129">
        <f t="shared" si="1"/>
        <v>2835600.01</v>
      </c>
    </row>
    <row r="64" spans="1:12" x14ac:dyDescent="0.2">
      <c r="A64" s="248" t="s">
        <v>342</v>
      </c>
      <c r="B64" s="249"/>
      <c r="C64" s="249"/>
      <c r="D64" s="249"/>
      <c r="E64" s="250"/>
      <c r="F64" s="10">
        <v>57</v>
      </c>
      <c r="G64" s="5"/>
      <c r="H64" s="6">
        <v>28772352.469999999</v>
      </c>
      <c r="I64" s="129">
        <f t="shared" si="0"/>
        <v>28772352.469999999</v>
      </c>
      <c r="J64" s="5"/>
      <c r="K64" s="6">
        <v>24173731.68</v>
      </c>
      <c r="L64" s="129">
        <f t="shared" si="1"/>
        <v>24173731.68</v>
      </c>
    </row>
    <row r="65" spans="1:12" x14ac:dyDescent="0.2">
      <c r="A65" s="242" t="s">
        <v>170</v>
      </c>
      <c r="B65" s="243"/>
      <c r="C65" s="243"/>
      <c r="D65" s="249"/>
      <c r="E65" s="250"/>
      <c r="F65" s="10">
        <v>58</v>
      </c>
      <c r="G65" s="130">
        <f>G66+G70+G71</f>
        <v>0</v>
      </c>
      <c r="H65" s="131">
        <f>H66+H70+H71</f>
        <v>4420326.5199999996</v>
      </c>
      <c r="I65" s="129">
        <f t="shared" si="0"/>
        <v>4420326.5199999996</v>
      </c>
      <c r="J65" s="130">
        <f>J66+J70+J71</f>
        <v>0</v>
      </c>
      <c r="K65" s="131">
        <f>K66+K70+K71</f>
        <v>24958756.199999999</v>
      </c>
      <c r="L65" s="129">
        <f t="shared" si="1"/>
        <v>24958756.199999999</v>
      </c>
    </row>
    <row r="66" spans="1:12" x14ac:dyDescent="0.2">
      <c r="A66" s="242" t="s">
        <v>171</v>
      </c>
      <c r="B66" s="243"/>
      <c r="C66" s="243"/>
      <c r="D66" s="249"/>
      <c r="E66" s="250"/>
      <c r="F66" s="10">
        <v>59</v>
      </c>
      <c r="G66" s="130">
        <f>SUM(G67:G69)</f>
        <v>0</v>
      </c>
      <c r="H66" s="131">
        <f>SUM(H67:H69)</f>
        <v>4415311.68</v>
      </c>
      <c r="I66" s="129">
        <f t="shared" si="0"/>
        <v>4415311.68</v>
      </c>
      <c r="J66" s="130">
        <f>SUM(J67:J69)</f>
        <v>0</v>
      </c>
      <c r="K66" s="131">
        <f>SUM(K67:K69)</f>
        <v>24958509.210000001</v>
      </c>
      <c r="L66" s="129">
        <f t="shared" si="1"/>
        <v>24958509.210000001</v>
      </c>
    </row>
    <row r="67" spans="1:12" x14ac:dyDescent="0.2">
      <c r="A67" s="248" t="s">
        <v>343</v>
      </c>
      <c r="B67" s="249"/>
      <c r="C67" s="249"/>
      <c r="D67" s="249"/>
      <c r="E67" s="250"/>
      <c r="F67" s="10">
        <v>60</v>
      </c>
      <c r="G67" s="5"/>
      <c r="H67" s="6">
        <v>4341616.8</v>
      </c>
      <c r="I67" s="129">
        <f t="shared" si="0"/>
        <v>4341616.8</v>
      </c>
      <c r="J67" s="5"/>
      <c r="K67" s="6">
        <v>24841648.210000001</v>
      </c>
      <c r="L67" s="129">
        <f t="shared" si="1"/>
        <v>24841648.210000001</v>
      </c>
    </row>
    <row r="68" spans="1:12" x14ac:dyDescent="0.2">
      <c r="A68" s="248" t="s">
        <v>344</v>
      </c>
      <c r="B68" s="249"/>
      <c r="C68" s="249"/>
      <c r="D68" s="249"/>
      <c r="E68" s="250"/>
      <c r="F68" s="10">
        <v>61</v>
      </c>
      <c r="G68" s="5"/>
      <c r="H68" s="6">
        <v>0</v>
      </c>
      <c r="I68" s="129">
        <f t="shared" si="0"/>
        <v>0</v>
      </c>
      <c r="J68" s="5"/>
      <c r="K68" s="6">
        <v>0</v>
      </c>
      <c r="L68" s="129">
        <f t="shared" si="1"/>
        <v>0</v>
      </c>
    </row>
    <row r="69" spans="1:12" x14ac:dyDescent="0.2">
      <c r="A69" s="248" t="s">
        <v>345</v>
      </c>
      <c r="B69" s="249"/>
      <c r="C69" s="249"/>
      <c r="D69" s="249"/>
      <c r="E69" s="250"/>
      <c r="F69" s="10">
        <v>62</v>
      </c>
      <c r="G69" s="5"/>
      <c r="H69" s="6">
        <v>73694.880000000005</v>
      </c>
      <c r="I69" s="129">
        <f t="shared" si="0"/>
        <v>73694.880000000005</v>
      </c>
      <c r="J69" s="5"/>
      <c r="K69" s="6">
        <v>116861</v>
      </c>
      <c r="L69" s="129">
        <f t="shared" si="1"/>
        <v>116861</v>
      </c>
    </row>
    <row r="70" spans="1:12" x14ac:dyDescent="0.2">
      <c r="A70" s="242" t="s">
        <v>346</v>
      </c>
      <c r="B70" s="243"/>
      <c r="C70" s="243"/>
      <c r="D70" s="249"/>
      <c r="E70" s="250"/>
      <c r="F70" s="10">
        <v>63</v>
      </c>
      <c r="G70" s="5"/>
      <c r="H70" s="6">
        <v>0</v>
      </c>
      <c r="I70" s="129">
        <f t="shared" si="0"/>
        <v>0</v>
      </c>
      <c r="J70" s="5"/>
      <c r="K70" s="6">
        <v>0</v>
      </c>
      <c r="L70" s="129">
        <f t="shared" si="1"/>
        <v>0</v>
      </c>
    </row>
    <row r="71" spans="1:12" x14ac:dyDescent="0.2">
      <c r="A71" s="242" t="s">
        <v>347</v>
      </c>
      <c r="B71" s="243"/>
      <c r="C71" s="243"/>
      <c r="D71" s="249"/>
      <c r="E71" s="250"/>
      <c r="F71" s="10">
        <v>64</v>
      </c>
      <c r="G71" s="5"/>
      <c r="H71" s="6">
        <v>5014.84</v>
      </c>
      <c r="I71" s="129">
        <f t="shared" si="0"/>
        <v>5014.84</v>
      </c>
      <c r="J71" s="5"/>
      <c r="K71" s="6">
        <v>246.99</v>
      </c>
      <c r="L71" s="129">
        <f t="shared" si="1"/>
        <v>246.99</v>
      </c>
    </row>
    <row r="72" spans="1:12" ht="24.75" customHeight="1" x14ac:dyDescent="0.2">
      <c r="A72" s="242" t="s">
        <v>172</v>
      </c>
      <c r="B72" s="243"/>
      <c r="C72" s="243"/>
      <c r="D72" s="249"/>
      <c r="E72" s="250"/>
      <c r="F72" s="10">
        <v>65</v>
      </c>
      <c r="G72" s="130">
        <f>SUM(G73:G75)</f>
        <v>0</v>
      </c>
      <c r="H72" s="131">
        <f>SUM(H73:H75)</f>
        <v>14137493.24</v>
      </c>
      <c r="I72" s="129">
        <f t="shared" si="0"/>
        <v>14137493.24</v>
      </c>
      <c r="J72" s="130">
        <f>SUM(J73:J75)</f>
        <v>0</v>
      </c>
      <c r="K72" s="131">
        <f>SUM(K73:K75)</f>
        <v>19347239.109999999</v>
      </c>
      <c r="L72" s="129">
        <f t="shared" si="1"/>
        <v>19347239.109999999</v>
      </c>
    </row>
    <row r="73" spans="1:12" x14ac:dyDescent="0.2">
      <c r="A73" s="248" t="s">
        <v>348</v>
      </c>
      <c r="B73" s="249"/>
      <c r="C73" s="249"/>
      <c r="D73" s="249"/>
      <c r="E73" s="250"/>
      <c r="F73" s="10">
        <v>66</v>
      </c>
      <c r="G73" s="5"/>
      <c r="H73" s="6">
        <v>312135.96999999997</v>
      </c>
      <c r="I73" s="129">
        <f>SUM(G73:H73)</f>
        <v>312135.96999999997</v>
      </c>
      <c r="J73" s="5"/>
      <c r="K73" s="6">
        <v>240174.33</v>
      </c>
      <c r="L73" s="129">
        <f>SUM(J73:K73)</f>
        <v>240174.33</v>
      </c>
    </row>
    <row r="74" spans="1:12" x14ac:dyDescent="0.2">
      <c r="A74" s="248" t="s">
        <v>349</v>
      </c>
      <c r="B74" s="249"/>
      <c r="C74" s="249"/>
      <c r="D74" s="249"/>
      <c r="E74" s="250"/>
      <c r="F74" s="10">
        <v>67</v>
      </c>
      <c r="G74" s="5"/>
      <c r="H74" s="6">
        <v>0</v>
      </c>
      <c r="I74" s="129">
        <f>SUM(G74:H74)</f>
        <v>0</v>
      </c>
      <c r="J74" s="5"/>
      <c r="K74" s="6">
        <v>0</v>
      </c>
      <c r="L74" s="129">
        <f>SUM(J74:K74)</f>
        <v>0</v>
      </c>
    </row>
    <row r="75" spans="1:12" x14ac:dyDescent="0.2">
      <c r="A75" s="248" t="s">
        <v>363</v>
      </c>
      <c r="B75" s="249"/>
      <c r="C75" s="249"/>
      <c r="D75" s="249"/>
      <c r="E75" s="250"/>
      <c r="F75" s="10">
        <v>68</v>
      </c>
      <c r="G75" s="5"/>
      <c r="H75" s="6">
        <v>13825357.27</v>
      </c>
      <c r="I75" s="129">
        <f>SUM(G75:H75)</f>
        <v>13825357.27</v>
      </c>
      <c r="J75" s="5"/>
      <c r="K75" s="6">
        <v>19107064.780000001</v>
      </c>
      <c r="L75" s="129">
        <f>SUM(J75:K75)</f>
        <v>19107064.780000001</v>
      </c>
    </row>
    <row r="76" spans="1:12" x14ac:dyDescent="0.2">
      <c r="A76" s="242" t="s">
        <v>173</v>
      </c>
      <c r="B76" s="243"/>
      <c r="C76" s="243"/>
      <c r="D76" s="249"/>
      <c r="E76" s="250"/>
      <c r="F76" s="10">
        <v>69</v>
      </c>
      <c r="G76" s="130">
        <f>G8+G11+G14+G18+G44+G45+G53+G56+G65+G72</f>
        <v>0</v>
      </c>
      <c r="H76" s="131">
        <f>H8+H11+H14+H18+H44+H45+H53+H56+H65+H72</f>
        <v>1960806731.3199999</v>
      </c>
      <c r="I76" s="129">
        <f>SUM(G76:H76)</f>
        <v>1960806731.3199999</v>
      </c>
      <c r="J76" s="130">
        <f>J8+J11+J14+J18+J44+J45+J53+J56+J65+J72</f>
        <v>0</v>
      </c>
      <c r="K76" s="131">
        <f>K8+K11+K14+K18+K44+K45+K53+K56+K65+K72</f>
        <v>2070053719.5700002</v>
      </c>
      <c r="L76" s="129">
        <f>SUM(J76:K76)</f>
        <v>2070053719.5700002</v>
      </c>
    </row>
    <row r="77" spans="1:12" x14ac:dyDescent="0.2">
      <c r="A77" s="245" t="s">
        <v>33</v>
      </c>
      <c r="B77" s="246"/>
      <c r="C77" s="246"/>
      <c r="D77" s="251"/>
      <c r="E77" s="258"/>
      <c r="F77" s="11">
        <v>70</v>
      </c>
      <c r="G77" s="7"/>
      <c r="H77" s="8">
        <v>73448750.719999999</v>
      </c>
      <c r="I77" s="132">
        <f>SUM(G77:H77)</f>
        <v>73448750.719999999</v>
      </c>
      <c r="J77" s="7"/>
      <c r="K77" s="8">
        <v>69290380.964269966</v>
      </c>
      <c r="L77" s="132">
        <f>SUM(J77:K77)</f>
        <v>69290380.964269966</v>
      </c>
    </row>
    <row r="78" spans="1:12" x14ac:dyDescent="0.2">
      <c r="A78" s="259" t="s">
        <v>222</v>
      </c>
      <c r="B78" s="260"/>
      <c r="C78" s="260"/>
      <c r="D78" s="260"/>
      <c r="E78" s="260"/>
      <c r="F78" s="260"/>
      <c r="G78" s="260"/>
      <c r="H78" s="260"/>
      <c r="I78" s="260"/>
      <c r="J78" s="260"/>
      <c r="K78" s="260"/>
      <c r="L78" s="261"/>
    </row>
    <row r="79" spans="1:12" x14ac:dyDescent="0.2">
      <c r="A79" s="256" t="s">
        <v>174</v>
      </c>
      <c r="B79" s="262"/>
      <c r="C79" s="262"/>
      <c r="D79" s="257"/>
      <c r="E79" s="263"/>
      <c r="F79" s="9">
        <v>71</v>
      </c>
      <c r="G79" s="126">
        <f>G80+G84+G85+G89+G93+G96</f>
        <v>0</v>
      </c>
      <c r="H79" s="127">
        <f>H80+H84+H85+H89+H93+H96</f>
        <v>939977932.35000014</v>
      </c>
      <c r="I79" s="128">
        <f>SUM(G79:H79)</f>
        <v>939977932.35000014</v>
      </c>
      <c r="J79" s="126">
        <f>J80+J84+J85+J89+J93+J96</f>
        <v>0</v>
      </c>
      <c r="K79" s="127">
        <f>K80+K84+K85+K89+K93+K96</f>
        <v>965873225.25000012</v>
      </c>
      <c r="L79" s="128">
        <f>SUM(J79:K79)</f>
        <v>965873225.25000012</v>
      </c>
    </row>
    <row r="80" spans="1:12" x14ac:dyDescent="0.2">
      <c r="A80" s="242" t="s">
        <v>175</v>
      </c>
      <c r="B80" s="243"/>
      <c r="C80" s="243"/>
      <c r="D80" s="249"/>
      <c r="E80" s="250"/>
      <c r="F80" s="10">
        <v>72</v>
      </c>
      <c r="G80" s="130">
        <f>SUM(G81:G83)</f>
        <v>0</v>
      </c>
      <c r="H80" s="131">
        <f>SUM(H81:H83)</f>
        <v>50000000</v>
      </c>
      <c r="I80" s="129">
        <f t="shared" ref="I80:I128" si="2">SUM(G80:H80)</f>
        <v>50000000</v>
      </c>
      <c r="J80" s="130">
        <f>SUM(J81:J83)</f>
        <v>0</v>
      </c>
      <c r="K80" s="131">
        <f>SUM(K81:K83)</f>
        <v>50000000</v>
      </c>
      <c r="L80" s="129">
        <f t="shared" ref="L80:L128" si="3">SUM(J80:K80)</f>
        <v>50000000</v>
      </c>
    </row>
    <row r="81" spans="1:12" x14ac:dyDescent="0.2">
      <c r="A81" s="248" t="s">
        <v>34</v>
      </c>
      <c r="B81" s="249"/>
      <c r="C81" s="249"/>
      <c r="D81" s="249"/>
      <c r="E81" s="250"/>
      <c r="F81" s="10">
        <v>73</v>
      </c>
      <c r="G81" s="5"/>
      <c r="H81" s="6">
        <v>50000000</v>
      </c>
      <c r="I81" s="129">
        <f t="shared" si="2"/>
        <v>50000000</v>
      </c>
      <c r="J81" s="5"/>
      <c r="K81" s="6">
        <v>50000000</v>
      </c>
      <c r="L81" s="129">
        <f t="shared" si="3"/>
        <v>50000000</v>
      </c>
    </row>
    <row r="82" spans="1:12" x14ac:dyDescent="0.2">
      <c r="A82" s="248" t="s">
        <v>35</v>
      </c>
      <c r="B82" s="249"/>
      <c r="C82" s="249"/>
      <c r="D82" s="249"/>
      <c r="E82" s="250"/>
      <c r="F82" s="10">
        <v>74</v>
      </c>
      <c r="G82" s="5"/>
      <c r="H82" s="6"/>
      <c r="I82" s="129">
        <f t="shared" si="2"/>
        <v>0</v>
      </c>
      <c r="J82" s="5"/>
      <c r="K82" s="6"/>
      <c r="L82" s="129">
        <f t="shared" si="3"/>
        <v>0</v>
      </c>
    </row>
    <row r="83" spans="1:12" x14ac:dyDescent="0.2">
      <c r="A83" s="248" t="s">
        <v>36</v>
      </c>
      <c r="B83" s="249"/>
      <c r="C83" s="249"/>
      <c r="D83" s="249"/>
      <c r="E83" s="250"/>
      <c r="F83" s="10">
        <v>75</v>
      </c>
      <c r="G83" s="5"/>
      <c r="H83" s="6"/>
      <c r="I83" s="129">
        <f t="shared" si="2"/>
        <v>0</v>
      </c>
      <c r="J83" s="5"/>
      <c r="K83" s="6"/>
      <c r="L83" s="129">
        <f t="shared" si="3"/>
        <v>0</v>
      </c>
    </row>
    <row r="84" spans="1:12" x14ac:dyDescent="0.2">
      <c r="A84" s="242" t="s">
        <v>37</v>
      </c>
      <c r="B84" s="243"/>
      <c r="C84" s="243"/>
      <c r="D84" s="249"/>
      <c r="E84" s="250"/>
      <c r="F84" s="10">
        <v>76</v>
      </c>
      <c r="G84" s="5"/>
      <c r="H84" s="6"/>
      <c r="I84" s="129">
        <f t="shared" si="2"/>
        <v>0</v>
      </c>
      <c r="J84" s="5"/>
      <c r="K84" s="6"/>
      <c r="L84" s="129">
        <f t="shared" si="3"/>
        <v>0</v>
      </c>
    </row>
    <row r="85" spans="1:12" x14ac:dyDescent="0.2">
      <c r="A85" s="242" t="s">
        <v>176</v>
      </c>
      <c r="B85" s="243"/>
      <c r="C85" s="243"/>
      <c r="D85" s="249"/>
      <c r="E85" s="250"/>
      <c r="F85" s="10">
        <v>77</v>
      </c>
      <c r="G85" s="130">
        <f>SUM(G86:G88)</f>
        <v>0</v>
      </c>
      <c r="H85" s="131">
        <f>SUM(H86:H88)</f>
        <v>369309340.42000002</v>
      </c>
      <c r="I85" s="129">
        <f t="shared" si="2"/>
        <v>369309340.42000002</v>
      </c>
      <c r="J85" s="130">
        <f>SUM(J86:J88)</f>
        <v>0</v>
      </c>
      <c r="K85" s="131">
        <f>SUM(K86:K88)</f>
        <v>356465569.94999999</v>
      </c>
      <c r="L85" s="129">
        <f t="shared" si="3"/>
        <v>356465569.94999999</v>
      </c>
    </row>
    <row r="86" spans="1:12" x14ac:dyDescent="0.2">
      <c r="A86" s="248" t="s">
        <v>38</v>
      </c>
      <c r="B86" s="249"/>
      <c r="C86" s="249"/>
      <c r="D86" s="249"/>
      <c r="E86" s="250"/>
      <c r="F86" s="10">
        <v>78</v>
      </c>
      <c r="G86" s="5"/>
      <c r="H86" s="6">
        <v>280557408.43000001</v>
      </c>
      <c r="I86" s="129">
        <f t="shared" si="2"/>
        <v>280557408.43000001</v>
      </c>
      <c r="J86" s="5"/>
      <c r="K86" s="6">
        <v>268429793.75999999</v>
      </c>
      <c r="L86" s="129">
        <f t="shared" si="3"/>
        <v>268429793.75999999</v>
      </c>
    </row>
    <row r="87" spans="1:12" x14ac:dyDescent="0.2">
      <c r="A87" s="248" t="s">
        <v>39</v>
      </c>
      <c r="B87" s="249"/>
      <c r="C87" s="249"/>
      <c r="D87" s="249"/>
      <c r="E87" s="250"/>
      <c r="F87" s="10">
        <v>79</v>
      </c>
      <c r="G87" s="5"/>
      <c r="H87" s="6">
        <v>88751931.989999995</v>
      </c>
      <c r="I87" s="129">
        <f t="shared" si="2"/>
        <v>88751931.989999995</v>
      </c>
      <c r="J87" s="5"/>
      <c r="K87" s="6">
        <v>88035776.189999998</v>
      </c>
      <c r="L87" s="129">
        <f t="shared" si="3"/>
        <v>88035776.189999998</v>
      </c>
    </row>
    <row r="88" spans="1:12" x14ac:dyDescent="0.2">
      <c r="A88" s="248" t="s">
        <v>40</v>
      </c>
      <c r="B88" s="249"/>
      <c r="C88" s="249"/>
      <c r="D88" s="249"/>
      <c r="E88" s="250"/>
      <c r="F88" s="10">
        <v>80</v>
      </c>
      <c r="G88" s="5"/>
      <c r="H88" s="6"/>
      <c r="I88" s="129">
        <f t="shared" si="2"/>
        <v>0</v>
      </c>
      <c r="J88" s="5"/>
      <c r="K88" s="6"/>
      <c r="L88" s="129">
        <f t="shared" si="3"/>
        <v>0</v>
      </c>
    </row>
    <row r="89" spans="1:12" x14ac:dyDescent="0.2">
      <c r="A89" s="242" t="s">
        <v>177</v>
      </c>
      <c r="B89" s="243"/>
      <c r="C89" s="243"/>
      <c r="D89" s="249"/>
      <c r="E89" s="250"/>
      <c r="F89" s="10">
        <v>81</v>
      </c>
      <c r="G89" s="130">
        <f>SUM(G90:G92)</f>
        <v>0</v>
      </c>
      <c r="H89" s="131">
        <f>SUM(H90:H92)</f>
        <v>138761535.25999999</v>
      </c>
      <c r="I89" s="129">
        <f t="shared" si="2"/>
        <v>138761535.25999999</v>
      </c>
      <c r="J89" s="130">
        <f>SUM(J90:J92)</f>
        <v>0</v>
      </c>
      <c r="K89" s="131">
        <f>SUM(K90:K92)</f>
        <v>138761535.25999999</v>
      </c>
      <c r="L89" s="129">
        <f t="shared" si="3"/>
        <v>138761535.25999999</v>
      </c>
    </row>
    <row r="90" spans="1:12" x14ac:dyDescent="0.2">
      <c r="A90" s="248" t="s">
        <v>41</v>
      </c>
      <c r="B90" s="249"/>
      <c r="C90" s="249"/>
      <c r="D90" s="249"/>
      <c r="E90" s="250"/>
      <c r="F90" s="10">
        <v>82</v>
      </c>
      <c r="G90" s="5"/>
      <c r="H90" s="6">
        <v>91154569.280000001</v>
      </c>
      <c r="I90" s="129">
        <f t="shared" si="2"/>
        <v>91154569.280000001</v>
      </c>
      <c r="J90" s="5"/>
      <c r="K90" s="6">
        <v>91154569.280000001</v>
      </c>
      <c r="L90" s="129">
        <f t="shared" si="3"/>
        <v>91154569.280000001</v>
      </c>
    </row>
    <row r="91" spans="1:12" x14ac:dyDescent="0.2">
      <c r="A91" s="248" t="s">
        <v>42</v>
      </c>
      <c r="B91" s="249"/>
      <c r="C91" s="249"/>
      <c r="D91" s="249"/>
      <c r="E91" s="250"/>
      <c r="F91" s="10">
        <v>83</v>
      </c>
      <c r="G91" s="5"/>
      <c r="H91" s="6">
        <v>0</v>
      </c>
      <c r="I91" s="129">
        <f t="shared" si="2"/>
        <v>0</v>
      </c>
      <c r="J91" s="5"/>
      <c r="K91" s="6">
        <v>0</v>
      </c>
      <c r="L91" s="129">
        <f t="shared" si="3"/>
        <v>0</v>
      </c>
    </row>
    <row r="92" spans="1:12" x14ac:dyDescent="0.2">
      <c r="A92" s="248" t="s">
        <v>43</v>
      </c>
      <c r="B92" s="249"/>
      <c r="C92" s="249"/>
      <c r="D92" s="249"/>
      <c r="E92" s="250"/>
      <c r="F92" s="10">
        <v>84</v>
      </c>
      <c r="G92" s="5"/>
      <c r="H92" s="6">
        <v>47606965.979999997</v>
      </c>
      <c r="I92" s="129">
        <f t="shared" si="2"/>
        <v>47606965.979999997</v>
      </c>
      <c r="J92" s="5"/>
      <c r="K92" s="6">
        <v>47606965.979999997</v>
      </c>
      <c r="L92" s="129">
        <f t="shared" si="3"/>
        <v>47606965.979999997</v>
      </c>
    </row>
    <row r="93" spans="1:12" x14ac:dyDescent="0.2">
      <c r="A93" s="242" t="s">
        <v>178</v>
      </c>
      <c r="B93" s="243"/>
      <c r="C93" s="243"/>
      <c r="D93" s="249"/>
      <c r="E93" s="250"/>
      <c r="F93" s="10">
        <v>85</v>
      </c>
      <c r="G93" s="130">
        <f>SUM(G94:G95)</f>
        <v>0</v>
      </c>
      <c r="H93" s="131">
        <f>SUM(H94:H95)</f>
        <v>339183013.17000002</v>
      </c>
      <c r="I93" s="129">
        <f t="shared" si="2"/>
        <v>339183013.17000002</v>
      </c>
      <c r="J93" s="130">
        <f>SUM(J94:J95)</f>
        <v>0</v>
      </c>
      <c r="K93" s="131">
        <f>SUM(K94:K95)</f>
        <v>360576202.09000003</v>
      </c>
      <c r="L93" s="129">
        <f t="shared" si="3"/>
        <v>360576202.09000003</v>
      </c>
    </row>
    <row r="94" spans="1:12" x14ac:dyDescent="0.2">
      <c r="A94" s="248" t="s">
        <v>4</v>
      </c>
      <c r="B94" s="249"/>
      <c r="C94" s="249"/>
      <c r="D94" s="249"/>
      <c r="E94" s="250"/>
      <c r="F94" s="10">
        <v>86</v>
      </c>
      <c r="G94" s="5"/>
      <c r="H94" s="6">
        <v>339183013.17000002</v>
      </c>
      <c r="I94" s="129">
        <f t="shared" si="2"/>
        <v>339183013.17000002</v>
      </c>
      <c r="J94" s="5"/>
      <c r="K94" s="6">
        <v>360576202.09000003</v>
      </c>
      <c r="L94" s="129">
        <f t="shared" si="3"/>
        <v>360576202.09000003</v>
      </c>
    </row>
    <row r="95" spans="1:12" x14ac:dyDescent="0.2">
      <c r="A95" s="248" t="s">
        <v>233</v>
      </c>
      <c r="B95" s="249"/>
      <c r="C95" s="249"/>
      <c r="D95" s="249"/>
      <c r="E95" s="250"/>
      <c r="F95" s="10">
        <v>87</v>
      </c>
      <c r="G95" s="5"/>
      <c r="H95" s="6"/>
      <c r="I95" s="129">
        <f t="shared" si="2"/>
        <v>0</v>
      </c>
      <c r="J95" s="5"/>
      <c r="K95" s="6"/>
      <c r="L95" s="129">
        <f t="shared" si="3"/>
        <v>0</v>
      </c>
    </row>
    <row r="96" spans="1:12" x14ac:dyDescent="0.2">
      <c r="A96" s="242" t="s">
        <v>179</v>
      </c>
      <c r="B96" s="243"/>
      <c r="C96" s="243"/>
      <c r="D96" s="249"/>
      <c r="E96" s="250"/>
      <c r="F96" s="10">
        <v>88</v>
      </c>
      <c r="G96" s="130">
        <f>SUM(G97:G98)</f>
        <v>0</v>
      </c>
      <c r="H96" s="131">
        <f>SUM(H97:H98)</f>
        <v>42724043.5</v>
      </c>
      <c r="I96" s="129">
        <f t="shared" si="2"/>
        <v>42724043.5</v>
      </c>
      <c r="J96" s="130">
        <f>SUM(J97:J98)</f>
        <v>0</v>
      </c>
      <c r="K96" s="131">
        <f>SUM(K97:K98)</f>
        <v>60069917.950000003</v>
      </c>
      <c r="L96" s="129">
        <f t="shared" si="3"/>
        <v>60069917.950000003</v>
      </c>
    </row>
    <row r="97" spans="1:12" x14ac:dyDescent="0.2">
      <c r="A97" s="248" t="s">
        <v>234</v>
      </c>
      <c r="B97" s="249"/>
      <c r="C97" s="249"/>
      <c r="D97" s="249"/>
      <c r="E97" s="250"/>
      <c r="F97" s="10">
        <v>89</v>
      </c>
      <c r="G97" s="5"/>
      <c r="H97" s="6">
        <v>42724043.5</v>
      </c>
      <c r="I97" s="129">
        <f t="shared" si="2"/>
        <v>42724043.5</v>
      </c>
      <c r="J97" s="5"/>
      <c r="K97" s="6">
        <v>60069917.950000003</v>
      </c>
      <c r="L97" s="129">
        <f t="shared" si="3"/>
        <v>60069917.950000003</v>
      </c>
    </row>
    <row r="98" spans="1:12" x14ac:dyDescent="0.2">
      <c r="A98" s="248" t="s">
        <v>292</v>
      </c>
      <c r="B98" s="249"/>
      <c r="C98" s="249"/>
      <c r="D98" s="249"/>
      <c r="E98" s="250"/>
      <c r="F98" s="10">
        <v>90</v>
      </c>
      <c r="G98" s="5"/>
      <c r="H98" s="6"/>
      <c r="I98" s="129">
        <f t="shared" si="2"/>
        <v>0</v>
      </c>
      <c r="J98" s="5"/>
      <c r="K98" s="6"/>
      <c r="L98" s="129">
        <f t="shared" si="3"/>
        <v>0</v>
      </c>
    </row>
    <row r="99" spans="1:12" x14ac:dyDescent="0.2">
      <c r="A99" s="242" t="s">
        <v>293</v>
      </c>
      <c r="B99" s="243"/>
      <c r="C99" s="243"/>
      <c r="D99" s="249"/>
      <c r="E99" s="250"/>
      <c r="F99" s="10">
        <v>91</v>
      </c>
      <c r="G99" s="5"/>
      <c r="H99" s="6"/>
      <c r="I99" s="129">
        <f t="shared" si="2"/>
        <v>0</v>
      </c>
      <c r="J99" s="5"/>
      <c r="K99" s="6"/>
      <c r="L99" s="129">
        <f t="shared" si="3"/>
        <v>0</v>
      </c>
    </row>
    <row r="100" spans="1:12" x14ac:dyDescent="0.2">
      <c r="A100" s="242" t="s">
        <v>180</v>
      </c>
      <c r="B100" s="243"/>
      <c r="C100" s="243"/>
      <c r="D100" s="249"/>
      <c r="E100" s="250"/>
      <c r="F100" s="10">
        <v>92</v>
      </c>
      <c r="G100" s="130">
        <f>SUM(G101:G106)</f>
        <v>0</v>
      </c>
      <c r="H100" s="131">
        <f>SUM(H101:H106)</f>
        <v>800353244.18000007</v>
      </c>
      <c r="I100" s="129">
        <f t="shared" si="2"/>
        <v>800353244.18000007</v>
      </c>
      <c r="J100" s="130">
        <f>SUM(J101:J106)</f>
        <v>0</v>
      </c>
      <c r="K100" s="131">
        <f>SUM(K101:K106)</f>
        <v>840670904.25999999</v>
      </c>
      <c r="L100" s="129">
        <f t="shared" si="3"/>
        <v>840670904.25999999</v>
      </c>
    </row>
    <row r="101" spans="1:12" x14ac:dyDescent="0.2">
      <c r="A101" s="248" t="s">
        <v>235</v>
      </c>
      <c r="B101" s="249"/>
      <c r="C101" s="249"/>
      <c r="D101" s="249"/>
      <c r="E101" s="250"/>
      <c r="F101" s="10">
        <v>93</v>
      </c>
      <c r="G101" s="5"/>
      <c r="H101" s="6">
        <v>310744348.5</v>
      </c>
      <c r="I101" s="129">
        <f t="shared" si="2"/>
        <v>310744348.5</v>
      </c>
      <c r="J101" s="5"/>
      <c r="K101" s="6">
        <v>341496655.51999998</v>
      </c>
      <c r="L101" s="129">
        <f t="shared" si="3"/>
        <v>341496655.51999998</v>
      </c>
    </row>
    <row r="102" spans="1:12" x14ac:dyDescent="0.2">
      <c r="A102" s="248" t="s">
        <v>236</v>
      </c>
      <c r="B102" s="249"/>
      <c r="C102" s="249"/>
      <c r="D102" s="249"/>
      <c r="E102" s="250"/>
      <c r="F102" s="10">
        <v>94</v>
      </c>
      <c r="G102" s="5"/>
      <c r="H102" s="6">
        <v>0</v>
      </c>
      <c r="I102" s="129">
        <f t="shared" si="2"/>
        <v>0</v>
      </c>
      <c r="J102" s="5"/>
      <c r="K102" s="6">
        <v>0</v>
      </c>
      <c r="L102" s="129">
        <f t="shared" si="3"/>
        <v>0</v>
      </c>
    </row>
    <row r="103" spans="1:12" x14ac:dyDescent="0.2">
      <c r="A103" s="248" t="s">
        <v>237</v>
      </c>
      <c r="B103" s="249"/>
      <c r="C103" s="249"/>
      <c r="D103" s="249"/>
      <c r="E103" s="250"/>
      <c r="F103" s="10">
        <v>95</v>
      </c>
      <c r="G103" s="5"/>
      <c r="H103" s="6">
        <v>488882450.48000002</v>
      </c>
      <c r="I103" s="129">
        <f t="shared" si="2"/>
        <v>488882450.48000002</v>
      </c>
      <c r="J103" s="5"/>
      <c r="K103" s="6">
        <v>498457249.26999998</v>
      </c>
      <c r="L103" s="129">
        <f t="shared" si="3"/>
        <v>498457249.26999998</v>
      </c>
    </row>
    <row r="104" spans="1:12" ht="21.75" customHeight="1" x14ac:dyDescent="0.2">
      <c r="A104" s="248" t="s">
        <v>195</v>
      </c>
      <c r="B104" s="249"/>
      <c r="C104" s="249"/>
      <c r="D104" s="249"/>
      <c r="E104" s="250"/>
      <c r="F104" s="10">
        <v>96</v>
      </c>
      <c r="G104" s="5"/>
      <c r="H104" s="6">
        <v>286692.24</v>
      </c>
      <c r="I104" s="129">
        <f t="shared" si="2"/>
        <v>286692.24</v>
      </c>
      <c r="J104" s="5"/>
      <c r="K104" s="6">
        <v>277246.51</v>
      </c>
      <c r="L104" s="129">
        <f t="shared" si="3"/>
        <v>277246.51</v>
      </c>
    </row>
    <row r="105" spans="1:12" x14ac:dyDescent="0.2">
      <c r="A105" s="248" t="s">
        <v>294</v>
      </c>
      <c r="B105" s="249"/>
      <c r="C105" s="249"/>
      <c r="D105" s="249"/>
      <c r="E105" s="250"/>
      <c r="F105" s="10">
        <v>97</v>
      </c>
      <c r="G105" s="5"/>
      <c r="H105" s="6">
        <v>439752.96000000002</v>
      </c>
      <c r="I105" s="129">
        <f t="shared" si="2"/>
        <v>439752.96000000002</v>
      </c>
      <c r="J105" s="5"/>
      <c r="K105" s="6">
        <v>439752.96000000002</v>
      </c>
      <c r="L105" s="129">
        <f t="shared" si="3"/>
        <v>439752.96000000002</v>
      </c>
    </row>
    <row r="106" spans="1:12" x14ac:dyDescent="0.2">
      <c r="A106" s="248" t="s">
        <v>295</v>
      </c>
      <c r="B106" s="249"/>
      <c r="C106" s="249"/>
      <c r="D106" s="249"/>
      <c r="E106" s="250"/>
      <c r="F106" s="10">
        <v>98</v>
      </c>
      <c r="G106" s="5"/>
      <c r="H106" s="6"/>
      <c r="I106" s="129">
        <f t="shared" si="2"/>
        <v>0</v>
      </c>
      <c r="J106" s="5"/>
      <c r="K106" s="6"/>
      <c r="L106" s="129">
        <f t="shared" si="3"/>
        <v>0</v>
      </c>
    </row>
    <row r="107" spans="1:12" ht="33" customHeight="1" x14ac:dyDescent="0.2">
      <c r="A107" s="242" t="s">
        <v>296</v>
      </c>
      <c r="B107" s="243"/>
      <c r="C107" s="243"/>
      <c r="D107" s="249"/>
      <c r="E107" s="250"/>
      <c r="F107" s="10">
        <v>99</v>
      </c>
      <c r="G107" s="5"/>
      <c r="H107" s="6"/>
      <c r="I107" s="129">
        <f t="shared" si="2"/>
        <v>0</v>
      </c>
      <c r="J107" s="5"/>
      <c r="K107" s="6"/>
      <c r="L107" s="129">
        <f t="shared" si="3"/>
        <v>0</v>
      </c>
    </row>
    <row r="108" spans="1:12" x14ac:dyDescent="0.2">
      <c r="A108" s="242" t="s">
        <v>181</v>
      </c>
      <c r="B108" s="243"/>
      <c r="C108" s="243"/>
      <c r="D108" s="249"/>
      <c r="E108" s="250"/>
      <c r="F108" s="10">
        <v>100</v>
      </c>
      <c r="G108" s="130">
        <f>SUM(G109:G110)</f>
        <v>0</v>
      </c>
      <c r="H108" s="131">
        <f>SUM(H109:H110)</f>
        <v>0</v>
      </c>
      <c r="I108" s="129">
        <f t="shared" si="2"/>
        <v>0</v>
      </c>
      <c r="J108" s="130">
        <f>SUM(J109:J110)</f>
        <v>0</v>
      </c>
      <c r="K108" s="131">
        <f>SUM(K109:K110)</f>
        <v>0</v>
      </c>
      <c r="L108" s="129">
        <f t="shared" si="3"/>
        <v>0</v>
      </c>
    </row>
    <row r="109" spans="1:12" x14ac:dyDescent="0.2">
      <c r="A109" s="248" t="s">
        <v>238</v>
      </c>
      <c r="B109" s="249"/>
      <c r="C109" s="249"/>
      <c r="D109" s="249"/>
      <c r="E109" s="250"/>
      <c r="F109" s="10">
        <v>101</v>
      </c>
      <c r="G109" s="5"/>
      <c r="H109" s="6"/>
      <c r="I109" s="129">
        <f t="shared" si="2"/>
        <v>0</v>
      </c>
      <c r="J109" s="5"/>
      <c r="K109" s="6"/>
      <c r="L109" s="129">
        <f t="shared" si="3"/>
        <v>0</v>
      </c>
    </row>
    <row r="110" spans="1:12" x14ac:dyDescent="0.2">
      <c r="A110" s="248" t="s">
        <v>239</v>
      </c>
      <c r="B110" s="249"/>
      <c r="C110" s="249"/>
      <c r="D110" s="249"/>
      <c r="E110" s="250"/>
      <c r="F110" s="10">
        <v>102</v>
      </c>
      <c r="G110" s="5"/>
      <c r="H110" s="6"/>
      <c r="I110" s="129">
        <f t="shared" si="2"/>
        <v>0</v>
      </c>
      <c r="J110" s="5"/>
      <c r="K110" s="6"/>
      <c r="L110" s="129">
        <f t="shared" si="3"/>
        <v>0</v>
      </c>
    </row>
    <row r="111" spans="1:12" x14ac:dyDescent="0.2">
      <c r="A111" s="242" t="s">
        <v>182</v>
      </c>
      <c r="B111" s="243"/>
      <c r="C111" s="243"/>
      <c r="D111" s="249"/>
      <c r="E111" s="250"/>
      <c r="F111" s="10">
        <v>103</v>
      </c>
      <c r="G111" s="130">
        <f>SUM(G112:G113)</f>
        <v>0</v>
      </c>
      <c r="H111" s="131">
        <f>SUM(H112:H113)</f>
        <v>89063256.450000003</v>
      </c>
      <c r="I111" s="129">
        <f t="shared" si="2"/>
        <v>89063256.450000003</v>
      </c>
      <c r="J111" s="130">
        <f>SUM(J112:J113)</f>
        <v>0</v>
      </c>
      <c r="K111" s="131">
        <f>SUM(K112:K113)</f>
        <v>78248539.760000005</v>
      </c>
      <c r="L111" s="129">
        <f t="shared" si="3"/>
        <v>78248539.760000005</v>
      </c>
    </row>
    <row r="112" spans="1:12" x14ac:dyDescent="0.2">
      <c r="A112" s="248" t="s">
        <v>240</v>
      </c>
      <c r="B112" s="249"/>
      <c r="C112" s="249"/>
      <c r="D112" s="249"/>
      <c r="E112" s="250"/>
      <c r="F112" s="10">
        <v>104</v>
      </c>
      <c r="G112" s="5"/>
      <c r="H112" s="6">
        <v>81067904</v>
      </c>
      <c r="I112" s="129">
        <f t="shared" si="2"/>
        <v>81067904</v>
      </c>
      <c r="J112" s="5"/>
      <c r="K112" s="6">
        <v>78248539.760000005</v>
      </c>
      <c r="L112" s="129">
        <f t="shared" si="3"/>
        <v>78248539.760000005</v>
      </c>
    </row>
    <row r="113" spans="1:12" x14ac:dyDescent="0.2">
      <c r="A113" s="248" t="s">
        <v>241</v>
      </c>
      <c r="B113" s="249"/>
      <c r="C113" s="249"/>
      <c r="D113" s="249"/>
      <c r="E113" s="250"/>
      <c r="F113" s="10">
        <v>105</v>
      </c>
      <c r="G113" s="5"/>
      <c r="H113" s="6">
        <v>7995352.4500000002</v>
      </c>
      <c r="I113" s="129">
        <f t="shared" si="2"/>
        <v>7995352.4500000002</v>
      </c>
      <c r="J113" s="5"/>
      <c r="K113" s="6"/>
      <c r="L113" s="129">
        <f t="shared" si="3"/>
        <v>0</v>
      </c>
    </row>
    <row r="114" spans="1:12" x14ac:dyDescent="0.2">
      <c r="A114" s="242" t="s">
        <v>297</v>
      </c>
      <c r="B114" s="243"/>
      <c r="C114" s="243"/>
      <c r="D114" s="249"/>
      <c r="E114" s="250"/>
      <c r="F114" s="10">
        <v>106</v>
      </c>
      <c r="G114" s="5"/>
      <c r="H114" s="6"/>
      <c r="I114" s="129">
        <f t="shared" si="2"/>
        <v>0</v>
      </c>
      <c r="J114" s="5"/>
      <c r="K114" s="6"/>
      <c r="L114" s="129">
        <f t="shared" si="3"/>
        <v>0</v>
      </c>
    </row>
    <row r="115" spans="1:12" x14ac:dyDescent="0.2">
      <c r="A115" s="242" t="s">
        <v>183</v>
      </c>
      <c r="B115" s="243"/>
      <c r="C115" s="243"/>
      <c r="D115" s="249"/>
      <c r="E115" s="250"/>
      <c r="F115" s="10">
        <v>107</v>
      </c>
      <c r="G115" s="130">
        <f>SUM(G116:G118)</f>
        <v>0</v>
      </c>
      <c r="H115" s="131">
        <f>SUM(H116:H118)</f>
        <v>62986318.159999996</v>
      </c>
      <c r="I115" s="129">
        <f t="shared" si="2"/>
        <v>62986318.159999996</v>
      </c>
      <c r="J115" s="130">
        <f>SUM(J116:J118)</f>
        <v>0</v>
      </c>
      <c r="K115" s="131">
        <f>SUM(K116:K118)</f>
        <v>102279381.98999999</v>
      </c>
      <c r="L115" s="129">
        <f t="shared" si="3"/>
        <v>102279381.98999999</v>
      </c>
    </row>
    <row r="116" spans="1:12" x14ac:dyDescent="0.2">
      <c r="A116" s="248" t="s">
        <v>223</v>
      </c>
      <c r="B116" s="249"/>
      <c r="C116" s="249"/>
      <c r="D116" s="249"/>
      <c r="E116" s="250"/>
      <c r="F116" s="10">
        <v>108</v>
      </c>
      <c r="G116" s="5"/>
      <c r="H116" s="6">
        <v>62970396.649999999</v>
      </c>
      <c r="I116" s="129">
        <f t="shared" si="2"/>
        <v>62970396.649999999</v>
      </c>
      <c r="J116" s="5"/>
      <c r="K116" s="6">
        <v>102279381.98999999</v>
      </c>
      <c r="L116" s="129">
        <f t="shared" si="3"/>
        <v>102279381.98999999</v>
      </c>
    </row>
    <row r="117" spans="1:12" x14ac:dyDescent="0.2">
      <c r="A117" s="248" t="s">
        <v>224</v>
      </c>
      <c r="B117" s="249"/>
      <c r="C117" s="249"/>
      <c r="D117" s="249"/>
      <c r="E117" s="250"/>
      <c r="F117" s="10">
        <v>109</v>
      </c>
      <c r="G117" s="5"/>
      <c r="H117" s="6"/>
      <c r="I117" s="129">
        <f t="shared" si="2"/>
        <v>0</v>
      </c>
      <c r="J117" s="5"/>
      <c r="K117" s="6">
        <v>0</v>
      </c>
      <c r="L117" s="129">
        <f t="shared" si="3"/>
        <v>0</v>
      </c>
    </row>
    <row r="118" spans="1:12" x14ac:dyDescent="0.2">
      <c r="A118" s="248" t="s">
        <v>225</v>
      </c>
      <c r="B118" s="249"/>
      <c r="C118" s="249"/>
      <c r="D118" s="249"/>
      <c r="E118" s="250"/>
      <c r="F118" s="10">
        <v>110</v>
      </c>
      <c r="G118" s="5"/>
      <c r="H118" s="6">
        <v>15921.51</v>
      </c>
      <c r="I118" s="129">
        <f t="shared" si="2"/>
        <v>15921.51</v>
      </c>
      <c r="J118" s="5"/>
      <c r="K118" s="6">
        <v>0</v>
      </c>
      <c r="L118" s="129">
        <f t="shared" si="3"/>
        <v>0</v>
      </c>
    </row>
    <row r="119" spans="1:12" x14ac:dyDescent="0.2">
      <c r="A119" s="242" t="s">
        <v>184</v>
      </c>
      <c r="B119" s="243"/>
      <c r="C119" s="243"/>
      <c r="D119" s="249"/>
      <c r="E119" s="250"/>
      <c r="F119" s="10">
        <v>111</v>
      </c>
      <c r="G119" s="130">
        <f>SUM(G120:G123)</f>
        <v>0</v>
      </c>
      <c r="H119" s="131">
        <f>SUM(H120:H123)</f>
        <v>59784159.810000002</v>
      </c>
      <c r="I119" s="129">
        <f t="shared" si="2"/>
        <v>59784159.810000002</v>
      </c>
      <c r="J119" s="130">
        <f>SUM(J120:J123)</f>
        <v>0</v>
      </c>
      <c r="K119" s="131">
        <f>SUM(K120:K123)</f>
        <v>68404965.935860008</v>
      </c>
      <c r="L119" s="129">
        <f t="shared" si="3"/>
        <v>68404965.935860008</v>
      </c>
    </row>
    <row r="120" spans="1:12" x14ac:dyDescent="0.2">
      <c r="A120" s="248" t="s">
        <v>226</v>
      </c>
      <c r="B120" s="249"/>
      <c r="C120" s="249"/>
      <c r="D120" s="249"/>
      <c r="E120" s="250"/>
      <c r="F120" s="10">
        <v>112</v>
      </c>
      <c r="G120" s="5"/>
      <c r="H120" s="6">
        <v>24948927.530000001</v>
      </c>
      <c r="I120" s="129">
        <f t="shared" si="2"/>
        <v>24948927.530000001</v>
      </c>
      <c r="J120" s="5"/>
      <c r="K120" s="6">
        <v>26911332.445859998</v>
      </c>
      <c r="L120" s="129">
        <f t="shared" si="3"/>
        <v>26911332.445859998</v>
      </c>
    </row>
    <row r="121" spans="1:12" x14ac:dyDescent="0.2">
      <c r="A121" s="248" t="s">
        <v>227</v>
      </c>
      <c r="B121" s="249"/>
      <c r="C121" s="249"/>
      <c r="D121" s="249"/>
      <c r="E121" s="250"/>
      <c r="F121" s="10">
        <v>113</v>
      </c>
      <c r="G121" s="5"/>
      <c r="H121" s="6">
        <v>4482723.0999999996</v>
      </c>
      <c r="I121" s="129">
        <f t="shared" si="2"/>
        <v>4482723.0999999996</v>
      </c>
      <c r="J121" s="5"/>
      <c r="K121" s="6">
        <v>4780937.8499999996</v>
      </c>
      <c r="L121" s="129">
        <f t="shared" si="3"/>
        <v>4780937.8499999996</v>
      </c>
    </row>
    <row r="122" spans="1:12" x14ac:dyDescent="0.2">
      <c r="A122" s="248" t="s">
        <v>228</v>
      </c>
      <c r="B122" s="249"/>
      <c r="C122" s="249"/>
      <c r="D122" s="249"/>
      <c r="E122" s="250"/>
      <c r="F122" s="10">
        <v>114</v>
      </c>
      <c r="G122" s="5"/>
      <c r="H122" s="6">
        <v>0</v>
      </c>
      <c r="I122" s="129">
        <f t="shared" si="2"/>
        <v>0</v>
      </c>
      <c r="J122" s="5"/>
      <c r="K122" s="6">
        <v>0</v>
      </c>
      <c r="L122" s="129">
        <f t="shared" si="3"/>
        <v>0</v>
      </c>
    </row>
    <row r="123" spans="1:12" x14ac:dyDescent="0.2">
      <c r="A123" s="248" t="s">
        <v>229</v>
      </c>
      <c r="B123" s="249"/>
      <c r="C123" s="249"/>
      <c r="D123" s="249"/>
      <c r="E123" s="250"/>
      <c r="F123" s="10">
        <v>115</v>
      </c>
      <c r="G123" s="5"/>
      <c r="H123" s="6">
        <v>30352509.18</v>
      </c>
      <c r="I123" s="129">
        <f t="shared" si="2"/>
        <v>30352509.18</v>
      </c>
      <c r="J123" s="5"/>
      <c r="K123" s="6">
        <v>36712695.640000001</v>
      </c>
      <c r="L123" s="129">
        <f t="shared" si="3"/>
        <v>36712695.640000001</v>
      </c>
    </row>
    <row r="124" spans="1:12" ht="26.25" customHeight="1" x14ac:dyDescent="0.2">
      <c r="A124" s="242" t="s">
        <v>185</v>
      </c>
      <c r="B124" s="243"/>
      <c r="C124" s="243"/>
      <c r="D124" s="249"/>
      <c r="E124" s="250"/>
      <c r="F124" s="10">
        <v>116</v>
      </c>
      <c r="G124" s="130">
        <f>SUM(G125:G126)</f>
        <v>0</v>
      </c>
      <c r="H124" s="131">
        <f>SUM(H125:H126)</f>
        <v>8641820.3699999992</v>
      </c>
      <c r="I124" s="129">
        <f t="shared" si="2"/>
        <v>8641820.3699999992</v>
      </c>
      <c r="J124" s="130">
        <f>SUM(J125:J126)</f>
        <v>0</v>
      </c>
      <c r="K124" s="131">
        <f>SUM(K125:K126)</f>
        <v>14576702.369999999</v>
      </c>
      <c r="L124" s="129">
        <f t="shared" si="3"/>
        <v>14576702.369999999</v>
      </c>
    </row>
    <row r="125" spans="1:12" x14ac:dyDescent="0.2">
      <c r="A125" s="248" t="s">
        <v>230</v>
      </c>
      <c r="B125" s="249"/>
      <c r="C125" s="249"/>
      <c r="D125" s="249"/>
      <c r="E125" s="250"/>
      <c r="F125" s="10">
        <v>117</v>
      </c>
      <c r="G125" s="5"/>
      <c r="H125" s="6"/>
      <c r="I125" s="129">
        <f t="shared" si="2"/>
        <v>0</v>
      </c>
      <c r="J125" s="5"/>
      <c r="K125" s="6"/>
      <c r="L125" s="129">
        <f t="shared" si="3"/>
        <v>0</v>
      </c>
    </row>
    <row r="126" spans="1:12" x14ac:dyDescent="0.2">
      <c r="A126" s="248" t="s">
        <v>231</v>
      </c>
      <c r="B126" s="249"/>
      <c r="C126" s="249"/>
      <c r="D126" s="249"/>
      <c r="E126" s="250"/>
      <c r="F126" s="10">
        <v>118</v>
      </c>
      <c r="G126" s="5"/>
      <c r="H126" s="6">
        <v>8641820.3699999992</v>
      </c>
      <c r="I126" s="129">
        <f t="shared" si="2"/>
        <v>8641820.3699999992</v>
      </c>
      <c r="J126" s="5"/>
      <c r="K126" s="6">
        <v>14576702.369999999</v>
      </c>
      <c r="L126" s="129">
        <f t="shared" si="3"/>
        <v>14576702.369999999</v>
      </c>
    </row>
    <row r="127" spans="1:12" x14ac:dyDescent="0.2">
      <c r="A127" s="242" t="s">
        <v>186</v>
      </c>
      <c r="B127" s="243"/>
      <c r="C127" s="243"/>
      <c r="D127" s="249"/>
      <c r="E127" s="250"/>
      <c r="F127" s="10">
        <v>119</v>
      </c>
      <c r="G127" s="130">
        <f>G79+G99+G100+G107+G108+G111+G114+G115+G119+G124</f>
        <v>0</v>
      </c>
      <c r="H127" s="131">
        <f>H79+H99+H100+H107+H108+H111+H114+H115+H119+H124</f>
        <v>1960806731.3200002</v>
      </c>
      <c r="I127" s="129">
        <f t="shared" si="2"/>
        <v>1960806731.3200002</v>
      </c>
      <c r="J127" s="130">
        <f>J79+J99+J100+J107+J108+J111+J114+J115+J119+J124</f>
        <v>0</v>
      </c>
      <c r="K127" s="131">
        <f>K79+K99+K100+K107+K108+K111+K114+K115+K119+K124</f>
        <v>2070053719.56586</v>
      </c>
      <c r="L127" s="129">
        <f t="shared" si="3"/>
        <v>2070053719.56586</v>
      </c>
    </row>
    <row r="128" spans="1:12" x14ac:dyDescent="0.2">
      <c r="A128" s="245" t="s">
        <v>33</v>
      </c>
      <c r="B128" s="246"/>
      <c r="C128" s="246"/>
      <c r="D128" s="251"/>
      <c r="E128" s="252"/>
      <c r="F128" s="12">
        <v>120</v>
      </c>
      <c r="G128" s="7"/>
      <c r="H128" s="8">
        <v>73448750.719999999</v>
      </c>
      <c r="I128" s="132">
        <f t="shared" si="2"/>
        <v>73448750.719999999</v>
      </c>
      <c r="J128" s="7"/>
      <c r="K128" s="8">
        <v>69290380.964269966</v>
      </c>
      <c r="L128" s="132">
        <f t="shared" si="3"/>
        <v>69290380.964269966</v>
      </c>
    </row>
    <row r="129" spans="1:12" x14ac:dyDescent="0.2">
      <c r="A129" s="253" t="s">
        <v>371</v>
      </c>
      <c r="B129" s="254"/>
      <c r="C129" s="254"/>
      <c r="D129" s="254"/>
      <c r="E129" s="254"/>
      <c r="F129" s="254"/>
      <c r="G129" s="254"/>
      <c r="H129" s="254"/>
      <c r="I129" s="254"/>
      <c r="J129" s="254"/>
      <c r="K129" s="254"/>
      <c r="L129" s="255"/>
    </row>
    <row r="130" spans="1:12" x14ac:dyDescent="0.2">
      <c r="A130" s="256" t="s">
        <v>55</v>
      </c>
      <c r="B130" s="257"/>
      <c r="C130" s="257"/>
      <c r="D130" s="257"/>
      <c r="E130" s="257"/>
      <c r="F130" s="9">
        <v>121</v>
      </c>
      <c r="G130" s="126">
        <f>SUM(G131:G132)</f>
        <v>0</v>
      </c>
      <c r="H130" s="127">
        <f>SUM(H131:H132)</f>
        <v>0</v>
      </c>
      <c r="I130" s="128">
        <f>G130+H130</f>
        <v>0</v>
      </c>
      <c r="J130" s="126">
        <f>SUM(J131:J132)</f>
        <v>0</v>
      </c>
      <c r="K130" s="127">
        <f>SUM(K131:K132)</f>
        <v>0</v>
      </c>
      <c r="L130" s="128">
        <f>J130+K130</f>
        <v>0</v>
      </c>
    </row>
    <row r="131" spans="1:12" x14ac:dyDescent="0.2">
      <c r="A131" s="242" t="s">
        <v>96</v>
      </c>
      <c r="B131" s="243"/>
      <c r="C131" s="243"/>
      <c r="D131" s="243"/>
      <c r="E131" s="244"/>
      <c r="F131" s="10">
        <v>122</v>
      </c>
      <c r="G131" s="5"/>
      <c r="H131" s="6"/>
      <c r="I131" s="129">
        <f>G131+H131</f>
        <v>0</v>
      </c>
      <c r="J131" s="5"/>
      <c r="K131" s="161"/>
      <c r="L131" s="129">
        <f>J131+K131</f>
        <v>0</v>
      </c>
    </row>
    <row r="132" spans="1:12" x14ac:dyDescent="0.2">
      <c r="A132" s="245" t="s">
        <v>97</v>
      </c>
      <c r="B132" s="246"/>
      <c r="C132" s="246"/>
      <c r="D132" s="246"/>
      <c r="E132" s="247"/>
      <c r="F132" s="11">
        <v>123</v>
      </c>
      <c r="G132" s="7"/>
      <c r="H132" s="8"/>
      <c r="I132" s="132">
        <f>G132+H132</f>
        <v>0</v>
      </c>
      <c r="J132" s="7"/>
      <c r="K132" s="8"/>
      <c r="L132" s="132">
        <f>J132+K132</f>
        <v>0</v>
      </c>
    </row>
    <row r="133" spans="1:12" x14ac:dyDescent="0.2">
      <c r="A133" s="24" t="s">
        <v>372</v>
      </c>
      <c r="B133" s="1"/>
      <c r="C133" s="1"/>
      <c r="D133" s="1"/>
      <c r="E133" s="1"/>
      <c r="F133" s="1"/>
      <c r="G133" s="1"/>
      <c r="H133" s="2"/>
      <c r="I133" s="2"/>
      <c r="J133" s="2"/>
      <c r="K133" s="3"/>
      <c r="L133" s="3"/>
    </row>
  </sheetData>
  <mergeCells count="135">
    <mergeCell ref="A1:K1"/>
    <mergeCell ref="A2:K2"/>
    <mergeCell ref="J4:L4"/>
    <mergeCell ref="A6:E6"/>
    <mergeCell ref="K3:L3"/>
    <mergeCell ref="A14:E14"/>
    <mergeCell ref="A17:E17"/>
    <mergeCell ref="A18:E18"/>
    <mergeCell ref="A19:E19"/>
    <mergeCell ref="A20:E20"/>
    <mergeCell ref="A21:E21"/>
    <mergeCell ref="F3:G3"/>
    <mergeCell ref="A23:E23"/>
    <mergeCell ref="A24:E24"/>
    <mergeCell ref="A15:E15"/>
    <mergeCell ref="A16:E16"/>
    <mergeCell ref="A9:E9"/>
    <mergeCell ref="A10:E10"/>
    <mergeCell ref="A11:E11"/>
    <mergeCell ref="A12:E12"/>
    <mergeCell ref="A13:E13"/>
    <mergeCell ref="A7:L7"/>
    <mergeCell ref="A8:E8"/>
    <mergeCell ref="A4:E5"/>
    <mergeCell ref="F4:F5"/>
    <mergeCell ref="G4:I4"/>
    <mergeCell ref="A32:E32"/>
    <mergeCell ref="A33:E33"/>
    <mergeCell ref="A34:E34"/>
    <mergeCell ref="A35:E35"/>
    <mergeCell ref="A36:E36"/>
    <mergeCell ref="A37:E37"/>
    <mergeCell ref="A22:E22"/>
    <mergeCell ref="A39:E39"/>
    <mergeCell ref="A40:E40"/>
    <mergeCell ref="A25:E25"/>
    <mergeCell ref="A26:E26"/>
    <mergeCell ref="A27:E27"/>
    <mergeCell ref="A28:E28"/>
    <mergeCell ref="A29:E29"/>
    <mergeCell ref="A30:E30"/>
    <mergeCell ref="A31:E31"/>
    <mergeCell ref="A48:E48"/>
    <mergeCell ref="A49:E49"/>
    <mergeCell ref="A50:E50"/>
    <mergeCell ref="A51:E51"/>
    <mergeCell ref="A52:E52"/>
    <mergeCell ref="A53:E53"/>
    <mergeCell ref="A38:E38"/>
    <mergeCell ref="A55:E55"/>
    <mergeCell ref="A56:E56"/>
    <mergeCell ref="A41:E41"/>
    <mergeCell ref="A42:E42"/>
    <mergeCell ref="A43:E43"/>
    <mergeCell ref="A44:E44"/>
    <mergeCell ref="A45:E45"/>
    <mergeCell ref="A46:E46"/>
    <mergeCell ref="A47:E47"/>
    <mergeCell ref="A64:E64"/>
    <mergeCell ref="A65:E65"/>
    <mergeCell ref="A66:E66"/>
    <mergeCell ref="A67:E67"/>
    <mergeCell ref="A68:E68"/>
    <mergeCell ref="A69:E69"/>
    <mergeCell ref="A54:E54"/>
    <mergeCell ref="A71:E71"/>
    <mergeCell ref="A72:E72"/>
    <mergeCell ref="A57:E57"/>
    <mergeCell ref="A58:E58"/>
    <mergeCell ref="A59:E59"/>
    <mergeCell ref="A60:E60"/>
    <mergeCell ref="A61:E61"/>
    <mergeCell ref="A62:E62"/>
    <mergeCell ref="A63:E63"/>
    <mergeCell ref="A80:E80"/>
    <mergeCell ref="A81:E81"/>
    <mergeCell ref="A82:E82"/>
    <mergeCell ref="A83:E83"/>
    <mergeCell ref="A84:E84"/>
    <mergeCell ref="A85:E85"/>
    <mergeCell ref="A70:E70"/>
    <mergeCell ref="A87:E87"/>
    <mergeCell ref="A88:E88"/>
    <mergeCell ref="A73:E73"/>
    <mergeCell ref="A74:E74"/>
    <mergeCell ref="A75:E75"/>
    <mergeCell ref="A76:E76"/>
    <mergeCell ref="A77:E77"/>
    <mergeCell ref="A78:L78"/>
    <mergeCell ref="A79:E79"/>
    <mergeCell ref="A96:E96"/>
    <mergeCell ref="A97:E97"/>
    <mergeCell ref="A98:E98"/>
    <mergeCell ref="A99:E99"/>
    <mergeCell ref="A100:E100"/>
    <mergeCell ref="A101:E101"/>
    <mergeCell ref="A86:E86"/>
    <mergeCell ref="A103:E103"/>
    <mergeCell ref="A104:E104"/>
    <mergeCell ref="A89:E89"/>
    <mergeCell ref="A90:E90"/>
    <mergeCell ref="A91:E91"/>
    <mergeCell ref="A92:E92"/>
    <mergeCell ref="A93:E93"/>
    <mergeCell ref="A94:E94"/>
    <mergeCell ref="A95:E95"/>
    <mergeCell ref="A102:E102"/>
    <mergeCell ref="A118:E118"/>
    <mergeCell ref="A121:E121"/>
    <mergeCell ref="A122:E122"/>
    <mergeCell ref="A113:E113"/>
    <mergeCell ref="A114:E114"/>
    <mergeCell ref="A115:E115"/>
    <mergeCell ref="A116:E116"/>
    <mergeCell ref="A119:E119"/>
    <mergeCell ref="A120:E120"/>
    <mergeCell ref="A105:E105"/>
    <mergeCell ref="A106:E106"/>
    <mergeCell ref="A107:E107"/>
    <mergeCell ref="A108:E108"/>
    <mergeCell ref="A109:E109"/>
    <mergeCell ref="A110:E110"/>
    <mergeCell ref="A111:E111"/>
    <mergeCell ref="A112:E112"/>
    <mergeCell ref="A117:E117"/>
    <mergeCell ref="A131:E131"/>
    <mergeCell ref="A132:E132"/>
    <mergeCell ref="A125:E125"/>
    <mergeCell ref="A126:E126"/>
    <mergeCell ref="A127:E127"/>
    <mergeCell ref="A128:E128"/>
    <mergeCell ref="A129:L129"/>
    <mergeCell ref="A130:E130"/>
    <mergeCell ref="A123:E123"/>
    <mergeCell ref="A124:E124"/>
  </mergeCells>
  <phoneticPr fontId="4" type="noConversion"/>
  <conditionalFormatting sqref="G95:L95 G98:L98">
    <cfRule type="cellIs" dxfId="0" priority="2" stopIfTrue="1" operator="greaterThan">
      <formula>0</formula>
    </cfRule>
  </conditionalFormatting>
  <dataValidations count="1">
    <dataValidation allowBlank="1" sqref="A1:XFD1048576"/>
  </dataValidations>
  <pageMargins left="0.75" right="0.75" top="1" bottom="1" header="0.5" footer="0.5"/>
  <pageSetup paperSize="9" scale="65" orientation="portrait" r:id="rId1"/>
  <headerFooter alignWithMargins="0"/>
  <rowBreaks count="1" manualBreakCount="1">
    <brk id="77" max="16383" man="1"/>
  </rowBreaks>
  <ignoredErrors>
    <ignoredError sqref="I8 I79:I80 I130" formula="1"/>
    <ignoredError sqref="I9:I77 I81:I115 I116:I128" formula="1" formulaRange="1"/>
    <ignoredError sqref="K66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L100"/>
  <sheetViews>
    <sheetView zoomScaleSheetLayoutView="110" workbookViewId="0">
      <selection activeCell="M67" sqref="M1:O1048576"/>
    </sheetView>
  </sheetViews>
  <sheetFormatPr defaultRowHeight="12.75" x14ac:dyDescent="0.2"/>
  <cols>
    <col min="1" max="16384" width="9.140625" style="124"/>
  </cols>
  <sheetData>
    <row r="1" spans="1:12" ht="15.75" x14ac:dyDescent="0.2">
      <c r="A1" s="275" t="s">
        <v>375</v>
      </c>
      <c r="B1" s="275"/>
      <c r="C1" s="275"/>
      <c r="D1" s="275"/>
      <c r="E1" s="275"/>
      <c r="F1" s="275"/>
      <c r="G1" s="275"/>
      <c r="H1" s="275"/>
      <c r="I1" s="275"/>
      <c r="J1" s="275"/>
      <c r="K1" s="275"/>
      <c r="L1" s="275"/>
    </row>
    <row r="2" spans="1:12" x14ac:dyDescent="0.2">
      <c r="A2" s="272" t="s">
        <v>401</v>
      </c>
      <c r="B2" s="272"/>
      <c r="C2" s="272"/>
      <c r="D2" s="272"/>
      <c r="E2" s="272"/>
      <c r="F2" s="272"/>
      <c r="G2" s="272"/>
      <c r="H2" s="272"/>
      <c r="I2" s="272"/>
      <c r="J2" s="272"/>
      <c r="K2" s="272"/>
      <c r="L2" s="272"/>
    </row>
    <row r="3" spans="1:12" x14ac:dyDescent="0.2">
      <c r="A3" s="25"/>
      <c r="B3" s="26"/>
      <c r="C3" s="26"/>
      <c r="D3" s="60"/>
      <c r="E3" s="60"/>
      <c r="F3" s="60"/>
      <c r="G3" s="60"/>
      <c r="H3" s="60"/>
      <c r="I3" s="13"/>
      <c r="J3" s="13"/>
      <c r="K3" s="276" t="s">
        <v>58</v>
      </c>
      <c r="L3" s="276"/>
    </row>
    <row r="4" spans="1:12" ht="12.75" customHeight="1" x14ac:dyDescent="0.2">
      <c r="A4" s="268" t="s">
        <v>2</v>
      </c>
      <c r="B4" s="269"/>
      <c r="C4" s="269"/>
      <c r="D4" s="269"/>
      <c r="E4" s="269"/>
      <c r="F4" s="268" t="s">
        <v>221</v>
      </c>
      <c r="G4" s="268" t="s">
        <v>373</v>
      </c>
      <c r="H4" s="269"/>
      <c r="I4" s="269"/>
      <c r="J4" s="268" t="s">
        <v>374</v>
      </c>
      <c r="K4" s="269"/>
      <c r="L4" s="269"/>
    </row>
    <row r="5" spans="1:12" x14ac:dyDescent="0.2">
      <c r="A5" s="269"/>
      <c r="B5" s="269"/>
      <c r="C5" s="269"/>
      <c r="D5" s="269"/>
      <c r="E5" s="269"/>
      <c r="F5" s="269"/>
      <c r="G5" s="133" t="s">
        <v>360</v>
      </c>
      <c r="H5" s="133" t="s">
        <v>361</v>
      </c>
      <c r="I5" s="133" t="s">
        <v>362</v>
      </c>
      <c r="J5" s="133" t="s">
        <v>360</v>
      </c>
      <c r="K5" s="133" t="s">
        <v>361</v>
      </c>
      <c r="L5" s="133" t="s">
        <v>362</v>
      </c>
    </row>
    <row r="6" spans="1:12" x14ac:dyDescent="0.2">
      <c r="A6" s="268">
        <v>1</v>
      </c>
      <c r="B6" s="268"/>
      <c r="C6" s="268"/>
      <c r="D6" s="268"/>
      <c r="E6" s="268"/>
      <c r="F6" s="134">
        <v>2</v>
      </c>
      <c r="G6" s="134">
        <v>3</v>
      </c>
      <c r="H6" s="134">
        <v>4</v>
      </c>
      <c r="I6" s="134" t="s">
        <v>56</v>
      </c>
      <c r="J6" s="134">
        <v>6</v>
      </c>
      <c r="K6" s="134">
        <v>7</v>
      </c>
      <c r="L6" s="134" t="s">
        <v>57</v>
      </c>
    </row>
    <row r="7" spans="1:12" x14ac:dyDescent="0.2">
      <c r="A7" s="256" t="s">
        <v>98</v>
      </c>
      <c r="B7" s="257"/>
      <c r="C7" s="257"/>
      <c r="D7" s="257"/>
      <c r="E7" s="263"/>
      <c r="F7" s="9">
        <v>124</v>
      </c>
      <c r="G7" s="126">
        <f>SUM(G8:G15)</f>
        <v>0</v>
      </c>
      <c r="H7" s="127">
        <f>SUM(H8:H15)</f>
        <v>142614647.34999999</v>
      </c>
      <c r="I7" s="128">
        <f>G7+H7</f>
        <v>142614647.34999999</v>
      </c>
      <c r="J7" s="126">
        <f>SUM(J8:J15)</f>
        <v>0</v>
      </c>
      <c r="K7" s="127">
        <f>SUM(K8:K15)</f>
        <v>157628276.19</v>
      </c>
      <c r="L7" s="128">
        <f>J7+K7</f>
        <v>157628276.19</v>
      </c>
    </row>
    <row r="8" spans="1:12" x14ac:dyDescent="0.2">
      <c r="A8" s="248" t="s">
        <v>196</v>
      </c>
      <c r="B8" s="249"/>
      <c r="C8" s="249"/>
      <c r="D8" s="249"/>
      <c r="E8" s="250"/>
      <c r="F8" s="10">
        <v>125</v>
      </c>
      <c r="G8" s="5"/>
      <c r="H8" s="6">
        <v>172936618.38999999</v>
      </c>
      <c r="I8" s="129">
        <f t="shared" ref="I8:I71" si="0">G8+H8</f>
        <v>172936618.38999999</v>
      </c>
      <c r="J8" s="5"/>
      <c r="K8" s="6">
        <v>188726592.08999997</v>
      </c>
      <c r="L8" s="129">
        <f t="shared" ref="L8:L71" si="1">J8+K8</f>
        <v>188726592.08999997</v>
      </c>
    </row>
    <row r="9" spans="1:12" x14ac:dyDescent="0.2">
      <c r="A9" s="248" t="s">
        <v>197</v>
      </c>
      <c r="B9" s="249"/>
      <c r="C9" s="249"/>
      <c r="D9" s="249"/>
      <c r="E9" s="250"/>
      <c r="F9" s="10">
        <v>126</v>
      </c>
      <c r="G9" s="5"/>
      <c r="H9" s="6">
        <v>371849.23999999993</v>
      </c>
      <c r="I9" s="129">
        <f t="shared" si="0"/>
        <v>371849.23999999993</v>
      </c>
      <c r="J9" s="5"/>
      <c r="K9" s="6">
        <v>28368.109999999986</v>
      </c>
      <c r="L9" s="129">
        <f t="shared" si="1"/>
        <v>28368.109999999986</v>
      </c>
    </row>
    <row r="10" spans="1:12" ht="25.5" customHeight="1" x14ac:dyDescent="0.2">
      <c r="A10" s="248" t="s">
        <v>198</v>
      </c>
      <c r="B10" s="249"/>
      <c r="C10" s="249"/>
      <c r="D10" s="249"/>
      <c r="E10" s="250"/>
      <c r="F10" s="10">
        <v>127</v>
      </c>
      <c r="G10" s="5"/>
      <c r="H10" s="6">
        <v>-1707420.6199999996</v>
      </c>
      <c r="I10" s="129">
        <f t="shared" si="0"/>
        <v>-1707420.6199999996</v>
      </c>
      <c r="J10" s="5"/>
      <c r="K10" s="6">
        <v>-1221532.83</v>
      </c>
      <c r="L10" s="129">
        <f t="shared" si="1"/>
        <v>-1221532.83</v>
      </c>
    </row>
    <row r="11" spans="1:12" x14ac:dyDescent="0.2">
      <c r="A11" s="248" t="s">
        <v>199</v>
      </c>
      <c r="B11" s="249"/>
      <c r="C11" s="249"/>
      <c r="D11" s="249"/>
      <c r="E11" s="250"/>
      <c r="F11" s="10">
        <v>128</v>
      </c>
      <c r="G11" s="5"/>
      <c r="H11" s="6">
        <v>-1770116.4800000004</v>
      </c>
      <c r="I11" s="129">
        <f t="shared" si="0"/>
        <v>-1770116.4800000004</v>
      </c>
      <c r="J11" s="5"/>
      <c r="K11" s="6">
        <v>-2138874.1399999997</v>
      </c>
      <c r="L11" s="129">
        <f t="shared" si="1"/>
        <v>-2138874.1399999997</v>
      </c>
    </row>
    <row r="12" spans="1:12" x14ac:dyDescent="0.2">
      <c r="A12" s="248" t="s">
        <v>200</v>
      </c>
      <c r="B12" s="249"/>
      <c r="C12" s="249"/>
      <c r="D12" s="249"/>
      <c r="E12" s="250"/>
      <c r="F12" s="10">
        <v>129</v>
      </c>
      <c r="G12" s="5"/>
      <c r="H12" s="6">
        <v>-5048098.75</v>
      </c>
      <c r="I12" s="129">
        <f t="shared" si="0"/>
        <v>-5048098.75</v>
      </c>
      <c r="J12" s="5"/>
      <c r="K12" s="6">
        <v>-5173033.0299999993</v>
      </c>
      <c r="L12" s="129">
        <f t="shared" si="1"/>
        <v>-5173033.0299999993</v>
      </c>
    </row>
    <row r="13" spans="1:12" x14ac:dyDescent="0.2">
      <c r="A13" s="248" t="s">
        <v>201</v>
      </c>
      <c r="B13" s="249"/>
      <c r="C13" s="249"/>
      <c r="D13" s="249"/>
      <c r="E13" s="250"/>
      <c r="F13" s="10">
        <v>130</v>
      </c>
      <c r="G13" s="5"/>
      <c r="H13" s="6">
        <v>-23548367.740000002</v>
      </c>
      <c r="I13" s="129">
        <f t="shared" si="0"/>
        <v>-23548367.740000002</v>
      </c>
      <c r="J13" s="5"/>
      <c r="K13" s="6">
        <v>-23893684.460000001</v>
      </c>
      <c r="L13" s="129">
        <f t="shared" si="1"/>
        <v>-23893684.460000001</v>
      </c>
    </row>
    <row r="14" spans="1:12" x14ac:dyDescent="0.2">
      <c r="A14" s="248" t="s">
        <v>202</v>
      </c>
      <c r="B14" s="249"/>
      <c r="C14" s="249"/>
      <c r="D14" s="249"/>
      <c r="E14" s="250"/>
      <c r="F14" s="10">
        <v>131</v>
      </c>
      <c r="G14" s="5"/>
      <c r="H14" s="6">
        <v>189718.7</v>
      </c>
      <c r="I14" s="129">
        <f t="shared" si="0"/>
        <v>189718.7</v>
      </c>
      <c r="J14" s="5"/>
      <c r="K14" s="6">
        <v>291595.99000000005</v>
      </c>
      <c r="L14" s="129">
        <f t="shared" si="1"/>
        <v>291595.99000000005</v>
      </c>
    </row>
    <row r="15" spans="1:12" x14ac:dyDescent="0.2">
      <c r="A15" s="248" t="s">
        <v>242</v>
      </c>
      <c r="B15" s="249"/>
      <c r="C15" s="249"/>
      <c r="D15" s="249"/>
      <c r="E15" s="250"/>
      <c r="F15" s="10">
        <v>132</v>
      </c>
      <c r="G15" s="5"/>
      <c r="H15" s="6">
        <v>1190464.6100000001</v>
      </c>
      <c r="I15" s="129">
        <f t="shared" si="0"/>
        <v>1190464.6100000001</v>
      </c>
      <c r="J15" s="5"/>
      <c r="K15" s="6">
        <v>1008844.4600000001</v>
      </c>
      <c r="L15" s="129">
        <f t="shared" si="1"/>
        <v>1008844.4600000001</v>
      </c>
    </row>
    <row r="16" spans="1:12" ht="24.75" customHeight="1" x14ac:dyDescent="0.2">
      <c r="A16" s="242" t="s">
        <v>99</v>
      </c>
      <c r="B16" s="249"/>
      <c r="C16" s="249"/>
      <c r="D16" s="249"/>
      <c r="E16" s="250"/>
      <c r="F16" s="10">
        <v>133</v>
      </c>
      <c r="G16" s="130">
        <f>G17+G18+G22+G23+G24+G28+G29</f>
        <v>0</v>
      </c>
      <c r="H16" s="131">
        <f>H17+H18+H22+H23+H24+H28+H29</f>
        <v>26670632.740000002</v>
      </c>
      <c r="I16" s="129">
        <f t="shared" si="0"/>
        <v>26670632.740000002</v>
      </c>
      <c r="J16" s="130">
        <f>J17+J18+J22+J23+J24+J28+J29</f>
        <v>0</v>
      </c>
      <c r="K16" s="131">
        <f>K17+K18+K22+K23+K24+K28+K29</f>
        <v>17278104.869999997</v>
      </c>
      <c r="L16" s="129">
        <f t="shared" si="1"/>
        <v>17278104.869999997</v>
      </c>
    </row>
    <row r="17" spans="1:12" ht="19.5" customHeight="1" x14ac:dyDescent="0.2">
      <c r="A17" s="248" t="s">
        <v>219</v>
      </c>
      <c r="B17" s="249"/>
      <c r="C17" s="249"/>
      <c r="D17" s="249"/>
      <c r="E17" s="250"/>
      <c r="F17" s="10">
        <v>134</v>
      </c>
      <c r="G17" s="5"/>
      <c r="H17" s="6"/>
      <c r="I17" s="129">
        <f t="shared" si="0"/>
        <v>0</v>
      </c>
      <c r="J17" s="5"/>
      <c r="K17" s="6"/>
      <c r="L17" s="129">
        <f t="shared" si="1"/>
        <v>0</v>
      </c>
    </row>
    <row r="18" spans="1:12" ht="26.25" customHeight="1" x14ac:dyDescent="0.2">
      <c r="A18" s="248" t="s">
        <v>204</v>
      </c>
      <c r="B18" s="249"/>
      <c r="C18" s="249"/>
      <c r="D18" s="249"/>
      <c r="E18" s="250"/>
      <c r="F18" s="10">
        <v>135</v>
      </c>
      <c r="G18" s="130">
        <f>SUM(G19:G21)</f>
        <v>0</v>
      </c>
      <c r="H18" s="131">
        <f>SUM(H19:H21)</f>
        <v>3777422.3200000003</v>
      </c>
      <c r="I18" s="129">
        <f t="shared" si="0"/>
        <v>3777422.3200000003</v>
      </c>
      <c r="J18" s="130">
        <f>SUM(J19:J21)</f>
        <v>0</v>
      </c>
      <c r="K18" s="131">
        <f>SUM(K19:K21)</f>
        <v>4017282.84</v>
      </c>
      <c r="L18" s="129">
        <f t="shared" si="1"/>
        <v>4017282.84</v>
      </c>
    </row>
    <row r="19" spans="1:12" x14ac:dyDescent="0.2">
      <c r="A19" s="248" t="s">
        <v>243</v>
      </c>
      <c r="B19" s="249"/>
      <c r="C19" s="249"/>
      <c r="D19" s="249"/>
      <c r="E19" s="250"/>
      <c r="F19" s="10">
        <v>136</v>
      </c>
      <c r="G19" s="5"/>
      <c r="H19" s="6">
        <v>3777422.3200000003</v>
      </c>
      <c r="I19" s="129">
        <f t="shared" si="0"/>
        <v>3777422.3200000003</v>
      </c>
      <c r="J19" s="5"/>
      <c r="K19" s="6">
        <v>4017282.84</v>
      </c>
      <c r="L19" s="129">
        <f t="shared" si="1"/>
        <v>4017282.84</v>
      </c>
    </row>
    <row r="20" spans="1:12" ht="24" customHeight="1" x14ac:dyDescent="0.2">
      <c r="A20" s="248" t="s">
        <v>54</v>
      </c>
      <c r="B20" s="249"/>
      <c r="C20" s="249"/>
      <c r="D20" s="249"/>
      <c r="E20" s="250"/>
      <c r="F20" s="10">
        <v>137</v>
      </c>
      <c r="G20" s="5"/>
      <c r="H20" s="6">
        <v>0</v>
      </c>
      <c r="I20" s="129">
        <f t="shared" si="0"/>
        <v>0</v>
      </c>
      <c r="J20" s="5"/>
      <c r="K20" s="6">
        <v>0</v>
      </c>
      <c r="L20" s="129">
        <f t="shared" si="1"/>
        <v>0</v>
      </c>
    </row>
    <row r="21" spans="1:12" x14ac:dyDescent="0.2">
      <c r="A21" s="248" t="s">
        <v>244</v>
      </c>
      <c r="B21" s="249"/>
      <c r="C21" s="249"/>
      <c r="D21" s="249"/>
      <c r="E21" s="250"/>
      <c r="F21" s="10">
        <v>138</v>
      </c>
      <c r="G21" s="5"/>
      <c r="H21" s="6">
        <v>0</v>
      </c>
      <c r="I21" s="129">
        <f t="shared" si="0"/>
        <v>0</v>
      </c>
      <c r="J21" s="5"/>
      <c r="K21" s="6">
        <v>0</v>
      </c>
      <c r="L21" s="129">
        <f t="shared" si="1"/>
        <v>0</v>
      </c>
    </row>
    <row r="22" spans="1:12" x14ac:dyDescent="0.2">
      <c r="A22" s="248" t="s">
        <v>245</v>
      </c>
      <c r="B22" s="249"/>
      <c r="C22" s="249"/>
      <c r="D22" s="249"/>
      <c r="E22" s="250"/>
      <c r="F22" s="10">
        <v>139</v>
      </c>
      <c r="G22" s="5"/>
      <c r="H22" s="6">
        <v>5437733.9699999988</v>
      </c>
      <c r="I22" s="129">
        <f t="shared" si="0"/>
        <v>5437733.9699999988</v>
      </c>
      <c r="J22" s="5"/>
      <c r="K22" s="6">
        <v>5255361.7799999975</v>
      </c>
      <c r="L22" s="129">
        <f t="shared" si="1"/>
        <v>5255361.7799999975</v>
      </c>
    </row>
    <row r="23" spans="1:12" ht="20.25" customHeight="1" x14ac:dyDescent="0.2">
      <c r="A23" s="248" t="s">
        <v>273</v>
      </c>
      <c r="B23" s="249"/>
      <c r="C23" s="249"/>
      <c r="D23" s="249"/>
      <c r="E23" s="250"/>
      <c r="F23" s="10">
        <v>140</v>
      </c>
      <c r="G23" s="5"/>
      <c r="H23" s="6">
        <v>11920079.92</v>
      </c>
      <c r="I23" s="129">
        <f t="shared" si="0"/>
        <v>11920079.92</v>
      </c>
      <c r="J23" s="5"/>
      <c r="K23" s="6">
        <v>16667810.390000001</v>
      </c>
      <c r="L23" s="129">
        <f t="shared" si="1"/>
        <v>16667810.390000001</v>
      </c>
    </row>
    <row r="24" spans="1:12" ht="19.5" customHeight="1" x14ac:dyDescent="0.2">
      <c r="A24" s="248" t="s">
        <v>100</v>
      </c>
      <c r="B24" s="249"/>
      <c r="C24" s="249"/>
      <c r="D24" s="249"/>
      <c r="E24" s="250"/>
      <c r="F24" s="10">
        <v>141</v>
      </c>
      <c r="G24" s="130">
        <f>SUM(G25:G27)</f>
        <v>0</v>
      </c>
      <c r="H24" s="131">
        <f>SUM(H25:H27)</f>
        <v>173705.84999999963</v>
      </c>
      <c r="I24" s="129">
        <f t="shared" si="0"/>
        <v>173705.84999999963</v>
      </c>
      <c r="J24" s="130">
        <f>SUM(J25:J27)</f>
        <v>0</v>
      </c>
      <c r="K24" s="131">
        <f>SUM(K25:K27)</f>
        <v>-11404507.25</v>
      </c>
      <c r="L24" s="129">
        <f t="shared" si="1"/>
        <v>-11404507.25</v>
      </c>
    </row>
    <row r="25" spans="1:12" x14ac:dyDescent="0.2">
      <c r="A25" s="248" t="s">
        <v>246</v>
      </c>
      <c r="B25" s="249"/>
      <c r="C25" s="249"/>
      <c r="D25" s="249"/>
      <c r="E25" s="250"/>
      <c r="F25" s="10">
        <v>142</v>
      </c>
      <c r="G25" s="5"/>
      <c r="H25" s="6"/>
      <c r="I25" s="129">
        <f t="shared" si="0"/>
        <v>0</v>
      </c>
      <c r="J25" s="5"/>
      <c r="K25" s="6">
        <v>0</v>
      </c>
      <c r="L25" s="129">
        <f t="shared" si="1"/>
        <v>0</v>
      </c>
    </row>
    <row r="26" spans="1:12" x14ac:dyDescent="0.2">
      <c r="A26" s="248" t="s">
        <v>247</v>
      </c>
      <c r="B26" s="249"/>
      <c r="C26" s="249"/>
      <c r="D26" s="249"/>
      <c r="E26" s="250"/>
      <c r="F26" s="10">
        <v>143</v>
      </c>
      <c r="G26" s="5"/>
      <c r="H26" s="6">
        <v>173705.84999999963</v>
      </c>
      <c r="I26" s="129">
        <f t="shared" si="0"/>
        <v>173705.84999999963</v>
      </c>
      <c r="J26" s="5"/>
      <c r="K26" s="6">
        <v>-11404507.25</v>
      </c>
      <c r="L26" s="129">
        <f t="shared" si="1"/>
        <v>-11404507.25</v>
      </c>
    </row>
    <row r="27" spans="1:12" x14ac:dyDescent="0.2">
      <c r="A27" s="248" t="s">
        <v>7</v>
      </c>
      <c r="B27" s="249"/>
      <c r="C27" s="249"/>
      <c r="D27" s="249"/>
      <c r="E27" s="250"/>
      <c r="F27" s="10">
        <v>144</v>
      </c>
      <c r="G27" s="5"/>
      <c r="H27" s="6">
        <v>0</v>
      </c>
      <c r="I27" s="129">
        <f t="shared" si="0"/>
        <v>0</v>
      </c>
      <c r="J27" s="5"/>
      <c r="K27" s="6">
        <v>0</v>
      </c>
      <c r="L27" s="129">
        <f t="shared" si="1"/>
        <v>0</v>
      </c>
    </row>
    <row r="28" spans="1:12" x14ac:dyDescent="0.2">
      <c r="A28" s="248" t="s">
        <v>8</v>
      </c>
      <c r="B28" s="249"/>
      <c r="C28" s="249"/>
      <c r="D28" s="249"/>
      <c r="E28" s="250"/>
      <c r="F28" s="10">
        <v>145</v>
      </c>
      <c r="G28" s="5"/>
      <c r="H28" s="6">
        <v>357547.28</v>
      </c>
      <c r="I28" s="129">
        <f t="shared" si="0"/>
        <v>357547.28</v>
      </c>
      <c r="J28" s="5"/>
      <c r="K28" s="6">
        <v>340016.63000000006</v>
      </c>
      <c r="L28" s="129">
        <f t="shared" si="1"/>
        <v>340016.63000000006</v>
      </c>
    </row>
    <row r="29" spans="1:12" x14ac:dyDescent="0.2">
      <c r="A29" s="248" t="s">
        <v>9</v>
      </c>
      <c r="B29" s="249"/>
      <c r="C29" s="249"/>
      <c r="D29" s="249"/>
      <c r="E29" s="250"/>
      <c r="F29" s="10">
        <v>146</v>
      </c>
      <c r="G29" s="5"/>
      <c r="H29" s="6">
        <v>5004143.4000000004</v>
      </c>
      <c r="I29" s="129">
        <f t="shared" si="0"/>
        <v>5004143.4000000004</v>
      </c>
      <c r="J29" s="5"/>
      <c r="K29" s="6">
        <v>2402140.4799999995</v>
      </c>
      <c r="L29" s="129">
        <f t="shared" si="1"/>
        <v>2402140.4799999995</v>
      </c>
    </row>
    <row r="30" spans="1:12" x14ac:dyDescent="0.2">
      <c r="A30" s="242" t="s">
        <v>10</v>
      </c>
      <c r="B30" s="249"/>
      <c r="C30" s="249"/>
      <c r="D30" s="249"/>
      <c r="E30" s="250"/>
      <c r="F30" s="10">
        <v>147</v>
      </c>
      <c r="G30" s="5"/>
      <c r="H30" s="6">
        <v>359768.43999999994</v>
      </c>
      <c r="I30" s="129">
        <f t="shared" si="0"/>
        <v>359768.43999999994</v>
      </c>
      <c r="J30" s="5"/>
      <c r="K30" s="6">
        <v>417618.28</v>
      </c>
      <c r="L30" s="129">
        <f t="shared" si="1"/>
        <v>417618.28</v>
      </c>
    </row>
    <row r="31" spans="1:12" ht="21.75" customHeight="1" x14ac:dyDescent="0.2">
      <c r="A31" s="242" t="s">
        <v>11</v>
      </c>
      <c r="B31" s="249"/>
      <c r="C31" s="249"/>
      <c r="D31" s="249"/>
      <c r="E31" s="250"/>
      <c r="F31" s="10">
        <v>148</v>
      </c>
      <c r="G31" s="5"/>
      <c r="H31" s="6">
        <v>16255223.299999999</v>
      </c>
      <c r="I31" s="129">
        <f t="shared" si="0"/>
        <v>16255223.299999999</v>
      </c>
      <c r="J31" s="5"/>
      <c r="K31" s="6">
        <v>8090025.3900000006</v>
      </c>
      <c r="L31" s="129">
        <f t="shared" si="1"/>
        <v>8090025.3900000006</v>
      </c>
    </row>
    <row r="32" spans="1:12" x14ac:dyDescent="0.2">
      <c r="A32" s="242" t="s">
        <v>12</v>
      </c>
      <c r="B32" s="249"/>
      <c r="C32" s="249"/>
      <c r="D32" s="249"/>
      <c r="E32" s="250"/>
      <c r="F32" s="10">
        <v>149</v>
      </c>
      <c r="G32" s="5"/>
      <c r="H32" s="6">
        <v>2498447.5099999998</v>
      </c>
      <c r="I32" s="129">
        <f t="shared" si="0"/>
        <v>2498447.5099999998</v>
      </c>
      <c r="J32" s="5"/>
      <c r="K32" s="6">
        <v>2499574.8900000006</v>
      </c>
      <c r="L32" s="129">
        <f t="shared" si="1"/>
        <v>2499574.8900000006</v>
      </c>
    </row>
    <row r="33" spans="1:12" x14ac:dyDescent="0.2">
      <c r="A33" s="242" t="s">
        <v>101</v>
      </c>
      <c r="B33" s="249"/>
      <c r="C33" s="249"/>
      <c r="D33" s="249"/>
      <c r="E33" s="250"/>
      <c r="F33" s="10">
        <v>150</v>
      </c>
      <c r="G33" s="130">
        <f>G34+G38</f>
        <v>0</v>
      </c>
      <c r="H33" s="131">
        <f>H34+H38</f>
        <v>-45125819.589999996</v>
      </c>
      <c r="I33" s="129">
        <f t="shared" si="0"/>
        <v>-45125819.589999996</v>
      </c>
      <c r="J33" s="130">
        <f>J34+J38</f>
        <v>0</v>
      </c>
      <c r="K33" s="131">
        <f>K34+K38</f>
        <v>-68835131.480000019</v>
      </c>
      <c r="L33" s="129">
        <f t="shared" si="1"/>
        <v>-68835131.480000019</v>
      </c>
    </row>
    <row r="34" spans="1:12" x14ac:dyDescent="0.2">
      <c r="A34" s="248" t="s">
        <v>102</v>
      </c>
      <c r="B34" s="249"/>
      <c r="C34" s="249"/>
      <c r="D34" s="249"/>
      <c r="E34" s="250"/>
      <c r="F34" s="10">
        <v>151</v>
      </c>
      <c r="G34" s="130">
        <f>SUM(G35:G37)</f>
        <v>0</v>
      </c>
      <c r="H34" s="131">
        <f>SUM(H35:H37)</f>
        <v>-63859680.079999998</v>
      </c>
      <c r="I34" s="129">
        <f t="shared" si="0"/>
        <v>-63859680.079999998</v>
      </c>
      <c r="J34" s="130">
        <f>SUM(J35:J37)</f>
        <v>0</v>
      </c>
      <c r="K34" s="131">
        <f>SUM(K35:K37)</f>
        <v>-71733796.820000023</v>
      </c>
      <c r="L34" s="129">
        <f t="shared" si="1"/>
        <v>-71733796.820000023</v>
      </c>
    </row>
    <row r="35" spans="1:12" x14ac:dyDescent="0.2">
      <c r="A35" s="248" t="s">
        <v>13</v>
      </c>
      <c r="B35" s="249"/>
      <c r="C35" s="249"/>
      <c r="D35" s="249"/>
      <c r="E35" s="250"/>
      <c r="F35" s="10">
        <v>152</v>
      </c>
      <c r="G35" s="5"/>
      <c r="H35" s="6">
        <v>-64362995.969999999</v>
      </c>
      <c r="I35" s="129">
        <f t="shared" si="0"/>
        <v>-64362995.969999999</v>
      </c>
      <c r="J35" s="5"/>
      <c r="K35" s="6">
        <v>-72581430.980000019</v>
      </c>
      <c r="L35" s="129">
        <f t="shared" si="1"/>
        <v>-72581430.980000019</v>
      </c>
    </row>
    <row r="36" spans="1:12" x14ac:dyDescent="0.2">
      <c r="A36" s="248" t="s">
        <v>14</v>
      </c>
      <c r="B36" s="249"/>
      <c r="C36" s="249"/>
      <c r="D36" s="249"/>
      <c r="E36" s="250"/>
      <c r="F36" s="10">
        <v>153</v>
      </c>
      <c r="G36" s="5"/>
      <c r="H36" s="6">
        <v>0</v>
      </c>
      <c r="I36" s="129">
        <f t="shared" si="0"/>
        <v>0</v>
      </c>
      <c r="J36" s="5"/>
      <c r="K36" s="6">
        <v>0</v>
      </c>
      <c r="L36" s="129">
        <f t="shared" si="1"/>
        <v>0</v>
      </c>
    </row>
    <row r="37" spans="1:12" x14ac:dyDescent="0.2">
      <c r="A37" s="248" t="s">
        <v>15</v>
      </c>
      <c r="B37" s="249"/>
      <c r="C37" s="249"/>
      <c r="D37" s="249"/>
      <c r="E37" s="250"/>
      <c r="F37" s="10">
        <v>154</v>
      </c>
      <c r="G37" s="5"/>
      <c r="H37" s="6">
        <v>503315.88999999873</v>
      </c>
      <c r="I37" s="129">
        <f t="shared" si="0"/>
        <v>503315.88999999873</v>
      </c>
      <c r="J37" s="5"/>
      <c r="K37" s="6">
        <v>847634.16000000015</v>
      </c>
      <c r="L37" s="129">
        <f t="shared" si="1"/>
        <v>847634.16000000015</v>
      </c>
    </row>
    <row r="38" spans="1:12" x14ac:dyDescent="0.2">
      <c r="A38" s="248" t="s">
        <v>103</v>
      </c>
      <c r="B38" s="249"/>
      <c r="C38" s="249"/>
      <c r="D38" s="249"/>
      <c r="E38" s="250"/>
      <c r="F38" s="10">
        <v>155</v>
      </c>
      <c r="G38" s="130">
        <f>SUM(G39:G41)</f>
        <v>0</v>
      </c>
      <c r="H38" s="131">
        <f>SUM(H39:H41)</f>
        <v>18733860.490000002</v>
      </c>
      <c r="I38" s="129">
        <f t="shared" si="0"/>
        <v>18733860.490000002</v>
      </c>
      <c r="J38" s="130">
        <f>SUM(J39:J41)</f>
        <v>0</v>
      </c>
      <c r="K38" s="131">
        <f>SUM(K39:K41)</f>
        <v>2898665.3400000017</v>
      </c>
      <c r="L38" s="129">
        <f t="shared" si="1"/>
        <v>2898665.3400000017</v>
      </c>
    </row>
    <row r="39" spans="1:12" x14ac:dyDescent="0.2">
      <c r="A39" s="248" t="s">
        <v>16</v>
      </c>
      <c r="B39" s="249"/>
      <c r="C39" s="249"/>
      <c r="D39" s="249"/>
      <c r="E39" s="250"/>
      <c r="F39" s="10">
        <v>156</v>
      </c>
      <c r="G39" s="5"/>
      <c r="H39" s="6">
        <v>17703809.330000002</v>
      </c>
      <c r="I39" s="129">
        <f t="shared" si="0"/>
        <v>17703809.330000002</v>
      </c>
      <c r="J39" s="5"/>
      <c r="K39" s="6">
        <v>4636633.4400000013</v>
      </c>
      <c r="L39" s="129">
        <f t="shared" si="1"/>
        <v>4636633.4400000013</v>
      </c>
    </row>
    <row r="40" spans="1:12" x14ac:dyDescent="0.2">
      <c r="A40" s="248" t="s">
        <v>17</v>
      </c>
      <c r="B40" s="249"/>
      <c r="C40" s="249"/>
      <c r="D40" s="249"/>
      <c r="E40" s="250"/>
      <c r="F40" s="10">
        <v>157</v>
      </c>
      <c r="G40" s="5"/>
      <c r="H40" s="6">
        <v>0</v>
      </c>
      <c r="I40" s="129">
        <f t="shared" si="0"/>
        <v>0</v>
      </c>
      <c r="J40" s="5"/>
      <c r="K40" s="6">
        <v>0</v>
      </c>
      <c r="L40" s="129">
        <f t="shared" si="1"/>
        <v>0</v>
      </c>
    </row>
    <row r="41" spans="1:12" x14ac:dyDescent="0.2">
      <c r="A41" s="248" t="s">
        <v>18</v>
      </c>
      <c r="B41" s="249"/>
      <c r="C41" s="249"/>
      <c r="D41" s="249"/>
      <c r="E41" s="250"/>
      <c r="F41" s="10">
        <v>158</v>
      </c>
      <c r="G41" s="5"/>
      <c r="H41" s="6">
        <v>1030051.1600000001</v>
      </c>
      <c r="I41" s="129">
        <f t="shared" si="0"/>
        <v>1030051.1600000001</v>
      </c>
      <c r="J41" s="5"/>
      <c r="K41" s="6">
        <v>-1737968.0999999999</v>
      </c>
      <c r="L41" s="129">
        <f t="shared" si="1"/>
        <v>-1737968.0999999999</v>
      </c>
    </row>
    <row r="42" spans="1:12" ht="22.5" customHeight="1" x14ac:dyDescent="0.2">
      <c r="A42" s="242" t="s">
        <v>104</v>
      </c>
      <c r="B42" s="249"/>
      <c r="C42" s="249"/>
      <c r="D42" s="249"/>
      <c r="E42" s="250"/>
      <c r="F42" s="10">
        <v>159</v>
      </c>
      <c r="G42" s="130">
        <f>G43+G46</f>
        <v>0</v>
      </c>
      <c r="H42" s="131">
        <f>H43+H46</f>
        <v>26561.15</v>
      </c>
      <c r="I42" s="129">
        <f t="shared" si="0"/>
        <v>26561.15</v>
      </c>
      <c r="J42" s="130">
        <f>J43+J46</f>
        <v>0</v>
      </c>
      <c r="K42" s="131">
        <f>K43+K46</f>
        <v>0</v>
      </c>
      <c r="L42" s="129">
        <f t="shared" si="1"/>
        <v>0</v>
      </c>
    </row>
    <row r="43" spans="1:12" ht="21" customHeight="1" x14ac:dyDescent="0.2">
      <c r="A43" s="248" t="s">
        <v>105</v>
      </c>
      <c r="B43" s="249"/>
      <c r="C43" s="249"/>
      <c r="D43" s="249"/>
      <c r="E43" s="250"/>
      <c r="F43" s="10">
        <v>160</v>
      </c>
      <c r="G43" s="130">
        <f>SUM(G44:G45)</f>
        <v>0</v>
      </c>
      <c r="H43" s="131">
        <f>SUM(H44:H45)</f>
        <v>0</v>
      </c>
      <c r="I43" s="129">
        <f t="shared" si="0"/>
        <v>0</v>
      </c>
      <c r="J43" s="130">
        <f>SUM(J44:J45)</f>
        <v>0</v>
      </c>
      <c r="K43" s="131">
        <f>SUM(K44:K45)</f>
        <v>0</v>
      </c>
      <c r="L43" s="129">
        <f t="shared" si="1"/>
        <v>0</v>
      </c>
    </row>
    <row r="44" spans="1:12" x14ac:dyDescent="0.2">
      <c r="A44" s="248" t="s">
        <v>19</v>
      </c>
      <c r="B44" s="249"/>
      <c r="C44" s="249"/>
      <c r="D44" s="249"/>
      <c r="E44" s="250"/>
      <c r="F44" s="10">
        <v>161</v>
      </c>
      <c r="G44" s="5"/>
      <c r="H44" s="6"/>
      <c r="I44" s="129">
        <f t="shared" si="0"/>
        <v>0</v>
      </c>
      <c r="J44" s="5"/>
      <c r="K44" s="6"/>
      <c r="L44" s="129">
        <f t="shared" si="1"/>
        <v>0</v>
      </c>
    </row>
    <row r="45" spans="1:12" x14ac:dyDescent="0.2">
      <c r="A45" s="248" t="s">
        <v>20</v>
      </c>
      <c r="B45" s="249"/>
      <c r="C45" s="249"/>
      <c r="D45" s="249"/>
      <c r="E45" s="250"/>
      <c r="F45" s="10">
        <v>162</v>
      </c>
      <c r="G45" s="5"/>
      <c r="H45" s="6"/>
      <c r="I45" s="129">
        <f t="shared" si="0"/>
        <v>0</v>
      </c>
      <c r="J45" s="5"/>
      <c r="K45" s="6"/>
      <c r="L45" s="129">
        <f t="shared" si="1"/>
        <v>0</v>
      </c>
    </row>
    <row r="46" spans="1:12" ht="21.75" customHeight="1" x14ac:dyDescent="0.2">
      <c r="A46" s="248" t="s">
        <v>106</v>
      </c>
      <c r="B46" s="249"/>
      <c r="C46" s="249"/>
      <c r="D46" s="249"/>
      <c r="E46" s="250"/>
      <c r="F46" s="10">
        <v>163</v>
      </c>
      <c r="G46" s="130">
        <f>SUM(G47:G49)</f>
        <v>0</v>
      </c>
      <c r="H46" s="131">
        <f>SUM(H47:H49)</f>
        <v>26561.15</v>
      </c>
      <c r="I46" s="129">
        <f t="shared" si="0"/>
        <v>26561.15</v>
      </c>
      <c r="J46" s="130">
        <f>SUM(J47:J49)</f>
        <v>0</v>
      </c>
      <c r="K46" s="131">
        <f>SUM(K47:K49)</f>
        <v>0</v>
      </c>
      <c r="L46" s="129">
        <f t="shared" si="1"/>
        <v>0</v>
      </c>
    </row>
    <row r="47" spans="1:12" x14ac:dyDescent="0.2">
      <c r="A47" s="248" t="s">
        <v>21</v>
      </c>
      <c r="B47" s="249"/>
      <c r="C47" s="249"/>
      <c r="D47" s="249"/>
      <c r="E47" s="250"/>
      <c r="F47" s="10">
        <v>164</v>
      </c>
      <c r="G47" s="5"/>
      <c r="H47" s="6">
        <v>26561.15</v>
      </c>
      <c r="I47" s="129">
        <f t="shared" si="0"/>
        <v>26561.15</v>
      </c>
      <c r="J47" s="5"/>
      <c r="K47" s="6"/>
      <c r="L47" s="129">
        <f t="shared" si="1"/>
        <v>0</v>
      </c>
    </row>
    <row r="48" spans="1:12" x14ac:dyDescent="0.2">
      <c r="A48" s="248" t="s">
        <v>22</v>
      </c>
      <c r="B48" s="249"/>
      <c r="C48" s="249"/>
      <c r="D48" s="249"/>
      <c r="E48" s="250"/>
      <c r="F48" s="10">
        <v>165</v>
      </c>
      <c r="G48" s="5"/>
      <c r="H48" s="6"/>
      <c r="I48" s="129">
        <f t="shared" si="0"/>
        <v>0</v>
      </c>
      <c r="J48" s="5"/>
      <c r="K48" s="6"/>
      <c r="L48" s="129">
        <f t="shared" si="1"/>
        <v>0</v>
      </c>
    </row>
    <row r="49" spans="1:12" x14ac:dyDescent="0.2">
      <c r="A49" s="248" t="s">
        <v>23</v>
      </c>
      <c r="B49" s="249"/>
      <c r="C49" s="249"/>
      <c r="D49" s="249"/>
      <c r="E49" s="250"/>
      <c r="F49" s="10">
        <v>166</v>
      </c>
      <c r="G49" s="5"/>
      <c r="H49" s="6"/>
      <c r="I49" s="129">
        <f t="shared" si="0"/>
        <v>0</v>
      </c>
      <c r="J49" s="5"/>
      <c r="K49" s="6"/>
      <c r="L49" s="129">
        <f t="shared" si="1"/>
        <v>0</v>
      </c>
    </row>
    <row r="50" spans="1:12" ht="21" customHeight="1" x14ac:dyDescent="0.2">
      <c r="A50" s="242" t="s">
        <v>209</v>
      </c>
      <c r="B50" s="249"/>
      <c r="C50" s="249"/>
      <c r="D50" s="249"/>
      <c r="E50" s="250"/>
      <c r="F50" s="10">
        <v>167</v>
      </c>
      <c r="G50" s="130">
        <f>SUM(G51:G53)</f>
        <v>0</v>
      </c>
      <c r="H50" s="131">
        <f>SUM(H51:H53)</f>
        <v>0</v>
      </c>
      <c r="I50" s="129">
        <f t="shared" si="0"/>
        <v>0</v>
      </c>
      <c r="J50" s="130">
        <f>SUM(J51:J53)</f>
        <v>0</v>
      </c>
      <c r="K50" s="131">
        <f>SUM(K51:K53)</f>
        <v>0</v>
      </c>
      <c r="L50" s="129">
        <f t="shared" si="1"/>
        <v>0</v>
      </c>
    </row>
    <row r="51" spans="1:12" x14ac:dyDescent="0.2">
      <c r="A51" s="248" t="s">
        <v>24</v>
      </c>
      <c r="B51" s="249"/>
      <c r="C51" s="249"/>
      <c r="D51" s="249"/>
      <c r="E51" s="250"/>
      <c r="F51" s="10">
        <v>168</v>
      </c>
      <c r="G51" s="5"/>
      <c r="H51" s="6"/>
      <c r="I51" s="129">
        <f t="shared" si="0"/>
        <v>0</v>
      </c>
      <c r="J51" s="5"/>
      <c r="K51" s="6"/>
      <c r="L51" s="129">
        <f t="shared" si="1"/>
        <v>0</v>
      </c>
    </row>
    <row r="52" spans="1:12" x14ac:dyDescent="0.2">
      <c r="A52" s="248" t="s">
        <v>25</v>
      </c>
      <c r="B52" s="249"/>
      <c r="C52" s="249"/>
      <c r="D52" s="249"/>
      <c r="E52" s="250"/>
      <c r="F52" s="10">
        <v>169</v>
      </c>
      <c r="G52" s="5"/>
      <c r="H52" s="6"/>
      <c r="I52" s="129">
        <f t="shared" si="0"/>
        <v>0</v>
      </c>
      <c r="J52" s="5"/>
      <c r="K52" s="6"/>
      <c r="L52" s="129">
        <f t="shared" si="1"/>
        <v>0</v>
      </c>
    </row>
    <row r="53" spans="1:12" x14ac:dyDescent="0.2">
      <c r="A53" s="248" t="s">
        <v>26</v>
      </c>
      <c r="B53" s="249"/>
      <c r="C53" s="249"/>
      <c r="D53" s="249"/>
      <c r="E53" s="250"/>
      <c r="F53" s="10">
        <v>170</v>
      </c>
      <c r="G53" s="5"/>
      <c r="H53" s="6"/>
      <c r="I53" s="129">
        <f t="shared" si="0"/>
        <v>0</v>
      </c>
      <c r="J53" s="5"/>
      <c r="K53" s="6"/>
      <c r="L53" s="129">
        <f t="shared" si="1"/>
        <v>0</v>
      </c>
    </row>
    <row r="54" spans="1:12" ht="21" customHeight="1" x14ac:dyDescent="0.2">
      <c r="A54" s="242" t="s">
        <v>107</v>
      </c>
      <c r="B54" s="249"/>
      <c r="C54" s="249"/>
      <c r="D54" s="249"/>
      <c r="E54" s="250"/>
      <c r="F54" s="10">
        <v>171</v>
      </c>
      <c r="G54" s="130">
        <f>SUM(G55:G56)</f>
        <v>0</v>
      </c>
      <c r="H54" s="131">
        <f>SUM(H55:H56)</f>
        <v>-52916.890000000014</v>
      </c>
      <c r="I54" s="129">
        <f t="shared" si="0"/>
        <v>-52916.890000000014</v>
      </c>
      <c r="J54" s="130">
        <f>SUM(J55:J56)</f>
        <v>0</v>
      </c>
      <c r="K54" s="131">
        <f>SUM(K55:K56)</f>
        <v>-45337.91</v>
      </c>
      <c r="L54" s="129">
        <f t="shared" si="1"/>
        <v>-45337.91</v>
      </c>
    </row>
    <row r="55" spans="1:12" x14ac:dyDescent="0.2">
      <c r="A55" s="248" t="s">
        <v>27</v>
      </c>
      <c r="B55" s="249"/>
      <c r="C55" s="249"/>
      <c r="D55" s="249"/>
      <c r="E55" s="250"/>
      <c r="F55" s="10">
        <v>172</v>
      </c>
      <c r="G55" s="5"/>
      <c r="H55" s="6">
        <v>-52916.890000000014</v>
      </c>
      <c r="I55" s="129">
        <f t="shared" si="0"/>
        <v>-52916.890000000014</v>
      </c>
      <c r="J55" s="5"/>
      <c r="K55" s="6">
        <v>-45337.91</v>
      </c>
      <c r="L55" s="129">
        <f t="shared" si="1"/>
        <v>-45337.91</v>
      </c>
    </row>
    <row r="56" spans="1:12" x14ac:dyDescent="0.2">
      <c r="A56" s="248" t="s">
        <v>28</v>
      </c>
      <c r="B56" s="249"/>
      <c r="C56" s="249"/>
      <c r="D56" s="249"/>
      <c r="E56" s="250"/>
      <c r="F56" s="10">
        <v>173</v>
      </c>
      <c r="G56" s="5"/>
      <c r="H56" s="6"/>
      <c r="I56" s="129">
        <f t="shared" si="0"/>
        <v>0</v>
      </c>
      <c r="J56" s="5"/>
      <c r="K56" s="6"/>
      <c r="L56" s="129">
        <f t="shared" si="1"/>
        <v>0</v>
      </c>
    </row>
    <row r="57" spans="1:12" ht="21" customHeight="1" x14ac:dyDescent="0.2">
      <c r="A57" s="242" t="s">
        <v>108</v>
      </c>
      <c r="B57" s="249"/>
      <c r="C57" s="249"/>
      <c r="D57" s="249"/>
      <c r="E57" s="250"/>
      <c r="F57" s="10">
        <v>174</v>
      </c>
      <c r="G57" s="130">
        <f>G58+G62</f>
        <v>0</v>
      </c>
      <c r="H57" s="131">
        <f>H58+H62</f>
        <v>-108915852.19999999</v>
      </c>
      <c r="I57" s="129">
        <f t="shared" si="0"/>
        <v>-108915852.19999999</v>
      </c>
      <c r="J57" s="130">
        <f>J58+J62</f>
        <v>0</v>
      </c>
      <c r="K57" s="131">
        <f>K58+K62</f>
        <v>-91184704.76000002</v>
      </c>
      <c r="L57" s="129">
        <f t="shared" si="1"/>
        <v>-91184704.76000002</v>
      </c>
    </row>
    <row r="58" spans="1:12" x14ac:dyDescent="0.2">
      <c r="A58" s="248" t="s">
        <v>109</v>
      </c>
      <c r="B58" s="249"/>
      <c r="C58" s="249"/>
      <c r="D58" s="249"/>
      <c r="E58" s="250"/>
      <c r="F58" s="10">
        <v>175</v>
      </c>
      <c r="G58" s="130">
        <f>SUM(G59:G61)</f>
        <v>0</v>
      </c>
      <c r="H58" s="131">
        <f>SUM(H59:H61)</f>
        <v>-80741600.639999986</v>
      </c>
      <c r="I58" s="129">
        <f t="shared" si="0"/>
        <v>-80741600.639999986</v>
      </c>
      <c r="J58" s="130">
        <f>SUM(J59:J61)</f>
        <v>0</v>
      </c>
      <c r="K58" s="131">
        <f>SUM(K59:K61)</f>
        <v>-71043071.730000019</v>
      </c>
      <c r="L58" s="129">
        <f t="shared" si="1"/>
        <v>-71043071.730000019</v>
      </c>
    </row>
    <row r="59" spans="1:12" x14ac:dyDescent="0.2">
      <c r="A59" s="248" t="s">
        <v>29</v>
      </c>
      <c r="B59" s="249"/>
      <c r="C59" s="249"/>
      <c r="D59" s="249"/>
      <c r="E59" s="250"/>
      <c r="F59" s="10">
        <v>176</v>
      </c>
      <c r="G59" s="5"/>
      <c r="H59" s="6">
        <v>-5502840.6400000006</v>
      </c>
      <c r="I59" s="129">
        <f t="shared" si="0"/>
        <v>-5502840.6400000006</v>
      </c>
      <c r="J59" s="5"/>
      <c r="K59" s="6">
        <v>-6381389.1499999985</v>
      </c>
      <c r="L59" s="129">
        <f t="shared" si="1"/>
        <v>-6381389.1499999985</v>
      </c>
    </row>
    <row r="60" spans="1:12" x14ac:dyDescent="0.2">
      <c r="A60" s="248" t="s">
        <v>30</v>
      </c>
      <c r="B60" s="249"/>
      <c r="C60" s="249"/>
      <c r="D60" s="249"/>
      <c r="E60" s="250"/>
      <c r="F60" s="10">
        <v>177</v>
      </c>
      <c r="G60" s="5"/>
      <c r="H60" s="6">
        <v>-75238759.999999985</v>
      </c>
      <c r="I60" s="129">
        <f t="shared" si="0"/>
        <v>-75238759.999999985</v>
      </c>
      <c r="J60" s="5"/>
      <c r="K60" s="6">
        <v>-64661682.580000013</v>
      </c>
      <c r="L60" s="129">
        <f t="shared" si="1"/>
        <v>-64661682.580000013</v>
      </c>
    </row>
    <row r="61" spans="1:12" x14ac:dyDescent="0.2">
      <c r="A61" s="248" t="s">
        <v>31</v>
      </c>
      <c r="B61" s="249"/>
      <c r="C61" s="249"/>
      <c r="D61" s="249"/>
      <c r="E61" s="250"/>
      <c r="F61" s="10">
        <v>178</v>
      </c>
      <c r="G61" s="5"/>
      <c r="H61" s="6"/>
      <c r="I61" s="129">
        <f t="shared" si="0"/>
        <v>0</v>
      </c>
      <c r="J61" s="5"/>
      <c r="K61" s="6">
        <v>0</v>
      </c>
      <c r="L61" s="129">
        <f t="shared" si="1"/>
        <v>0</v>
      </c>
    </row>
    <row r="62" spans="1:12" ht="24" customHeight="1" x14ac:dyDescent="0.2">
      <c r="A62" s="248" t="s">
        <v>110</v>
      </c>
      <c r="B62" s="249"/>
      <c r="C62" s="249"/>
      <c r="D62" s="249"/>
      <c r="E62" s="250"/>
      <c r="F62" s="10">
        <v>179</v>
      </c>
      <c r="G62" s="130">
        <f>SUM(G63:G65)</f>
        <v>0</v>
      </c>
      <c r="H62" s="131">
        <f>SUM(H63:H65)</f>
        <v>-28174251.559999995</v>
      </c>
      <c r="I62" s="129">
        <f t="shared" si="0"/>
        <v>-28174251.559999995</v>
      </c>
      <c r="J62" s="130">
        <f>SUM(J63:J65)</f>
        <v>0</v>
      </c>
      <c r="K62" s="131">
        <f>SUM(K63:K65)</f>
        <v>-20141633.030000001</v>
      </c>
      <c r="L62" s="129">
        <f t="shared" si="1"/>
        <v>-20141633.030000001</v>
      </c>
    </row>
    <row r="63" spans="1:12" x14ac:dyDescent="0.2">
      <c r="A63" s="248" t="s">
        <v>32</v>
      </c>
      <c r="B63" s="249"/>
      <c r="C63" s="249"/>
      <c r="D63" s="249"/>
      <c r="E63" s="250"/>
      <c r="F63" s="10">
        <v>180</v>
      </c>
      <c r="G63" s="5"/>
      <c r="H63" s="6">
        <v>-2634890.58</v>
      </c>
      <c r="I63" s="129">
        <f t="shared" si="0"/>
        <v>-2634890.58</v>
      </c>
      <c r="J63" s="5"/>
      <c r="K63" s="6">
        <v>-2503449.33</v>
      </c>
      <c r="L63" s="129">
        <f t="shared" si="1"/>
        <v>-2503449.33</v>
      </c>
    </row>
    <row r="64" spans="1:12" x14ac:dyDescent="0.2">
      <c r="A64" s="248" t="s">
        <v>47</v>
      </c>
      <c r="B64" s="249"/>
      <c r="C64" s="249"/>
      <c r="D64" s="249"/>
      <c r="E64" s="250"/>
      <c r="F64" s="10">
        <v>181</v>
      </c>
      <c r="G64" s="5"/>
      <c r="H64" s="6">
        <v>-8060107.4199999981</v>
      </c>
      <c r="I64" s="129">
        <f t="shared" si="0"/>
        <v>-8060107.4199999981</v>
      </c>
      <c r="J64" s="5"/>
      <c r="K64" s="6">
        <v>-7898823.4199999981</v>
      </c>
      <c r="L64" s="129">
        <f t="shared" si="1"/>
        <v>-7898823.4199999981</v>
      </c>
    </row>
    <row r="65" spans="1:12" x14ac:dyDescent="0.2">
      <c r="A65" s="248" t="s">
        <v>48</v>
      </c>
      <c r="B65" s="249"/>
      <c r="C65" s="249"/>
      <c r="D65" s="249"/>
      <c r="E65" s="250"/>
      <c r="F65" s="10">
        <v>182</v>
      </c>
      <c r="G65" s="5"/>
      <c r="H65" s="6">
        <v>-17479253.559999999</v>
      </c>
      <c r="I65" s="129">
        <f t="shared" si="0"/>
        <v>-17479253.559999999</v>
      </c>
      <c r="J65" s="5"/>
      <c r="K65" s="6">
        <v>-9739360.2800000012</v>
      </c>
      <c r="L65" s="129">
        <f t="shared" si="1"/>
        <v>-9739360.2800000012</v>
      </c>
    </row>
    <row r="66" spans="1:12" x14ac:dyDescent="0.2">
      <c r="A66" s="242" t="s">
        <v>111</v>
      </c>
      <c r="B66" s="249"/>
      <c r="C66" s="249"/>
      <c r="D66" s="249"/>
      <c r="E66" s="250"/>
      <c r="F66" s="10">
        <v>183</v>
      </c>
      <c r="G66" s="130">
        <f>SUM(G67:G73)</f>
        <v>0</v>
      </c>
      <c r="H66" s="131">
        <f>SUM(H67:H73)</f>
        <v>-52530330.399999999</v>
      </c>
      <c r="I66" s="129">
        <f t="shared" si="0"/>
        <v>-52530330.399999999</v>
      </c>
      <c r="J66" s="130">
        <f>SUM(J67:J73)</f>
        <v>0</v>
      </c>
      <c r="K66" s="131">
        <f>SUM(K67:K73)</f>
        <v>-32786456.93</v>
      </c>
      <c r="L66" s="129">
        <f t="shared" si="1"/>
        <v>-32786456.93</v>
      </c>
    </row>
    <row r="67" spans="1:12" ht="21" customHeight="1" x14ac:dyDescent="0.2">
      <c r="A67" s="248" t="s">
        <v>220</v>
      </c>
      <c r="B67" s="249"/>
      <c r="C67" s="249"/>
      <c r="D67" s="249"/>
      <c r="E67" s="250"/>
      <c r="F67" s="10">
        <v>184</v>
      </c>
      <c r="G67" s="5"/>
      <c r="H67" s="6">
        <v>-97456.62</v>
      </c>
      <c r="I67" s="129">
        <f t="shared" si="0"/>
        <v>-97456.62</v>
      </c>
      <c r="J67" s="5"/>
      <c r="K67" s="6">
        <v>-510030.01</v>
      </c>
      <c r="L67" s="129">
        <f t="shared" si="1"/>
        <v>-510030.01</v>
      </c>
    </row>
    <row r="68" spans="1:12" x14ac:dyDescent="0.2">
      <c r="A68" s="248" t="s">
        <v>49</v>
      </c>
      <c r="B68" s="249"/>
      <c r="C68" s="249"/>
      <c r="D68" s="249"/>
      <c r="E68" s="250"/>
      <c r="F68" s="10">
        <v>185</v>
      </c>
      <c r="G68" s="5"/>
      <c r="H68" s="6">
        <v>-2927818.9899999998</v>
      </c>
      <c r="I68" s="129">
        <f t="shared" si="0"/>
        <v>-2927818.9899999998</v>
      </c>
      <c r="J68" s="5"/>
      <c r="K68" s="6">
        <v>-574688.84000000032</v>
      </c>
      <c r="L68" s="129">
        <f t="shared" si="1"/>
        <v>-574688.84000000032</v>
      </c>
    </row>
    <row r="69" spans="1:12" x14ac:dyDescent="0.2">
      <c r="A69" s="248" t="s">
        <v>205</v>
      </c>
      <c r="B69" s="249"/>
      <c r="C69" s="249"/>
      <c r="D69" s="249"/>
      <c r="E69" s="250"/>
      <c r="F69" s="10">
        <v>186</v>
      </c>
      <c r="G69" s="5"/>
      <c r="H69" s="6">
        <v>0</v>
      </c>
      <c r="I69" s="129">
        <f t="shared" si="0"/>
        <v>0</v>
      </c>
      <c r="J69" s="5"/>
      <c r="K69" s="6">
        <v>-2815650.13</v>
      </c>
      <c r="L69" s="129">
        <f t="shared" si="1"/>
        <v>-2815650.13</v>
      </c>
    </row>
    <row r="70" spans="1:12" ht="23.25" customHeight="1" x14ac:dyDescent="0.2">
      <c r="A70" s="248" t="s">
        <v>253</v>
      </c>
      <c r="B70" s="249"/>
      <c r="C70" s="249"/>
      <c r="D70" s="249"/>
      <c r="E70" s="250"/>
      <c r="F70" s="10">
        <v>187</v>
      </c>
      <c r="G70" s="5"/>
      <c r="H70" s="6">
        <v>-3100</v>
      </c>
      <c r="I70" s="129">
        <f t="shared" si="0"/>
        <v>-3100</v>
      </c>
      <c r="J70" s="5"/>
      <c r="K70" s="6">
        <v>-421059.54</v>
      </c>
      <c r="L70" s="129">
        <f t="shared" si="1"/>
        <v>-421059.54</v>
      </c>
    </row>
    <row r="71" spans="1:12" ht="19.5" customHeight="1" x14ac:dyDescent="0.2">
      <c r="A71" s="248" t="s">
        <v>254</v>
      </c>
      <c r="B71" s="249"/>
      <c r="C71" s="249"/>
      <c r="D71" s="249"/>
      <c r="E71" s="250"/>
      <c r="F71" s="10">
        <v>188</v>
      </c>
      <c r="G71" s="5"/>
      <c r="H71" s="6">
        <v>-35370017.780000001</v>
      </c>
      <c r="I71" s="129">
        <f t="shared" si="0"/>
        <v>-35370017.780000001</v>
      </c>
      <c r="J71" s="5"/>
      <c r="K71" s="6">
        <v>-5804048.8399999999</v>
      </c>
      <c r="L71" s="129">
        <f t="shared" si="1"/>
        <v>-5804048.8399999999</v>
      </c>
    </row>
    <row r="72" spans="1:12" x14ac:dyDescent="0.2">
      <c r="A72" s="248" t="s">
        <v>256</v>
      </c>
      <c r="B72" s="249"/>
      <c r="C72" s="249"/>
      <c r="D72" s="249"/>
      <c r="E72" s="250"/>
      <c r="F72" s="10">
        <v>189</v>
      </c>
      <c r="G72" s="5"/>
      <c r="H72" s="6">
        <v>-337893.65</v>
      </c>
      <c r="I72" s="129">
        <f t="shared" ref="I72:I99" si="2">G72+H72</f>
        <v>-337893.65</v>
      </c>
      <c r="J72" s="5"/>
      <c r="K72" s="6">
        <v>-281253.65999999992</v>
      </c>
      <c r="L72" s="129">
        <f t="shared" ref="L72:L99" si="3">J72+K72</f>
        <v>-281253.65999999992</v>
      </c>
    </row>
    <row r="73" spans="1:12" x14ac:dyDescent="0.2">
      <c r="A73" s="248" t="s">
        <v>255</v>
      </c>
      <c r="B73" s="249"/>
      <c r="C73" s="249"/>
      <c r="D73" s="249"/>
      <c r="E73" s="250"/>
      <c r="F73" s="10">
        <v>190</v>
      </c>
      <c r="G73" s="5"/>
      <c r="H73" s="6">
        <v>-13794043.359999999</v>
      </c>
      <c r="I73" s="129">
        <f t="shared" si="2"/>
        <v>-13794043.359999999</v>
      </c>
      <c r="J73" s="5"/>
      <c r="K73" s="6">
        <v>-22379725.91</v>
      </c>
      <c r="L73" s="129">
        <f t="shared" si="3"/>
        <v>-22379725.91</v>
      </c>
    </row>
    <row r="74" spans="1:12" ht="24.75" customHeight="1" x14ac:dyDescent="0.2">
      <c r="A74" s="242" t="s">
        <v>112</v>
      </c>
      <c r="B74" s="249"/>
      <c r="C74" s="249"/>
      <c r="D74" s="249"/>
      <c r="E74" s="250"/>
      <c r="F74" s="10">
        <v>191</v>
      </c>
      <c r="G74" s="130">
        <f>SUM(G75:G76)</f>
        <v>0</v>
      </c>
      <c r="H74" s="131">
        <f>SUM(H75:H76)</f>
        <v>-8651575.7099999972</v>
      </c>
      <c r="I74" s="129">
        <f t="shared" si="2"/>
        <v>-8651575.7099999972</v>
      </c>
      <c r="J74" s="130">
        <f>SUM(J75:J76)</f>
        <v>0</v>
      </c>
      <c r="K74" s="131">
        <f>SUM(K75:K76)</f>
        <v>-7937476.8800000008</v>
      </c>
      <c r="L74" s="129">
        <f t="shared" si="3"/>
        <v>-7937476.8800000008</v>
      </c>
    </row>
    <row r="75" spans="1:12" x14ac:dyDescent="0.2">
      <c r="A75" s="248" t="s">
        <v>50</v>
      </c>
      <c r="B75" s="249"/>
      <c r="C75" s="249"/>
      <c r="D75" s="249"/>
      <c r="E75" s="250"/>
      <c r="F75" s="10">
        <v>192</v>
      </c>
      <c r="G75" s="5"/>
      <c r="H75" s="6">
        <v>-38814.089999999851</v>
      </c>
      <c r="I75" s="129">
        <f t="shared" si="2"/>
        <v>-38814.089999999851</v>
      </c>
      <c r="J75" s="5"/>
      <c r="K75" s="6">
        <v>-90059.099999999977</v>
      </c>
      <c r="L75" s="129">
        <f t="shared" si="3"/>
        <v>-90059.099999999977</v>
      </c>
    </row>
    <row r="76" spans="1:12" x14ac:dyDescent="0.2">
      <c r="A76" s="248" t="s">
        <v>51</v>
      </c>
      <c r="B76" s="249"/>
      <c r="C76" s="249"/>
      <c r="D76" s="249"/>
      <c r="E76" s="250"/>
      <c r="F76" s="10">
        <v>193</v>
      </c>
      <c r="G76" s="5"/>
      <c r="H76" s="6">
        <v>-8612761.6199999973</v>
      </c>
      <c r="I76" s="129">
        <f t="shared" si="2"/>
        <v>-8612761.6199999973</v>
      </c>
      <c r="J76" s="5"/>
      <c r="K76" s="6">
        <v>-7847417.7800000012</v>
      </c>
      <c r="L76" s="129">
        <f t="shared" si="3"/>
        <v>-7847417.7800000012</v>
      </c>
    </row>
    <row r="77" spans="1:12" x14ac:dyDescent="0.2">
      <c r="A77" s="242" t="s">
        <v>59</v>
      </c>
      <c r="B77" s="249"/>
      <c r="C77" s="249"/>
      <c r="D77" s="249"/>
      <c r="E77" s="250"/>
      <c r="F77" s="10">
        <v>194</v>
      </c>
      <c r="G77" s="5"/>
      <c r="H77" s="6">
        <v>3687488.1100000003</v>
      </c>
      <c r="I77" s="129">
        <f t="shared" si="2"/>
        <v>3687488.1100000003</v>
      </c>
      <c r="J77" s="5"/>
      <c r="K77" s="6">
        <v>-425914.8200000003</v>
      </c>
      <c r="L77" s="129">
        <f t="shared" si="3"/>
        <v>-425914.8200000003</v>
      </c>
    </row>
    <row r="78" spans="1:12" ht="48" customHeight="1" x14ac:dyDescent="0.2">
      <c r="A78" s="242" t="s">
        <v>364</v>
      </c>
      <c r="B78" s="249"/>
      <c r="C78" s="249"/>
      <c r="D78" s="249"/>
      <c r="E78" s="250"/>
      <c r="F78" s="10">
        <v>195</v>
      </c>
      <c r="G78" s="130">
        <f>G7+G16+G30+G31+G32+G33+G42+G50+G54+G57+G66+G74+G77</f>
        <v>0</v>
      </c>
      <c r="H78" s="131">
        <f>H7+H16+H30+H31+H32+H33+H42+H50+H54+H57+H66+H74+H77</f>
        <v>-23163726.189999964</v>
      </c>
      <c r="I78" s="129">
        <f t="shared" si="2"/>
        <v>-23163726.189999964</v>
      </c>
      <c r="J78" s="130">
        <f>J7+J16+J30+J31+J32+J33+J42+J50+J54+J57+J66+J74+J77</f>
        <v>0</v>
      </c>
      <c r="K78" s="131">
        <f>K7+K16+K30+K31+K32+K33+K42+K50+K54+K57+K66+K74+K77</f>
        <v>-15301423.160000032</v>
      </c>
      <c r="L78" s="129">
        <f t="shared" si="3"/>
        <v>-15301423.160000032</v>
      </c>
    </row>
    <row r="79" spans="1:12" x14ac:dyDescent="0.2">
      <c r="A79" s="242" t="s">
        <v>113</v>
      </c>
      <c r="B79" s="249"/>
      <c r="C79" s="249"/>
      <c r="D79" s="249"/>
      <c r="E79" s="250"/>
      <c r="F79" s="10">
        <v>196</v>
      </c>
      <c r="G79" s="130">
        <f>SUM(G80:G81)</f>
        <v>0</v>
      </c>
      <c r="H79" s="131">
        <f>SUM(H80:H81)</f>
        <v>-206508.65000000177</v>
      </c>
      <c r="I79" s="129">
        <f t="shared" si="2"/>
        <v>-206508.65000000177</v>
      </c>
      <c r="J79" s="130">
        <f>SUM(J80:J81)</f>
        <v>0</v>
      </c>
      <c r="K79" s="131">
        <f>SUM(K80:K81)</f>
        <v>1952952.2599999998</v>
      </c>
      <c r="L79" s="129">
        <f t="shared" si="3"/>
        <v>1952952.2599999998</v>
      </c>
    </row>
    <row r="80" spans="1:12" x14ac:dyDescent="0.2">
      <c r="A80" s="248" t="s">
        <v>52</v>
      </c>
      <c r="B80" s="249"/>
      <c r="C80" s="249"/>
      <c r="D80" s="249"/>
      <c r="E80" s="250"/>
      <c r="F80" s="10">
        <v>197</v>
      </c>
      <c r="G80" s="5"/>
      <c r="H80" s="6">
        <v>-2459102.2700000014</v>
      </c>
      <c r="I80" s="129">
        <f t="shared" si="2"/>
        <v>-2459102.2700000014</v>
      </c>
      <c r="J80" s="5"/>
      <c r="K80" s="6">
        <v>1952952.2599999998</v>
      </c>
      <c r="L80" s="129">
        <f t="shared" si="3"/>
        <v>1952952.2599999998</v>
      </c>
    </row>
    <row r="81" spans="1:12" x14ac:dyDescent="0.2">
      <c r="A81" s="248" t="s">
        <v>53</v>
      </c>
      <c r="B81" s="249"/>
      <c r="C81" s="249"/>
      <c r="D81" s="249"/>
      <c r="E81" s="250"/>
      <c r="F81" s="10">
        <v>198</v>
      </c>
      <c r="G81" s="5"/>
      <c r="H81" s="6">
        <v>2252593.6199999996</v>
      </c>
      <c r="I81" s="129">
        <f t="shared" si="2"/>
        <v>2252593.6199999996</v>
      </c>
      <c r="J81" s="5"/>
      <c r="K81" s="6">
        <v>0</v>
      </c>
      <c r="L81" s="129">
        <f t="shared" si="3"/>
        <v>0</v>
      </c>
    </row>
    <row r="82" spans="1:12" ht="21" customHeight="1" x14ac:dyDescent="0.2">
      <c r="A82" s="242" t="s">
        <v>207</v>
      </c>
      <c r="B82" s="249"/>
      <c r="C82" s="249"/>
      <c r="D82" s="249"/>
      <c r="E82" s="250"/>
      <c r="F82" s="10">
        <v>199</v>
      </c>
      <c r="G82" s="130">
        <f>G78+G79</f>
        <v>0</v>
      </c>
      <c r="H82" s="131">
        <f>H78+H79</f>
        <v>-23370234.839999966</v>
      </c>
      <c r="I82" s="129">
        <f t="shared" si="2"/>
        <v>-23370234.839999966</v>
      </c>
      <c r="J82" s="130">
        <f>J78+J79</f>
        <v>0</v>
      </c>
      <c r="K82" s="131">
        <f>K78+K79</f>
        <v>-13348470.900000032</v>
      </c>
      <c r="L82" s="129">
        <f>J82+K82</f>
        <v>-13348470.900000032</v>
      </c>
    </row>
    <row r="83" spans="1:12" x14ac:dyDescent="0.2">
      <c r="A83" s="242" t="s">
        <v>257</v>
      </c>
      <c r="B83" s="243"/>
      <c r="C83" s="243"/>
      <c r="D83" s="243"/>
      <c r="E83" s="244"/>
      <c r="F83" s="10">
        <v>200</v>
      </c>
      <c r="G83" s="5"/>
      <c r="H83" s="6"/>
      <c r="I83" s="129">
        <f t="shared" si="2"/>
        <v>0</v>
      </c>
      <c r="J83" s="5"/>
      <c r="K83" s="6"/>
      <c r="L83" s="129">
        <f t="shared" si="3"/>
        <v>0</v>
      </c>
    </row>
    <row r="84" spans="1:12" x14ac:dyDescent="0.2">
      <c r="A84" s="242" t="s">
        <v>258</v>
      </c>
      <c r="B84" s="243"/>
      <c r="C84" s="243"/>
      <c r="D84" s="243"/>
      <c r="E84" s="244"/>
      <c r="F84" s="10">
        <v>201</v>
      </c>
      <c r="G84" s="5"/>
      <c r="H84" s="6"/>
      <c r="I84" s="129">
        <f t="shared" si="2"/>
        <v>0</v>
      </c>
      <c r="J84" s="5"/>
      <c r="K84" s="6"/>
      <c r="L84" s="129">
        <f t="shared" si="3"/>
        <v>0</v>
      </c>
    </row>
    <row r="85" spans="1:12" x14ac:dyDescent="0.2">
      <c r="A85" s="242" t="s">
        <v>263</v>
      </c>
      <c r="B85" s="243"/>
      <c r="C85" s="243"/>
      <c r="D85" s="243"/>
      <c r="E85" s="243"/>
      <c r="F85" s="10">
        <v>202</v>
      </c>
      <c r="G85" s="5"/>
      <c r="H85" s="6">
        <f>H7+H16+H30+H31+H32</f>
        <v>188398719.34</v>
      </c>
      <c r="I85" s="135">
        <f t="shared" si="2"/>
        <v>188398719.34</v>
      </c>
      <c r="J85" s="5"/>
      <c r="K85" s="6">
        <f>K7+K16+K30+K31+K32</f>
        <v>185913599.62</v>
      </c>
      <c r="L85" s="135">
        <f t="shared" si="3"/>
        <v>185913599.62</v>
      </c>
    </row>
    <row r="86" spans="1:12" x14ac:dyDescent="0.2">
      <c r="A86" s="242" t="s">
        <v>264</v>
      </c>
      <c r="B86" s="243"/>
      <c r="C86" s="243"/>
      <c r="D86" s="243"/>
      <c r="E86" s="243"/>
      <c r="F86" s="10">
        <v>203</v>
      </c>
      <c r="G86" s="5"/>
      <c r="H86" s="6">
        <f>H33+H42+H54+H57+H66+H74+H77+H79</f>
        <v>-211768954.17999998</v>
      </c>
      <c r="I86" s="135">
        <f t="shared" si="2"/>
        <v>-211768954.17999998</v>
      </c>
      <c r="J86" s="5"/>
      <c r="K86" s="6">
        <f>K33+K42+K54+K57+K66+K74+K77+K79</f>
        <v>-199262070.52000004</v>
      </c>
      <c r="L86" s="135">
        <f t="shared" si="3"/>
        <v>-199262070.52000004</v>
      </c>
    </row>
    <row r="87" spans="1:12" x14ac:dyDescent="0.2">
      <c r="A87" s="242" t="s">
        <v>208</v>
      </c>
      <c r="B87" s="249"/>
      <c r="C87" s="249"/>
      <c r="D87" s="249"/>
      <c r="E87" s="249"/>
      <c r="F87" s="10">
        <v>204</v>
      </c>
      <c r="G87" s="130">
        <f>SUM(G88:G94)-G95</f>
        <v>0</v>
      </c>
      <c r="H87" s="131">
        <f>SUM(H88:H95)</f>
        <v>17204621.189999998</v>
      </c>
      <c r="I87" s="129">
        <f t="shared" si="2"/>
        <v>17204621.189999998</v>
      </c>
      <c r="J87" s="130">
        <f>SUM(J88:J94)-J95</f>
        <v>0</v>
      </c>
      <c r="K87" s="131">
        <f>SUM(K88:K95)</f>
        <v>-10540406.930000002</v>
      </c>
      <c r="L87" s="129">
        <f t="shared" si="3"/>
        <v>-10540406.930000002</v>
      </c>
    </row>
    <row r="88" spans="1:12" ht="19.5" customHeight="1" x14ac:dyDescent="0.2">
      <c r="A88" s="248" t="s">
        <v>265</v>
      </c>
      <c r="B88" s="249"/>
      <c r="C88" s="249"/>
      <c r="D88" s="249"/>
      <c r="E88" s="249"/>
      <c r="F88" s="10">
        <v>205</v>
      </c>
      <c r="G88" s="5"/>
      <c r="H88" s="6"/>
      <c r="I88" s="129">
        <f t="shared" si="2"/>
        <v>0</v>
      </c>
      <c r="J88" s="5"/>
      <c r="K88" s="6"/>
      <c r="L88" s="129">
        <f t="shared" si="3"/>
        <v>0</v>
      </c>
    </row>
    <row r="89" spans="1:12" ht="23.25" customHeight="1" x14ac:dyDescent="0.2">
      <c r="A89" s="248" t="s">
        <v>266</v>
      </c>
      <c r="B89" s="249"/>
      <c r="C89" s="249"/>
      <c r="D89" s="249"/>
      <c r="E89" s="249"/>
      <c r="F89" s="10">
        <v>206</v>
      </c>
      <c r="G89" s="5"/>
      <c r="H89" s="6">
        <v>16912642.829999998</v>
      </c>
      <c r="I89" s="129">
        <f t="shared" si="2"/>
        <v>16912642.829999998</v>
      </c>
      <c r="J89" s="5"/>
      <c r="K89" s="6">
        <v>-2151653.75</v>
      </c>
      <c r="L89" s="129">
        <f t="shared" si="3"/>
        <v>-2151653.75</v>
      </c>
    </row>
    <row r="90" spans="1:12" ht="21.75" customHeight="1" x14ac:dyDescent="0.2">
      <c r="A90" s="248" t="s">
        <v>267</v>
      </c>
      <c r="B90" s="249"/>
      <c r="C90" s="249"/>
      <c r="D90" s="249"/>
      <c r="E90" s="249"/>
      <c r="F90" s="10">
        <v>207</v>
      </c>
      <c r="G90" s="5"/>
      <c r="H90" s="6">
        <v>4068602.56</v>
      </c>
      <c r="I90" s="129">
        <f t="shared" si="2"/>
        <v>4068602.56</v>
      </c>
      <c r="J90" s="5"/>
      <c r="K90" s="6">
        <v>-10702501.020000001</v>
      </c>
      <c r="L90" s="129">
        <f t="shared" si="3"/>
        <v>-10702501.020000001</v>
      </c>
    </row>
    <row r="91" spans="1:12" ht="21" customHeight="1" x14ac:dyDescent="0.2">
      <c r="A91" s="248" t="s">
        <v>268</v>
      </c>
      <c r="B91" s="249"/>
      <c r="C91" s="249"/>
      <c r="D91" s="249"/>
      <c r="E91" s="249"/>
      <c r="F91" s="10">
        <v>208</v>
      </c>
      <c r="G91" s="5"/>
      <c r="H91" s="6">
        <v>0</v>
      </c>
      <c r="I91" s="129">
        <f t="shared" si="2"/>
        <v>0</v>
      </c>
      <c r="J91" s="5"/>
      <c r="K91" s="6">
        <v>0</v>
      </c>
      <c r="L91" s="129">
        <f t="shared" si="3"/>
        <v>0</v>
      </c>
    </row>
    <row r="92" spans="1:12" x14ac:dyDescent="0.2">
      <c r="A92" s="248" t="s">
        <v>269</v>
      </c>
      <c r="B92" s="249"/>
      <c r="C92" s="249"/>
      <c r="D92" s="249"/>
      <c r="E92" s="249"/>
      <c r="F92" s="10">
        <v>209</v>
      </c>
      <c r="G92" s="5"/>
      <c r="H92" s="6">
        <v>0</v>
      </c>
      <c r="I92" s="129">
        <f t="shared" si="2"/>
        <v>0</v>
      </c>
      <c r="J92" s="5"/>
      <c r="K92" s="6">
        <v>0</v>
      </c>
      <c r="L92" s="129">
        <f t="shared" si="3"/>
        <v>0</v>
      </c>
    </row>
    <row r="93" spans="1:12" ht="22.5" customHeight="1" x14ac:dyDescent="0.2">
      <c r="A93" s="248" t="s">
        <v>270</v>
      </c>
      <c r="B93" s="249"/>
      <c r="C93" s="249"/>
      <c r="D93" s="249"/>
      <c r="E93" s="249"/>
      <c r="F93" s="10">
        <v>210</v>
      </c>
      <c r="G93" s="5"/>
      <c r="H93" s="6">
        <v>0</v>
      </c>
      <c r="I93" s="129">
        <f t="shared" si="2"/>
        <v>0</v>
      </c>
      <c r="J93" s="5"/>
      <c r="K93" s="6">
        <v>0</v>
      </c>
      <c r="L93" s="129">
        <f t="shared" si="3"/>
        <v>0</v>
      </c>
    </row>
    <row r="94" spans="1:12" x14ac:dyDescent="0.2">
      <c r="A94" s="248" t="s">
        <v>271</v>
      </c>
      <c r="B94" s="249"/>
      <c r="C94" s="249"/>
      <c r="D94" s="249"/>
      <c r="E94" s="249"/>
      <c r="F94" s="10">
        <v>211</v>
      </c>
      <c r="G94" s="5"/>
      <c r="H94" s="6">
        <v>0</v>
      </c>
      <c r="I94" s="129">
        <f t="shared" si="2"/>
        <v>0</v>
      </c>
      <c r="J94" s="5"/>
      <c r="K94" s="6">
        <v>0</v>
      </c>
      <c r="L94" s="129">
        <f t="shared" si="3"/>
        <v>0</v>
      </c>
    </row>
    <row r="95" spans="1:12" x14ac:dyDescent="0.2">
      <c r="A95" s="248" t="s">
        <v>272</v>
      </c>
      <c r="B95" s="249"/>
      <c r="C95" s="249"/>
      <c r="D95" s="249"/>
      <c r="E95" s="249"/>
      <c r="F95" s="10">
        <v>212</v>
      </c>
      <c r="G95" s="5"/>
      <c r="H95" s="6">
        <v>-3776624.2</v>
      </c>
      <c r="I95" s="129">
        <f t="shared" si="2"/>
        <v>-3776624.2</v>
      </c>
      <c r="J95" s="5"/>
      <c r="K95" s="6">
        <v>2313747.8400000003</v>
      </c>
      <c r="L95" s="129">
        <f t="shared" si="3"/>
        <v>2313747.8400000003</v>
      </c>
    </row>
    <row r="96" spans="1:12" x14ac:dyDescent="0.2">
      <c r="A96" s="242" t="s">
        <v>206</v>
      </c>
      <c r="B96" s="249"/>
      <c r="C96" s="249"/>
      <c r="D96" s="249"/>
      <c r="E96" s="249"/>
      <c r="F96" s="10">
        <v>213</v>
      </c>
      <c r="G96" s="130">
        <f>G82+G87</f>
        <v>0</v>
      </c>
      <c r="H96" s="131">
        <f>H82+H87</f>
        <v>-6165613.6499999687</v>
      </c>
      <c r="I96" s="129">
        <f t="shared" si="2"/>
        <v>-6165613.6499999687</v>
      </c>
      <c r="J96" s="130">
        <f>J82+J87</f>
        <v>0</v>
      </c>
      <c r="K96" s="131">
        <f>K82+K87</f>
        <v>-23888877.830000035</v>
      </c>
      <c r="L96" s="129">
        <f t="shared" si="3"/>
        <v>-23888877.830000035</v>
      </c>
    </row>
    <row r="97" spans="1:12" x14ac:dyDescent="0.2">
      <c r="A97" s="242" t="s">
        <v>257</v>
      </c>
      <c r="B97" s="243"/>
      <c r="C97" s="243"/>
      <c r="D97" s="243"/>
      <c r="E97" s="244"/>
      <c r="F97" s="10">
        <v>214</v>
      </c>
      <c r="G97" s="5"/>
      <c r="H97" s="6"/>
      <c r="I97" s="129">
        <f t="shared" si="2"/>
        <v>0</v>
      </c>
      <c r="J97" s="5"/>
      <c r="K97" s="6"/>
      <c r="L97" s="129">
        <f t="shared" si="3"/>
        <v>0</v>
      </c>
    </row>
    <row r="98" spans="1:12" x14ac:dyDescent="0.2">
      <c r="A98" s="242" t="s">
        <v>258</v>
      </c>
      <c r="B98" s="243"/>
      <c r="C98" s="243"/>
      <c r="D98" s="243"/>
      <c r="E98" s="244"/>
      <c r="F98" s="10">
        <v>215</v>
      </c>
      <c r="G98" s="5"/>
      <c r="H98" s="6"/>
      <c r="I98" s="129">
        <f t="shared" si="2"/>
        <v>0</v>
      </c>
      <c r="J98" s="5"/>
      <c r="K98" s="6"/>
      <c r="L98" s="129">
        <f t="shared" si="3"/>
        <v>0</v>
      </c>
    </row>
    <row r="99" spans="1:12" x14ac:dyDescent="0.2">
      <c r="A99" s="245" t="s">
        <v>298</v>
      </c>
      <c r="B99" s="251"/>
      <c r="C99" s="251"/>
      <c r="D99" s="251"/>
      <c r="E99" s="251"/>
      <c r="F99" s="11">
        <v>216</v>
      </c>
      <c r="G99" s="7">
        <v>0</v>
      </c>
      <c r="H99" s="8">
        <v>0</v>
      </c>
      <c r="I99" s="132">
        <f t="shared" si="2"/>
        <v>0</v>
      </c>
      <c r="J99" s="7">
        <v>0</v>
      </c>
      <c r="K99" s="8">
        <v>0</v>
      </c>
      <c r="L99" s="132">
        <f t="shared" si="3"/>
        <v>0</v>
      </c>
    </row>
    <row r="100" spans="1:12" x14ac:dyDescent="0.2">
      <c r="A100" s="274" t="s">
        <v>377</v>
      </c>
      <c r="B100" s="274"/>
      <c r="C100" s="274"/>
      <c r="D100" s="274"/>
      <c r="E100" s="274"/>
      <c r="F100" s="274"/>
      <c r="G100" s="274"/>
      <c r="H100" s="274"/>
      <c r="I100" s="274"/>
      <c r="J100" s="274"/>
      <c r="K100" s="274"/>
      <c r="L100" s="274"/>
    </row>
  </sheetData>
  <mergeCells count="102">
    <mergeCell ref="A1:L1"/>
    <mergeCell ref="A2:L2"/>
    <mergeCell ref="J4:L4"/>
    <mergeCell ref="A6:E6"/>
    <mergeCell ref="G4:I4"/>
    <mergeCell ref="K3:L3"/>
    <mergeCell ref="A7:E7"/>
    <mergeCell ref="A8:E8"/>
    <mergeCell ref="A9:E9"/>
    <mergeCell ref="A10:E10"/>
    <mergeCell ref="A11:E11"/>
    <mergeCell ref="A12:E12"/>
    <mergeCell ref="A4:E5"/>
    <mergeCell ref="F4:F5"/>
    <mergeCell ref="A15:E15"/>
    <mergeCell ref="A23:E23"/>
    <mergeCell ref="A24:E24"/>
    <mergeCell ref="A25:E25"/>
    <mergeCell ref="A26:E26"/>
    <mergeCell ref="A27:E27"/>
    <mergeCell ref="A28:E28"/>
    <mergeCell ref="A13:E13"/>
    <mergeCell ref="A14:E14"/>
    <mergeCell ref="A31:E31"/>
    <mergeCell ref="A17:E17"/>
    <mergeCell ref="A18:E18"/>
    <mergeCell ref="A19:E19"/>
    <mergeCell ref="A20:E20"/>
    <mergeCell ref="A21:E21"/>
    <mergeCell ref="A22:E22"/>
    <mergeCell ref="A16:E16"/>
    <mergeCell ref="A39:E39"/>
    <mergeCell ref="A40:E40"/>
    <mergeCell ref="A41:E41"/>
    <mergeCell ref="A42:E42"/>
    <mergeCell ref="A43:E43"/>
    <mergeCell ref="A44:E44"/>
    <mergeCell ref="A29:E29"/>
    <mergeCell ref="A30:E30"/>
    <mergeCell ref="A47:E47"/>
    <mergeCell ref="A33:E33"/>
    <mergeCell ref="A34:E34"/>
    <mergeCell ref="A35:E35"/>
    <mergeCell ref="A36:E36"/>
    <mergeCell ref="A37:E37"/>
    <mergeCell ref="A38:E38"/>
    <mergeCell ref="A32:E32"/>
    <mergeCell ref="A55:E55"/>
    <mergeCell ref="A56:E56"/>
    <mergeCell ref="A57:E57"/>
    <mergeCell ref="A58:E58"/>
    <mergeCell ref="A59:E59"/>
    <mergeCell ref="A60:E60"/>
    <mergeCell ref="A45:E45"/>
    <mergeCell ref="A46:E46"/>
    <mergeCell ref="A63:E63"/>
    <mergeCell ref="A49:E49"/>
    <mergeCell ref="A50:E50"/>
    <mergeCell ref="A51:E51"/>
    <mergeCell ref="A52:E52"/>
    <mergeCell ref="A53:E53"/>
    <mergeCell ref="A54:E54"/>
    <mergeCell ref="A48:E48"/>
    <mergeCell ref="A61:E61"/>
    <mergeCell ref="A62:E62"/>
    <mergeCell ref="A65:E65"/>
    <mergeCell ref="A66:E66"/>
    <mergeCell ref="A67:E67"/>
    <mergeCell ref="A68:E68"/>
    <mergeCell ref="A69:E69"/>
    <mergeCell ref="A70:E70"/>
    <mergeCell ref="A64:E64"/>
    <mergeCell ref="A77:E77"/>
    <mergeCell ref="A78:E78"/>
    <mergeCell ref="A81:E81"/>
    <mergeCell ref="A82:E82"/>
    <mergeCell ref="A83:E83"/>
    <mergeCell ref="A84:E84"/>
    <mergeCell ref="A80:E80"/>
    <mergeCell ref="A71:E71"/>
    <mergeCell ref="A72:E72"/>
    <mergeCell ref="A73:E73"/>
    <mergeCell ref="A74:E74"/>
    <mergeCell ref="A75:E75"/>
    <mergeCell ref="A76:E76"/>
    <mergeCell ref="A79:E79"/>
    <mergeCell ref="A100:L100"/>
    <mergeCell ref="A93:E93"/>
    <mergeCell ref="A94:E94"/>
    <mergeCell ref="A95:E95"/>
    <mergeCell ref="A96:E96"/>
    <mergeCell ref="A97:E97"/>
    <mergeCell ref="A85:E85"/>
    <mergeCell ref="A86:E86"/>
    <mergeCell ref="A89:E89"/>
    <mergeCell ref="A90:E90"/>
    <mergeCell ref="A91:E91"/>
    <mergeCell ref="A92:E92"/>
    <mergeCell ref="A98:E98"/>
    <mergeCell ref="A99:E99"/>
    <mergeCell ref="A87:E87"/>
    <mergeCell ref="A88:E88"/>
  </mergeCells>
  <phoneticPr fontId="4" type="noConversion"/>
  <dataValidations count="1">
    <dataValidation allowBlank="1" sqref="A1:XFD1048576"/>
  </dataValidations>
  <pageMargins left="0.75" right="0.75" top="1" bottom="1" header="0.5" footer="0.5"/>
  <pageSetup paperSize="9" scale="80" orientation="portrait" r:id="rId1"/>
  <headerFooter alignWithMargins="0"/>
  <rowBreaks count="1" manualBreakCount="1">
    <brk id="56" max="16383" man="1"/>
  </rowBreaks>
  <ignoredErrors>
    <ignoredError sqref="I16:I27 I33:I54 I57:I87 I96" formula="1"/>
    <ignoredError sqref="K18 H18 H24" formulaRange="1"/>
    <ignoredError sqref="H85:H86 K85:K86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L100"/>
  <sheetViews>
    <sheetView zoomScaleSheetLayoutView="110" workbookViewId="0">
      <selection activeCell="M1" sqref="M1:U1048576"/>
    </sheetView>
  </sheetViews>
  <sheetFormatPr defaultRowHeight="12.75" x14ac:dyDescent="0.2"/>
  <cols>
    <col min="1" max="7" width="9.140625" style="124"/>
    <col min="8" max="8" width="9.140625" style="173"/>
    <col min="9" max="10" width="9.140625" style="124"/>
    <col min="11" max="11" width="9.140625" style="173" customWidth="1"/>
    <col min="12" max="16384" width="9.140625" style="124"/>
  </cols>
  <sheetData>
    <row r="1" spans="1:12" ht="15.75" x14ac:dyDescent="0.2">
      <c r="A1" s="67" t="s">
        <v>376</v>
      </c>
      <c r="B1" s="136"/>
      <c r="C1" s="136"/>
      <c r="D1" s="136"/>
      <c r="E1" s="136"/>
      <c r="F1" s="136"/>
      <c r="G1" s="136"/>
      <c r="H1" s="176"/>
      <c r="I1" s="137"/>
      <c r="J1" s="138"/>
      <c r="K1" s="175"/>
      <c r="L1" s="139"/>
    </row>
    <row r="2" spans="1:12" x14ac:dyDescent="0.2">
      <c r="A2" s="272" t="s">
        <v>400</v>
      </c>
      <c r="B2" s="272"/>
      <c r="C2" s="272"/>
      <c r="D2" s="272"/>
      <c r="E2" s="272"/>
      <c r="F2" s="272"/>
      <c r="G2" s="272"/>
      <c r="H2" s="272"/>
      <c r="I2" s="272"/>
      <c r="J2" s="272"/>
      <c r="K2" s="272"/>
      <c r="L2" s="272"/>
    </row>
    <row r="3" spans="1:12" x14ac:dyDescent="0.2">
      <c r="A3" s="25"/>
      <c r="B3" s="26"/>
      <c r="C3" s="26"/>
      <c r="D3" s="60"/>
      <c r="E3" s="60"/>
      <c r="F3" s="60"/>
      <c r="G3" s="60"/>
      <c r="H3" s="177"/>
      <c r="I3" s="13"/>
      <c r="J3" s="13"/>
      <c r="K3" s="276" t="s">
        <v>58</v>
      </c>
      <c r="L3" s="276"/>
    </row>
    <row r="4" spans="1:12" ht="12.75" customHeight="1" x14ac:dyDescent="0.2">
      <c r="A4" s="268" t="s">
        <v>2</v>
      </c>
      <c r="B4" s="269"/>
      <c r="C4" s="269"/>
      <c r="D4" s="269"/>
      <c r="E4" s="269"/>
      <c r="F4" s="268" t="s">
        <v>221</v>
      </c>
      <c r="G4" s="268" t="s">
        <v>373</v>
      </c>
      <c r="H4" s="269"/>
      <c r="I4" s="269"/>
      <c r="J4" s="268" t="s">
        <v>374</v>
      </c>
      <c r="K4" s="269"/>
      <c r="L4" s="269"/>
    </row>
    <row r="5" spans="1:12" x14ac:dyDescent="0.2">
      <c r="A5" s="269"/>
      <c r="B5" s="269"/>
      <c r="C5" s="269"/>
      <c r="D5" s="269"/>
      <c r="E5" s="269"/>
      <c r="F5" s="269"/>
      <c r="G5" s="133" t="s">
        <v>360</v>
      </c>
      <c r="H5" s="172" t="s">
        <v>361</v>
      </c>
      <c r="I5" s="133" t="s">
        <v>362</v>
      </c>
      <c r="J5" s="133" t="s">
        <v>360</v>
      </c>
      <c r="K5" s="172" t="s">
        <v>361</v>
      </c>
      <c r="L5" s="133" t="s">
        <v>362</v>
      </c>
    </row>
    <row r="6" spans="1:12" x14ac:dyDescent="0.2">
      <c r="A6" s="268">
        <v>1</v>
      </c>
      <c r="B6" s="268"/>
      <c r="C6" s="268"/>
      <c r="D6" s="268"/>
      <c r="E6" s="268"/>
      <c r="F6" s="134">
        <v>2</v>
      </c>
      <c r="G6" s="134">
        <v>3</v>
      </c>
      <c r="H6" s="134">
        <v>4</v>
      </c>
      <c r="I6" s="134" t="s">
        <v>56</v>
      </c>
      <c r="J6" s="134">
        <v>6</v>
      </c>
      <c r="K6" s="134">
        <v>7</v>
      </c>
      <c r="L6" s="134" t="s">
        <v>57</v>
      </c>
    </row>
    <row r="7" spans="1:12" x14ac:dyDescent="0.2">
      <c r="A7" s="256" t="s">
        <v>98</v>
      </c>
      <c r="B7" s="257"/>
      <c r="C7" s="257"/>
      <c r="D7" s="257"/>
      <c r="E7" s="263"/>
      <c r="F7" s="9">
        <v>124</v>
      </c>
      <c r="G7" s="126">
        <f>SUM(G8:G15)</f>
        <v>0</v>
      </c>
      <c r="H7" s="127">
        <f>SUM(H8:H15)</f>
        <v>553425123.20000005</v>
      </c>
      <c r="I7" s="128">
        <f t="shared" ref="I7:I38" si="0">G7+H7</f>
        <v>553425123.20000005</v>
      </c>
      <c r="J7" s="126">
        <f>SUM(J8:J15)</f>
        <v>0</v>
      </c>
      <c r="K7" s="127">
        <f>SUM(K8:K15)</f>
        <v>609997644.40999997</v>
      </c>
      <c r="L7" s="128">
        <f t="shared" ref="L7:L38" si="1">J7+K7</f>
        <v>609997644.40999997</v>
      </c>
    </row>
    <row r="8" spans="1:12" x14ac:dyDescent="0.2">
      <c r="A8" s="248" t="s">
        <v>196</v>
      </c>
      <c r="B8" s="249"/>
      <c r="C8" s="249"/>
      <c r="D8" s="249"/>
      <c r="E8" s="250"/>
      <c r="F8" s="10">
        <v>125</v>
      </c>
      <c r="G8" s="5"/>
      <c r="H8" s="6">
        <v>592398782.27999997</v>
      </c>
      <c r="I8" s="129">
        <f t="shared" si="0"/>
        <v>592398782.27999997</v>
      </c>
      <c r="J8" s="5"/>
      <c r="K8" s="6">
        <v>662192921.38</v>
      </c>
      <c r="L8" s="129">
        <f t="shared" si="1"/>
        <v>662192921.38</v>
      </c>
    </row>
    <row r="9" spans="1:12" x14ac:dyDescent="0.2">
      <c r="A9" s="248" t="s">
        <v>197</v>
      </c>
      <c r="B9" s="249"/>
      <c r="C9" s="249"/>
      <c r="D9" s="249"/>
      <c r="E9" s="250"/>
      <c r="F9" s="10">
        <v>126</v>
      </c>
      <c r="G9" s="5"/>
      <c r="H9" s="6">
        <v>637548.40999999992</v>
      </c>
      <c r="I9" s="129">
        <f t="shared" si="0"/>
        <v>637548.40999999992</v>
      </c>
      <c r="J9" s="5"/>
      <c r="K9" s="6">
        <v>298715.89</v>
      </c>
      <c r="L9" s="129">
        <f t="shared" si="1"/>
        <v>298715.89</v>
      </c>
    </row>
    <row r="10" spans="1:12" ht="25.5" customHeight="1" x14ac:dyDescent="0.2">
      <c r="A10" s="248" t="s">
        <v>198</v>
      </c>
      <c r="B10" s="249"/>
      <c r="C10" s="249"/>
      <c r="D10" s="249"/>
      <c r="E10" s="250"/>
      <c r="F10" s="10">
        <v>127</v>
      </c>
      <c r="G10" s="5"/>
      <c r="H10" s="6">
        <v>-2489955.7599999998</v>
      </c>
      <c r="I10" s="129">
        <f t="shared" si="0"/>
        <v>-2489955.7599999998</v>
      </c>
      <c r="J10" s="5"/>
      <c r="K10" s="6">
        <v>-3181501.68</v>
      </c>
      <c r="L10" s="129">
        <f t="shared" si="1"/>
        <v>-3181501.68</v>
      </c>
    </row>
    <row r="11" spans="1:12" x14ac:dyDescent="0.2">
      <c r="A11" s="248" t="s">
        <v>199</v>
      </c>
      <c r="B11" s="249"/>
      <c r="C11" s="249"/>
      <c r="D11" s="249"/>
      <c r="E11" s="250"/>
      <c r="F11" s="10">
        <v>128</v>
      </c>
      <c r="G11" s="5"/>
      <c r="H11" s="6">
        <v>-7315564.1600000001</v>
      </c>
      <c r="I11" s="129">
        <f t="shared" si="0"/>
        <v>-7315564.1600000001</v>
      </c>
      <c r="J11" s="5"/>
      <c r="K11" s="6">
        <v>-9817016</v>
      </c>
      <c r="L11" s="129">
        <f t="shared" si="1"/>
        <v>-9817016</v>
      </c>
    </row>
    <row r="12" spans="1:12" x14ac:dyDescent="0.2">
      <c r="A12" s="248" t="s">
        <v>200</v>
      </c>
      <c r="B12" s="249"/>
      <c r="C12" s="249"/>
      <c r="D12" s="249"/>
      <c r="E12" s="250"/>
      <c r="F12" s="10">
        <v>129</v>
      </c>
      <c r="G12" s="5"/>
      <c r="H12" s="6">
        <v>-9040569.7400000002</v>
      </c>
      <c r="I12" s="129">
        <f t="shared" si="0"/>
        <v>-9040569.7400000002</v>
      </c>
      <c r="J12" s="5"/>
      <c r="K12" s="174">
        <v>-8982091.7199999988</v>
      </c>
      <c r="L12" s="129">
        <f t="shared" si="1"/>
        <v>-8982091.7199999988</v>
      </c>
    </row>
    <row r="13" spans="1:12" x14ac:dyDescent="0.2">
      <c r="A13" s="248" t="s">
        <v>201</v>
      </c>
      <c r="B13" s="249"/>
      <c r="C13" s="249"/>
      <c r="D13" s="249"/>
      <c r="E13" s="250"/>
      <c r="F13" s="10">
        <v>130</v>
      </c>
      <c r="G13" s="5"/>
      <c r="H13" s="6">
        <v>-21363507.030000001</v>
      </c>
      <c r="I13" s="129">
        <f t="shared" si="0"/>
        <v>-21363507.030000001</v>
      </c>
      <c r="J13" s="5"/>
      <c r="K13" s="6">
        <v>-30752307.02</v>
      </c>
      <c r="L13" s="129">
        <f t="shared" si="1"/>
        <v>-30752307.02</v>
      </c>
    </row>
    <row r="14" spans="1:12" x14ac:dyDescent="0.2">
      <c r="A14" s="248" t="s">
        <v>202</v>
      </c>
      <c r="B14" s="249"/>
      <c r="C14" s="249"/>
      <c r="D14" s="249"/>
      <c r="E14" s="250"/>
      <c r="F14" s="10">
        <v>131</v>
      </c>
      <c r="G14" s="5"/>
      <c r="H14" s="6">
        <v>429210.63</v>
      </c>
      <c r="I14" s="129">
        <f t="shared" si="0"/>
        <v>429210.63</v>
      </c>
      <c r="J14" s="5"/>
      <c r="K14" s="6">
        <v>601800.91</v>
      </c>
      <c r="L14" s="129">
        <f t="shared" si="1"/>
        <v>601800.91</v>
      </c>
    </row>
    <row r="15" spans="1:12" x14ac:dyDescent="0.2">
      <c r="A15" s="248" t="s">
        <v>242</v>
      </c>
      <c r="B15" s="249"/>
      <c r="C15" s="249"/>
      <c r="D15" s="249"/>
      <c r="E15" s="250"/>
      <c r="F15" s="10">
        <v>132</v>
      </c>
      <c r="G15" s="5"/>
      <c r="H15" s="6">
        <v>169178.57</v>
      </c>
      <c r="I15" s="129">
        <f t="shared" si="0"/>
        <v>169178.57</v>
      </c>
      <c r="J15" s="5"/>
      <c r="K15" s="6">
        <v>-362877.35</v>
      </c>
      <c r="L15" s="129">
        <f t="shared" si="1"/>
        <v>-362877.35</v>
      </c>
    </row>
    <row r="16" spans="1:12" ht="24.75" customHeight="1" x14ac:dyDescent="0.2">
      <c r="A16" s="242" t="s">
        <v>99</v>
      </c>
      <c r="B16" s="249"/>
      <c r="C16" s="249"/>
      <c r="D16" s="249"/>
      <c r="E16" s="250"/>
      <c r="F16" s="10">
        <v>133</v>
      </c>
      <c r="G16" s="130">
        <f>G17+G18+G22+G23+G24+G28+G29</f>
        <v>0</v>
      </c>
      <c r="H16" s="131">
        <f>H17+H18+H22+H23+H24+H28+H29</f>
        <v>62698738.450000003</v>
      </c>
      <c r="I16" s="129">
        <f t="shared" si="0"/>
        <v>62698738.450000003</v>
      </c>
      <c r="J16" s="130">
        <f>J17+J18+J22+J23+J24+J28+J29</f>
        <v>0</v>
      </c>
      <c r="K16" s="131">
        <f>K17+K18+K22+K23+K24+K28+K29</f>
        <v>70764430.060000002</v>
      </c>
      <c r="L16" s="129">
        <f t="shared" si="1"/>
        <v>70764430.060000002</v>
      </c>
    </row>
    <row r="17" spans="1:12" ht="19.5" customHeight="1" x14ac:dyDescent="0.2">
      <c r="A17" s="248" t="s">
        <v>219</v>
      </c>
      <c r="B17" s="249"/>
      <c r="C17" s="249"/>
      <c r="D17" s="249"/>
      <c r="E17" s="250"/>
      <c r="F17" s="10">
        <v>134</v>
      </c>
      <c r="G17" s="5"/>
      <c r="H17" s="6"/>
      <c r="I17" s="129">
        <f t="shared" si="0"/>
        <v>0</v>
      </c>
      <c r="J17" s="5"/>
      <c r="K17" s="6"/>
      <c r="L17" s="129">
        <f t="shared" si="1"/>
        <v>0</v>
      </c>
    </row>
    <row r="18" spans="1:12" ht="26.25" customHeight="1" x14ac:dyDescent="0.2">
      <c r="A18" s="248" t="s">
        <v>204</v>
      </c>
      <c r="B18" s="249"/>
      <c r="C18" s="249"/>
      <c r="D18" s="249"/>
      <c r="E18" s="250"/>
      <c r="F18" s="10">
        <v>135</v>
      </c>
      <c r="G18" s="130">
        <f>SUM(G19:G21)</f>
        <v>0</v>
      </c>
      <c r="H18" s="131">
        <v>14487028.73</v>
      </c>
      <c r="I18" s="129">
        <f t="shared" si="0"/>
        <v>14487028.73</v>
      </c>
      <c r="J18" s="130">
        <f>SUM(J19:J21)</f>
        <v>0</v>
      </c>
      <c r="K18" s="131">
        <f>SUM(K19:K21)</f>
        <v>16271325.84</v>
      </c>
      <c r="L18" s="129">
        <f t="shared" si="1"/>
        <v>16271325.84</v>
      </c>
    </row>
    <row r="19" spans="1:12" x14ac:dyDescent="0.2">
      <c r="A19" s="248" t="s">
        <v>243</v>
      </c>
      <c r="B19" s="249"/>
      <c r="C19" s="249"/>
      <c r="D19" s="249"/>
      <c r="E19" s="250"/>
      <c r="F19" s="10">
        <v>136</v>
      </c>
      <c r="G19" s="5"/>
      <c r="H19" s="6">
        <v>14306316.720000001</v>
      </c>
      <c r="I19" s="129">
        <f t="shared" si="0"/>
        <v>14306316.720000001</v>
      </c>
      <c r="J19" s="5"/>
      <c r="K19" s="6">
        <v>15693838.49</v>
      </c>
      <c r="L19" s="129">
        <f t="shared" si="1"/>
        <v>15693838.49</v>
      </c>
    </row>
    <row r="20" spans="1:12" ht="24" customHeight="1" x14ac:dyDescent="0.2">
      <c r="A20" s="248" t="s">
        <v>54</v>
      </c>
      <c r="B20" s="249"/>
      <c r="C20" s="249"/>
      <c r="D20" s="249"/>
      <c r="E20" s="250"/>
      <c r="F20" s="10">
        <v>137</v>
      </c>
      <c r="G20" s="5"/>
      <c r="H20" s="6"/>
      <c r="I20" s="129">
        <f t="shared" si="0"/>
        <v>0</v>
      </c>
      <c r="J20" s="5"/>
      <c r="K20" s="6"/>
      <c r="L20" s="129">
        <f t="shared" si="1"/>
        <v>0</v>
      </c>
    </row>
    <row r="21" spans="1:12" x14ac:dyDescent="0.2">
      <c r="A21" s="248" t="s">
        <v>244</v>
      </c>
      <c r="B21" s="249"/>
      <c r="C21" s="249"/>
      <c r="D21" s="249"/>
      <c r="E21" s="250"/>
      <c r="F21" s="10">
        <v>138</v>
      </c>
      <c r="G21" s="5"/>
      <c r="H21" s="6">
        <v>180712.01</v>
      </c>
      <c r="I21" s="129">
        <f t="shared" si="0"/>
        <v>180712.01</v>
      </c>
      <c r="J21" s="5"/>
      <c r="K21" s="6">
        <v>577487.35</v>
      </c>
      <c r="L21" s="129">
        <f t="shared" si="1"/>
        <v>577487.35</v>
      </c>
    </row>
    <row r="22" spans="1:12" x14ac:dyDescent="0.2">
      <c r="A22" s="248" t="s">
        <v>245</v>
      </c>
      <c r="B22" s="249"/>
      <c r="C22" s="249"/>
      <c r="D22" s="249"/>
      <c r="E22" s="250"/>
      <c r="F22" s="10">
        <v>139</v>
      </c>
      <c r="G22" s="5"/>
      <c r="H22" s="6">
        <v>21551699.77</v>
      </c>
      <c r="I22" s="129">
        <f t="shared" si="0"/>
        <v>21551699.77</v>
      </c>
      <c r="J22" s="5"/>
      <c r="K22" s="6">
        <v>27616125.149999999</v>
      </c>
      <c r="L22" s="129">
        <f t="shared" si="1"/>
        <v>27616125.149999999</v>
      </c>
    </row>
    <row r="23" spans="1:12" ht="20.25" customHeight="1" x14ac:dyDescent="0.2">
      <c r="A23" s="248" t="s">
        <v>273</v>
      </c>
      <c r="B23" s="249"/>
      <c r="C23" s="249"/>
      <c r="D23" s="249"/>
      <c r="E23" s="250"/>
      <c r="F23" s="10">
        <v>140</v>
      </c>
      <c r="G23" s="5"/>
      <c r="H23" s="6">
        <v>11920079.92</v>
      </c>
      <c r="I23" s="129">
        <f t="shared" si="0"/>
        <v>11920079.92</v>
      </c>
      <c r="J23" s="5"/>
      <c r="K23" s="6">
        <v>16667810.390000001</v>
      </c>
      <c r="L23" s="129">
        <f t="shared" si="1"/>
        <v>16667810.390000001</v>
      </c>
    </row>
    <row r="24" spans="1:12" ht="19.5" customHeight="1" x14ac:dyDescent="0.2">
      <c r="A24" s="248" t="s">
        <v>100</v>
      </c>
      <c r="B24" s="249"/>
      <c r="C24" s="249"/>
      <c r="D24" s="249"/>
      <c r="E24" s="250"/>
      <c r="F24" s="10">
        <v>141</v>
      </c>
      <c r="G24" s="130">
        <f>SUM(G25:G27)</f>
        <v>0</v>
      </c>
      <c r="H24" s="131">
        <f>SUM(H25:H27)</f>
        <v>5479686.6399999997</v>
      </c>
      <c r="I24" s="129">
        <f t="shared" si="0"/>
        <v>5479686.6399999997</v>
      </c>
      <c r="J24" s="130">
        <f>SUM(J25:J27)</f>
        <v>0</v>
      </c>
      <c r="K24" s="131">
        <f>SUM(K25:K27)</f>
        <v>2702538.59</v>
      </c>
      <c r="L24" s="129">
        <f t="shared" si="1"/>
        <v>2702538.59</v>
      </c>
    </row>
    <row r="25" spans="1:12" x14ac:dyDescent="0.2">
      <c r="A25" s="248" t="s">
        <v>246</v>
      </c>
      <c r="B25" s="249"/>
      <c r="C25" s="249"/>
      <c r="D25" s="249"/>
      <c r="E25" s="250"/>
      <c r="F25" s="10">
        <v>142</v>
      </c>
      <c r="G25" s="5"/>
      <c r="H25" s="6"/>
      <c r="I25" s="129">
        <f t="shared" si="0"/>
        <v>0</v>
      </c>
      <c r="J25" s="5"/>
      <c r="K25" s="6"/>
      <c r="L25" s="129">
        <f t="shared" si="1"/>
        <v>0</v>
      </c>
    </row>
    <row r="26" spans="1:12" x14ac:dyDescent="0.2">
      <c r="A26" s="248" t="s">
        <v>247</v>
      </c>
      <c r="B26" s="249"/>
      <c r="C26" s="249"/>
      <c r="D26" s="249"/>
      <c r="E26" s="250"/>
      <c r="F26" s="10">
        <v>143</v>
      </c>
      <c r="G26" s="5"/>
      <c r="H26" s="6">
        <v>5479686.6399999997</v>
      </c>
      <c r="I26" s="129">
        <f t="shared" si="0"/>
        <v>5479686.6399999997</v>
      </c>
      <c r="J26" s="5"/>
      <c r="K26" s="6">
        <v>2702538.59</v>
      </c>
      <c r="L26" s="129">
        <f t="shared" si="1"/>
        <v>2702538.59</v>
      </c>
    </row>
    <row r="27" spans="1:12" x14ac:dyDescent="0.2">
      <c r="A27" s="248" t="s">
        <v>7</v>
      </c>
      <c r="B27" s="249"/>
      <c r="C27" s="249"/>
      <c r="D27" s="249"/>
      <c r="E27" s="250"/>
      <c r="F27" s="10">
        <v>144</v>
      </c>
      <c r="G27" s="5"/>
      <c r="H27" s="6"/>
      <c r="I27" s="129">
        <f t="shared" si="0"/>
        <v>0</v>
      </c>
      <c r="J27" s="5"/>
      <c r="K27" s="6"/>
      <c r="L27" s="129">
        <f t="shared" si="1"/>
        <v>0</v>
      </c>
    </row>
    <row r="28" spans="1:12" x14ac:dyDescent="0.2">
      <c r="A28" s="248" t="s">
        <v>8</v>
      </c>
      <c r="B28" s="249"/>
      <c r="C28" s="249"/>
      <c r="D28" s="249"/>
      <c r="E28" s="250"/>
      <c r="F28" s="10">
        <v>145</v>
      </c>
      <c r="G28" s="5"/>
      <c r="H28" s="6">
        <v>1080889.26</v>
      </c>
      <c r="I28" s="129">
        <f t="shared" si="0"/>
        <v>1080889.26</v>
      </c>
      <c r="J28" s="5"/>
      <c r="K28" s="6">
        <v>623223.17000000004</v>
      </c>
      <c r="L28" s="129">
        <f t="shared" si="1"/>
        <v>623223.17000000004</v>
      </c>
    </row>
    <row r="29" spans="1:12" x14ac:dyDescent="0.2">
      <c r="A29" s="248" t="s">
        <v>9</v>
      </c>
      <c r="B29" s="249"/>
      <c r="C29" s="249"/>
      <c r="D29" s="249"/>
      <c r="E29" s="250"/>
      <c r="F29" s="10">
        <v>146</v>
      </c>
      <c r="G29" s="5"/>
      <c r="H29" s="6">
        <v>8179354.1299999999</v>
      </c>
      <c r="I29" s="129">
        <f t="shared" si="0"/>
        <v>8179354.1299999999</v>
      </c>
      <c r="J29" s="5"/>
      <c r="K29" s="6">
        <v>6883406.9199999999</v>
      </c>
      <c r="L29" s="129">
        <f t="shared" si="1"/>
        <v>6883406.9199999999</v>
      </c>
    </row>
    <row r="30" spans="1:12" x14ac:dyDescent="0.2">
      <c r="A30" s="242" t="s">
        <v>10</v>
      </c>
      <c r="B30" s="249"/>
      <c r="C30" s="249"/>
      <c r="D30" s="249"/>
      <c r="E30" s="250"/>
      <c r="F30" s="10">
        <v>147</v>
      </c>
      <c r="G30" s="5"/>
      <c r="H30" s="6">
        <v>1524335.21</v>
      </c>
      <c r="I30" s="129">
        <f t="shared" si="0"/>
        <v>1524335.21</v>
      </c>
      <c r="J30" s="5"/>
      <c r="K30" s="6">
        <v>776638.42</v>
      </c>
      <c r="L30" s="129">
        <f t="shared" si="1"/>
        <v>776638.42</v>
      </c>
    </row>
    <row r="31" spans="1:12" ht="21.75" customHeight="1" x14ac:dyDescent="0.2">
      <c r="A31" s="242" t="s">
        <v>11</v>
      </c>
      <c r="B31" s="249"/>
      <c r="C31" s="249"/>
      <c r="D31" s="249"/>
      <c r="E31" s="250"/>
      <c r="F31" s="10">
        <v>148</v>
      </c>
      <c r="G31" s="5"/>
      <c r="H31" s="6">
        <v>20458421.879999999</v>
      </c>
      <c r="I31" s="129">
        <f t="shared" si="0"/>
        <v>20458421.879999999</v>
      </c>
      <c r="J31" s="5"/>
      <c r="K31" s="6">
        <v>8897182.4100000001</v>
      </c>
      <c r="L31" s="129">
        <f t="shared" si="1"/>
        <v>8897182.4100000001</v>
      </c>
    </row>
    <row r="32" spans="1:12" x14ac:dyDescent="0.2">
      <c r="A32" s="242" t="s">
        <v>12</v>
      </c>
      <c r="B32" s="249"/>
      <c r="C32" s="249"/>
      <c r="D32" s="249"/>
      <c r="E32" s="250"/>
      <c r="F32" s="10">
        <v>149</v>
      </c>
      <c r="G32" s="5"/>
      <c r="H32" s="6">
        <v>8668677.1099999994</v>
      </c>
      <c r="I32" s="129">
        <f t="shared" si="0"/>
        <v>8668677.1099999994</v>
      </c>
      <c r="J32" s="5"/>
      <c r="K32" s="6">
        <v>7238910.1600000001</v>
      </c>
      <c r="L32" s="129">
        <f t="shared" si="1"/>
        <v>7238910.1600000001</v>
      </c>
    </row>
    <row r="33" spans="1:12" s="173" customFormat="1" x14ac:dyDescent="0.2">
      <c r="A33" s="242" t="s">
        <v>101</v>
      </c>
      <c r="B33" s="249"/>
      <c r="C33" s="249"/>
      <c r="D33" s="249"/>
      <c r="E33" s="250"/>
      <c r="F33" s="10">
        <v>150</v>
      </c>
      <c r="G33" s="130">
        <f>G34+G38</f>
        <v>0</v>
      </c>
      <c r="H33" s="131">
        <f>H34+H38</f>
        <v>-207897044.69999999</v>
      </c>
      <c r="I33" s="129">
        <f t="shared" si="0"/>
        <v>-207897044.69999999</v>
      </c>
      <c r="J33" s="130">
        <f>J34+J38</f>
        <v>0</v>
      </c>
      <c r="K33" s="131">
        <f>K34+K38</f>
        <v>-268385057.55000001</v>
      </c>
      <c r="L33" s="129">
        <f t="shared" si="1"/>
        <v>-268385057.55000001</v>
      </c>
    </row>
    <row r="34" spans="1:12" x14ac:dyDescent="0.2">
      <c r="A34" s="248" t="s">
        <v>102</v>
      </c>
      <c r="B34" s="249"/>
      <c r="C34" s="249"/>
      <c r="D34" s="249"/>
      <c r="E34" s="250"/>
      <c r="F34" s="10">
        <v>151</v>
      </c>
      <c r="G34" s="130">
        <f>SUM(G35:G37)</f>
        <v>0</v>
      </c>
      <c r="H34" s="131">
        <f>SUM(H35:H37)</f>
        <v>-230478745.5</v>
      </c>
      <c r="I34" s="129">
        <f t="shared" si="0"/>
        <v>-230478745.5</v>
      </c>
      <c r="J34" s="130">
        <f>SUM(J35:J37)</f>
        <v>0</v>
      </c>
      <c r="K34" s="131">
        <f>SUM(K35:K37)</f>
        <v>-256587277.94</v>
      </c>
      <c r="L34" s="129">
        <f t="shared" si="1"/>
        <v>-256587277.94</v>
      </c>
    </row>
    <row r="35" spans="1:12" x14ac:dyDescent="0.2">
      <c r="A35" s="248" t="s">
        <v>13</v>
      </c>
      <c r="B35" s="249"/>
      <c r="C35" s="249"/>
      <c r="D35" s="249"/>
      <c r="E35" s="250"/>
      <c r="F35" s="10">
        <v>152</v>
      </c>
      <c r="G35" s="5"/>
      <c r="H35" s="6">
        <v>-239598779.53</v>
      </c>
      <c r="I35" s="129">
        <f t="shared" si="0"/>
        <v>-239598779.53</v>
      </c>
      <c r="J35" s="5"/>
      <c r="K35" s="6">
        <v>-259042807.37</v>
      </c>
      <c r="L35" s="129">
        <f t="shared" si="1"/>
        <v>-259042807.37</v>
      </c>
    </row>
    <row r="36" spans="1:12" x14ac:dyDescent="0.2">
      <c r="A36" s="248" t="s">
        <v>14</v>
      </c>
      <c r="B36" s="249"/>
      <c r="C36" s="249"/>
      <c r="D36" s="249"/>
      <c r="E36" s="250"/>
      <c r="F36" s="10">
        <v>153</v>
      </c>
      <c r="G36" s="5"/>
      <c r="H36" s="6"/>
      <c r="I36" s="129">
        <f t="shared" si="0"/>
        <v>0</v>
      </c>
      <c r="J36" s="5"/>
      <c r="K36" s="6"/>
      <c r="L36" s="129">
        <f t="shared" si="1"/>
        <v>0</v>
      </c>
    </row>
    <row r="37" spans="1:12" x14ac:dyDescent="0.2">
      <c r="A37" s="248" t="s">
        <v>15</v>
      </c>
      <c r="B37" s="249"/>
      <c r="C37" s="249"/>
      <c r="D37" s="249"/>
      <c r="E37" s="250"/>
      <c r="F37" s="10">
        <v>154</v>
      </c>
      <c r="G37" s="5"/>
      <c r="H37" s="6">
        <v>9120034.0299999993</v>
      </c>
      <c r="I37" s="129">
        <f t="shared" si="0"/>
        <v>9120034.0299999993</v>
      </c>
      <c r="J37" s="5"/>
      <c r="K37" s="6">
        <v>2455529.4300000002</v>
      </c>
      <c r="L37" s="129">
        <f t="shared" si="1"/>
        <v>2455529.4300000002</v>
      </c>
    </row>
    <row r="38" spans="1:12" x14ac:dyDescent="0.2">
      <c r="A38" s="248" t="s">
        <v>103</v>
      </c>
      <c r="B38" s="249"/>
      <c r="C38" s="249"/>
      <c r="D38" s="249"/>
      <c r="E38" s="250"/>
      <c r="F38" s="10">
        <v>155</v>
      </c>
      <c r="G38" s="130">
        <f>SUM(G39:G41)</f>
        <v>0</v>
      </c>
      <c r="H38" s="131">
        <f>SUM(H39:H41)</f>
        <v>22581700.800000001</v>
      </c>
      <c r="I38" s="129">
        <f t="shared" si="0"/>
        <v>22581700.800000001</v>
      </c>
      <c r="J38" s="130">
        <f>SUM(J39:J41)</f>
        <v>0</v>
      </c>
      <c r="K38" s="131">
        <f>SUM(K39:K41)</f>
        <v>-11797779.609999999</v>
      </c>
      <c r="L38" s="129">
        <f t="shared" si="1"/>
        <v>-11797779.609999999</v>
      </c>
    </row>
    <row r="39" spans="1:12" x14ac:dyDescent="0.2">
      <c r="A39" s="248" t="s">
        <v>16</v>
      </c>
      <c r="B39" s="249"/>
      <c r="C39" s="249"/>
      <c r="D39" s="249"/>
      <c r="E39" s="250"/>
      <c r="F39" s="10">
        <v>156</v>
      </c>
      <c r="G39" s="5"/>
      <c r="H39" s="6">
        <v>15137751.890000001</v>
      </c>
      <c r="I39" s="129">
        <f t="shared" ref="I39:I70" si="2">G39+H39</f>
        <v>15137751.890000001</v>
      </c>
      <c r="J39" s="5"/>
      <c r="K39" s="6">
        <v>-9574798.7899999991</v>
      </c>
      <c r="L39" s="129">
        <f t="shared" ref="L39:L70" si="3">J39+K39</f>
        <v>-9574798.7899999991</v>
      </c>
    </row>
    <row r="40" spans="1:12" x14ac:dyDescent="0.2">
      <c r="A40" s="248" t="s">
        <v>17</v>
      </c>
      <c r="B40" s="249"/>
      <c r="C40" s="249"/>
      <c r="D40" s="249"/>
      <c r="E40" s="250"/>
      <c r="F40" s="10">
        <v>157</v>
      </c>
      <c r="G40" s="5"/>
      <c r="H40" s="6"/>
      <c r="I40" s="129">
        <f t="shared" si="2"/>
        <v>0</v>
      </c>
      <c r="J40" s="5"/>
      <c r="K40" s="6"/>
      <c r="L40" s="129">
        <f t="shared" si="3"/>
        <v>0</v>
      </c>
    </row>
    <row r="41" spans="1:12" x14ac:dyDescent="0.2">
      <c r="A41" s="248" t="s">
        <v>18</v>
      </c>
      <c r="B41" s="249"/>
      <c r="C41" s="249"/>
      <c r="D41" s="249"/>
      <c r="E41" s="250"/>
      <c r="F41" s="10">
        <v>158</v>
      </c>
      <c r="G41" s="5"/>
      <c r="H41" s="6">
        <v>7443948.9100000001</v>
      </c>
      <c r="I41" s="129">
        <f t="shared" si="2"/>
        <v>7443948.9100000001</v>
      </c>
      <c r="J41" s="5"/>
      <c r="K41" s="6">
        <v>-2222980.8199999998</v>
      </c>
      <c r="L41" s="129">
        <f t="shared" si="3"/>
        <v>-2222980.8199999998</v>
      </c>
    </row>
    <row r="42" spans="1:12" ht="22.5" customHeight="1" x14ac:dyDescent="0.2">
      <c r="A42" s="242" t="s">
        <v>104</v>
      </c>
      <c r="B42" s="249"/>
      <c r="C42" s="249"/>
      <c r="D42" s="249"/>
      <c r="E42" s="250"/>
      <c r="F42" s="10">
        <v>159</v>
      </c>
      <c r="G42" s="130">
        <f>G43+G46</f>
        <v>0</v>
      </c>
      <c r="H42" s="131">
        <f>H43+H46</f>
        <v>37343.050000000003</v>
      </c>
      <c r="I42" s="129">
        <f t="shared" si="2"/>
        <v>37343.050000000003</v>
      </c>
      <c r="J42" s="130">
        <f>J43+J46</f>
        <v>0</v>
      </c>
      <c r="K42" s="131">
        <f>K43+K46</f>
        <v>0</v>
      </c>
      <c r="L42" s="129">
        <f t="shared" si="3"/>
        <v>0</v>
      </c>
    </row>
    <row r="43" spans="1:12" ht="21" customHeight="1" x14ac:dyDescent="0.2">
      <c r="A43" s="248" t="s">
        <v>105</v>
      </c>
      <c r="B43" s="249"/>
      <c r="C43" s="249"/>
      <c r="D43" s="249"/>
      <c r="E43" s="250"/>
      <c r="F43" s="10">
        <v>160</v>
      </c>
      <c r="G43" s="130">
        <f>SUM(G44:G45)</f>
        <v>0</v>
      </c>
      <c r="H43" s="131">
        <f>SUM(H44:H45)</f>
        <v>0</v>
      </c>
      <c r="I43" s="129">
        <f t="shared" si="2"/>
        <v>0</v>
      </c>
      <c r="J43" s="130">
        <f>SUM(J44:J45)</f>
        <v>0</v>
      </c>
      <c r="K43" s="131">
        <f>SUM(K44:K45)</f>
        <v>0</v>
      </c>
      <c r="L43" s="129">
        <f t="shared" si="3"/>
        <v>0</v>
      </c>
    </row>
    <row r="44" spans="1:12" x14ac:dyDescent="0.2">
      <c r="A44" s="248" t="s">
        <v>19</v>
      </c>
      <c r="B44" s="249"/>
      <c r="C44" s="249"/>
      <c r="D44" s="249"/>
      <c r="E44" s="250"/>
      <c r="F44" s="10">
        <v>161</v>
      </c>
      <c r="G44" s="5"/>
      <c r="H44" s="6"/>
      <c r="I44" s="129">
        <f t="shared" si="2"/>
        <v>0</v>
      </c>
      <c r="J44" s="5"/>
      <c r="K44" s="6"/>
      <c r="L44" s="129">
        <f t="shared" si="3"/>
        <v>0</v>
      </c>
    </row>
    <row r="45" spans="1:12" x14ac:dyDescent="0.2">
      <c r="A45" s="248" t="s">
        <v>20</v>
      </c>
      <c r="B45" s="249"/>
      <c r="C45" s="249"/>
      <c r="D45" s="249"/>
      <c r="E45" s="250"/>
      <c r="F45" s="10">
        <v>162</v>
      </c>
      <c r="G45" s="5"/>
      <c r="H45" s="6"/>
      <c r="I45" s="129">
        <f t="shared" si="2"/>
        <v>0</v>
      </c>
      <c r="J45" s="5"/>
      <c r="K45" s="6"/>
      <c r="L45" s="129">
        <f t="shared" si="3"/>
        <v>0</v>
      </c>
    </row>
    <row r="46" spans="1:12" ht="21.75" customHeight="1" x14ac:dyDescent="0.2">
      <c r="A46" s="248" t="s">
        <v>106</v>
      </c>
      <c r="B46" s="249"/>
      <c r="C46" s="249"/>
      <c r="D46" s="249"/>
      <c r="E46" s="250"/>
      <c r="F46" s="10">
        <v>163</v>
      </c>
      <c r="G46" s="130">
        <f>SUM(G47:G49)</f>
        <v>0</v>
      </c>
      <c r="H46" s="131">
        <f>SUM(H47:H49)</f>
        <v>37343.050000000003</v>
      </c>
      <c r="I46" s="129">
        <f t="shared" si="2"/>
        <v>37343.050000000003</v>
      </c>
      <c r="J46" s="130">
        <f>SUM(J47:J49)</f>
        <v>0</v>
      </c>
      <c r="K46" s="131">
        <f>SUM(K47:K49)</f>
        <v>0</v>
      </c>
      <c r="L46" s="129">
        <f t="shared" si="3"/>
        <v>0</v>
      </c>
    </row>
    <row r="47" spans="1:12" x14ac:dyDescent="0.2">
      <c r="A47" s="248" t="s">
        <v>21</v>
      </c>
      <c r="B47" s="249"/>
      <c r="C47" s="249"/>
      <c r="D47" s="249"/>
      <c r="E47" s="250"/>
      <c r="F47" s="10">
        <v>164</v>
      </c>
      <c r="G47" s="5"/>
      <c r="H47" s="6">
        <v>37343.050000000003</v>
      </c>
      <c r="I47" s="129">
        <f t="shared" si="2"/>
        <v>37343.050000000003</v>
      </c>
      <c r="J47" s="5"/>
      <c r="K47" s="6"/>
      <c r="L47" s="129">
        <f t="shared" si="3"/>
        <v>0</v>
      </c>
    </row>
    <row r="48" spans="1:12" x14ac:dyDescent="0.2">
      <c r="A48" s="248" t="s">
        <v>22</v>
      </c>
      <c r="B48" s="249"/>
      <c r="C48" s="249"/>
      <c r="D48" s="249"/>
      <c r="E48" s="250"/>
      <c r="F48" s="10">
        <v>165</v>
      </c>
      <c r="G48" s="5"/>
      <c r="H48" s="6"/>
      <c r="I48" s="129">
        <f t="shared" si="2"/>
        <v>0</v>
      </c>
      <c r="J48" s="5"/>
      <c r="K48" s="6"/>
      <c r="L48" s="129">
        <f t="shared" si="3"/>
        <v>0</v>
      </c>
    </row>
    <row r="49" spans="1:12" x14ac:dyDescent="0.2">
      <c r="A49" s="248" t="s">
        <v>23</v>
      </c>
      <c r="B49" s="249"/>
      <c r="C49" s="249"/>
      <c r="D49" s="249"/>
      <c r="E49" s="250"/>
      <c r="F49" s="10">
        <v>166</v>
      </c>
      <c r="G49" s="5"/>
      <c r="H49" s="6"/>
      <c r="I49" s="129">
        <f t="shared" si="2"/>
        <v>0</v>
      </c>
      <c r="J49" s="5"/>
      <c r="K49" s="6"/>
      <c r="L49" s="129">
        <f t="shared" si="3"/>
        <v>0</v>
      </c>
    </row>
    <row r="50" spans="1:12" ht="21" customHeight="1" x14ac:dyDescent="0.2">
      <c r="A50" s="242" t="s">
        <v>209</v>
      </c>
      <c r="B50" s="249"/>
      <c r="C50" s="249"/>
      <c r="D50" s="249"/>
      <c r="E50" s="250"/>
      <c r="F50" s="10">
        <v>167</v>
      </c>
      <c r="G50" s="130">
        <f>SUM(G51:G53)</f>
        <v>0</v>
      </c>
      <c r="H50" s="131">
        <f>SUM(H51:H53)</f>
        <v>0</v>
      </c>
      <c r="I50" s="129">
        <f t="shared" si="2"/>
        <v>0</v>
      </c>
      <c r="J50" s="130">
        <f>SUM(J51:J53)</f>
        <v>0</v>
      </c>
      <c r="K50" s="131">
        <f>SUM(K51:K53)</f>
        <v>0</v>
      </c>
      <c r="L50" s="129">
        <f t="shared" si="3"/>
        <v>0</v>
      </c>
    </row>
    <row r="51" spans="1:12" x14ac:dyDescent="0.2">
      <c r="A51" s="248" t="s">
        <v>24</v>
      </c>
      <c r="B51" s="249"/>
      <c r="C51" s="249"/>
      <c r="D51" s="249"/>
      <c r="E51" s="250"/>
      <c r="F51" s="10">
        <v>168</v>
      </c>
      <c r="G51" s="5"/>
      <c r="H51" s="6"/>
      <c r="I51" s="129">
        <f t="shared" si="2"/>
        <v>0</v>
      </c>
      <c r="J51" s="5"/>
      <c r="K51" s="6"/>
      <c r="L51" s="129">
        <f t="shared" si="3"/>
        <v>0</v>
      </c>
    </row>
    <row r="52" spans="1:12" x14ac:dyDescent="0.2">
      <c r="A52" s="248" t="s">
        <v>25</v>
      </c>
      <c r="B52" s="249"/>
      <c r="C52" s="249"/>
      <c r="D52" s="249"/>
      <c r="E52" s="250"/>
      <c r="F52" s="10">
        <v>169</v>
      </c>
      <c r="G52" s="5"/>
      <c r="H52" s="6"/>
      <c r="I52" s="129">
        <f t="shared" si="2"/>
        <v>0</v>
      </c>
      <c r="J52" s="5"/>
      <c r="K52" s="6"/>
      <c r="L52" s="129">
        <f t="shared" si="3"/>
        <v>0</v>
      </c>
    </row>
    <row r="53" spans="1:12" x14ac:dyDescent="0.2">
      <c r="A53" s="248" t="s">
        <v>26</v>
      </c>
      <c r="B53" s="249"/>
      <c r="C53" s="249"/>
      <c r="D53" s="249"/>
      <c r="E53" s="250"/>
      <c r="F53" s="10">
        <v>170</v>
      </c>
      <c r="G53" s="5"/>
      <c r="H53" s="6"/>
      <c r="I53" s="129">
        <f t="shared" si="2"/>
        <v>0</v>
      </c>
      <c r="J53" s="5"/>
      <c r="K53" s="6"/>
      <c r="L53" s="129">
        <f t="shared" si="3"/>
        <v>0</v>
      </c>
    </row>
    <row r="54" spans="1:12" ht="21" customHeight="1" x14ac:dyDescent="0.2">
      <c r="A54" s="242" t="s">
        <v>107</v>
      </c>
      <c r="B54" s="249"/>
      <c r="C54" s="249"/>
      <c r="D54" s="249"/>
      <c r="E54" s="250"/>
      <c r="F54" s="10">
        <v>171</v>
      </c>
      <c r="G54" s="130">
        <f>SUM(G55:G56)</f>
        <v>0</v>
      </c>
      <c r="H54" s="131">
        <f>SUM(H55:H56)</f>
        <v>172028.71</v>
      </c>
      <c r="I54" s="129">
        <f t="shared" si="2"/>
        <v>172028.71</v>
      </c>
      <c r="J54" s="130">
        <f>SUM(J55:J56)</f>
        <v>0</v>
      </c>
      <c r="K54" s="131">
        <f>SUM(K55:K56)</f>
        <v>9445.73</v>
      </c>
      <c r="L54" s="129">
        <f t="shared" si="3"/>
        <v>9445.73</v>
      </c>
    </row>
    <row r="55" spans="1:12" x14ac:dyDescent="0.2">
      <c r="A55" s="248" t="s">
        <v>27</v>
      </c>
      <c r="B55" s="249"/>
      <c r="C55" s="249"/>
      <c r="D55" s="249"/>
      <c r="E55" s="250"/>
      <c r="F55" s="10">
        <v>172</v>
      </c>
      <c r="G55" s="5"/>
      <c r="H55" s="6">
        <v>172028.71</v>
      </c>
      <c r="I55" s="129">
        <f t="shared" si="2"/>
        <v>172028.71</v>
      </c>
      <c r="J55" s="5"/>
      <c r="K55" s="6">
        <v>9445.73</v>
      </c>
      <c r="L55" s="129">
        <f t="shared" si="3"/>
        <v>9445.73</v>
      </c>
    </row>
    <row r="56" spans="1:12" x14ac:dyDescent="0.2">
      <c r="A56" s="248" t="s">
        <v>28</v>
      </c>
      <c r="B56" s="249"/>
      <c r="C56" s="249"/>
      <c r="D56" s="249"/>
      <c r="E56" s="250"/>
      <c r="F56" s="10">
        <v>173</v>
      </c>
      <c r="G56" s="5"/>
      <c r="H56" s="6"/>
      <c r="I56" s="129">
        <f t="shared" si="2"/>
        <v>0</v>
      </c>
      <c r="J56" s="5"/>
      <c r="K56" s="6"/>
      <c r="L56" s="129">
        <f t="shared" si="3"/>
        <v>0</v>
      </c>
    </row>
    <row r="57" spans="1:12" ht="21" customHeight="1" x14ac:dyDescent="0.2">
      <c r="A57" s="242" t="s">
        <v>108</v>
      </c>
      <c r="B57" s="249"/>
      <c r="C57" s="249"/>
      <c r="D57" s="249"/>
      <c r="E57" s="250"/>
      <c r="F57" s="10">
        <v>174</v>
      </c>
      <c r="G57" s="130">
        <f>G58+G62</f>
        <v>0</v>
      </c>
      <c r="H57" s="131">
        <f>H58+H62</f>
        <v>-297233418.64999998</v>
      </c>
      <c r="I57" s="129">
        <f t="shared" si="2"/>
        <v>-297233418.64999998</v>
      </c>
      <c r="J57" s="130">
        <f>J58+J62</f>
        <v>0</v>
      </c>
      <c r="K57" s="131">
        <f>K58+K62</f>
        <v>-289801253.98000002</v>
      </c>
      <c r="L57" s="129">
        <f t="shared" si="3"/>
        <v>-289801253.98000002</v>
      </c>
    </row>
    <row r="58" spans="1:12" x14ac:dyDescent="0.2">
      <c r="A58" s="248" t="s">
        <v>109</v>
      </c>
      <c r="B58" s="249"/>
      <c r="C58" s="249"/>
      <c r="D58" s="249"/>
      <c r="E58" s="250"/>
      <c r="F58" s="10">
        <v>175</v>
      </c>
      <c r="G58" s="130">
        <f>SUM(G59:G61)</f>
        <v>0</v>
      </c>
      <c r="H58" s="131">
        <f>SUM(H59:H61)</f>
        <v>-209182414.75999999</v>
      </c>
      <c r="I58" s="129">
        <f t="shared" si="2"/>
        <v>-209182414.75999999</v>
      </c>
      <c r="J58" s="130">
        <f>SUM(J59:J61)</f>
        <v>0</v>
      </c>
      <c r="K58" s="131">
        <f>SUM(K59:K61)</f>
        <v>-209352246.33000001</v>
      </c>
      <c r="L58" s="129">
        <f t="shared" si="3"/>
        <v>-209352246.33000001</v>
      </c>
    </row>
    <row r="59" spans="1:12" x14ac:dyDescent="0.2">
      <c r="A59" s="248" t="s">
        <v>29</v>
      </c>
      <c r="B59" s="249"/>
      <c r="C59" s="249"/>
      <c r="D59" s="249"/>
      <c r="E59" s="250"/>
      <c r="F59" s="10">
        <v>176</v>
      </c>
      <c r="G59" s="5"/>
      <c r="H59" s="6">
        <v>-16520210.560000001</v>
      </c>
      <c r="I59" s="129">
        <f t="shared" si="2"/>
        <v>-16520210.560000001</v>
      </c>
      <c r="J59" s="5"/>
      <c r="K59" s="6">
        <v>-20899853.969999999</v>
      </c>
      <c r="L59" s="129">
        <f t="shared" si="3"/>
        <v>-20899853.969999999</v>
      </c>
    </row>
    <row r="60" spans="1:12" x14ac:dyDescent="0.2">
      <c r="A60" s="248" t="s">
        <v>30</v>
      </c>
      <c r="B60" s="249"/>
      <c r="C60" s="249"/>
      <c r="D60" s="249"/>
      <c r="E60" s="250"/>
      <c r="F60" s="10">
        <v>177</v>
      </c>
      <c r="G60" s="5"/>
      <c r="H60" s="6">
        <v>-192662204.19999999</v>
      </c>
      <c r="I60" s="129">
        <f t="shared" si="2"/>
        <v>-192662204.19999999</v>
      </c>
      <c r="J60" s="5"/>
      <c r="K60" s="6">
        <v>-188452392.36000001</v>
      </c>
      <c r="L60" s="129">
        <f t="shared" si="3"/>
        <v>-188452392.36000001</v>
      </c>
    </row>
    <row r="61" spans="1:12" x14ac:dyDescent="0.2">
      <c r="A61" s="248" t="s">
        <v>31</v>
      </c>
      <c r="B61" s="249"/>
      <c r="C61" s="249"/>
      <c r="D61" s="249"/>
      <c r="E61" s="250"/>
      <c r="F61" s="10">
        <v>178</v>
      </c>
      <c r="G61" s="5"/>
      <c r="H61" s="6"/>
      <c r="I61" s="129">
        <f t="shared" si="2"/>
        <v>0</v>
      </c>
      <c r="J61" s="5"/>
      <c r="K61" s="6"/>
      <c r="L61" s="129">
        <f t="shared" si="3"/>
        <v>0</v>
      </c>
    </row>
    <row r="62" spans="1:12" ht="24" customHeight="1" x14ac:dyDescent="0.2">
      <c r="A62" s="248" t="s">
        <v>110</v>
      </c>
      <c r="B62" s="249"/>
      <c r="C62" s="249"/>
      <c r="D62" s="249"/>
      <c r="E62" s="250"/>
      <c r="F62" s="10">
        <v>179</v>
      </c>
      <c r="G62" s="130">
        <f>SUM(G63:G65)</f>
        <v>0</v>
      </c>
      <c r="H62" s="131">
        <f>SUM(H63:H65)</f>
        <v>-88051003.890000001</v>
      </c>
      <c r="I62" s="129">
        <f t="shared" si="2"/>
        <v>-88051003.890000001</v>
      </c>
      <c r="J62" s="130">
        <f>SUM(J63:J65)</f>
        <v>0</v>
      </c>
      <c r="K62" s="131">
        <f>SUM(K63:K65)</f>
        <v>-80449007.650000006</v>
      </c>
      <c r="L62" s="129">
        <f t="shared" si="3"/>
        <v>-80449007.650000006</v>
      </c>
    </row>
    <row r="63" spans="1:12" x14ac:dyDescent="0.2">
      <c r="A63" s="248" t="s">
        <v>32</v>
      </c>
      <c r="B63" s="249"/>
      <c r="C63" s="249"/>
      <c r="D63" s="249"/>
      <c r="E63" s="250"/>
      <c r="F63" s="10">
        <v>180</v>
      </c>
      <c r="G63" s="5"/>
      <c r="H63" s="6">
        <v>-10604187.84</v>
      </c>
      <c r="I63" s="129">
        <f t="shared" si="2"/>
        <v>-10604187.84</v>
      </c>
      <c r="J63" s="5"/>
      <c r="K63" s="6">
        <v>-10108512.060000001</v>
      </c>
      <c r="L63" s="129">
        <f t="shared" si="3"/>
        <v>-10108512.060000001</v>
      </c>
    </row>
    <row r="64" spans="1:12" x14ac:dyDescent="0.2">
      <c r="A64" s="248" t="s">
        <v>47</v>
      </c>
      <c r="B64" s="249"/>
      <c r="C64" s="249"/>
      <c r="D64" s="249"/>
      <c r="E64" s="250"/>
      <c r="F64" s="10">
        <v>181</v>
      </c>
      <c r="G64" s="5"/>
      <c r="H64" s="6">
        <v>-31243937.829999998</v>
      </c>
      <c r="I64" s="129">
        <f t="shared" si="2"/>
        <v>-31243937.829999998</v>
      </c>
      <c r="J64" s="5"/>
      <c r="K64" s="6">
        <v>-31638713.34</v>
      </c>
      <c r="L64" s="129">
        <f t="shared" si="3"/>
        <v>-31638713.34</v>
      </c>
    </row>
    <row r="65" spans="1:12" x14ac:dyDescent="0.2">
      <c r="A65" s="248" t="s">
        <v>48</v>
      </c>
      <c r="B65" s="249"/>
      <c r="C65" s="249"/>
      <c r="D65" s="249"/>
      <c r="E65" s="250"/>
      <c r="F65" s="10">
        <v>182</v>
      </c>
      <c r="G65" s="5"/>
      <c r="H65" s="6">
        <v>-46202878.219999999</v>
      </c>
      <c r="I65" s="129">
        <f t="shared" si="2"/>
        <v>-46202878.219999999</v>
      </c>
      <c r="J65" s="5"/>
      <c r="K65" s="6">
        <v>-38701782.25</v>
      </c>
      <c r="L65" s="129">
        <f t="shared" si="3"/>
        <v>-38701782.25</v>
      </c>
    </row>
    <row r="66" spans="1:12" x14ac:dyDescent="0.2">
      <c r="A66" s="242" t="s">
        <v>111</v>
      </c>
      <c r="B66" s="249"/>
      <c r="C66" s="249"/>
      <c r="D66" s="249"/>
      <c r="E66" s="250"/>
      <c r="F66" s="10">
        <v>183</v>
      </c>
      <c r="G66" s="130">
        <f>SUM(G67:G73)</f>
        <v>0</v>
      </c>
      <c r="H66" s="131">
        <f>SUM(H67:H73)</f>
        <v>-58358232.080000006</v>
      </c>
      <c r="I66" s="129">
        <f t="shared" si="2"/>
        <v>-58358232.080000006</v>
      </c>
      <c r="J66" s="130">
        <f>SUM(J67:J73)</f>
        <v>0</v>
      </c>
      <c r="K66" s="131">
        <f>SUM(K67:K73)</f>
        <v>-37672053.57</v>
      </c>
      <c r="L66" s="129">
        <f t="shared" si="3"/>
        <v>-37672053.57</v>
      </c>
    </row>
    <row r="67" spans="1:12" ht="21" customHeight="1" x14ac:dyDescent="0.2">
      <c r="A67" s="248" t="s">
        <v>220</v>
      </c>
      <c r="B67" s="249"/>
      <c r="C67" s="249"/>
      <c r="D67" s="249"/>
      <c r="E67" s="250"/>
      <c r="F67" s="10">
        <v>184</v>
      </c>
      <c r="G67" s="5"/>
      <c r="H67" s="6">
        <v>-389822.97</v>
      </c>
      <c r="I67" s="129">
        <f t="shared" si="2"/>
        <v>-389822.97</v>
      </c>
      <c r="J67" s="5"/>
      <c r="K67" s="6">
        <v>-1625504.32</v>
      </c>
      <c r="L67" s="129">
        <f t="shared" si="3"/>
        <v>-1625504.32</v>
      </c>
    </row>
    <row r="68" spans="1:12" x14ac:dyDescent="0.2">
      <c r="A68" s="248" t="s">
        <v>49</v>
      </c>
      <c r="B68" s="249"/>
      <c r="C68" s="249"/>
      <c r="D68" s="249"/>
      <c r="E68" s="250"/>
      <c r="F68" s="10">
        <v>185</v>
      </c>
      <c r="G68" s="5"/>
      <c r="H68" s="6">
        <v>-6031744.5599999996</v>
      </c>
      <c r="I68" s="129">
        <f t="shared" si="2"/>
        <v>-6031744.5599999996</v>
      </c>
      <c r="J68" s="5"/>
      <c r="K68" s="6">
        <v>-2332020.0100000002</v>
      </c>
      <c r="L68" s="129">
        <f t="shared" si="3"/>
        <v>-2332020.0100000002</v>
      </c>
    </row>
    <row r="69" spans="1:12" x14ac:dyDescent="0.2">
      <c r="A69" s="248" t="s">
        <v>205</v>
      </c>
      <c r="B69" s="249"/>
      <c r="C69" s="249"/>
      <c r="D69" s="249"/>
      <c r="E69" s="250"/>
      <c r="F69" s="10">
        <v>186</v>
      </c>
      <c r="G69" s="5"/>
      <c r="H69" s="6">
        <v>0</v>
      </c>
      <c r="I69" s="129">
        <f t="shared" si="2"/>
        <v>0</v>
      </c>
      <c r="J69" s="5"/>
      <c r="K69" s="6">
        <v>-2815650.13</v>
      </c>
      <c r="L69" s="129">
        <f t="shared" si="3"/>
        <v>-2815650.13</v>
      </c>
    </row>
    <row r="70" spans="1:12" ht="23.25" customHeight="1" x14ac:dyDescent="0.2">
      <c r="A70" s="248" t="s">
        <v>253</v>
      </c>
      <c r="B70" s="249"/>
      <c r="C70" s="249"/>
      <c r="D70" s="249"/>
      <c r="E70" s="250"/>
      <c r="F70" s="10">
        <v>187</v>
      </c>
      <c r="G70" s="5"/>
      <c r="H70" s="6">
        <v>-1235531.97</v>
      </c>
      <c r="I70" s="129">
        <f t="shared" si="2"/>
        <v>-1235531.97</v>
      </c>
      <c r="J70" s="5"/>
      <c r="K70" s="6">
        <v>-421059.54</v>
      </c>
      <c r="L70" s="129">
        <f t="shared" si="3"/>
        <v>-421059.54</v>
      </c>
    </row>
    <row r="71" spans="1:12" ht="19.5" customHeight="1" x14ac:dyDescent="0.2">
      <c r="A71" s="248" t="s">
        <v>254</v>
      </c>
      <c r="B71" s="249"/>
      <c r="C71" s="249"/>
      <c r="D71" s="249"/>
      <c r="E71" s="250"/>
      <c r="F71" s="10">
        <v>188</v>
      </c>
      <c r="G71" s="5"/>
      <c r="H71" s="6">
        <v>-35370017.780000001</v>
      </c>
      <c r="I71" s="129">
        <f t="shared" ref="I71:I99" si="4">G71+H71</f>
        <v>-35370017.780000001</v>
      </c>
      <c r="J71" s="5"/>
      <c r="K71" s="6">
        <v>-6582148.3899999997</v>
      </c>
      <c r="L71" s="129">
        <f t="shared" ref="L71:L99" si="5">J71+K71</f>
        <v>-6582148.3899999997</v>
      </c>
    </row>
    <row r="72" spans="1:12" x14ac:dyDescent="0.2">
      <c r="A72" s="248" t="s">
        <v>256</v>
      </c>
      <c r="B72" s="249"/>
      <c r="C72" s="249"/>
      <c r="D72" s="249"/>
      <c r="E72" s="250"/>
      <c r="F72" s="10">
        <v>189</v>
      </c>
      <c r="G72" s="5"/>
      <c r="H72" s="6">
        <v>-1047086.63</v>
      </c>
      <c r="I72" s="129">
        <f t="shared" si="4"/>
        <v>-1047086.63</v>
      </c>
      <c r="J72" s="5"/>
      <c r="K72" s="6">
        <v>-1449786.28</v>
      </c>
      <c r="L72" s="129">
        <f t="shared" si="5"/>
        <v>-1449786.28</v>
      </c>
    </row>
    <row r="73" spans="1:12" x14ac:dyDescent="0.2">
      <c r="A73" s="248" t="s">
        <v>255</v>
      </c>
      <c r="B73" s="249"/>
      <c r="C73" s="249"/>
      <c r="D73" s="249"/>
      <c r="E73" s="250"/>
      <c r="F73" s="10">
        <v>190</v>
      </c>
      <c r="G73" s="5"/>
      <c r="H73" s="6">
        <v>-14284028.17</v>
      </c>
      <c r="I73" s="129">
        <f t="shared" si="4"/>
        <v>-14284028.17</v>
      </c>
      <c r="J73" s="5"/>
      <c r="K73" s="6">
        <v>-22445884.899999999</v>
      </c>
      <c r="L73" s="129">
        <f t="shared" si="5"/>
        <v>-22445884.899999999</v>
      </c>
    </row>
    <row r="74" spans="1:12" ht="24.75" customHeight="1" x14ac:dyDescent="0.2">
      <c r="A74" s="242" t="s">
        <v>112</v>
      </c>
      <c r="B74" s="249"/>
      <c r="C74" s="249"/>
      <c r="D74" s="249"/>
      <c r="E74" s="250"/>
      <c r="F74" s="10">
        <v>191</v>
      </c>
      <c r="G74" s="130">
        <f>SUM(G75:G76)</f>
        <v>0</v>
      </c>
      <c r="H74" s="131">
        <f>SUM(H75:H76)</f>
        <v>-22729338.559999999</v>
      </c>
      <c r="I74" s="129">
        <f t="shared" si="4"/>
        <v>-22729338.559999999</v>
      </c>
      <c r="J74" s="130">
        <f>SUM(J75:J76)</f>
        <v>0</v>
      </c>
      <c r="K74" s="131">
        <f>SUM(K75:K76)</f>
        <v>-20552441.010000002</v>
      </c>
      <c r="L74" s="129">
        <f t="shared" si="5"/>
        <v>-20552441.010000002</v>
      </c>
    </row>
    <row r="75" spans="1:12" x14ac:dyDescent="0.2">
      <c r="A75" s="248" t="s">
        <v>50</v>
      </c>
      <c r="B75" s="249"/>
      <c r="C75" s="249"/>
      <c r="D75" s="249"/>
      <c r="E75" s="250"/>
      <c r="F75" s="10">
        <v>192</v>
      </c>
      <c r="G75" s="5"/>
      <c r="H75" s="6">
        <v>-2527698.48</v>
      </c>
      <c r="I75" s="129">
        <f t="shared" si="4"/>
        <v>-2527698.48</v>
      </c>
      <c r="J75" s="5"/>
      <c r="K75" s="6">
        <v>-522068.37</v>
      </c>
      <c r="L75" s="129">
        <f t="shared" si="5"/>
        <v>-522068.37</v>
      </c>
    </row>
    <row r="76" spans="1:12" x14ac:dyDescent="0.2">
      <c r="A76" s="248" t="s">
        <v>51</v>
      </c>
      <c r="B76" s="249"/>
      <c r="C76" s="249"/>
      <c r="D76" s="249"/>
      <c r="E76" s="250"/>
      <c r="F76" s="10">
        <v>193</v>
      </c>
      <c r="G76" s="5"/>
      <c r="H76" s="6">
        <v>-20201640.079999998</v>
      </c>
      <c r="I76" s="129">
        <f t="shared" si="4"/>
        <v>-20201640.079999998</v>
      </c>
      <c r="J76" s="5"/>
      <c r="K76" s="6">
        <v>-20030372.640000001</v>
      </c>
      <c r="L76" s="129">
        <f t="shared" si="5"/>
        <v>-20030372.640000001</v>
      </c>
    </row>
    <row r="77" spans="1:12" x14ac:dyDescent="0.2">
      <c r="A77" s="242" t="s">
        <v>59</v>
      </c>
      <c r="B77" s="249"/>
      <c r="C77" s="249"/>
      <c r="D77" s="249"/>
      <c r="E77" s="250"/>
      <c r="F77" s="10">
        <v>194</v>
      </c>
      <c r="G77" s="5"/>
      <c r="H77" s="6">
        <v>-1312511.8899999999</v>
      </c>
      <c r="I77" s="129">
        <f t="shared" si="4"/>
        <v>-1312511.8899999999</v>
      </c>
      <c r="J77" s="5"/>
      <c r="K77" s="6">
        <v>-5934882</v>
      </c>
      <c r="L77" s="129">
        <f t="shared" si="5"/>
        <v>-5934882</v>
      </c>
    </row>
    <row r="78" spans="1:12" ht="48" customHeight="1" x14ac:dyDescent="0.2">
      <c r="A78" s="242" t="s">
        <v>364</v>
      </c>
      <c r="B78" s="249"/>
      <c r="C78" s="249"/>
      <c r="D78" s="249"/>
      <c r="E78" s="250"/>
      <c r="F78" s="10">
        <v>195</v>
      </c>
      <c r="G78" s="130">
        <f>G7+G16+G30+G31+G32+G33+G42+G50+G54+G57+G66+G74+G77</f>
        <v>0</v>
      </c>
      <c r="H78" s="131">
        <f>H7+H16+H30+H31+H32+H33+H42+H50+H54+H57+H66+H74+H77</f>
        <v>59454121.730000153</v>
      </c>
      <c r="I78" s="129">
        <f t="shared" si="4"/>
        <v>59454121.730000153</v>
      </c>
      <c r="J78" s="130">
        <f>J7+J16+J30+J31+J32+J33+J42+J50+J54+J57+J66+J74+J77</f>
        <v>0</v>
      </c>
      <c r="K78" s="131">
        <f>K7+K16+K30+K31+K32+K33+K42+K50+K54+K57+K66+K74+K77</f>
        <v>75338563.079999909</v>
      </c>
      <c r="L78" s="129">
        <f t="shared" si="5"/>
        <v>75338563.079999909</v>
      </c>
    </row>
    <row r="79" spans="1:12" x14ac:dyDescent="0.2">
      <c r="A79" s="242" t="s">
        <v>113</v>
      </c>
      <c r="B79" s="249"/>
      <c r="C79" s="249"/>
      <c r="D79" s="249"/>
      <c r="E79" s="250"/>
      <c r="F79" s="10">
        <v>196</v>
      </c>
      <c r="G79" s="130">
        <f>SUM(G80:G81)</f>
        <v>0</v>
      </c>
      <c r="H79" s="131">
        <f>SUM(H80:H81)</f>
        <v>-16730078.230000002</v>
      </c>
      <c r="I79" s="129">
        <f t="shared" si="4"/>
        <v>-16730078.230000002</v>
      </c>
      <c r="J79" s="130">
        <f>SUM(J80:J81)</f>
        <v>0</v>
      </c>
      <c r="K79" s="131">
        <f>SUM(K80:K81)</f>
        <v>-15268645.130000001</v>
      </c>
      <c r="L79" s="129">
        <f t="shared" si="5"/>
        <v>-15268645.130000001</v>
      </c>
    </row>
    <row r="80" spans="1:12" x14ac:dyDescent="0.2">
      <c r="A80" s="248" t="s">
        <v>52</v>
      </c>
      <c r="B80" s="249"/>
      <c r="C80" s="249"/>
      <c r="D80" s="249"/>
      <c r="E80" s="250"/>
      <c r="F80" s="10">
        <v>197</v>
      </c>
      <c r="G80" s="5"/>
      <c r="H80" s="6">
        <v>-18982671.850000001</v>
      </c>
      <c r="I80" s="129">
        <f t="shared" si="4"/>
        <v>-18982671.850000001</v>
      </c>
      <c r="J80" s="5"/>
      <c r="K80" s="6">
        <v>-15268645.130000001</v>
      </c>
      <c r="L80" s="129">
        <f t="shared" si="5"/>
        <v>-15268645.130000001</v>
      </c>
    </row>
    <row r="81" spans="1:12" x14ac:dyDescent="0.2">
      <c r="A81" s="248" t="s">
        <v>53</v>
      </c>
      <c r="B81" s="249"/>
      <c r="C81" s="249"/>
      <c r="D81" s="249"/>
      <c r="E81" s="250"/>
      <c r="F81" s="10">
        <v>198</v>
      </c>
      <c r="G81" s="5"/>
      <c r="H81" s="6">
        <v>2252593.6199999996</v>
      </c>
      <c r="I81" s="129">
        <f t="shared" si="4"/>
        <v>2252593.6199999996</v>
      </c>
      <c r="J81" s="5"/>
      <c r="K81" s="6"/>
      <c r="L81" s="129">
        <f t="shared" si="5"/>
        <v>0</v>
      </c>
    </row>
    <row r="82" spans="1:12" ht="21" customHeight="1" x14ac:dyDescent="0.2">
      <c r="A82" s="242" t="s">
        <v>207</v>
      </c>
      <c r="B82" s="249"/>
      <c r="C82" s="249"/>
      <c r="D82" s="249"/>
      <c r="E82" s="250"/>
      <c r="F82" s="10">
        <v>199</v>
      </c>
      <c r="G82" s="130">
        <f>G78+G79</f>
        <v>0</v>
      </c>
      <c r="H82" s="131">
        <f>H78+H79</f>
        <v>42724043.500000149</v>
      </c>
      <c r="I82" s="129">
        <f t="shared" si="4"/>
        <v>42724043.500000149</v>
      </c>
      <c r="J82" s="130">
        <f>J78+J79</f>
        <v>0</v>
      </c>
      <c r="K82" s="131">
        <f>K78+K79</f>
        <v>60069917.949999906</v>
      </c>
      <c r="L82" s="129">
        <f t="shared" si="5"/>
        <v>60069917.949999906</v>
      </c>
    </row>
    <row r="83" spans="1:12" x14ac:dyDescent="0.2">
      <c r="A83" s="242" t="s">
        <v>257</v>
      </c>
      <c r="B83" s="243"/>
      <c r="C83" s="243"/>
      <c r="D83" s="243"/>
      <c r="E83" s="244"/>
      <c r="F83" s="10">
        <v>200</v>
      </c>
      <c r="G83" s="5"/>
      <c r="H83" s="6"/>
      <c r="I83" s="129">
        <f t="shared" si="4"/>
        <v>0</v>
      </c>
      <c r="J83" s="5"/>
      <c r="K83" s="6"/>
      <c r="L83" s="129">
        <f t="shared" si="5"/>
        <v>0</v>
      </c>
    </row>
    <row r="84" spans="1:12" x14ac:dyDescent="0.2">
      <c r="A84" s="242" t="s">
        <v>258</v>
      </c>
      <c r="B84" s="243"/>
      <c r="C84" s="243"/>
      <c r="D84" s="243"/>
      <c r="E84" s="244"/>
      <c r="F84" s="10">
        <v>201</v>
      </c>
      <c r="G84" s="5"/>
      <c r="H84" s="6"/>
      <c r="I84" s="129">
        <f t="shared" si="4"/>
        <v>0</v>
      </c>
      <c r="J84" s="5"/>
      <c r="K84" s="6"/>
      <c r="L84" s="129">
        <f t="shared" si="5"/>
        <v>0</v>
      </c>
    </row>
    <row r="85" spans="1:12" x14ac:dyDescent="0.2">
      <c r="A85" s="242" t="s">
        <v>263</v>
      </c>
      <c r="B85" s="243"/>
      <c r="C85" s="243"/>
      <c r="D85" s="243"/>
      <c r="E85" s="243"/>
      <c r="F85" s="10">
        <v>202</v>
      </c>
      <c r="G85" s="5"/>
      <c r="H85" s="6">
        <f>H7+H16+H30+H31+H32+H81</f>
        <v>649027889.47000015</v>
      </c>
      <c r="I85" s="135">
        <f t="shared" si="4"/>
        <v>649027889.47000015</v>
      </c>
      <c r="J85" s="5"/>
      <c r="K85" s="6">
        <f>K7+K16+K30+K31+K32</f>
        <v>697674805.45999992</v>
      </c>
      <c r="L85" s="135">
        <f t="shared" si="5"/>
        <v>697674805.45999992</v>
      </c>
    </row>
    <row r="86" spans="1:12" x14ac:dyDescent="0.2">
      <c r="A86" s="242" t="s">
        <v>264</v>
      </c>
      <c r="B86" s="243"/>
      <c r="C86" s="243"/>
      <c r="D86" s="243"/>
      <c r="E86" s="243"/>
      <c r="F86" s="10">
        <v>203</v>
      </c>
      <c r="G86" s="5"/>
      <c r="H86" s="6">
        <f>H33+H42+H54+H57+H66+H74+H77+H79-H81</f>
        <v>-606303845.96999991</v>
      </c>
      <c r="I86" s="135">
        <f t="shared" si="4"/>
        <v>-606303845.96999991</v>
      </c>
      <c r="J86" s="5"/>
      <c r="K86" s="6">
        <f>K33+K42+K54+K57+K66+K74+K77+K79</f>
        <v>-637604887.51000011</v>
      </c>
      <c r="L86" s="135">
        <f t="shared" si="5"/>
        <v>-637604887.51000011</v>
      </c>
    </row>
    <row r="87" spans="1:12" x14ac:dyDescent="0.2">
      <c r="A87" s="242" t="s">
        <v>208</v>
      </c>
      <c r="B87" s="249"/>
      <c r="C87" s="249"/>
      <c r="D87" s="249"/>
      <c r="E87" s="249"/>
      <c r="F87" s="10">
        <v>204</v>
      </c>
      <c r="G87" s="130">
        <f>SUM(G88:G94)-G95</f>
        <v>0</v>
      </c>
      <c r="H87" s="131">
        <f>SUM(H88:H95)</f>
        <v>7528608.7300000004</v>
      </c>
      <c r="I87" s="129">
        <f t="shared" si="4"/>
        <v>7528608.7300000004</v>
      </c>
      <c r="J87" s="130">
        <f>SUM(J88:J94)-J95</f>
        <v>0</v>
      </c>
      <c r="K87" s="131">
        <f>SUM(K88:K95)</f>
        <v>-11787685.16</v>
      </c>
      <c r="L87" s="129">
        <f t="shared" si="5"/>
        <v>-11787685.16</v>
      </c>
    </row>
    <row r="88" spans="1:12" ht="19.5" customHeight="1" x14ac:dyDescent="0.2">
      <c r="A88" s="248" t="s">
        <v>265</v>
      </c>
      <c r="B88" s="249"/>
      <c r="C88" s="249"/>
      <c r="D88" s="249"/>
      <c r="E88" s="249"/>
      <c r="F88" s="10">
        <v>205</v>
      </c>
      <c r="G88" s="5"/>
      <c r="H88" s="6"/>
      <c r="I88" s="129">
        <f t="shared" si="4"/>
        <v>0</v>
      </c>
      <c r="J88" s="5"/>
      <c r="K88" s="6">
        <v>0</v>
      </c>
      <c r="L88" s="129">
        <f t="shared" si="5"/>
        <v>0</v>
      </c>
    </row>
    <row r="89" spans="1:12" ht="23.25" customHeight="1" x14ac:dyDescent="0.2">
      <c r="A89" s="248" t="s">
        <v>266</v>
      </c>
      <c r="B89" s="249"/>
      <c r="C89" s="249"/>
      <c r="D89" s="249"/>
      <c r="E89" s="249"/>
      <c r="F89" s="10">
        <v>206</v>
      </c>
      <c r="G89" s="5"/>
      <c r="H89" s="6">
        <v>5268433.8</v>
      </c>
      <c r="I89" s="129">
        <f t="shared" si="4"/>
        <v>5268433.8</v>
      </c>
      <c r="J89" s="5"/>
      <c r="K89" s="6">
        <v>-3254597.24</v>
      </c>
      <c r="L89" s="129">
        <f t="shared" si="5"/>
        <v>-3254597.24</v>
      </c>
    </row>
    <row r="90" spans="1:12" ht="21.75" customHeight="1" x14ac:dyDescent="0.2">
      <c r="A90" s="248" t="s">
        <v>267</v>
      </c>
      <c r="B90" s="249"/>
      <c r="C90" s="249"/>
      <c r="D90" s="249"/>
      <c r="E90" s="249"/>
      <c r="F90" s="10">
        <v>207</v>
      </c>
      <c r="G90" s="5"/>
      <c r="H90" s="6">
        <v>3912796.36</v>
      </c>
      <c r="I90" s="129">
        <f t="shared" si="4"/>
        <v>3912796.36</v>
      </c>
      <c r="J90" s="5"/>
      <c r="K90" s="6">
        <v>-11120628.560000001</v>
      </c>
      <c r="L90" s="129">
        <f t="shared" si="5"/>
        <v>-11120628.560000001</v>
      </c>
    </row>
    <row r="91" spans="1:12" ht="21" customHeight="1" x14ac:dyDescent="0.2">
      <c r="A91" s="248" t="s">
        <v>268</v>
      </c>
      <c r="B91" s="249"/>
      <c r="C91" s="249"/>
      <c r="D91" s="249"/>
      <c r="E91" s="249"/>
      <c r="F91" s="10">
        <v>208</v>
      </c>
      <c r="G91" s="5"/>
      <c r="H91" s="6">
        <v>0</v>
      </c>
      <c r="I91" s="129">
        <f t="shared" si="4"/>
        <v>0</v>
      </c>
      <c r="J91" s="5"/>
      <c r="K91" s="6">
        <v>0</v>
      </c>
      <c r="L91" s="129">
        <f t="shared" si="5"/>
        <v>0</v>
      </c>
    </row>
    <row r="92" spans="1:12" x14ac:dyDescent="0.2">
      <c r="A92" s="248" t="s">
        <v>269</v>
      </c>
      <c r="B92" s="249"/>
      <c r="C92" s="249"/>
      <c r="D92" s="249"/>
      <c r="E92" s="249"/>
      <c r="F92" s="10">
        <v>209</v>
      </c>
      <c r="G92" s="5"/>
      <c r="H92" s="6">
        <v>0</v>
      </c>
      <c r="I92" s="129">
        <f t="shared" si="4"/>
        <v>0</v>
      </c>
      <c r="J92" s="5"/>
      <c r="K92" s="6">
        <v>0</v>
      </c>
      <c r="L92" s="129">
        <f t="shared" si="5"/>
        <v>0</v>
      </c>
    </row>
    <row r="93" spans="1:12" ht="22.5" customHeight="1" x14ac:dyDescent="0.2">
      <c r="A93" s="248" t="s">
        <v>270</v>
      </c>
      <c r="B93" s="249"/>
      <c r="C93" s="249"/>
      <c r="D93" s="249"/>
      <c r="E93" s="249"/>
      <c r="F93" s="10">
        <v>210</v>
      </c>
      <c r="G93" s="5"/>
      <c r="H93" s="6">
        <v>0</v>
      </c>
      <c r="I93" s="129">
        <f t="shared" si="4"/>
        <v>0</v>
      </c>
      <c r="J93" s="5"/>
      <c r="K93" s="6">
        <v>0</v>
      </c>
      <c r="L93" s="129">
        <f t="shared" si="5"/>
        <v>0</v>
      </c>
    </row>
    <row r="94" spans="1:12" x14ac:dyDescent="0.2">
      <c r="A94" s="248" t="s">
        <v>271</v>
      </c>
      <c r="B94" s="249"/>
      <c r="C94" s="249"/>
      <c r="D94" s="249"/>
      <c r="E94" s="249"/>
      <c r="F94" s="10">
        <v>211</v>
      </c>
      <c r="G94" s="5"/>
      <c r="H94" s="6">
        <v>0</v>
      </c>
      <c r="I94" s="129">
        <f t="shared" si="4"/>
        <v>0</v>
      </c>
      <c r="J94" s="5"/>
      <c r="K94" s="6">
        <v>0</v>
      </c>
      <c r="L94" s="129">
        <f t="shared" si="5"/>
        <v>0</v>
      </c>
    </row>
    <row r="95" spans="1:12" x14ac:dyDescent="0.2">
      <c r="A95" s="248" t="s">
        <v>272</v>
      </c>
      <c r="B95" s="249"/>
      <c r="C95" s="249"/>
      <c r="D95" s="249"/>
      <c r="E95" s="249"/>
      <c r="F95" s="10">
        <v>212</v>
      </c>
      <c r="G95" s="5"/>
      <c r="H95" s="6">
        <v>-1652621.43</v>
      </c>
      <c r="I95" s="129">
        <f t="shared" si="4"/>
        <v>-1652621.43</v>
      </c>
      <c r="J95" s="5"/>
      <c r="K95" s="6">
        <v>2587540.64</v>
      </c>
      <c r="L95" s="129">
        <f t="shared" si="5"/>
        <v>2587540.64</v>
      </c>
    </row>
    <row r="96" spans="1:12" x14ac:dyDescent="0.2">
      <c r="A96" s="242" t="s">
        <v>206</v>
      </c>
      <c r="B96" s="249"/>
      <c r="C96" s="249"/>
      <c r="D96" s="249"/>
      <c r="E96" s="249"/>
      <c r="F96" s="10">
        <v>213</v>
      </c>
      <c r="G96" s="130">
        <f>G82+G87</f>
        <v>0</v>
      </c>
      <c r="H96" s="131">
        <f>H82+H87</f>
        <v>50252652.230000153</v>
      </c>
      <c r="I96" s="129">
        <f t="shared" si="4"/>
        <v>50252652.230000153</v>
      </c>
      <c r="J96" s="130">
        <f>J82+J87</f>
        <v>0</v>
      </c>
      <c r="K96" s="131">
        <f>K82+K87</f>
        <v>48282232.789999902</v>
      </c>
      <c r="L96" s="129">
        <f t="shared" si="5"/>
        <v>48282232.789999902</v>
      </c>
    </row>
    <row r="97" spans="1:12" x14ac:dyDescent="0.2">
      <c r="A97" s="242" t="s">
        <v>257</v>
      </c>
      <c r="B97" s="243"/>
      <c r="C97" s="243"/>
      <c r="D97" s="243"/>
      <c r="E97" s="244"/>
      <c r="F97" s="10">
        <v>214</v>
      </c>
      <c r="G97" s="5"/>
      <c r="H97" s="6"/>
      <c r="I97" s="129">
        <f t="shared" si="4"/>
        <v>0</v>
      </c>
      <c r="J97" s="5"/>
      <c r="K97" s="6"/>
      <c r="L97" s="129">
        <f t="shared" si="5"/>
        <v>0</v>
      </c>
    </row>
    <row r="98" spans="1:12" x14ac:dyDescent="0.2">
      <c r="A98" s="242" t="s">
        <v>258</v>
      </c>
      <c r="B98" s="243"/>
      <c r="C98" s="243"/>
      <c r="D98" s="243"/>
      <c r="E98" s="244"/>
      <c r="F98" s="10">
        <v>215</v>
      </c>
      <c r="G98" s="5"/>
      <c r="H98" s="6"/>
      <c r="I98" s="129">
        <f t="shared" si="4"/>
        <v>0</v>
      </c>
      <c r="J98" s="5"/>
      <c r="K98" s="6"/>
      <c r="L98" s="129">
        <f t="shared" si="5"/>
        <v>0</v>
      </c>
    </row>
    <row r="99" spans="1:12" x14ac:dyDescent="0.2">
      <c r="A99" s="245" t="s">
        <v>298</v>
      </c>
      <c r="B99" s="251"/>
      <c r="C99" s="251"/>
      <c r="D99" s="251"/>
      <c r="E99" s="251"/>
      <c r="F99" s="11">
        <v>216</v>
      </c>
      <c r="G99" s="7">
        <v>0</v>
      </c>
      <c r="H99" s="8">
        <v>0</v>
      </c>
      <c r="I99" s="132">
        <f t="shared" si="4"/>
        <v>0</v>
      </c>
      <c r="J99" s="7">
        <v>0</v>
      </c>
      <c r="K99" s="8">
        <v>0</v>
      </c>
      <c r="L99" s="132">
        <f t="shared" si="5"/>
        <v>0</v>
      </c>
    </row>
    <row r="100" spans="1:12" x14ac:dyDescent="0.2">
      <c r="A100" s="274" t="s">
        <v>377</v>
      </c>
      <c r="B100" s="274"/>
      <c r="C100" s="274"/>
      <c r="D100" s="274"/>
      <c r="E100" s="274"/>
      <c r="F100" s="274"/>
      <c r="G100" s="274"/>
      <c r="H100" s="274"/>
      <c r="I100" s="274"/>
      <c r="J100" s="274"/>
      <c r="K100" s="274"/>
      <c r="L100" s="274"/>
    </row>
  </sheetData>
  <mergeCells count="101">
    <mergeCell ref="A89:E89"/>
    <mergeCell ref="A88:E88"/>
    <mergeCell ref="A98:E98"/>
    <mergeCell ref="A99:E99"/>
    <mergeCell ref="A100:L100"/>
    <mergeCell ref="A93:E93"/>
    <mergeCell ref="A94:E94"/>
    <mergeCell ref="A95:E95"/>
    <mergeCell ref="A96:E96"/>
    <mergeCell ref="A97:E97"/>
    <mergeCell ref="A90:E90"/>
    <mergeCell ref="A91:E91"/>
    <mergeCell ref="A92:E92"/>
    <mergeCell ref="A78:E78"/>
    <mergeCell ref="A79:E79"/>
    <mergeCell ref="A80:E80"/>
    <mergeCell ref="A87:E87"/>
    <mergeCell ref="A81:E81"/>
    <mergeCell ref="A82:E82"/>
    <mergeCell ref="A83:E83"/>
    <mergeCell ref="A84:E84"/>
    <mergeCell ref="A85:E85"/>
    <mergeCell ref="A86:E86"/>
    <mergeCell ref="A76:E76"/>
    <mergeCell ref="A77:E77"/>
    <mergeCell ref="A66:E66"/>
    <mergeCell ref="A67:E67"/>
    <mergeCell ref="A68:E68"/>
    <mergeCell ref="A69:E69"/>
    <mergeCell ref="A70:E70"/>
    <mergeCell ref="A71:E71"/>
    <mergeCell ref="A72:E72"/>
    <mergeCell ref="A73:E73"/>
    <mergeCell ref="A74:E74"/>
    <mergeCell ref="A75:E75"/>
    <mergeCell ref="A64:E64"/>
    <mergeCell ref="A65:E65"/>
    <mergeCell ref="A54:E54"/>
    <mergeCell ref="A55:E55"/>
    <mergeCell ref="A56:E56"/>
    <mergeCell ref="A57:E57"/>
    <mergeCell ref="A58:E58"/>
    <mergeCell ref="A59:E59"/>
    <mergeCell ref="A60:E60"/>
    <mergeCell ref="A61:E61"/>
    <mergeCell ref="A62:E62"/>
    <mergeCell ref="A63:E63"/>
    <mergeCell ref="A52:E52"/>
    <mergeCell ref="A51:E51"/>
    <mergeCell ref="A53:E53"/>
    <mergeCell ref="A42:E42"/>
    <mergeCell ref="A43:E43"/>
    <mergeCell ref="A44:E44"/>
    <mergeCell ref="A45:E45"/>
    <mergeCell ref="A46:E46"/>
    <mergeCell ref="A47:E47"/>
    <mergeCell ref="A48:E48"/>
    <mergeCell ref="A49:E49"/>
    <mergeCell ref="A50:E50"/>
    <mergeCell ref="A40:E40"/>
    <mergeCell ref="A41:E41"/>
    <mergeCell ref="A30:E30"/>
    <mergeCell ref="A31:E31"/>
    <mergeCell ref="A32:E32"/>
    <mergeCell ref="A33:E33"/>
    <mergeCell ref="A34:E34"/>
    <mergeCell ref="A35:E35"/>
    <mergeCell ref="A36:E36"/>
    <mergeCell ref="A37:E37"/>
    <mergeCell ref="A38:E38"/>
    <mergeCell ref="A39:E39"/>
    <mergeCell ref="A28:E28"/>
    <mergeCell ref="A29:E29"/>
    <mergeCell ref="A18:E18"/>
    <mergeCell ref="A19:E19"/>
    <mergeCell ref="A20:E20"/>
    <mergeCell ref="A21:E21"/>
    <mergeCell ref="A22:E22"/>
    <mergeCell ref="A23:E23"/>
    <mergeCell ref="A24:E24"/>
    <mergeCell ref="A25:E25"/>
    <mergeCell ref="A26:E26"/>
    <mergeCell ref="A27:E27"/>
    <mergeCell ref="A11:E11"/>
    <mergeCell ref="A7:E7"/>
    <mergeCell ref="A16:E16"/>
    <mergeCell ref="A17:E17"/>
    <mergeCell ref="A8:E8"/>
    <mergeCell ref="A12:E12"/>
    <mergeCell ref="A13:E13"/>
    <mergeCell ref="A14:E14"/>
    <mergeCell ref="A15:E15"/>
    <mergeCell ref="A2:L2"/>
    <mergeCell ref="J4:L4"/>
    <mergeCell ref="A6:E6"/>
    <mergeCell ref="G4:I4"/>
    <mergeCell ref="K3:L3"/>
    <mergeCell ref="F4:F5"/>
    <mergeCell ref="A4:E5"/>
    <mergeCell ref="A9:E9"/>
    <mergeCell ref="A10:E10"/>
  </mergeCells>
  <phoneticPr fontId="4" type="noConversion"/>
  <dataValidations count="1">
    <dataValidation allowBlank="1" sqref="A1:XFD1048576"/>
  </dataValidations>
  <pageMargins left="0.75" right="0.75" top="1" bottom="1" header="0.5" footer="0.5"/>
  <pageSetup paperSize="9" scale="80" orientation="portrait" r:id="rId1"/>
  <headerFooter alignWithMargins="0"/>
  <rowBreaks count="1" manualBreakCount="1">
    <brk id="53" max="16383" man="1"/>
  </rowBreaks>
  <ignoredErrors>
    <ignoredError sqref="I7:I17 I19:I20 I33:I50 I54:I73 I82:I88 I96 I75:I79" formula="1"/>
    <ignoredError sqref="I18 I74 I24" formula="1" formulaRange="1"/>
    <ignoredError sqref="J18:L18 H24 H74 J74:K74 J24:L24" formulaRange="1"/>
    <ignoredError sqref="K85:K86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L63"/>
  <sheetViews>
    <sheetView zoomScaleSheetLayoutView="110" workbookViewId="0">
      <selection activeCell="I65" sqref="I65"/>
    </sheetView>
  </sheetViews>
  <sheetFormatPr defaultRowHeight="12.75" x14ac:dyDescent="0.2"/>
  <cols>
    <col min="1" max="11" width="9.140625" style="139"/>
    <col min="12" max="12" width="12.7109375" style="139" bestFit="1" customWidth="1"/>
    <col min="13" max="16384" width="9.140625" style="139"/>
  </cols>
  <sheetData>
    <row r="1" spans="1:12" x14ac:dyDescent="0.2">
      <c r="A1" s="287" t="s">
        <v>210</v>
      </c>
      <c r="B1" s="288"/>
      <c r="C1" s="288"/>
      <c r="D1" s="288"/>
      <c r="E1" s="288"/>
      <c r="F1" s="288"/>
      <c r="G1" s="288"/>
      <c r="H1" s="288"/>
      <c r="I1" s="288"/>
      <c r="J1" s="289"/>
    </row>
    <row r="2" spans="1:12" x14ac:dyDescent="0.2">
      <c r="A2" s="290" t="s">
        <v>400</v>
      </c>
      <c r="B2" s="291"/>
      <c r="C2" s="291"/>
      <c r="D2" s="291"/>
      <c r="E2" s="291"/>
      <c r="F2" s="291"/>
      <c r="G2" s="291"/>
      <c r="H2" s="291"/>
      <c r="I2" s="291"/>
      <c r="J2" s="289"/>
    </row>
    <row r="3" spans="1:12" x14ac:dyDescent="0.2">
      <c r="A3" s="27"/>
      <c r="B3" s="141"/>
      <c r="C3" s="141"/>
      <c r="D3" s="284"/>
      <c r="E3" s="284"/>
      <c r="F3" s="141"/>
      <c r="G3" s="141"/>
      <c r="H3" s="141"/>
      <c r="I3" s="141"/>
      <c r="J3" s="142"/>
      <c r="K3" s="59" t="s">
        <v>58</v>
      </c>
    </row>
    <row r="4" spans="1:12" ht="33.75" x14ac:dyDescent="0.2">
      <c r="A4" s="292" t="s">
        <v>6</v>
      </c>
      <c r="B4" s="292"/>
      <c r="C4" s="292"/>
      <c r="D4" s="292"/>
      <c r="E4" s="292"/>
      <c r="F4" s="292"/>
      <c r="G4" s="292"/>
      <c r="H4" s="292"/>
      <c r="I4" s="149" t="s">
        <v>62</v>
      </c>
      <c r="J4" s="150" t="s">
        <v>373</v>
      </c>
      <c r="K4" s="150" t="s">
        <v>374</v>
      </c>
    </row>
    <row r="5" spans="1:12" ht="12.75" customHeight="1" x14ac:dyDescent="0.2">
      <c r="A5" s="293">
        <v>1</v>
      </c>
      <c r="B5" s="293"/>
      <c r="C5" s="293"/>
      <c r="D5" s="293"/>
      <c r="E5" s="293"/>
      <c r="F5" s="293"/>
      <c r="G5" s="293"/>
      <c r="H5" s="293"/>
      <c r="I5" s="151">
        <v>2</v>
      </c>
      <c r="J5" s="152" t="s">
        <v>60</v>
      </c>
      <c r="K5" s="152" t="s">
        <v>61</v>
      </c>
    </row>
    <row r="6" spans="1:12" x14ac:dyDescent="0.2">
      <c r="A6" s="294" t="s">
        <v>212</v>
      </c>
      <c r="B6" s="295"/>
      <c r="C6" s="295"/>
      <c r="D6" s="295"/>
      <c r="E6" s="295"/>
      <c r="F6" s="295"/>
      <c r="G6" s="295"/>
      <c r="H6" s="296"/>
      <c r="I6" s="147">
        <v>1</v>
      </c>
      <c r="J6" s="148">
        <f>J7+J18+J36</f>
        <v>93515765.960000008</v>
      </c>
      <c r="K6" s="148">
        <f>K7+K18+K36</f>
        <v>57217418.215859696</v>
      </c>
      <c r="L6" s="171">
        <f>J6-[2]NT!E5</f>
        <v>0</v>
      </c>
    </row>
    <row r="7" spans="1:12" x14ac:dyDescent="0.2">
      <c r="A7" s="277" t="s">
        <v>213</v>
      </c>
      <c r="B7" s="285"/>
      <c r="C7" s="285"/>
      <c r="D7" s="285"/>
      <c r="E7" s="285"/>
      <c r="F7" s="285"/>
      <c r="G7" s="285"/>
      <c r="H7" s="286"/>
      <c r="I7" s="14">
        <v>2</v>
      </c>
      <c r="J7" s="143">
        <f>J8+J9</f>
        <v>95309139.830000013</v>
      </c>
      <c r="K7" s="143">
        <f>K8+K9</f>
        <v>19572972.60999991</v>
      </c>
      <c r="L7" s="171">
        <f>J7-[2]NT!$E$6</f>
        <v>0</v>
      </c>
    </row>
    <row r="8" spans="1:12" x14ac:dyDescent="0.2">
      <c r="A8" s="280" t="s">
        <v>84</v>
      </c>
      <c r="B8" s="285"/>
      <c r="C8" s="285"/>
      <c r="D8" s="285"/>
      <c r="E8" s="285"/>
      <c r="F8" s="285"/>
      <c r="G8" s="285"/>
      <c r="H8" s="286"/>
      <c r="I8" s="14">
        <v>3</v>
      </c>
      <c r="J8" s="170">
        <v>59454121.729999997</v>
      </c>
      <c r="K8" s="20">
        <f>'RDG-kumulativno'!K78</f>
        <v>75338563.079999909</v>
      </c>
      <c r="L8" s="171">
        <f>J8-[2]NT!E7</f>
        <v>0</v>
      </c>
    </row>
    <row r="9" spans="1:12" x14ac:dyDescent="0.2">
      <c r="A9" s="280" t="s">
        <v>85</v>
      </c>
      <c r="B9" s="285"/>
      <c r="C9" s="285"/>
      <c r="D9" s="285"/>
      <c r="E9" s="285"/>
      <c r="F9" s="285"/>
      <c r="G9" s="285"/>
      <c r="H9" s="286"/>
      <c r="I9" s="14">
        <v>4</v>
      </c>
      <c r="J9" s="143">
        <f>SUM(J10:J17)</f>
        <v>35855018.100000016</v>
      </c>
      <c r="K9" s="143">
        <f>SUM(K10:K17)</f>
        <v>-55765590.469999999</v>
      </c>
      <c r="L9" s="171">
        <f>J9-[2]NT!E8</f>
        <v>0</v>
      </c>
    </row>
    <row r="10" spans="1:12" x14ac:dyDescent="0.2">
      <c r="A10" s="280" t="s">
        <v>114</v>
      </c>
      <c r="B10" s="285"/>
      <c r="C10" s="285"/>
      <c r="D10" s="285"/>
      <c r="E10" s="285"/>
      <c r="F10" s="285"/>
      <c r="G10" s="285"/>
      <c r="H10" s="286"/>
      <c r="I10" s="14">
        <v>5</v>
      </c>
      <c r="J10" s="170">
        <v>10462744.930000002</v>
      </c>
      <c r="K10" s="20">
        <v>11465510.41</v>
      </c>
      <c r="L10" s="171">
        <f>J10-[2]NT!E9</f>
        <v>0</v>
      </c>
    </row>
    <row r="11" spans="1:12" x14ac:dyDescent="0.2">
      <c r="A11" s="280" t="s">
        <v>115</v>
      </c>
      <c r="B11" s="285"/>
      <c r="C11" s="285"/>
      <c r="D11" s="285"/>
      <c r="E11" s="285"/>
      <c r="F11" s="285"/>
      <c r="G11" s="285"/>
      <c r="H11" s="286"/>
      <c r="I11" s="14">
        <v>6</v>
      </c>
      <c r="J11" s="170">
        <v>531265.88</v>
      </c>
      <c r="K11" s="20">
        <v>268505.96999999997</v>
      </c>
      <c r="L11" s="171">
        <f>J11-[2]NT!E10</f>
        <v>0</v>
      </c>
    </row>
    <row r="12" spans="1:12" x14ac:dyDescent="0.2">
      <c r="A12" s="280" t="s">
        <v>116</v>
      </c>
      <c r="B12" s="285"/>
      <c r="C12" s="285"/>
      <c r="D12" s="285"/>
      <c r="E12" s="285"/>
      <c r="F12" s="285"/>
      <c r="G12" s="285"/>
      <c r="H12" s="286"/>
      <c r="I12" s="14">
        <v>7</v>
      </c>
      <c r="J12" s="170">
        <v>29781447.500000007</v>
      </c>
      <c r="K12" s="20">
        <v>-4293402.0000000056</v>
      </c>
      <c r="L12" s="171">
        <f>J12-[2]NT!E11</f>
        <v>0</v>
      </c>
    </row>
    <row r="13" spans="1:12" x14ac:dyDescent="0.2">
      <c r="A13" s="280" t="s">
        <v>117</v>
      </c>
      <c r="B13" s="285"/>
      <c r="C13" s="285"/>
      <c r="D13" s="285"/>
      <c r="E13" s="285"/>
      <c r="F13" s="285"/>
      <c r="G13" s="285"/>
      <c r="H13" s="286"/>
      <c r="I13" s="14">
        <v>8</v>
      </c>
      <c r="J13" s="170">
        <v>2134783.9</v>
      </c>
      <c r="K13" s="20">
        <v>2231991.5300000003</v>
      </c>
      <c r="L13" s="171">
        <f>J13-[2]NT!E12</f>
        <v>0</v>
      </c>
    </row>
    <row r="14" spans="1:12" x14ac:dyDescent="0.2">
      <c r="A14" s="280" t="s">
        <v>118</v>
      </c>
      <c r="B14" s="285"/>
      <c r="C14" s="285"/>
      <c r="D14" s="285"/>
      <c r="E14" s="285"/>
      <c r="F14" s="285"/>
      <c r="G14" s="285"/>
      <c r="H14" s="286"/>
      <c r="I14" s="14">
        <v>9</v>
      </c>
      <c r="J14" s="170">
        <v>-10343335.26</v>
      </c>
      <c r="K14" s="20">
        <v>-22577713.189999998</v>
      </c>
      <c r="L14" s="171">
        <f>J14-[2]NT!E13</f>
        <v>0</v>
      </c>
    </row>
    <row r="15" spans="1:12" x14ac:dyDescent="0.2">
      <c r="A15" s="280" t="s">
        <v>119</v>
      </c>
      <c r="B15" s="285"/>
      <c r="C15" s="285"/>
      <c r="D15" s="285"/>
      <c r="E15" s="285"/>
      <c r="F15" s="285"/>
      <c r="G15" s="285"/>
      <c r="H15" s="286"/>
      <c r="I15" s="14">
        <v>10</v>
      </c>
      <c r="J15" s="170">
        <v>0</v>
      </c>
      <c r="K15" s="20"/>
      <c r="L15" s="171">
        <f>J15-[2]NT!E14</f>
        <v>0</v>
      </c>
    </row>
    <row r="16" spans="1:12" ht="21" customHeight="1" x14ac:dyDescent="0.2">
      <c r="A16" s="280" t="s">
        <v>120</v>
      </c>
      <c r="B16" s="285"/>
      <c r="C16" s="285"/>
      <c r="D16" s="285"/>
      <c r="E16" s="285"/>
      <c r="F16" s="285"/>
      <c r="G16" s="285"/>
      <c r="H16" s="286"/>
      <c r="I16" s="14">
        <v>11</v>
      </c>
      <c r="J16" s="170">
        <v>-3973477.2999999984</v>
      </c>
      <c r="K16" s="20">
        <v>9993153.7799999993</v>
      </c>
      <c r="L16" s="171">
        <f>J16-[2]NT!E15</f>
        <v>0</v>
      </c>
    </row>
    <row r="17" spans="1:12" x14ac:dyDescent="0.2">
      <c r="A17" s="280" t="s">
        <v>121</v>
      </c>
      <c r="B17" s="285"/>
      <c r="C17" s="285"/>
      <c r="D17" s="285"/>
      <c r="E17" s="285"/>
      <c r="F17" s="285"/>
      <c r="G17" s="285"/>
      <c r="H17" s="286"/>
      <c r="I17" s="14">
        <v>12</v>
      </c>
      <c r="J17" s="170">
        <v>7261588.4500000002</v>
      </c>
      <c r="K17" s="20">
        <v>-52853636.969999999</v>
      </c>
      <c r="L17" s="171">
        <f>J17-[2]NT!E16</f>
        <v>0</v>
      </c>
    </row>
    <row r="18" spans="1:12" x14ac:dyDescent="0.2">
      <c r="A18" s="277" t="s">
        <v>122</v>
      </c>
      <c r="B18" s="285"/>
      <c r="C18" s="285"/>
      <c r="D18" s="285"/>
      <c r="E18" s="285"/>
      <c r="F18" s="285"/>
      <c r="G18" s="285"/>
      <c r="H18" s="286"/>
      <c r="I18" s="14">
        <v>13</v>
      </c>
      <c r="J18" s="144">
        <f>SUM(J19:J35)</f>
        <v>9193945.5299999975</v>
      </c>
      <c r="K18" s="144">
        <f>SUM(K19:K35)</f>
        <v>54578389.365859799</v>
      </c>
      <c r="L18" s="171">
        <f>J18-[2]NT!E17</f>
        <v>0</v>
      </c>
    </row>
    <row r="19" spans="1:12" x14ac:dyDescent="0.2">
      <c r="A19" s="280" t="s">
        <v>123</v>
      </c>
      <c r="B19" s="285"/>
      <c r="C19" s="285"/>
      <c r="D19" s="285"/>
      <c r="E19" s="285"/>
      <c r="F19" s="285"/>
      <c r="G19" s="285"/>
      <c r="H19" s="286"/>
      <c r="I19" s="14">
        <v>14</v>
      </c>
      <c r="J19" s="170">
        <v>-17597515.710000001</v>
      </c>
      <c r="K19" s="20">
        <v>7681949.71</v>
      </c>
      <c r="L19" s="171">
        <f>J19-[2]NT!E18</f>
        <v>0</v>
      </c>
    </row>
    <row r="20" spans="1:12" ht="19.5" customHeight="1" x14ac:dyDescent="0.2">
      <c r="A20" s="280" t="s">
        <v>146</v>
      </c>
      <c r="B20" s="285"/>
      <c r="C20" s="285"/>
      <c r="D20" s="285"/>
      <c r="E20" s="285"/>
      <c r="F20" s="285"/>
      <c r="G20" s="285"/>
      <c r="H20" s="286"/>
      <c r="I20" s="14">
        <v>15</v>
      </c>
      <c r="J20" s="170">
        <v>0</v>
      </c>
      <c r="K20" s="20"/>
      <c r="L20" s="171">
        <f>J20-[2]NT!E19</f>
        <v>0</v>
      </c>
    </row>
    <row r="21" spans="1:12" x14ac:dyDescent="0.2">
      <c r="A21" s="280" t="s">
        <v>124</v>
      </c>
      <c r="B21" s="285"/>
      <c r="C21" s="285"/>
      <c r="D21" s="285"/>
      <c r="E21" s="285"/>
      <c r="F21" s="285"/>
      <c r="G21" s="285"/>
      <c r="H21" s="286"/>
      <c r="I21" s="14">
        <v>16</v>
      </c>
      <c r="J21" s="170">
        <v>27333852.23</v>
      </c>
      <c r="K21" s="20">
        <v>-194484.26999999955</v>
      </c>
      <c r="L21" s="171">
        <f>J21-[2]NT!E20</f>
        <v>0</v>
      </c>
    </row>
    <row r="22" spans="1:12" ht="22.5" customHeight="1" x14ac:dyDescent="0.2">
      <c r="A22" s="280" t="s">
        <v>125</v>
      </c>
      <c r="B22" s="285"/>
      <c r="C22" s="285"/>
      <c r="D22" s="285"/>
      <c r="E22" s="285"/>
      <c r="F22" s="285"/>
      <c r="G22" s="285"/>
      <c r="H22" s="286"/>
      <c r="I22" s="14">
        <v>17</v>
      </c>
      <c r="J22" s="170">
        <v>0</v>
      </c>
      <c r="K22" s="20"/>
      <c r="L22" s="171">
        <f>J22-[2]NT!E21</f>
        <v>0</v>
      </c>
    </row>
    <row r="23" spans="1:12" ht="21" customHeight="1" x14ac:dyDescent="0.2">
      <c r="A23" s="280" t="s">
        <v>126</v>
      </c>
      <c r="B23" s="285"/>
      <c r="C23" s="285"/>
      <c r="D23" s="285"/>
      <c r="E23" s="285"/>
      <c r="F23" s="285"/>
      <c r="G23" s="285"/>
      <c r="H23" s="286"/>
      <c r="I23" s="14">
        <v>18</v>
      </c>
      <c r="J23" s="170">
        <v>0</v>
      </c>
      <c r="K23" s="20"/>
      <c r="L23" s="171">
        <f>J23-[2]NT!E22</f>
        <v>0</v>
      </c>
    </row>
    <row r="24" spans="1:12" x14ac:dyDescent="0.2">
      <c r="A24" s="280" t="s">
        <v>127</v>
      </c>
      <c r="B24" s="285"/>
      <c r="C24" s="285"/>
      <c r="D24" s="285"/>
      <c r="E24" s="285"/>
      <c r="F24" s="285"/>
      <c r="G24" s="285"/>
      <c r="H24" s="286"/>
      <c r="I24" s="14">
        <v>19</v>
      </c>
      <c r="J24" s="170">
        <v>-8042338.1100000003</v>
      </c>
      <c r="K24" s="20">
        <v>1984057.2599999979</v>
      </c>
      <c r="L24" s="171">
        <f>J24-[2]NT!E23</f>
        <v>0</v>
      </c>
    </row>
    <row r="25" spans="1:12" x14ac:dyDescent="0.2">
      <c r="A25" s="280" t="s">
        <v>128</v>
      </c>
      <c r="B25" s="285"/>
      <c r="C25" s="285"/>
      <c r="D25" s="285"/>
      <c r="E25" s="285"/>
      <c r="F25" s="285"/>
      <c r="G25" s="285"/>
      <c r="H25" s="286"/>
      <c r="I25" s="14">
        <v>20</v>
      </c>
      <c r="J25" s="170">
        <v>-2252593.62</v>
      </c>
      <c r="K25" s="20">
        <v>-1682073.7599999979</v>
      </c>
      <c r="L25" s="171">
        <f>J25-[2]NT!E24</f>
        <v>0</v>
      </c>
    </row>
    <row r="26" spans="1:12" x14ac:dyDescent="0.2">
      <c r="A26" s="280" t="s">
        <v>129</v>
      </c>
      <c r="B26" s="285"/>
      <c r="C26" s="285"/>
      <c r="D26" s="285"/>
      <c r="E26" s="285"/>
      <c r="F26" s="285"/>
      <c r="G26" s="285"/>
      <c r="H26" s="286"/>
      <c r="I26" s="14">
        <v>21</v>
      </c>
      <c r="J26" s="170">
        <v>13247122.149999999</v>
      </c>
      <c r="K26" s="20">
        <v>19653553.740000043</v>
      </c>
      <c r="L26" s="171">
        <f>J26-[2]NT!E25</f>
        <v>0</v>
      </c>
    </row>
    <row r="27" spans="1:12" x14ac:dyDescent="0.2">
      <c r="A27" s="280" t="s">
        <v>130</v>
      </c>
      <c r="B27" s="285"/>
      <c r="C27" s="285"/>
      <c r="D27" s="285"/>
      <c r="E27" s="285"/>
      <c r="F27" s="285"/>
      <c r="G27" s="285"/>
      <c r="H27" s="286"/>
      <c r="I27" s="14">
        <v>22</v>
      </c>
      <c r="J27" s="170">
        <v>0</v>
      </c>
      <c r="K27" s="20"/>
      <c r="L27" s="171">
        <f>J27-[2]NT!E26</f>
        <v>0</v>
      </c>
    </row>
    <row r="28" spans="1:12" ht="21" customHeight="1" x14ac:dyDescent="0.2">
      <c r="A28" s="280" t="s">
        <v>145</v>
      </c>
      <c r="B28" s="285"/>
      <c r="C28" s="285"/>
      <c r="D28" s="285"/>
      <c r="E28" s="285"/>
      <c r="F28" s="285"/>
      <c r="G28" s="285"/>
      <c r="H28" s="286"/>
      <c r="I28" s="14">
        <v>23</v>
      </c>
      <c r="J28" s="170">
        <v>-6202455.3300000001</v>
      </c>
      <c r="K28" s="20">
        <v>-5209745.87</v>
      </c>
      <c r="L28" s="171">
        <f>J28-[2]NT!E27</f>
        <v>0</v>
      </c>
    </row>
    <row r="29" spans="1:12" x14ac:dyDescent="0.2">
      <c r="A29" s="280" t="s">
        <v>131</v>
      </c>
      <c r="B29" s="285"/>
      <c r="C29" s="285"/>
      <c r="D29" s="285"/>
      <c r="E29" s="285"/>
      <c r="F29" s="285"/>
      <c r="G29" s="285"/>
      <c r="H29" s="286"/>
      <c r="I29" s="14">
        <v>24</v>
      </c>
      <c r="J29" s="170">
        <v>6016383.3800000008</v>
      </c>
      <c r="K29" s="20">
        <v>40317660.079999983</v>
      </c>
      <c r="L29" s="171">
        <f>J29-[2]NT!E28</f>
        <v>0</v>
      </c>
    </row>
    <row r="30" spans="1:12" ht="19.5" customHeight="1" x14ac:dyDescent="0.2">
      <c r="A30" s="280" t="s">
        <v>132</v>
      </c>
      <c r="B30" s="285"/>
      <c r="C30" s="285"/>
      <c r="D30" s="285"/>
      <c r="E30" s="285"/>
      <c r="F30" s="285"/>
      <c r="G30" s="285"/>
      <c r="H30" s="286"/>
      <c r="I30" s="14">
        <v>25</v>
      </c>
      <c r="J30" s="170">
        <v>0</v>
      </c>
      <c r="K30" s="20"/>
      <c r="L30" s="171">
        <f>J30-[2]NT!E29</f>
        <v>0</v>
      </c>
    </row>
    <row r="31" spans="1:12" x14ac:dyDescent="0.2">
      <c r="A31" s="280" t="s">
        <v>133</v>
      </c>
      <c r="B31" s="285"/>
      <c r="C31" s="285"/>
      <c r="D31" s="285"/>
      <c r="E31" s="285"/>
      <c r="F31" s="285"/>
      <c r="G31" s="285"/>
      <c r="H31" s="286"/>
      <c r="I31" s="14">
        <v>26</v>
      </c>
      <c r="J31" s="170">
        <v>6002883.1000000006</v>
      </c>
      <c r="K31" s="20">
        <v>-7926995.9800000358</v>
      </c>
      <c r="L31" s="171">
        <f>J31-[2]NT!E30</f>
        <v>0</v>
      </c>
    </row>
    <row r="32" spans="1:12" x14ac:dyDescent="0.2">
      <c r="A32" s="280" t="s">
        <v>134</v>
      </c>
      <c r="B32" s="285"/>
      <c r="C32" s="285"/>
      <c r="D32" s="285"/>
      <c r="E32" s="285"/>
      <c r="F32" s="285"/>
      <c r="G32" s="285"/>
      <c r="H32" s="286"/>
      <c r="I32" s="14">
        <v>27</v>
      </c>
      <c r="J32" s="170">
        <v>0</v>
      </c>
      <c r="K32" s="20"/>
      <c r="L32" s="171">
        <f>J32-[2]NT!E31</f>
        <v>0</v>
      </c>
    </row>
    <row r="33" spans="1:12" x14ac:dyDescent="0.2">
      <c r="A33" s="280" t="s">
        <v>135</v>
      </c>
      <c r="B33" s="285"/>
      <c r="C33" s="285"/>
      <c r="D33" s="285"/>
      <c r="E33" s="285"/>
      <c r="F33" s="285"/>
      <c r="G33" s="285"/>
      <c r="H33" s="286"/>
      <c r="I33" s="14">
        <v>28</v>
      </c>
      <c r="J33" s="170">
        <v>-2297594.0499999998</v>
      </c>
      <c r="K33" s="20">
        <v>-2253191.9800000004</v>
      </c>
      <c r="L33" s="171">
        <f>J33-[2]NT!E32</f>
        <v>0</v>
      </c>
    </row>
    <row r="34" spans="1:12" x14ac:dyDescent="0.2">
      <c r="A34" s="280" t="s">
        <v>136</v>
      </c>
      <c r="B34" s="285"/>
      <c r="C34" s="285"/>
      <c r="D34" s="285"/>
      <c r="E34" s="285"/>
      <c r="F34" s="285"/>
      <c r="G34" s="285"/>
      <c r="H34" s="286"/>
      <c r="I34" s="14">
        <v>29</v>
      </c>
      <c r="J34" s="170">
        <v>677727.04000000015</v>
      </c>
      <c r="K34" s="20">
        <v>-3727221.5641401904</v>
      </c>
      <c r="L34" s="171">
        <f>J34-[2]NT!E33</f>
        <v>0</v>
      </c>
    </row>
    <row r="35" spans="1:12" ht="21" customHeight="1" x14ac:dyDescent="0.2">
      <c r="A35" s="280" t="s">
        <v>137</v>
      </c>
      <c r="B35" s="285"/>
      <c r="C35" s="285"/>
      <c r="D35" s="285"/>
      <c r="E35" s="285"/>
      <c r="F35" s="285"/>
      <c r="G35" s="285"/>
      <c r="H35" s="286"/>
      <c r="I35" s="14">
        <v>30</v>
      </c>
      <c r="J35" s="170">
        <v>-7691525.5499999998</v>
      </c>
      <c r="K35" s="20">
        <v>5934882</v>
      </c>
      <c r="L35" s="171">
        <f>J35-[2]NT!E34</f>
        <v>0</v>
      </c>
    </row>
    <row r="36" spans="1:12" x14ac:dyDescent="0.2">
      <c r="A36" s="277" t="s">
        <v>138</v>
      </c>
      <c r="B36" s="285"/>
      <c r="C36" s="285"/>
      <c r="D36" s="285"/>
      <c r="E36" s="285"/>
      <c r="F36" s="285"/>
      <c r="G36" s="285"/>
      <c r="H36" s="286"/>
      <c r="I36" s="14">
        <v>31</v>
      </c>
      <c r="J36" s="170">
        <v>-10987319.4</v>
      </c>
      <c r="K36" s="20">
        <v>-16933943.760000002</v>
      </c>
      <c r="L36" s="171">
        <f>J36-[2]NT!E35</f>
        <v>0</v>
      </c>
    </row>
    <row r="37" spans="1:12" x14ac:dyDescent="0.2">
      <c r="A37" s="277" t="s">
        <v>91</v>
      </c>
      <c r="B37" s="285"/>
      <c r="C37" s="285"/>
      <c r="D37" s="285"/>
      <c r="E37" s="285"/>
      <c r="F37" s="285"/>
      <c r="G37" s="285"/>
      <c r="H37" s="286"/>
      <c r="I37" s="14">
        <v>32</v>
      </c>
      <c r="J37" s="144">
        <f>SUM(J38:J51)</f>
        <v>-118630104.59999999</v>
      </c>
      <c r="K37" s="144">
        <f>SUM(K38:K51)</f>
        <v>-113171136.00999998</v>
      </c>
      <c r="L37" s="171">
        <f>J37-[2]NT!E36</f>
        <v>0</v>
      </c>
    </row>
    <row r="38" spans="1:12" x14ac:dyDescent="0.2">
      <c r="A38" s="280" t="s">
        <v>139</v>
      </c>
      <c r="B38" s="285"/>
      <c r="C38" s="285"/>
      <c r="D38" s="285"/>
      <c r="E38" s="285"/>
      <c r="F38" s="285"/>
      <c r="G38" s="285"/>
      <c r="H38" s="286"/>
      <c r="I38" s="14">
        <v>33</v>
      </c>
      <c r="J38" s="170">
        <v>728730.3</v>
      </c>
      <c r="K38" s="20">
        <v>1359125.0000000002</v>
      </c>
      <c r="L38" s="171">
        <f>J38-[2]NT!E37</f>
        <v>0</v>
      </c>
    </row>
    <row r="39" spans="1:12" x14ac:dyDescent="0.2">
      <c r="A39" s="280" t="s">
        <v>140</v>
      </c>
      <c r="B39" s="285"/>
      <c r="C39" s="285"/>
      <c r="D39" s="285"/>
      <c r="E39" s="285"/>
      <c r="F39" s="285"/>
      <c r="G39" s="285"/>
      <c r="H39" s="286"/>
      <c r="I39" s="14">
        <v>34</v>
      </c>
      <c r="J39" s="170">
        <v>-6203099.79</v>
      </c>
      <c r="K39" s="20">
        <v>-38658850.419999994</v>
      </c>
      <c r="L39" s="171">
        <f>J39-[2]NT!E38</f>
        <v>0</v>
      </c>
    </row>
    <row r="40" spans="1:12" x14ac:dyDescent="0.2">
      <c r="A40" s="280" t="s">
        <v>141</v>
      </c>
      <c r="B40" s="285"/>
      <c r="C40" s="285"/>
      <c r="D40" s="285"/>
      <c r="E40" s="285"/>
      <c r="F40" s="285"/>
      <c r="G40" s="285"/>
      <c r="H40" s="286"/>
      <c r="I40" s="14">
        <v>35</v>
      </c>
      <c r="J40" s="170">
        <v>0</v>
      </c>
      <c r="K40" s="20"/>
      <c r="L40" s="171">
        <f>J40-[2]NT!E39</f>
        <v>0</v>
      </c>
    </row>
    <row r="41" spans="1:12" x14ac:dyDescent="0.2">
      <c r="A41" s="280" t="s">
        <v>142</v>
      </c>
      <c r="B41" s="285"/>
      <c r="C41" s="285"/>
      <c r="D41" s="285"/>
      <c r="E41" s="285"/>
      <c r="F41" s="285"/>
      <c r="G41" s="285"/>
      <c r="H41" s="286"/>
      <c r="I41" s="14">
        <v>36</v>
      </c>
      <c r="J41" s="170">
        <v>-155003.81</v>
      </c>
      <c r="K41" s="20">
        <v>-337806.05</v>
      </c>
      <c r="L41" s="171">
        <f>J41-[2]NT!E40</f>
        <v>0</v>
      </c>
    </row>
    <row r="42" spans="1:12" ht="21" customHeight="1" x14ac:dyDescent="0.2">
      <c r="A42" s="280" t="s">
        <v>143</v>
      </c>
      <c r="B42" s="285"/>
      <c r="C42" s="285"/>
      <c r="D42" s="285"/>
      <c r="E42" s="285"/>
      <c r="F42" s="285"/>
      <c r="G42" s="285"/>
      <c r="H42" s="286"/>
      <c r="I42" s="14">
        <v>37</v>
      </c>
      <c r="J42" s="170">
        <v>753427.43</v>
      </c>
      <c r="K42" s="20">
        <v>1720130.6899999985</v>
      </c>
      <c r="L42" s="171">
        <f>J42-[2]NT!E41</f>
        <v>0</v>
      </c>
    </row>
    <row r="43" spans="1:12" ht="21.75" customHeight="1" x14ac:dyDescent="0.2">
      <c r="A43" s="280" t="s">
        <v>144</v>
      </c>
      <c r="B43" s="285"/>
      <c r="C43" s="285"/>
      <c r="D43" s="285"/>
      <c r="E43" s="285"/>
      <c r="F43" s="285"/>
      <c r="G43" s="285"/>
      <c r="H43" s="286"/>
      <c r="I43" s="14">
        <v>38</v>
      </c>
      <c r="J43" s="170">
        <v>-20052474.579999998</v>
      </c>
      <c r="K43" s="20">
        <v>-34767585.759999998</v>
      </c>
      <c r="L43" s="171">
        <f>J43-[2]NT!E42</f>
        <v>0</v>
      </c>
    </row>
    <row r="44" spans="1:12" ht="23.25" customHeight="1" x14ac:dyDescent="0.2">
      <c r="A44" s="280" t="s">
        <v>147</v>
      </c>
      <c r="B44" s="285"/>
      <c r="C44" s="285"/>
      <c r="D44" s="285"/>
      <c r="E44" s="285"/>
      <c r="F44" s="285"/>
      <c r="G44" s="285"/>
      <c r="H44" s="286"/>
      <c r="I44" s="14">
        <v>39</v>
      </c>
      <c r="J44" s="170">
        <v>0</v>
      </c>
      <c r="K44" s="20"/>
      <c r="L44" s="171">
        <f>J44-[2]NT!E43</f>
        <v>0</v>
      </c>
    </row>
    <row r="45" spans="1:12" x14ac:dyDescent="0.2">
      <c r="A45" s="280" t="s">
        <v>248</v>
      </c>
      <c r="B45" s="285"/>
      <c r="C45" s="285"/>
      <c r="D45" s="285"/>
      <c r="E45" s="285"/>
      <c r="F45" s="285"/>
      <c r="G45" s="285"/>
      <c r="H45" s="286"/>
      <c r="I45" s="14">
        <v>40</v>
      </c>
      <c r="J45" s="170">
        <v>0</v>
      </c>
      <c r="K45" s="20"/>
      <c r="L45" s="171">
        <f>J45-[2]NT!E44</f>
        <v>0</v>
      </c>
    </row>
    <row r="46" spans="1:12" x14ac:dyDescent="0.2">
      <c r="A46" s="280" t="s">
        <v>249</v>
      </c>
      <c r="B46" s="285"/>
      <c r="C46" s="285"/>
      <c r="D46" s="285"/>
      <c r="E46" s="285"/>
      <c r="F46" s="285"/>
      <c r="G46" s="285"/>
      <c r="H46" s="286"/>
      <c r="I46" s="14">
        <v>41</v>
      </c>
      <c r="J46" s="170">
        <v>0</v>
      </c>
      <c r="K46" s="20"/>
      <c r="L46" s="171">
        <f>J46-[2]NT!E45</f>
        <v>0</v>
      </c>
    </row>
    <row r="47" spans="1:12" x14ac:dyDescent="0.2">
      <c r="A47" s="280" t="s">
        <v>250</v>
      </c>
      <c r="B47" s="285"/>
      <c r="C47" s="285"/>
      <c r="D47" s="285"/>
      <c r="E47" s="285"/>
      <c r="F47" s="285"/>
      <c r="G47" s="285"/>
      <c r="H47" s="286"/>
      <c r="I47" s="14">
        <v>42</v>
      </c>
      <c r="J47" s="170">
        <v>90112640.480000004</v>
      </c>
      <c r="K47" s="20">
        <v>46466773.290000007</v>
      </c>
      <c r="L47" s="171">
        <f>J47-[2]NT!E46</f>
        <v>0</v>
      </c>
    </row>
    <row r="48" spans="1:12" x14ac:dyDescent="0.2">
      <c r="A48" s="280" t="s">
        <v>251</v>
      </c>
      <c r="B48" s="285"/>
      <c r="C48" s="285"/>
      <c r="D48" s="285"/>
      <c r="E48" s="285"/>
      <c r="F48" s="285"/>
      <c r="G48" s="285"/>
      <c r="H48" s="286"/>
      <c r="I48" s="14">
        <v>43</v>
      </c>
      <c r="J48" s="170">
        <v>-135303835.00999999</v>
      </c>
      <c r="K48" s="20">
        <v>-48197179.93</v>
      </c>
      <c r="L48" s="171">
        <f>J48-[2]NT!E47</f>
        <v>0</v>
      </c>
    </row>
    <row r="49" spans="1:12" x14ac:dyDescent="0.2">
      <c r="A49" s="280" t="s">
        <v>252</v>
      </c>
      <c r="B49" s="278"/>
      <c r="C49" s="278"/>
      <c r="D49" s="278"/>
      <c r="E49" s="278"/>
      <c r="F49" s="278"/>
      <c r="G49" s="278"/>
      <c r="H49" s="279"/>
      <c r="I49" s="14">
        <v>44</v>
      </c>
      <c r="J49" s="170">
        <v>1743154.07</v>
      </c>
      <c r="K49" s="20">
        <v>8815349.5600000005</v>
      </c>
      <c r="L49" s="171">
        <f>J49-[2]NT!E48</f>
        <v>0</v>
      </c>
    </row>
    <row r="50" spans="1:12" x14ac:dyDescent="0.2">
      <c r="A50" s="280" t="s">
        <v>276</v>
      </c>
      <c r="B50" s="278"/>
      <c r="C50" s="278"/>
      <c r="D50" s="278"/>
      <c r="E50" s="278"/>
      <c r="F50" s="278"/>
      <c r="G50" s="278"/>
      <c r="H50" s="279"/>
      <c r="I50" s="14">
        <v>45</v>
      </c>
      <c r="J50" s="170">
        <v>70747603.879999995</v>
      </c>
      <c r="K50" s="20">
        <v>45878907.609999999</v>
      </c>
      <c r="L50" s="171">
        <f>J50-[2]NT!E49</f>
        <v>0</v>
      </c>
    </row>
    <row r="51" spans="1:12" x14ac:dyDescent="0.2">
      <c r="A51" s="280" t="s">
        <v>277</v>
      </c>
      <c r="B51" s="278"/>
      <c r="C51" s="278"/>
      <c r="D51" s="278"/>
      <c r="E51" s="278"/>
      <c r="F51" s="278"/>
      <c r="G51" s="278"/>
      <c r="H51" s="279"/>
      <c r="I51" s="14">
        <v>46</v>
      </c>
      <c r="J51" s="170">
        <v>-121001247.56999999</v>
      </c>
      <c r="K51" s="20">
        <v>-95450000</v>
      </c>
      <c r="L51" s="171">
        <f>J51-[2]NT!E50</f>
        <v>0</v>
      </c>
    </row>
    <row r="52" spans="1:12" x14ac:dyDescent="0.2">
      <c r="A52" s="277" t="s">
        <v>92</v>
      </c>
      <c r="B52" s="278"/>
      <c r="C52" s="278"/>
      <c r="D52" s="278"/>
      <c r="E52" s="278"/>
      <c r="F52" s="278"/>
      <c r="G52" s="278"/>
      <c r="H52" s="279"/>
      <c r="I52" s="14">
        <v>47</v>
      </c>
      <c r="J52" s="144">
        <f>SUM(J53:J57)</f>
        <v>250861.03000000148</v>
      </c>
      <c r="K52" s="144">
        <f>SUM(K53:K57)</f>
        <v>76329129.480000004</v>
      </c>
      <c r="L52" s="171">
        <f>J52-[2]NT!E51</f>
        <v>1.4842953532934189E-9</v>
      </c>
    </row>
    <row r="53" spans="1:12" x14ac:dyDescent="0.2">
      <c r="A53" s="280" t="s">
        <v>278</v>
      </c>
      <c r="B53" s="278"/>
      <c r="C53" s="278"/>
      <c r="D53" s="278"/>
      <c r="E53" s="278"/>
      <c r="F53" s="278"/>
      <c r="G53" s="278"/>
      <c r="H53" s="279"/>
      <c r="I53" s="14">
        <v>48</v>
      </c>
      <c r="J53" s="170">
        <v>0</v>
      </c>
      <c r="K53" s="20"/>
      <c r="L53" s="171">
        <f>J53-[2]NT!E52</f>
        <v>0</v>
      </c>
    </row>
    <row r="54" spans="1:12" x14ac:dyDescent="0.2">
      <c r="A54" s="280" t="s">
        <v>279</v>
      </c>
      <c r="B54" s="278"/>
      <c r="C54" s="278"/>
      <c r="D54" s="278"/>
      <c r="E54" s="278"/>
      <c r="F54" s="278"/>
      <c r="G54" s="278"/>
      <c r="H54" s="279"/>
      <c r="I54" s="14">
        <v>49</v>
      </c>
      <c r="J54" s="170">
        <v>64732495.310000002</v>
      </c>
      <c r="K54" s="20">
        <v>160241480.65000001</v>
      </c>
      <c r="L54" s="171">
        <f>J54-[2]NT!E53</f>
        <v>0</v>
      </c>
    </row>
    <row r="55" spans="1:12" x14ac:dyDescent="0.2">
      <c r="A55" s="280" t="s">
        <v>280</v>
      </c>
      <c r="B55" s="278"/>
      <c r="C55" s="278"/>
      <c r="D55" s="278"/>
      <c r="E55" s="278"/>
      <c r="F55" s="278"/>
      <c r="G55" s="278"/>
      <c r="H55" s="279"/>
      <c r="I55" s="14">
        <v>50</v>
      </c>
      <c r="J55" s="170">
        <v>-63972649.960000001</v>
      </c>
      <c r="K55" s="20">
        <v>-120927216.37</v>
      </c>
      <c r="L55" s="171">
        <f>J55-[2]NT!E54</f>
        <v>0</v>
      </c>
    </row>
    <row r="56" spans="1:12" x14ac:dyDescent="0.2">
      <c r="A56" s="280" t="s">
        <v>281</v>
      </c>
      <c r="B56" s="278"/>
      <c r="C56" s="278"/>
      <c r="D56" s="278"/>
      <c r="E56" s="278"/>
      <c r="F56" s="278"/>
      <c r="G56" s="278"/>
      <c r="H56" s="279"/>
      <c r="I56" s="14">
        <v>51</v>
      </c>
      <c r="J56" s="170">
        <v>0</v>
      </c>
      <c r="K56" s="20"/>
      <c r="L56" s="171">
        <f>J56-[2]NT!E55</f>
        <v>0</v>
      </c>
    </row>
    <row r="57" spans="1:12" x14ac:dyDescent="0.2">
      <c r="A57" s="280" t="s">
        <v>282</v>
      </c>
      <c r="B57" s="278"/>
      <c r="C57" s="278"/>
      <c r="D57" s="278"/>
      <c r="E57" s="278"/>
      <c r="F57" s="278"/>
      <c r="G57" s="278"/>
      <c r="H57" s="279"/>
      <c r="I57" s="14">
        <v>52</v>
      </c>
      <c r="J57" s="170">
        <v>-508984.32000000001</v>
      </c>
      <c r="K57" s="20">
        <v>37014865.200000003</v>
      </c>
      <c r="L57" s="171">
        <f>J57-[2]NT!E56</f>
        <v>0</v>
      </c>
    </row>
    <row r="58" spans="1:12" x14ac:dyDescent="0.2">
      <c r="A58" s="277" t="s">
        <v>93</v>
      </c>
      <c r="B58" s="278"/>
      <c r="C58" s="278"/>
      <c r="D58" s="278"/>
      <c r="E58" s="278"/>
      <c r="F58" s="278"/>
      <c r="G58" s="278"/>
      <c r="H58" s="279"/>
      <c r="I58" s="14">
        <v>53</v>
      </c>
      <c r="J58" s="144">
        <f>J6+J37+J52</f>
        <v>-24863477.609999985</v>
      </c>
      <c r="K58" s="144">
        <f>K6+K37+K52</f>
        <v>20375411.685859725</v>
      </c>
      <c r="L58" s="171">
        <f>J58-[2]NT!E57</f>
        <v>0</v>
      </c>
    </row>
    <row r="59" spans="1:12" ht="21.75" customHeight="1" x14ac:dyDescent="0.2">
      <c r="A59" s="277" t="s">
        <v>283</v>
      </c>
      <c r="B59" s="278"/>
      <c r="C59" s="278"/>
      <c r="D59" s="278"/>
      <c r="E59" s="278"/>
      <c r="F59" s="278"/>
      <c r="G59" s="278"/>
      <c r="H59" s="279"/>
      <c r="I59" s="14">
        <v>54</v>
      </c>
      <c r="J59" s="20"/>
      <c r="K59" s="20"/>
      <c r="L59" s="171">
        <f>J59-[2]NT!E58</f>
        <v>0</v>
      </c>
    </row>
    <row r="60" spans="1:12" x14ac:dyDescent="0.2">
      <c r="A60" s="277" t="s">
        <v>94</v>
      </c>
      <c r="B60" s="278"/>
      <c r="C60" s="278"/>
      <c r="D60" s="278"/>
      <c r="E60" s="278"/>
      <c r="F60" s="278"/>
      <c r="G60" s="278"/>
      <c r="H60" s="279"/>
      <c r="I60" s="14">
        <v>55</v>
      </c>
      <c r="J60" s="144">
        <f>SUM(J58:J59)</f>
        <v>-24863477.609999985</v>
      </c>
      <c r="K60" s="144">
        <f>SUM(K58:K59)</f>
        <v>20375411.685859725</v>
      </c>
      <c r="L60" s="171">
        <f>J60-[2]NT!E59</f>
        <v>0</v>
      </c>
    </row>
    <row r="61" spans="1:12" x14ac:dyDescent="0.2">
      <c r="A61" s="280" t="s">
        <v>284</v>
      </c>
      <c r="B61" s="278"/>
      <c r="C61" s="278"/>
      <c r="D61" s="278"/>
      <c r="E61" s="278"/>
      <c r="F61" s="278"/>
      <c r="G61" s="278"/>
      <c r="H61" s="279"/>
      <c r="I61" s="14">
        <v>56</v>
      </c>
      <c r="J61" s="170">
        <v>29632144.559999999</v>
      </c>
      <c r="K61" s="20">
        <v>4768666.9499999993</v>
      </c>
      <c r="L61" s="171">
        <f>J61-[2]NT!E60</f>
        <v>0</v>
      </c>
    </row>
    <row r="62" spans="1:12" x14ac:dyDescent="0.2">
      <c r="A62" s="281" t="s">
        <v>95</v>
      </c>
      <c r="B62" s="282"/>
      <c r="C62" s="282"/>
      <c r="D62" s="282"/>
      <c r="E62" s="282"/>
      <c r="F62" s="282"/>
      <c r="G62" s="282"/>
      <c r="H62" s="283"/>
      <c r="I62" s="15">
        <v>57</v>
      </c>
      <c r="J62" s="145">
        <f>SUM(J60:J61)</f>
        <v>4768666.9500000142</v>
      </c>
      <c r="K62" s="145">
        <f>SUM(K60:K61)</f>
        <v>25144078.635859724</v>
      </c>
      <c r="L62" s="171">
        <f>J62-[2]NT!E61</f>
        <v>1.3969838619232178E-8</v>
      </c>
    </row>
    <row r="63" spans="1:12" x14ac:dyDescent="0.2">
      <c r="A63" s="146" t="s">
        <v>5</v>
      </c>
    </row>
  </sheetData>
  <mergeCells count="62">
    <mergeCell ref="A27:H27"/>
    <mergeCell ref="A25:H25"/>
    <mergeCell ref="A1:J1"/>
    <mergeCell ref="A2:J2"/>
    <mergeCell ref="A4:H4"/>
    <mergeCell ref="A5:H5"/>
    <mergeCell ref="A12:H12"/>
    <mergeCell ref="A6:H6"/>
    <mergeCell ref="A7:H7"/>
    <mergeCell ref="A8:H8"/>
    <mergeCell ref="A9:H9"/>
    <mergeCell ref="A10:H10"/>
    <mergeCell ref="A11:H11"/>
    <mergeCell ref="A35:H35"/>
    <mergeCell ref="A13:H13"/>
    <mergeCell ref="A20:H20"/>
    <mergeCell ref="A21:H21"/>
    <mergeCell ref="A22:H22"/>
    <mergeCell ref="A23:H23"/>
    <mergeCell ref="A28:H28"/>
    <mergeCell ref="A29:H29"/>
    <mergeCell ref="A14:H14"/>
    <mergeCell ref="A15:H15"/>
    <mergeCell ref="A16:H16"/>
    <mergeCell ref="A17:H17"/>
    <mergeCell ref="A18:H18"/>
    <mergeCell ref="A19:H19"/>
    <mergeCell ref="A24:H24"/>
    <mergeCell ref="A26:H26"/>
    <mergeCell ref="A30:H30"/>
    <mergeCell ref="A31:H31"/>
    <mergeCell ref="A32:H32"/>
    <mergeCell ref="A33:H33"/>
    <mergeCell ref="A34:H34"/>
    <mergeCell ref="A48:H48"/>
    <mergeCell ref="A49:H49"/>
    <mergeCell ref="A50:H50"/>
    <mergeCell ref="A51:H51"/>
    <mergeCell ref="A36:H36"/>
    <mergeCell ref="A37:H37"/>
    <mergeCell ref="A38:H38"/>
    <mergeCell ref="A39:H39"/>
    <mergeCell ref="A40:H40"/>
    <mergeCell ref="A41:H41"/>
    <mergeCell ref="A44:H44"/>
    <mergeCell ref="A45:H45"/>
    <mergeCell ref="A60:H60"/>
    <mergeCell ref="A61:H61"/>
    <mergeCell ref="A62:H62"/>
    <mergeCell ref="D3:E3"/>
    <mergeCell ref="A56:H56"/>
    <mergeCell ref="A57:H57"/>
    <mergeCell ref="A58:H58"/>
    <mergeCell ref="A59:H59"/>
    <mergeCell ref="A52:H52"/>
    <mergeCell ref="A53:H53"/>
    <mergeCell ref="A42:H42"/>
    <mergeCell ref="A43:H43"/>
    <mergeCell ref="A46:H46"/>
    <mergeCell ref="A47:H47"/>
    <mergeCell ref="A54:H54"/>
    <mergeCell ref="A55:H55"/>
  </mergeCells>
  <phoneticPr fontId="4" type="noConversion"/>
  <dataValidations count="1">
    <dataValidation allowBlank="1" sqref="A1:XFD1048576"/>
  </dataValidations>
  <pageMargins left="0.75" right="0.75" top="1" bottom="1" header="0.5" footer="0.5"/>
  <pageSetup paperSize="9" scale="77" orientation="portrait" r:id="rId1"/>
  <headerFooter alignWithMargins="0"/>
  <ignoredErrors>
    <ignoredError sqref="J5:K5" numberStoredAsText="1"/>
    <ignoredError sqref="J18:K18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N42"/>
  <sheetViews>
    <sheetView zoomScaleSheetLayoutView="100" workbookViewId="0">
      <selection activeCell="G51" sqref="G51"/>
    </sheetView>
  </sheetViews>
  <sheetFormatPr defaultRowHeight="12.75" x14ac:dyDescent="0.2"/>
  <cols>
    <col min="1" max="4" width="9.140625" style="124"/>
    <col min="5" max="5" width="9.5703125" style="124" customWidth="1"/>
    <col min="6" max="6" width="9.140625" style="124"/>
    <col min="7" max="7" width="12.7109375" style="124" bestFit="1" customWidth="1"/>
    <col min="8" max="8" width="10.140625" style="124" customWidth="1"/>
    <col min="9" max="9" width="12.7109375" style="124" bestFit="1" customWidth="1"/>
    <col min="10" max="10" width="10.42578125" style="124" bestFit="1" customWidth="1"/>
    <col min="11" max="11" width="9.140625" style="124"/>
    <col min="12" max="12" width="11.42578125" style="124" customWidth="1"/>
    <col min="13" max="13" width="13.42578125" style="124" bestFit="1" customWidth="1"/>
    <col min="14" max="16384" width="9.140625" style="124"/>
  </cols>
  <sheetData>
    <row r="1" spans="1:13" ht="20.25" customHeight="1" x14ac:dyDescent="0.25">
      <c r="A1" s="306" t="s">
        <v>148</v>
      </c>
      <c r="B1" s="289"/>
      <c r="C1" s="289"/>
      <c r="D1" s="289"/>
      <c r="E1" s="307"/>
      <c r="F1" s="308"/>
      <c r="G1" s="308"/>
      <c r="H1" s="308"/>
      <c r="I1" s="308"/>
      <c r="J1" s="308"/>
      <c r="K1" s="309"/>
      <c r="L1" s="123"/>
    </row>
    <row r="2" spans="1:13" x14ac:dyDescent="0.2">
      <c r="A2" s="290" t="s">
        <v>402</v>
      </c>
      <c r="B2" s="291"/>
      <c r="C2" s="291"/>
      <c r="D2" s="291"/>
      <c r="E2" s="307"/>
      <c r="F2" s="310"/>
      <c r="G2" s="310"/>
      <c r="H2" s="310"/>
      <c r="I2" s="310"/>
      <c r="J2" s="310"/>
      <c r="K2" s="311"/>
      <c r="L2" s="123"/>
    </row>
    <row r="3" spans="1:13" x14ac:dyDescent="0.2">
      <c r="A3" s="27"/>
      <c r="B3" s="140"/>
      <c r="C3" s="140"/>
      <c r="D3" s="140"/>
      <c r="E3" s="153"/>
      <c r="F3" s="3"/>
      <c r="G3" s="3"/>
      <c r="H3" s="3"/>
      <c r="I3" s="3"/>
      <c r="J3" s="3"/>
      <c r="K3" s="3"/>
      <c r="L3" s="316" t="s">
        <v>58</v>
      </c>
      <c r="M3" s="316"/>
    </row>
    <row r="4" spans="1:13" ht="13.5" customHeight="1" x14ac:dyDescent="0.2">
      <c r="A4" s="292" t="s">
        <v>46</v>
      </c>
      <c r="B4" s="292"/>
      <c r="C4" s="292"/>
      <c r="D4" s="292" t="s">
        <v>62</v>
      </c>
      <c r="E4" s="293" t="s">
        <v>211</v>
      </c>
      <c r="F4" s="293"/>
      <c r="G4" s="293"/>
      <c r="H4" s="293"/>
      <c r="I4" s="293"/>
      <c r="J4" s="293"/>
      <c r="K4" s="293"/>
      <c r="L4" s="293" t="s">
        <v>218</v>
      </c>
      <c r="M4" s="293" t="s">
        <v>83</v>
      </c>
    </row>
    <row r="5" spans="1:13" ht="56.25" x14ac:dyDescent="0.2">
      <c r="A5" s="315"/>
      <c r="B5" s="315"/>
      <c r="C5" s="315"/>
      <c r="D5" s="315"/>
      <c r="E5" s="150" t="s">
        <v>214</v>
      </c>
      <c r="F5" s="150" t="s">
        <v>44</v>
      </c>
      <c r="G5" s="150" t="s">
        <v>215</v>
      </c>
      <c r="H5" s="150" t="s">
        <v>216</v>
      </c>
      <c r="I5" s="150" t="s">
        <v>45</v>
      </c>
      <c r="J5" s="150" t="s">
        <v>217</v>
      </c>
      <c r="K5" s="150" t="s">
        <v>82</v>
      </c>
      <c r="L5" s="293"/>
      <c r="M5" s="293"/>
    </row>
    <row r="6" spans="1:13" x14ac:dyDescent="0.2">
      <c r="A6" s="312">
        <v>1</v>
      </c>
      <c r="B6" s="312"/>
      <c r="C6" s="312"/>
      <c r="D6" s="159">
        <v>2</v>
      </c>
      <c r="E6" s="159" t="s">
        <v>60</v>
      </c>
      <c r="F6" s="160" t="s">
        <v>61</v>
      </c>
      <c r="G6" s="159" t="s">
        <v>63</v>
      </c>
      <c r="H6" s="160" t="s">
        <v>64</v>
      </c>
      <c r="I6" s="159" t="s">
        <v>65</v>
      </c>
      <c r="J6" s="160" t="s">
        <v>66</v>
      </c>
      <c r="K6" s="159" t="s">
        <v>67</v>
      </c>
      <c r="L6" s="160" t="s">
        <v>68</v>
      </c>
      <c r="M6" s="159" t="s">
        <v>69</v>
      </c>
    </row>
    <row r="7" spans="1:13" ht="21" customHeight="1" x14ac:dyDescent="0.2">
      <c r="A7" s="313" t="s">
        <v>300</v>
      </c>
      <c r="B7" s="314"/>
      <c r="C7" s="314"/>
      <c r="D7" s="17">
        <v>1</v>
      </c>
      <c r="E7" s="21">
        <v>50000000</v>
      </c>
      <c r="F7" s="21"/>
      <c r="G7" s="21">
        <v>364683829.51999998</v>
      </c>
      <c r="H7" s="21">
        <v>138761535.25999999</v>
      </c>
      <c r="I7" s="21">
        <v>288796436.17000002</v>
      </c>
      <c r="J7" s="21">
        <v>51110716</v>
      </c>
      <c r="K7" s="154">
        <f>SUM(E7:J7)</f>
        <v>893352516.95000005</v>
      </c>
      <c r="L7" s="21"/>
      <c r="M7" s="154">
        <f>K7+L7</f>
        <v>893352516.95000005</v>
      </c>
    </row>
    <row r="8" spans="1:13" ht="22.5" customHeight="1" x14ac:dyDescent="0.2">
      <c r="A8" s="297" t="s">
        <v>259</v>
      </c>
      <c r="B8" s="298"/>
      <c r="C8" s="298"/>
      <c r="D8" s="4">
        <v>2</v>
      </c>
      <c r="E8" s="22"/>
      <c r="F8" s="22"/>
      <c r="G8" s="22"/>
      <c r="H8" s="22"/>
      <c r="I8" s="22"/>
      <c r="J8" s="22"/>
      <c r="K8" s="155">
        <f t="shared" ref="K8:K40" si="0">SUM(E8:J8)</f>
        <v>0</v>
      </c>
      <c r="L8" s="22"/>
      <c r="M8" s="155">
        <f t="shared" ref="M8:M40" si="1">K8+L8</f>
        <v>0</v>
      </c>
    </row>
    <row r="9" spans="1:13" ht="21.75" customHeight="1" x14ac:dyDescent="0.2">
      <c r="A9" s="297" t="s">
        <v>260</v>
      </c>
      <c r="B9" s="298"/>
      <c r="C9" s="298"/>
      <c r="D9" s="4">
        <v>3</v>
      </c>
      <c r="E9" s="22"/>
      <c r="F9" s="22"/>
      <c r="G9" s="22"/>
      <c r="H9" s="22"/>
      <c r="I9" s="22"/>
      <c r="J9" s="22"/>
      <c r="K9" s="155">
        <f t="shared" si="0"/>
        <v>0</v>
      </c>
      <c r="L9" s="22"/>
      <c r="M9" s="155">
        <f t="shared" si="1"/>
        <v>0</v>
      </c>
    </row>
    <row r="10" spans="1:13" ht="20.25" customHeight="1" x14ac:dyDescent="0.2">
      <c r="A10" s="299" t="s">
        <v>352</v>
      </c>
      <c r="B10" s="298"/>
      <c r="C10" s="298"/>
      <c r="D10" s="4">
        <v>4</v>
      </c>
      <c r="E10" s="155">
        <f t="shared" ref="E10:J10" si="2">SUM(E7:E9)</f>
        <v>50000000</v>
      </c>
      <c r="F10" s="155">
        <f t="shared" si="2"/>
        <v>0</v>
      </c>
      <c r="G10" s="155">
        <f>SUM(G7:G9)</f>
        <v>364683829.51999998</v>
      </c>
      <c r="H10" s="155">
        <f t="shared" si="2"/>
        <v>138761535.25999999</v>
      </c>
      <c r="I10" s="155">
        <f t="shared" si="2"/>
        <v>288796436.17000002</v>
      </c>
      <c r="J10" s="155">
        <f t="shared" si="2"/>
        <v>51110716</v>
      </c>
      <c r="K10" s="155">
        <f t="shared" si="0"/>
        <v>893352516.95000005</v>
      </c>
      <c r="L10" s="155">
        <f>SUM(L7:L9)</f>
        <v>0</v>
      </c>
      <c r="M10" s="155">
        <f t="shared" si="1"/>
        <v>893352516.95000005</v>
      </c>
    </row>
    <row r="11" spans="1:13" ht="20.25" customHeight="1" x14ac:dyDescent="0.2">
      <c r="A11" s="299" t="s">
        <v>353</v>
      </c>
      <c r="B11" s="317"/>
      <c r="C11" s="317"/>
      <c r="D11" s="4">
        <v>5</v>
      </c>
      <c r="E11" s="155">
        <f>E12+E13</f>
        <v>0</v>
      </c>
      <c r="F11" s="155">
        <f t="shared" ref="F11:L11" si="3">F12+F13</f>
        <v>0</v>
      </c>
      <c r="G11" s="155">
        <f t="shared" si="3"/>
        <v>7528608.7599999998</v>
      </c>
      <c r="H11" s="155">
        <f t="shared" si="3"/>
        <v>0</v>
      </c>
      <c r="I11" s="155">
        <f t="shared" si="3"/>
        <v>0</v>
      </c>
      <c r="J11" s="155">
        <f t="shared" si="3"/>
        <v>42724043.5</v>
      </c>
      <c r="K11" s="155">
        <f t="shared" si="0"/>
        <v>50252652.259999998</v>
      </c>
      <c r="L11" s="155">
        <f t="shared" si="3"/>
        <v>0</v>
      </c>
      <c r="M11" s="155">
        <f t="shared" si="1"/>
        <v>50252652.259999998</v>
      </c>
    </row>
    <row r="12" spans="1:13" x14ac:dyDescent="0.2">
      <c r="A12" s="297" t="s">
        <v>261</v>
      </c>
      <c r="B12" s="298"/>
      <c r="C12" s="298"/>
      <c r="D12" s="4">
        <v>6</v>
      </c>
      <c r="E12" s="22"/>
      <c r="F12" s="22"/>
      <c r="G12" s="22"/>
      <c r="H12" s="22"/>
      <c r="I12" s="22"/>
      <c r="J12" s="22">
        <v>42724043.5</v>
      </c>
      <c r="K12" s="155">
        <f t="shared" si="0"/>
        <v>42724043.5</v>
      </c>
      <c r="L12" s="22"/>
      <c r="M12" s="155">
        <f t="shared" si="1"/>
        <v>42724043.5</v>
      </c>
    </row>
    <row r="13" spans="1:13" ht="21.75" customHeight="1" x14ac:dyDescent="0.2">
      <c r="A13" s="297" t="s">
        <v>87</v>
      </c>
      <c r="B13" s="298"/>
      <c r="C13" s="298"/>
      <c r="D13" s="4">
        <v>7</v>
      </c>
      <c r="E13" s="155">
        <f t="shared" ref="E13:J13" si="4">SUM(E14:E17)</f>
        <v>0</v>
      </c>
      <c r="F13" s="155">
        <f t="shared" si="4"/>
        <v>0</v>
      </c>
      <c r="G13" s="155">
        <f t="shared" si="4"/>
        <v>7528608.7599999998</v>
      </c>
      <c r="H13" s="155">
        <f t="shared" si="4"/>
        <v>0</v>
      </c>
      <c r="I13" s="155">
        <f t="shared" si="4"/>
        <v>0</v>
      </c>
      <c r="J13" s="155">
        <f t="shared" si="4"/>
        <v>0</v>
      </c>
      <c r="K13" s="155">
        <f t="shared" si="0"/>
        <v>7528608.7599999998</v>
      </c>
      <c r="L13" s="155">
        <f>SUM(L14:L17)</f>
        <v>0</v>
      </c>
      <c r="M13" s="155">
        <f t="shared" si="1"/>
        <v>7528608.7599999998</v>
      </c>
    </row>
    <row r="14" spans="1:13" ht="19.5" customHeight="1" x14ac:dyDescent="0.2">
      <c r="A14" s="297" t="s">
        <v>301</v>
      </c>
      <c r="B14" s="298"/>
      <c r="C14" s="298"/>
      <c r="D14" s="4">
        <v>8</v>
      </c>
      <c r="E14" s="22"/>
      <c r="F14" s="22"/>
      <c r="G14" s="22">
        <v>3208493.02</v>
      </c>
      <c r="H14" s="22"/>
      <c r="I14" s="22"/>
      <c r="J14" s="22"/>
      <c r="K14" s="155">
        <f t="shared" si="0"/>
        <v>3208493.02</v>
      </c>
      <c r="L14" s="22"/>
      <c r="M14" s="155">
        <f t="shared" si="1"/>
        <v>3208493.02</v>
      </c>
    </row>
    <row r="15" spans="1:13" ht="19.5" customHeight="1" x14ac:dyDescent="0.2">
      <c r="A15" s="297" t="s">
        <v>302</v>
      </c>
      <c r="B15" s="298"/>
      <c r="C15" s="298"/>
      <c r="D15" s="4">
        <v>9</v>
      </c>
      <c r="E15" s="22"/>
      <c r="F15" s="22"/>
      <c r="G15" s="22">
        <v>-9740815.7300000004</v>
      </c>
      <c r="H15" s="22"/>
      <c r="I15" s="22"/>
      <c r="J15" s="22"/>
      <c r="K15" s="155">
        <f t="shared" si="0"/>
        <v>-9740815.7300000004</v>
      </c>
      <c r="L15" s="22"/>
      <c r="M15" s="155">
        <f t="shared" si="1"/>
        <v>-9740815.7300000004</v>
      </c>
    </row>
    <row r="16" spans="1:13" ht="21" customHeight="1" x14ac:dyDescent="0.2">
      <c r="A16" s="297" t="s">
        <v>303</v>
      </c>
      <c r="B16" s="298"/>
      <c r="C16" s="298"/>
      <c r="D16" s="4">
        <v>10</v>
      </c>
      <c r="E16" s="22"/>
      <c r="F16" s="22"/>
      <c r="G16" s="22">
        <v>14060931.470000001</v>
      </c>
      <c r="H16" s="22"/>
      <c r="I16" s="22"/>
      <c r="J16" s="22"/>
      <c r="K16" s="155">
        <f t="shared" si="0"/>
        <v>14060931.470000001</v>
      </c>
      <c r="L16" s="22"/>
      <c r="M16" s="155">
        <f t="shared" si="1"/>
        <v>14060931.470000001</v>
      </c>
    </row>
    <row r="17" spans="1:13" ht="21.75" customHeight="1" x14ac:dyDescent="0.2">
      <c r="A17" s="297" t="s">
        <v>262</v>
      </c>
      <c r="B17" s="298"/>
      <c r="C17" s="298"/>
      <c r="D17" s="4">
        <v>11</v>
      </c>
      <c r="E17" s="22"/>
      <c r="F17" s="22"/>
      <c r="G17" s="22"/>
      <c r="H17" s="22"/>
      <c r="I17" s="22"/>
      <c r="J17" s="22"/>
      <c r="K17" s="155">
        <f t="shared" si="0"/>
        <v>0</v>
      </c>
      <c r="L17" s="22"/>
      <c r="M17" s="155">
        <f t="shared" si="1"/>
        <v>0</v>
      </c>
    </row>
    <row r="18" spans="1:13" ht="21.75" customHeight="1" x14ac:dyDescent="0.2">
      <c r="A18" s="299" t="s">
        <v>354</v>
      </c>
      <c r="B18" s="298"/>
      <c r="C18" s="298"/>
      <c r="D18" s="4">
        <v>12</v>
      </c>
      <c r="E18" s="155">
        <f>SUM(E19:E22)</f>
        <v>0</v>
      </c>
      <c r="F18" s="155">
        <f t="shared" ref="F18:L18" si="5">SUM(F19:F22)</f>
        <v>0</v>
      </c>
      <c r="G18" s="155">
        <f t="shared" si="5"/>
        <v>-2903097.86</v>
      </c>
      <c r="H18" s="155">
        <f t="shared" si="5"/>
        <v>0</v>
      </c>
      <c r="I18" s="155">
        <f t="shared" si="5"/>
        <v>50386577</v>
      </c>
      <c r="J18" s="155">
        <f t="shared" si="5"/>
        <v>-51110716</v>
      </c>
      <c r="K18" s="155">
        <f t="shared" si="0"/>
        <v>-3627236.8599999994</v>
      </c>
      <c r="L18" s="155">
        <f t="shared" si="5"/>
        <v>0</v>
      </c>
      <c r="M18" s="155">
        <f t="shared" si="1"/>
        <v>-3627236.8599999994</v>
      </c>
    </row>
    <row r="19" spans="1:13" ht="21.75" customHeight="1" x14ac:dyDescent="0.2">
      <c r="A19" s="297" t="s">
        <v>88</v>
      </c>
      <c r="B19" s="298"/>
      <c r="C19" s="298"/>
      <c r="D19" s="4">
        <v>13</v>
      </c>
      <c r="E19" s="22"/>
      <c r="F19" s="22"/>
      <c r="G19" s="22"/>
      <c r="H19" s="22"/>
      <c r="I19" s="22"/>
      <c r="J19" s="22"/>
      <c r="K19" s="155">
        <f t="shared" si="0"/>
        <v>0</v>
      </c>
      <c r="L19" s="22"/>
      <c r="M19" s="155">
        <f t="shared" si="1"/>
        <v>0</v>
      </c>
    </row>
    <row r="20" spans="1:13" x14ac:dyDescent="0.2">
      <c r="A20" s="297" t="s">
        <v>305</v>
      </c>
      <c r="B20" s="298"/>
      <c r="C20" s="298"/>
      <c r="D20" s="4">
        <v>14</v>
      </c>
      <c r="E20" s="22"/>
      <c r="F20" s="22"/>
      <c r="G20" s="22"/>
      <c r="H20" s="22"/>
      <c r="I20" s="22"/>
      <c r="J20" s="22"/>
      <c r="K20" s="155">
        <f t="shared" si="0"/>
        <v>0</v>
      </c>
      <c r="L20" s="22"/>
      <c r="M20" s="155">
        <f t="shared" si="1"/>
        <v>0</v>
      </c>
    </row>
    <row r="21" spans="1:13" x14ac:dyDescent="0.2">
      <c r="A21" s="297" t="s">
        <v>306</v>
      </c>
      <c r="B21" s="298"/>
      <c r="C21" s="298"/>
      <c r="D21" s="4">
        <v>15</v>
      </c>
      <c r="E21" s="22"/>
      <c r="F21" s="22"/>
      <c r="G21" s="22"/>
      <c r="H21" s="22"/>
      <c r="I21" s="22"/>
      <c r="J21" s="22"/>
      <c r="K21" s="155">
        <f t="shared" si="0"/>
        <v>0</v>
      </c>
      <c r="L21" s="22"/>
      <c r="M21" s="155">
        <f t="shared" si="1"/>
        <v>0</v>
      </c>
    </row>
    <row r="22" spans="1:13" x14ac:dyDescent="0.2">
      <c r="A22" s="297" t="s">
        <v>307</v>
      </c>
      <c r="B22" s="298"/>
      <c r="C22" s="298"/>
      <c r="D22" s="4">
        <v>16</v>
      </c>
      <c r="E22" s="22"/>
      <c r="F22" s="22"/>
      <c r="G22" s="22">
        <v>-2903097.86</v>
      </c>
      <c r="H22" s="22"/>
      <c r="I22" s="22">
        <v>50386577</v>
      </c>
      <c r="J22" s="22">
        <v>-51110716</v>
      </c>
      <c r="K22" s="155">
        <f t="shared" si="0"/>
        <v>-3627236.8599999994</v>
      </c>
      <c r="L22" s="22"/>
      <c r="M22" s="155">
        <f t="shared" si="1"/>
        <v>-3627236.8599999994</v>
      </c>
    </row>
    <row r="23" spans="1:13" ht="21.75" customHeight="1" thickBot="1" x14ac:dyDescent="0.25">
      <c r="A23" s="302" t="s">
        <v>355</v>
      </c>
      <c r="B23" s="303"/>
      <c r="C23" s="303"/>
      <c r="D23" s="18">
        <v>17</v>
      </c>
      <c r="E23" s="156">
        <f t="shared" ref="E23:I23" si="6">E10+E11+E18</f>
        <v>50000000</v>
      </c>
      <c r="F23" s="156">
        <f t="shared" si="6"/>
        <v>0</v>
      </c>
      <c r="G23" s="156">
        <f>G10+G11+G18</f>
        <v>369309340.41999996</v>
      </c>
      <c r="H23" s="156">
        <f t="shared" si="6"/>
        <v>138761535.25999999</v>
      </c>
      <c r="I23" s="156">
        <f t="shared" si="6"/>
        <v>339183013.17000002</v>
      </c>
      <c r="J23" s="156">
        <f>J10+J11+J18</f>
        <v>42724043.5</v>
      </c>
      <c r="K23" s="156">
        <f t="shared" si="0"/>
        <v>939977932.3499999</v>
      </c>
      <c r="L23" s="156">
        <f>L10+L11+L18</f>
        <v>0</v>
      </c>
      <c r="M23" s="156">
        <f t="shared" si="1"/>
        <v>939977932.3499999</v>
      </c>
    </row>
    <row r="24" spans="1:13" ht="24" customHeight="1" thickTop="1" x14ac:dyDescent="0.2">
      <c r="A24" s="304" t="s">
        <v>308</v>
      </c>
      <c r="B24" s="305"/>
      <c r="C24" s="305"/>
      <c r="D24" s="19">
        <v>18</v>
      </c>
      <c r="E24" s="23">
        <v>50000000</v>
      </c>
      <c r="F24" s="23">
        <v>0</v>
      </c>
      <c r="G24" s="23">
        <v>369309340.41999996</v>
      </c>
      <c r="H24" s="23">
        <v>138761535.25999999</v>
      </c>
      <c r="I24" s="23">
        <v>339183013.17000002</v>
      </c>
      <c r="J24" s="23">
        <v>42724043.5</v>
      </c>
      <c r="K24" s="157">
        <f t="shared" si="0"/>
        <v>939977932.3499999</v>
      </c>
      <c r="L24" s="23"/>
      <c r="M24" s="157">
        <f t="shared" si="1"/>
        <v>939977932.3499999</v>
      </c>
    </row>
    <row r="25" spans="1:13" x14ac:dyDescent="0.2">
      <c r="A25" s="297" t="s">
        <v>310</v>
      </c>
      <c r="B25" s="298"/>
      <c r="C25" s="298"/>
      <c r="D25" s="4">
        <v>19</v>
      </c>
      <c r="E25" s="22"/>
      <c r="F25" s="22"/>
      <c r="G25" s="22"/>
      <c r="H25" s="22"/>
      <c r="I25" s="22"/>
      <c r="J25" s="22"/>
      <c r="K25" s="155">
        <f t="shared" si="0"/>
        <v>0</v>
      </c>
      <c r="L25" s="22"/>
      <c r="M25" s="155">
        <f t="shared" si="1"/>
        <v>0</v>
      </c>
    </row>
    <row r="26" spans="1:13" ht="20.25" customHeight="1" x14ac:dyDescent="0.2">
      <c r="A26" s="297" t="s">
        <v>309</v>
      </c>
      <c r="B26" s="298"/>
      <c r="C26" s="298"/>
      <c r="D26" s="4">
        <v>20</v>
      </c>
      <c r="E26" s="22"/>
      <c r="F26" s="22"/>
      <c r="G26" s="22"/>
      <c r="H26" s="22"/>
      <c r="I26" s="22"/>
      <c r="J26" s="22"/>
      <c r="K26" s="155">
        <f t="shared" si="0"/>
        <v>0</v>
      </c>
      <c r="L26" s="22"/>
      <c r="M26" s="155">
        <f t="shared" si="1"/>
        <v>0</v>
      </c>
    </row>
    <row r="27" spans="1:13" ht="21.75" customHeight="1" x14ac:dyDescent="0.2">
      <c r="A27" s="299" t="s">
        <v>356</v>
      </c>
      <c r="B27" s="298"/>
      <c r="C27" s="298"/>
      <c r="D27" s="4">
        <v>21</v>
      </c>
      <c r="E27" s="155">
        <f>SUM(E24:E26)</f>
        <v>50000000</v>
      </c>
      <c r="F27" s="155">
        <f t="shared" ref="F27:L27" si="7">SUM(F24:F26)</f>
        <v>0</v>
      </c>
      <c r="G27" s="155">
        <f t="shared" si="7"/>
        <v>369309340.41999996</v>
      </c>
      <c r="H27" s="155">
        <f t="shared" si="7"/>
        <v>138761535.25999999</v>
      </c>
      <c r="I27" s="155">
        <f t="shared" si="7"/>
        <v>339183013.17000002</v>
      </c>
      <c r="J27" s="155">
        <f t="shared" si="7"/>
        <v>42724043.5</v>
      </c>
      <c r="K27" s="155">
        <f t="shared" si="0"/>
        <v>939977932.3499999</v>
      </c>
      <c r="L27" s="155">
        <f t="shared" si="7"/>
        <v>0</v>
      </c>
      <c r="M27" s="155">
        <f t="shared" si="1"/>
        <v>939977932.3499999</v>
      </c>
    </row>
    <row r="28" spans="1:13" ht="23.25" customHeight="1" x14ac:dyDescent="0.2">
      <c r="A28" s="299" t="s">
        <v>357</v>
      </c>
      <c r="B28" s="298"/>
      <c r="C28" s="298"/>
      <c r="D28" s="4">
        <v>22</v>
      </c>
      <c r="E28" s="155">
        <f>E29+E30</f>
        <v>0</v>
      </c>
      <c r="F28" s="155">
        <f t="shared" ref="F28:L28" si="8">F29+F30</f>
        <v>0</v>
      </c>
      <c r="G28" s="155">
        <f>G29+G30</f>
        <v>-12843770.469999997</v>
      </c>
      <c r="H28" s="155">
        <f t="shared" si="8"/>
        <v>0</v>
      </c>
      <c r="I28" s="155">
        <f t="shared" si="8"/>
        <v>42724043.5</v>
      </c>
      <c r="J28" s="155">
        <f t="shared" si="8"/>
        <v>60069917.949999906</v>
      </c>
      <c r="K28" s="155">
        <f t="shared" si="0"/>
        <v>89950190.9799999</v>
      </c>
      <c r="L28" s="155">
        <f t="shared" si="8"/>
        <v>0</v>
      </c>
      <c r="M28" s="155">
        <f t="shared" si="1"/>
        <v>89950190.9799999</v>
      </c>
    </row>
    <row r="29" spans="1:13" ht="13.5" customHeight="1" x14ac:dyDescent="0.2">
      <c r="A29" s="297" t="s">
        <v>89</v>
      </c>
      <c r="B29" s="298"/>
      <c r="C29" s="298"/>
      <c r="D29" s="4">
        <v>23</v>
      </c>
      <c r="E29" s="22"/>
      <c r="F29" s="22"/>
      <c r="G29" s="22"/>
      <c r="H29" s="22"/>
      <c r="I29" s="22">
        <v>42724043.5</v>
      </c>
      <c r="J29" s="22">
        <f>'RDG-kumulativno'!K82</f>
        <v>60069917.949999906</v>
      </c>
      <c r="K29" s="155">
        <f t="shared" si="0"/>
        <v>102793961.4499999</v>
      </c>
      <c r="L29" s="22"/>
      <c r="M29" s="155">
        <f t="shared" si="1"/>
        <v>102793961.4499999</v>
      </c>
    </row>
    <row r="30" spans="1:13" ht="21.75" customHeight="1" x14ac:dyDescent="0.2">
      <c r="A30" s="297" t="s">
        <v>86</v>
      </c>
      <c r="B30" s="298"/>
      <c r="C30" s="298"/>
      <c r="D30" s="4">
        <v>24</v>
      </c>
      <c r="E30" s="155">
        <f t="shared" ref="E30:J30" si="9">SUM(E31:E34)</f>
        <v>0</v>
      </c>
      <c r="F30" s="155">
        <f t="shared" si="9"/>
        <v>0</v>
      </c>
      <c r="G30" s="155">
        <f t="shared" si="9"/>
        <v>-12843770.469999997</v>
      </c>
      <c r="H30" s="155">
        <f t="shared" si="9"/>
        <v>0</v>
      </c>
      <c r="I30" s="155">
        <f t="shared" si="9"/>
        <v>0</v>
      </c>
      <c r="J30" s="155">
        <f t="shared" si="9"/>
        <v>0</v>
      </c>
      <c r="K30" s="155">
        <f t="shared" si="0"/>
        <v>-12843770.469999997</v>
      </c>
      <c r="L30" s="155">
        <f>SUM(L31:L34)</f>
        <v>0</v>
      </c>
      <c r="M30" s="155">
        <f t="shared" si="1"/>
        <v>-12843770.469999997</v>
      </c>
    </row>
    <row r="31" spans="1:13" ht="21.75" customHeight="1" x14ac:dyDescent="0.2">
      <c r="A31" s="297" t="s">
        <v>301</v>
      </c>
      <c r="B31" s="298"/>
      <c r="C31" s="298"/>
      <c r="D31" s="4">
        <v>25</v>
      </c>
      <c r="E31" s="22"/>
      <c r="F31" s="22"/>
      <c r="G31" s="22">
        <v>-12127614.669999998</v>
      </c>
      <c r="H31" s="22"/>
      <c r="I31" s="22"/>
      <c r="J31" s="22"/>
      <c r="K31" s="155">
        <f t="shared" si="0"/>
        <v>-12127614.669999998</v>
      </c>
      <c r="L31" s="22"/>
      <c r="M31" s="155">
        <f t="shared" si="1"/>
        <v>-12127614.669999998</v>
      </c>
    </row>
    <row r="32" spans="1:13" ht="21.75" customHeight="1" x14ac:dyDescent="0.2">
      <c r="A32" s="297" t="s">
        <v>302</v>
      </c>
      <c r="B32" s="298"/>
      <c r="C32" s="298"/>
      <c r="D32" s="4">
        <v>26</v>
      </c>
      <c r="E32" s="22"/>
      <c r="F32" s="22"/>
      <c r="G32" s="22">
        <v>40749.800000000279</v>
      </c>
      <c r="H32" s="22"/>
      <c r="I32" s="22"/>
      <c r="J32" s="22"/>
      <c r="K32" s="155">
        <f t="shared" si="0"/>
        <v>40749.800000000279</v>
      </c>
      <c r="L32" s="22"/>
      <c r="M32" s="155">
        <f t="shared" si="1"/>
        <v>40749.800000000279</v>
      </c>
    </row>
    <row r="33" spans="1:14" ht="22.5" customHeight="1" x14ac:dyDescent="0.2">
      <c r="A33" s="297" t="s">
        <v>303</v>
      </c>
      <c r="B33" s="298"/>
      <c r="C33" s="298"/>
      <c r="D33" s="4">
        <v>27</v>
      </c>
      <c r="E33" s="22"/>
      <c r="F33" s="22"/>
      <c r="G33" s="22">
        <v>-756905.59999999986</v>
      </c>
      <c r="H33" s="22"/>
      <c r="I33" s="22"/>
      <c r="J33" s="22"/>
      <c r="K33" s="155">
        <f t="shared" si="0"/>
        <v>-756905.59999999986</v>
      </c>
      <c r="L33" s="22"/>
      <c r="M33" s="155">
        <f t="shared" si="1"/>
        <v>-756905.59999999986</v>
      </c>
    </row>
    <row r="34" spans="1:14" ht="21" customHeight="1" x14ac:dyDescent="0.2">
      <c r="A34" s="297" t="s">
        <v>262</v>
      </c>
      <c r="B34" s="298"/>
      <c r="C34" s="298"/>
      <c r="D34" s="4">
        <v>28</v>
      </c>
      <c r="E34" s="22"/>
      <c r="F34" s="22"/>
      <c r="G34" s="22"/>
      <c r="H34" s="22"/>
      <c r="I34" s="22"/>
      <c r="J34" s="22"/>
      <c r="K34" s="155">
        <f t="shared" si="0"/>
        <v>0</v>
      </c>
      <c r="L34" s="22"/>
      <c r="M34" s="155">
        <f t="shared" si="1"/>
        <v>0</v>
      </c>
    </row>
    <row r="35" spans="1:14" ht="33.75" customHeight="1" x14ac:dyDescent="0.2">
      <c r="A35" s="299" t="s">
        <v>358</v>
      </c>
      <c r="B35" s="298"/>
      <c r="C35" s="298"/>
      <c r="D35" s="4">
        <v>29</v>
      </c>
      <c r="E35" s="155">
        <f t="shared" ref="E35:J35" si="10">SUM(E36:E39)</f>
        <v>0</v>
      </c>
      <c r="F35" s="155">
        <f t="shared" si="10"/>
        <v>0</v>
      </c>
      <c r="G35" s="155">
        <f t="shared" si="10"/>
        <v>0</v>
      </c>
      <c r="H35" s="155">
        <f t="shared" si="10"/>
        <v>0</v>
      </c>
      <c r="I35" s="155">
        <f t="shared" si="10"/>
        <v>-21330854.579999998</v>
      </c>
      <c r="J35" s="155">
        <f t="shared" si="10"/>
        <v>-42724043.5</v>
      </c>
      <c r="K35" s="155">
        <f t="shared" si="0"/>
        <v>-64054898.079999998</v>
      </c>
      <c r="L35" s="155">
        <f>SUM(L36:L39)</f>
        <v>0</v>
      </c>
      <c r="M35" s="155">
        <f t="shared" si="1"/>
        <v>-64054898.079999998</v>
      </c>
    </row>
    <row r="36" spans="1:14" ht="26.25" customHeight="1" x14ac:dyDescent="0.2">
      <c r="A36" s="297" t="s">
        <v>304</v>
      </c>
      <c r="B36" s="298"/>
      <c r="C36" s="298"/>
      <c r="D36" s="4">
        <v>30</v>
      </c>
      <c r="E36" s="22"/>
      <c r="F36" s="22"/>
      <c r="G36" s="22"/>
      <c r="H36" s="22"/>
      <c r="I36" s="22"/>
      <c r="J36" s="22"/>
      <c r="K36" s="155">
        <f t="shared" si="0"/>
        <v>0</v>
      </c>
      <c r="L36" s="22"/>
      <c r="M36" s="155">
        <f t="shared" si="1"/>
        <v>0</v>
      </c>
    </row>
    <row r="37" spans="1:14" x14ac:dyDescent="0.2">
      <c r="A37" s="297" t="s">
        <v>305</v>
      </c>
      <c r="B37" s="298"/>
      <c r="C37" s="298"/>
      <c r="D37" s="4">
        <v>31</v>
      </c>
      <c r="E37" s="22"/>
      <c r="F37" s="22"/>
      <c r="G37" s="22"/>
      <c r="H37" s="22"/>
      <c r="I37" s="22"/>
      <c r="J37" s="22"/>
      <c r="K37" s="155">
        <f t="shared" si="0"/>
        <v>0</v>
      </c>
      <c r="L37" s="22"/>
      <c r="M37" s="155">
        <f t="shared" si="1"/>
        <v>0</v>
      </c>
    </row>
    <row r="38" spans="1:14" x14ac:dyDescent="0.2">
      <c r="A38" s="297" t="s">
        <v>306</v>
      </c>
      <c r="B38" s="298"/>
      <c r="C38" s="298"/>
      <c r="D38" s="4">
        <v>32</v>
      </c>
      <c r="E38" s="22"/>
      <c r="F38" s="22"/>
      <c r="G38" s="22"/>
      <c r="H38" s="22"/>
      <c r="I38" s="22">
        <v>-25000000</v>
      </c>
      <c r="J38" s="22"/>
      <c r="K38" s="155">
        <f t="shared" si="0"/>
        <v>-25000000</v>
      </c>
      <c r="L38" s="22"/>
      <c r="M38" s="155">
        <f t="shared" si="1"/>
        <v>-25000000</v>
      </c>
    </row>
    <row r="39" spans="1:14" x14ac:dyDescent="0.2">
      <c r="A39" s="297" t="s">
        <v>90</v>
      </c>
      <c r="B39" s="298"/>
      <c r="C39" s="298"/>
      <c r="D39" s="4">
        <v>33</v>
      </c>
      <c r="E39" s="22"/>
      <c r="F39" s="22"/>
      <c r="G39" s="22"/>
      <c r="H39" s="22"/>
      <c r="I39" s="22">
        <v>3669145.4200000004</v>
      </c>
      <c r="J39" s="22">
        <v>-42724043.5</v>
      </c>
      <c r="K39" s="155">
        <f t="shared" si="0"/>
        <v>-39054898.079999998</v>
      </c>
      <c r="L39" s="22"/>
      <c r="M39" s="155">
        <f t="shared" si="1"/>
        <v>-39054898.079999998</v>
      </c>
    </row>
    <row r="40" spans="1:14" ht="48.75" customHeight="1" x14ac:dyDescent="0.2">
      <c r="A40" s="300" t="s">
        <v>359</v>
      </c>
      <c r="B40" s="301"/>
      <c r="C40" s="301"/>
      <c r="D40" s="16">
        <v>34</v>
      </c>
      <c r="E40" s="158">
        <f t="shared" ref="E40:J40" si="11">E27+E28+E35</f>
        <v>50000000</v>
      </c>
      <c r="F40" s="158">
        <f t="shared" si="11"/>
        <v>0</v>
      </c>
      <c r="G40" s="158">
        <f t="shared" si="11"/>
        <v>356465569.94999999</v>
      </c>
      <c r="H40" s="158">
        <f t="shared" si="11"/>
        <v>138761535.25999999</v>
      </c>
      <c r="I40" s="158">
        <f t="shared" si="11"/>
        <v>360576202.09000003</v>
      </c>
      <c r="J40" s="158">
        <f t="shared" si="11"/>
        <v>60069917.949999899</v>
      </c>
      <c r="K40" s="158">
        <f t="shared" si="0"/>
        <v>965873225.25</v>
      </c>
      <c r="L40" s="158">
        <f>L27+L28+L35</f>
        <v>0</v>
      </c>
      <c r="M40" s="158">
        <f t="shared" si="1"/>
        <v>965873225.25</v>
      </c>
    </row>
    <row r="42" spans="1:14" x14ac:dyDescent="0.2">
      <c r="E42" s="162"/>
      <c r="F42" s="162"/>
      <c r="G42" s="162">
        <f>G40-Bilanca!L85</f>
        <v>0</v>
      </c>
      <c r="H42" s="162"/>
      <c r="I42" s="162">
        <f>I40-Bilanca!K94</f>
        <v>0</v>
      </c>
      <c r="J42" s="162">
        <f>J40-Bilanca!K97</f>
        <v>-1.0430812835693359E-7</v>
      </c>
      <c r="K42" s="162"/>
      <c r="L42" s="162"/>
      <c r="M42" s="162">
        <f>Bilanca!K79-PK!M40</f>
        <v>0</v>
      </c>
      <c r="N42" s="162"/>
    </row>
  </sheetData>
  <mergeCells count="43">
    <mergeCell ref="A15:C15"/>
    <mergeCell ref="A8:C8"/>
    <mergeCell ref="A9:C9"/>
    <mergeCell ref="A10:C10"/>
    <mergeCell ref="A11:C11"/>
    <mergeCell ref="L4:L5"/>
    <mergeCell ref="M4:M5"/>
    <mergeCell ref="E4:K4"/>
    <mergeCell ref="L3:M3"/>
    <mergeCell ref="A14:C14"/>
    <mergeCell ref="A1:K1"/>
    <mergeCell ref="A2:K2"/>
    <mergeCell ref="A12:C12"/>
    <mergeCell ref="A13:C13"/>
    <mergeCell ref="A6:C6"/>
    <mergeCell ref="A7:C7"/>
    <mergeCell ref="A4:C5"/>
    <mergeCell ref="D4:D5"/>
    <mergeCell ref="A29:C29"/>
    <mergeCell ref="A30:C30"/>
    <mergeCell ref="A31:C31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A26:C26"/>
    <mergeCell ref="A27:C27"/>
    <mergeCell ref="A28:C28"/>
    <mergeCell ref="A32:C32"/>
    <mergeCell ref="A33:C33"/>
    <mergeCell ref="A34:C34"/>
    <mergeCell ref="A35:C35"/>
    <mergeCell ref="A40:C40"/>
    <mergeCell ref="A36:C36"/>
    <mergeCell ref="A37:C37"/>
    <mergeCell ref="A38:C38"/>
    <mergeCell ref="A39:C39"/>
  </mergeCells>
  <phoneticPr fontId="4" type="noConversion"/>
  <dataValidations count="1">
    <dataValidation allowBlank="1" sqref="A1:XFD1048576"/>
  </dataValidations>
  <pageMargins left="0.75" right="0.75" top="1" bottom="1" header="0.5" footer="0.5"/>
  <pageSetup paperSize="9" scale="67" orientation="portrait" r:id="rId1"/>
  <headerFooter alignWithMargins="0"/>
  <ignoredErrors>
    <ignoredError sqref="E6:M6" numberStoredAsText="1"/>
    <ignoredError sqref="K7:K9 K24:K26 K31:K34 K36:K39" formulaRange="1"/>
    <ignoredError sqref="K10:K23 K27:K30 K35 K40" formula="1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J31"/>
  <sheetViews>
    <sheetView tabSelected="1" view="pageBreakPreview" zoomScale="110" zoomScaleSheetLayoutView="100" workbookViewId="0">
      <selection activeCell="E26" sqref="E26"/>
    </sheetView>
  </sheetViews>
  <sheetFormatPr defaultRowHeight="12" x14ac:dyDescent="0.2"/>
  <cols>
    <col min="1" max="16384" width="9.140625" style="58"/>
  </cols>
  <sheetData>
    <row r="1" spans="1:10" x14ac:dyDescent="0.2">
      <c r="A1" s="57"/>
      <c r="B1" s="57"/>
      <c r="C1" s="57"/>
      <c r="D1" s="57"/>
      <c r="E1" s="57"/>
      <c r="F1" s="57"/>
      <c r="G1" s="57"/>
      <c r="H1" s="57"/>
      <c r="I1" s="57"/>
      <c r="J1" s="57"/>
    </row>
    <row r="2" spans="1:10" ht="15.75" x14ac:dyDescent="0.25">
      <c r="A2" s="318" t="s">
        <v>351</v>
      </c>
      <c r="B2" s="318"/>
      <c r="C2" s="318"/>
      <c r="D2" s="318"/>
      <c r="E2" s="318"/>
      <c r="F2" s="318"/>
      <c r="G2" s="318"/>
      <c r="H2" s="318"/>
      <c r="I2" s="318"/>
      <c r="J2" s="318"/>
    </row>
    <row r="3" spans="1:10" x14ac:dyDescent="0.2">
      <c r="A3" s="57"/>
      <c r="B3" s="57"/>
      <c r="C3" s="57"/>
      <c r="D3" s="57"/>
      <c r="E3" s="57"/>
      <c r="F3" s="57"/>
      <c r="G3" s="57"/>
      <c r="H3" s="57"/>
      <c r="I3" s="57"/>
      <c r="J3" s="57"/>
    </row>
    <row r="4" spans="1:10" ht="12.75" customHeight="1" x14ac:dyDescent="0.2">
      <c r="A4" s="163" t="s">
        <v>403</v>
      </c>
      <c r="B4" s="163"/>
      <c r="C4" s="163"/>
      <c r="D4" s="163"/>
      <c r="E4" s="163"/>
      <c r="F4" s="163"/>
      <c r="G4" s="164"/>
      <c r="H4" s="164"/>
      <c r="I4" s="164"/>
      <c r="J4" s="164"/>
    </row>
    <row r="5" spans="1:10" ht="12.75" customHeight="1" x14ac:dyDescent="0.2">
      <c r="A5" s="163" t="s">
        <v>404</v>
      </c>
      <c r="B5" s="163"/>
      <c r="C5" s="163"/>
      <c r="D5" s="163"/>
      <c r="E5" s="163"/>
      <c r="F5" s="163"/>
      <c r="G5" s="164"/>
      <c r="H5" s="164"/>
      <c r="I5" s="164"/>
      <c r="J5" s="164"/>
    </row>
    <row r="6" spans="1:10" ht="12.75" customHeight="1" x14ac:dyDescent="0.2">
      <c r="A6" s="163" t="s">
        <v>405</v>
      </c>
      <c r="B6" s="163"/>
      <c r="C6" s="163"/>
      <c r="D6" s="163"/>
      <c r="E6" s="163"/>
      <c r="F6" s="163"/>
      <c r="G6" s="164"/>
      <c r="H6" s="164"/>
      <c r="I6" s="164"/>
      <c r="J6" s="164"/>
    </row>
    <row r="7" spans="1:10" ht="12.75" customHeight="1" x14ac:dyDescent="0.2">
      <c r="A7" s="163" t="s">
        <v>406</v>
      </c>
      <c r="B7" s="163"/>
      <c r="C7" s="163"/>
      <c r="D7" s="163"/>
      <c r="E7" s="163"/>
      <c r="F7" s="163"/>
      <c r="G7" s="164"/>
      <c r="H7" s="164"/>
      <c r="I7" s="164"/>
      <c r="J7" s="164"/>
    </row>
    <row r="8" spans="1:10" ht="12.75" customHeight="1" x14ac:dyDescent="0.2">
      <c r="A8" s="165"/>
      <c r="B8" s="166"/>
      <c r="C8" s="166"/>
      <c r="D8" s="166"/>
      <c r="E8" s="166"/>
      <c r="F8" s="166"/>
      <c r="G8" s="164"/>
      <c r="H8" s="164"/>
      <c r="I8" s="164"/>
      <c r="J8" s="164"/>
    </row>
    <row r="9" spans="1:10" ht="12.75" customHeight="1" x14ac:dyDescent="0.2">
      <c r="A9" s="163" t="s">
        <v>407</v>
      </c>
      <c r="B9" s="163"/>
      <c r="C9" s="163"/>
      <c r="D9" s="163"/>
      <c r="E9" s="163"/>
      <c r="F9" s="163"/>
      <c r="G9" s="164"/>
      <c r="H9" s="164"/>
      <c r="I9" s="164"/>
      <c r="J9" s="164"/>
    </row>
    <row r="10" spans="1:10" x14ac:dyDescent="0.2">
      <c r="A10" s="163" t="s">
        <v>415</v>
      </c>
      <c r="B10" s="165"/>
      <c r="C10" s="165"/>
      <c r="D10" s="165"/>
      <c r="E10" s="163"/>
      <c r="F10" s="165"/>
      <c r="G10" s="167"/>
      <c r="H10" s="167"/>
      <c r="I10" s="167"/>
      <c r="J10" s="167"/>
    </row>
    <row r="11" spans="1:10" x14ac:dyDescent="0.2">
      <c r="A11" s="165"/>
      <c r="B11" s="166"/>
      <c r="C11" s="166"/>
      <c r="D11" s="166"/>
      <c r="E11" s="166"/>
      <c r="F11" s="166"/>
      <c r="G11" s="167"/>
      <c r="H11" s="167"/>
      <c r="I11" s="167"/>
      <c r="J11" s="167"/>
    </row>
    <row r="12" spans="1:10" x14ac:dyDescent="0.2">
      <c r="A12" s="163" t="s">
        <v>394</v>
      </c>
      <c r="B12" s="166"/>
      <c r="C12" s="166"/>
      <c r="D12" s="166"/>
      <c r="E12" s="166"/>
      <c r="F12" s="166"/>
      <c r="G12" s="167"/>
      <c r="H12" s="167"/>
      <c r="I12" s="167"/>
      <c r="J12" s="167"/>
    </row>
    <row r="13" spans="1:10" x14ac:dyDescent="0.2">
      <c r="A13" s="165"/>
      <c r="B13" s="166"/>
      <c r="C13" s="166"/>
      <c r="D13" s="166"/>
      <c r="E13" s="166"/>
      <c r="F13" s="166"/>
      <c r="G13" s="167"/>
      <c r="H13" s="167"/>
      <c r="I13" s="167"/>
      <c r="J13" s="167"/>
    </row>
    <row r="14" spans="1:10" x14ac:dyDescent="0.2">
      <c r="A14" s="163" t="s">
        <v>395</v>
      </c>
      <c r="B14" s="163"/>
      <c r="C14" s="163"/>
      <c r="D14" s="163"/>
      <c r="E14" s="163"/>
      <c r="F14" s="163"/>
      <c r="G14" s="167"/>
      <c r="H14" s="167"/>
      <c r="I14" s="167"/>
      <c r="J14" s="167"/>
    </row>
    <row r="15" spans="1:10" x14ac:dyDescent="0.2">
      <c r="A15" s="163" t="s">
        <v>408</v>
      </c>
      <c r="B15" s="163"/>
      <c r="C15" s="163"/>
      <c r="D15" s="163"/>
      <c r="E15" s="163"/>
      <c r="F15" s="163"/>
      <c r="G15" s="167"/>
      <c r="H15" s="167"/>
      <c r="I15" s="167"/>
      <c r="J15" s="167"/>
    </row>
    <row r="16" spans="1:10" x14ac:dyDescent="0.2">
      <c r="A16" s="163" t="s">
        <v>409</v>
      </c>
      <c r="B16" s="163"/>
      <c r="C16" s="163"/>
      <c r="D16" s="163"/>
      <c r="E16" s="163"/>
      <c r="F16" s="163"/>
      <c r="G16" s="167"/>
      <c r="H16" s="167"/>
      <c r="I16" s="167"/>
      <c r="J16" s="167"/>
    </row>
    <row r="17" spans="1:10" x14ac:dyDescent="0.2">
      <c r="A17" s="163" t="s">
        <v>410</v>
      </c>
      <c r="B17" s="163"/>
      <c r="C17" s="163"/>
      <c r="D17" s="163"/>
      <c r="E17" s="163"/>
      <c r="F17" s="163"/>
      <c r="G17" s="167"/>
      <c r="H17" s="167"/>
      <c r="I17" s="167"/>
      <c r="J17" s="167"/>
    </row>
    <row r="18" spans="1:10" x14ac:dyDescent="0.2">
      <c r="A18" s="165"/>
      <c r="B18" s="166"/>
      <c r="C18" s="166"/>
      <c r="D18" s="166"/>
      <c r="E18" s="166"/>
      <c r="F18" s="166"/>
      <c r="G18" s="167"/>
      <c r="H18" s="167"/>
      <c r="I18" s="167"/>
      <c r="J18" s="167"/>
    </row>
    <row r="19" spans="1:10" x14ac:dyDescent="0.2">
      <c r="A19" s="165"/>
      <c r="B19" s="166"/>
      <c r="C19" s="166"/>
      <c r="D19" s="166"/>
      <c r="E19" s="166"/>
      <c r="F19" s="166"/>
      <c r="G19" s="167"/>
      <c r="H19" s="167"/>
      <c r="I19" s="167"/>
      <c r="J19" s="167"/>
    </row>
    <row r="20" spans="1:10" x14ac:dyDescent="0.2">
      <c r="A20" s="163" t="s">
        <v>411</v>
      </c>
      <c r="B20" s="163"/>
      <c r="C20" s="163"/>
      <c r="D20" s="163"/>
      <c r="E20" s="163"/>
      <c r="F20" s="163"/>
      <c r="G20" s="167"/>
      <c r="H20" s="167"/>
      <c r="I20" s="167"/>
      <c r="J20" s="167"/>
    </row>
    <row r="21" spans="1:10" x14ac:dyDescent="0.2">
      <c r="A21" s="163" t="s">
        <v>396</v>
      </c>
      <c r="B21" s="163"/>
      <c r="C21" s="163"/>
      <c r="D21" s="163"/>
      <c r="E21" s="163"/>
      <c r="F21" s="163"/>
      <c r="G21" s="167"/>
      <c r="H21" s="167"/>
      <c r="I21" s="167"/>
      <c r="J21" s="167"/>
    </row>
    <row r="22" spans="1:10" x14ac:dyDescent="0.2">
      <c r="A22" s="165"/>
      <c r="B22" s="166"/>
      <c r="C22" s="166"/>
      <c r="D22" s="166"/>
      <c r="E22" s="166"/>
      <c r="F22" s="166"/>
      <c r="G22" s="167"/>
      <c r="H22" s="167"/>
      <c r="I22" s="167"/>
      <c r="J22" s="167"/>
    </row>
    <row r="23" spans="1:10" x14ac:dyDescent="0.2">
      <c r="A23" s="163" t="s">
        <v>397</v>
      </c>
      <c r="B23" s="163"/>
      <c r="C23" s="163"/>
      <c r="D23" s="163"/>
      <c r="E23" s="163"/>
      <c r="F23" s="163"/>
      <c r="G23" s="167"/>
      <c r="H23" s="167"/>
      <c r="I23" s="167"/>
      <c r="J23" s="167"/>
    </row>
    <row r="24" spans="1:10" x14ac:dyDescent="0.2">
      <c r="A24" s="163" t="s">
        <v>412</v>
      </c>
      <c r="B24" s="163"/>
      <c r="C24" s="163"/>
      <c r="D24" s="163"/>
      <c r="E24" s="163"/>
      <c r="F24" s="163"/>
      <c r="G24" s="167"/>
      <c r="H24" s="167"/>
      <c r="I24" s="167"/>
      <c r="J24" s="167"/>
    </row>
    <row r="25" spans="1:10" x14ac:dyDescent="0.2">
      <c r="A25" s="165"/>
      <c r="B25" s="165"/>
      <c r="C25" s="165"/>
      <c r="D25" s="165"/>
      <c r="E25" s="165"/>
      <c r="F25" s="165"/>
      <c r="G25" s="167"/>
      <c r="H25" s="167"/>
      <c r="I25" s="168"/>
      <c r="J25" s="167"/>
    </row>
    <row r="26" spans="1:10" x14ac:dyDescent="0.2">
      <c r="A26" s="163" t="s">
        <v>413</v>
      </c>
      <c r="B26" s="163"/>
      <c r="C26" s="163"/>
      <c r="D26" s="163"/>
      <c r="E26" s="163"/>
      <c r="F26" s="163"/>
      <c r="G26" s="167"/>
      <c r="H26" s="167"/>
      <c r="I26" s="167"/>
      <c r="J26" s="167"/>
    </row>
    <row r="27" spans="1:10" x14ac:dyDescent="0.2">
      <c r="A27" s="163" t="s">
        <v>414</v>
      </c>
      <c r="B27" s="163"/>
      <c r="C27" s="163"/>
      <c r="D27" s="163"/>
      <c r="E27" s="163"/>
      <c r="F27" s="163"/>
      <c r="G27" s="167"/>
      <c r="H27" s="167"/>
      <c r="I27" s="167"/>
      <c r="J27" s="167"/>
    </row>
    <row r="28" spans="1:10" x14ac:dyDescent="0.2">
      <c r="A28" s="165"/>
      <c r="B28" s="165"/>
      <c r="C28" s="165"/>
      <c r="D28" s="165"/>
      <c r="E28" s="165"/>
      <c r="F28" s="165"/>
      <c r="G28" s="168"/>
      <c r="H28" s="168"/>
      <c r="I28" s="168"/>
      <c r="J28" s="168"/>
    </row>
    <row r="29" spans="1:10" x14ac:dyDescent="0.2">
      <c r="A29" s="165"/>
      <c r="B29" s="165"/>
      <c r="C29" s="165"/>
      <c r="D29" s="165"/>
      <c r="E29" s="165"/>
      <c r="F29" s="165"/>
      <c r="G29" s="168"/>
      <c r="H29" s="168"/>
      <c r="I29" s="168"/>
      <c r="J29" s="168"/>
    </row>
    <row r="30" spans="1:10" x14ac:dyDescent="0.2">
      <c r="A30" s="163" t="s">
        <v>398</v>
      </c>
      <c r="B30" s="163"/>
      <c r="C30" s="163"/>
      <c r="D30" s="163"/>
      <c r="E30" s="163"/>
      <c r="F30" s="163"/>
      <c r="G30" s="168"/>
      <c r="H30" s="168"/>
      <c r="I30" s="168"/>
      <c r="J30" s="168"/>
    </row>
    <row r="31" spans="1:10" x14ac:dyDescent="0.2">
      <c r="A31" s="169"/>
      <c r="B31" s="169"/>
      <c r="C31" s="169"/>
      <c r="D31" s="169"/>
      <c r="E31" s="169"/>
      <c r="F31" s="169"/>
      <c r="G31" s="169"/>
      <c r="H31" s="169"/>
      <c r="I31" s="169"/>
      <c r="J31" s="169"/>
    </row>
  </sheetData>
  <mergeCells count="1">
    <mergeCell ref="A2:J2"/>
  </mergeCells>
  <phoneticPr fontId="4" type="noConversion"/>
  <dataValidations count="1">
    <dataValidation allowBlank="1" sqref="A1:XFD1048576"/>
  </dataValidations>
  <pageMargins left="0.75" right="0.75" top="1" bottom="1" header="0.5" footer="0.5"/>
  <pageSetup paperSize="9" scale="9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OPCI PODACI</vt:lpstr>
      <vt:lpstr>Bilanca</vt:lpstr>
      <vt:lpstr>RDG-tekuće</vt:lpstr>
      <vt:lpstr>RDG-kumulativno</vt:lpstr>
      <vt:lpstr>NT</vt:lpstr>
      <vt:lpstr>PK</vt:lpstr>
      <vt:lpstr>BILJEŠKE </vt:lpstr>
      <vt:lpstr>'BILJEŠKE '!Print_Area</vt:lpstr>
      <vt:lpstr>'OPCI PODACI'!Print_Area</vt:lpstr>
    </vt:vector>
  </TitlesOfParts>
  <Company>HANFA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GFI-OS-RE</dc:title>
  <dc:creator>Bernarda Bešlić</dc:creator>
  <cp:lastModifiedBy>Nikolina Kostanjšek</cp:lastModifiedBy>
  <cp:lastPrinted>2018-10-25T12:34:03Z</cp:lastPrinted>
  <dcterms:created xsi:type="dcterms:W3CDTF">2008-10-17T11:51:54Z</dcterms:created>
  <dcterms:modified xsi:type="dcterms:W3CDTF">2019-01-30T20:38:44Z</dcterms:modified>
</cp:coreProperties>
</file>