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jurisic.JADRANSKO\Documents\Izvještaji\2019\1-12\Burza\"/>
    </mc:Choice>
  </mc:AlternateContent>
  <xr:revisionPtr revIDLastSave="0" documentId="13_ncr:1_{B16D0FB9-1488-4EE3-B952-1BA4499D705A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44" i="21" l="1"/>
  <c r="K35" i="23"/>
  <c r="M35" i="23" s="1"/>
  <c r="D53" i="20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D73" i="21"/>
  <c r="G23" i="23"/>
  <c r="G24" i="23" s="1"/>
  <c r="G27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G40" i="23"/>
  <c r="L40" i="23"/>
  <c r="K11" i="23"/>
  <c r="M11" i="23" s="1"/>
  <c r="J27" i="23" l="1"/>
  <c r="K24" i="23"/>
  <c r="M24" i="23" s="1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E72" i="24" s="1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F61" i="21" l="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E65" i="21" s="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E44" i="24"/>
  <c r="E73" i="24" s="1"/>
  <c r="F25" i="21"/>
  <c r="E31" i="21"/>
  <c r="F31" i="21" s="1"/>
  <c r="H44" i="21"/>
  <c r="F25" i="24"/>
  <c r="F72" i="24"/>
  <c r="G24" i="21"/>
  <c r="G44" i="21"/>
  <c r="G72" i="21"/>
  <c r="H72" i="21"/>
  <c r="I7" i="24"/>
  <c r="I25" i="24"/>
  <c r="G72" i="24"/>
  <c r="F7" i="24"/>
  <c r="D24" i="24"/>
  <c r="D44" i="24"/>
  <c r="I24" i="24"/>
  <c r="G31" i="24"/>
  <c r="I31" i="24" s="1"/>
  <c r="I97" i="20"/>
  <c r="G62" i="20"/>
  <c r="I62" i="20" s="1"/>
  <c r="F62" i="20"/>
  <c r="I72" i="24" l="1"/>
  <c r="I53" i="20"/>
  <c r="K40" i="23"/>
  <c r="M40" i="23" s="1"/>
  <c r="H15" i="20"/>
  <c r="I15" i="20" s="1"/>
  <c r="H65" i="24"/>
  <c r="H69" i="24" s="1"/>
  <c r="H83" i="24" s="1"/>
  <c r="H65" i="21"/>
  <c r="H69" i="21" s="1"/>
  <c r="H83" i="21" s="1"/>
  <c r="E69" i="21"/>
  <c r="E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H73" i="20" l="1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<sst xmlns="http://schemas.openxmlformats.org/spreadsheetml/2006/main" count="507" uniqueCount="391">
  <si>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</si>
  <si>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</si>
  <si>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</si>
  <si>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</si>
  <si>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</si>
  <si>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</si>
  <si>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</si>
  <si>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</si>
  <si>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</si>
  <si>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</si>
  <si>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</si>
  <si>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</si>
  <si>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</si>
  <si>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</si>
  <si>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</si>
  <si>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</si>
  <si>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</si>
  <si>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</si>
  <si>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</si>
  <si>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</si>
  <si>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</si>
  <si>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</si>
  <si>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</si>
  <si>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</si>
  <si>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</si>
  <si>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</si>
  <si>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</si>
  <si>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</si>
  <si>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</si>
  <si>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</si>
  <si>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</si>
  <si>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</si>
  <si>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</si>
  <si>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</si>
  <si>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</si>
  <si>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</si>
  <si>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</si>
  <si>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</si>
  <si>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</si>
  <si>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</si>
  <si>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</si>
  <si>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</si>
  <si>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</si>
  <si>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</si>
  <si>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</si>
  <si>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</si>
  <si>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</si>
  <si>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</si>
  <si>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</si>
  <si>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</si>
  <si>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</si>
  <si>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</si>
  <si>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</si>
  <si>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</si>
  <si>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</si>
  <si>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</si>
  <si>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</si>
  <si>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</si>
  <si>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</si>
  <si>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</si>
  <si>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</si>
  <si>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</si>
  <si>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</si>
  <si>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</si>
  <si>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</si>
  <si>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</si>
  <si>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</si>
  <si>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</si>
  <si>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</si>
  <si>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</si>
  <si>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</si>
  <si>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</si>
  <si>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</si>
  <si>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</si>
  <si>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</si>
  <si>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</si>
  <si>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</si>
  <si>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</si>
  <si>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</si>
  <si>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</si>
  <si>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</si>
  <si>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</si>
  <si>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</si>
  <si>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</si>
  <si>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</si>
  <si>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</si>
  <si>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</si>
  <si>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</si>
  <si>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</si>
  <si>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</si>
  <si>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</si>
  <si>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</si>
  <si>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</si>
  <si>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</si>
  <si>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</si>
  <si>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</si>
  <si>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</si>
  <si>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</si>
  <si>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</si>
  <si>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</si>
  <si>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</si>
  <si>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</si>
  <si>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</si>
  <si>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</si>
  <si>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</si>
  <si>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</si>
  <si>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</si>
  <si>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</si>
  <si>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</si>
  <si>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</si>
  <si>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</si>
  <si>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</si>
  <si>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</si>
  <si>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</si>
  <si>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</si>
  <si>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</si>
  <si>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</si>
  <si>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</si>
  <si>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</si>
  <si>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</si>
  <si>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</si>
  <si>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</si>
  <si>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</si>
  <si>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</si>
  <si>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</si>
  <si>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</si>
  <si>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</si>
  <si>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</si>
  <si>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</si>
  <si>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</si>
  <si>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</si>
  <si>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</si>
  <si>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</si>
  <si>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</si>
  <si>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</si>
  <si>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</si>
  <si>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</si>
  <si>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</si>
  <si>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</si>
  <si>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</si>
  <si>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</si>
  <si>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</si>
  <si>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</si>
  <si>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</si>
  <si>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</si>
  <si>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</si>
  <si>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</si>
  <si>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</si>
  <si>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</si>
  <si>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</si>
  <si>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</si>
  <si>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</si>
  <si>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</si>
  <si>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</si>
  <si>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</si>
  <si>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</si>
  <si>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</si>
  <si>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</si>
  <si>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</si>
  <si>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</si>
  <si>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</si>
  <si>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</si>
  <si>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</si>
  <si>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</si>
  <si>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</si>
  <si>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</si>
  <si>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</si>
  <si>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</si>
  <si>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</si>
  <si>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</si>
  <si>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</si>
  <si>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</si>
  <si>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</si>
  <si>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</si>
  <si>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</si>
  <si>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</si>
  <si>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</si>
  <si>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</si>
  <si>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</si>
  <si>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</si>
  <si>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</si>
  <si>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</si>
  <si>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</si>
  <si>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</si>
  <si>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</si>
  <si>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</si>
  <si>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</si>
  <si>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</si>
  <si>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</si>
  <si>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</si>
  <si>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</si>
  <si>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</si>
  <si>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</si>
  <si>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</si>
  <si>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</si>
  <si>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</si>
  <si>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</si>
  <si>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</si>
  <si>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</si>
  <si>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</si>
  <si>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</si>
  <si>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</si>
  <si>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</si>
  <si>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</si>
  <si>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</si>
  <si>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</si>
  <si>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</si>
  <si>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</si>
  <si>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</si>
  <si>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</si>
  <si>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</si>
  <si>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</si>
  <si>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</si>
  <si>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</si>
  <si>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</si>
  <si>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</si>
  <si>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</si>
  <si>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</si>
  <si>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</si>
  <si>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</si>
  <si>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</si>
  <si>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</si>
  <si>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</si>
  <si>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</si>
  <si>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</si>
  <si>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</si>
  <si>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</si>
  <si>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</si>
  <si>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</si>
  <si>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</si>
  <si>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</si>
  <si>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</si>
  <si>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</si>
  <si>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</si>
  <si>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</si>
  <si>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</si>
  <si>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</si>
  <si>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</si>
  <si>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</si>
  <si>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</si>
  <si>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</si>
  <si>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</si>
  <si>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</si>
  <si>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</si>
  <si>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</si>
  <si>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</si>
  <si>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</si>
  <si>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</si>
  <si>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</si>
  <si>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</si>
  <si>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</si>
  <si>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</si>
  <si>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</si>
  <si>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</si>
  <si>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</si>
  <si>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</si>
  <si>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</si>
  <si>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</si>
  <si>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</si>
  <si>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</si>
  <si>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</si>
  <si>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</si>
  <si>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</si>
  <si>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</si>
  <si>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</si>
  <si>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</si>
  <si>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</si>
  <si>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</si>
  <si>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</si>
  <si>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</si>
  <si>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</si>
  <si>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</si>
  <si>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</si>
  <si>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</si>
  <si>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</si>
  <si>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</si>
  <si>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</si>
  <si>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</si>
  <si>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</si>
  <si>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</si>
  <si>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</si>
  <si>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</si>
  <si>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</si>
  <si>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</si>
  <si>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</si>
  <si>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</si>
  <si>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</si>
  <si>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</si>
  <si>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</si>
  <si>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</si>
  <si>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</si>
  <si>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</si>
  <si>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</si>
  <si>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</si>
  <si>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</si>
  <si>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</si>
  <si>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</si>
  <si>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</si>
  <si>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</si>
  <si>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</si>
  <si>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</si>
  <si>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</si>
  <si>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</si>
  <si>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</si>
  <si>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</si>
  <si>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</si>
  <si>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</si>
  <si>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</si>
  <si>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</si>
  <si>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</si>
  <si>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</si>
  <si>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</si>
  <si>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</si>
  <si>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</si>
  <si>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</si>
  <si>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</si>
  <si>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</si>
  <si>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</si>
  <si>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</si>
  <si>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</si>
  <si>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</si>
  <si>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</si>
  <si>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</si>
  <si>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</si>
  <si>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</si>
  <si>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</si>
  <si>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</si>
  <si>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</si>
  <si>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</si>
  <si>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</si>
  <si>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</si>
  <si>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</si>
  <si>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</si>
  <si>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</si>
  <si>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</si>
  <si>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</si>
  <si>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</si>
  <si>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</si>
  <si>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</si>
  <si>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</si>
  <si>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</si>
  <si>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</si>
  <si>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</si>
  <si>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</si>
  <si>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</si>
  <si>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</si>
  <si>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</si>
  <si>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</si>
  <si>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</si>
  <si>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</si>
  <si>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</si>
  <si>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</si>
  <si>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</si>
  <si>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</si>
  <si>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</si>
  <si>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</si>
  <si>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</si>
  <si>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</si>
  <si>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</si>
  <si>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</si>
  <si>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</si>
  <si>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</si>
  <si>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</si>
  <si>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</si>
  <si>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</si>
  <si>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</si>
  <si>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</si>
  <si>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</si>
  <si>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</si>
  <si>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</si>
  <si>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</si>
  <si>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</si>
  <si>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</si>
  <si>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</si>
  <si>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</si>
  <si>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</si>
  <si>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</si>
  <si>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</si>
  <si>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</si>
  <si>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</si>
  <si>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</si>
  <si>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</si>
  <si>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</si>
  <si>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</si>
  <si>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</si>
  <si>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31.12.2019</t>
  </si>
  <si>
    <t>U razdoblju:01.01.2019-31.12.2019</t>
  </si>
  <si>
    <t>U razdoblju:01.01.2019.-31.12.2019.</t>
  </si>
  <si>
    <t xml:space="preserve">BILJEŠKE UZ FINANCIJSKE IZVJEŠTAJE - TFI
(sastavljaju se za tromjesečna izvještajna razdoblja)
Naziv izdavatelja:    ADRIATIC OSIGURANJE D.D.
OIB:   94472454976
Izvještajno razdoblje:  01.01.2019.-31.12.2019.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</si>
  <si>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 01.01.2019-31.12.2019</t>
  </si>
  <si>
    <t>U razdoblju: 01.10.2019-31.12.2019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</si>
</sst>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19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9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2"/>
  <sheetViews>
    <sheetView tabSelected="1" topLeftCell="A7" workbookViewId="0">
      <selection activeCell="K46" sqref="K46"/>
    </sheetView>
  </sheetViews>
  <sheetFormatPr defaultColWidth="9.1796875" defaultRowHeight="14.5" x14ac:dyDescent="0.35"/>
  <cols>
    <col min="1" max="8" width="9.1796875" style="77"/>
    <col min="9" max="9" width="20" style="77" customWidth="1"/>
    <col min="10" max="16384" width="9.1796875" style="77"/>
  </cols>
  <sheetData>
    <row r="1" spans="1:10" ht="15.5" x14ac:dyDescent="0.35">
      <c r="A1" s="182" t="s">
        <v>326</v>
      </c>
      <c r="B1" s="183"/>
      <c r="C1" s="183"/>
      <c r="D1" s="75"/>
      <c r="E1" s="75"/>
      <c r="F1" s="75"/>
      <c r="G1" s="75"/>
      <c r="H1" s="75"/>
      <c r="I1" s="75"/>
      <c r="J1" s="76"/>
    </row>
    <row r="2" spans="1:10" ht="14.5" customHeight="1" x14ac:dyDescent="0.35">
      <c r="A2" s="184" t="s">
        <v>343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10" x14ac:dyDescent="0.3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5" customHeight="1" x14ac:dyDescent="0.35">
      <c r="A4" s="187" t="s">
        <v>327</v>
      </c>
      <c r="B4" s="188"/>
      <c r="C4" s="188"/>
      <c r="D4" s="188"/>
      <c r="E4" s="189">
        <v>43466</v>
      </c>
      <c r="F4" s="190"/>
      <c r="G4" s="81" t="s">
        <v>328</v>
      </c>
      <c r="H4" s="189">
        <v>43830</v>
      </c>
      <c r="I4" s="190"/>
      <c r="J4" s="82"/>
    </row>
    <row r="5" spans="1:10" s="83" customFormat="1" ht="10.1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0.5" customHeight="1" x14ac:dyDescent="0.35">
      <c r="A6" s="84"/>
      <c r="B6" s="85" t="s">
        <v>350</v>
      </c>
      <c r="C6" s="86"/>
      <c r="D6" s="86"/>
      <c r="E6" s="92">
        <v>2019</v>
      </c>
      <c r="F6" s="87"/>
      <c r="G6" s="81"/>
      <c r="H6" s="87"/>
      <c r="I6" s="88"/>
      <c r="J6" s="89"/>
    </row>
    <row r="7" spans="1:10" s="91" customFormat="1" ht="10.9" customHeight="1" x14ac:dyDescent="0.3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5" customHeight="1" x14ac:dyDescent="0.35">
      <c r="A8" s="84"/>
      <c r="B8" s="85" t="s">
        <v>351</v>
      </c>
      <c r="C8" s="86"/>
      <c r="D8" s="86"/>
      <c r="E8" s="92">
        <v>4</v>
      </c>
      <c r="F8" s="87"/>
      <c r="G8" s="81"/>
      <c r="H8" s="87"/>
      <c r="I8" s="88"/>
      <c r="J8" s="89"/>
    </row>
    <row r="9" spans="1:10" s="91" customFormat="1" ht="10.9" customHeight="1" x14ac:dyDescent="0.3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35">
      <c r="A10" s="178" t="s">
        <v>352</v>
      </c>
      <c r="B10" s="179"/>
      <c r="C10" s="179"/>
      <c r="D10" s="179"/>
      <c r="E10" s="179"/>
      <c r="F10" s="179"/>
      <c r="G10" s="179"/>
      <c r="H10" s="179"/>
      <c r="I10" s="179"/>
      <c r="J10" s="94"/>
    </row>
    <row r="11" spans="1:10" ht="24.65" customHeight="1" x14ac:dyDescent="0.35">
      <c r="A11" s="166" t="s">
        <v>329</v>
      </c>
      <c r="B11" s="180"/>
      <c r="C11" s="172" t="s">
        <v>371</v>
      </c>
      <c r="D11" s="173"/>
      <c r="E11" s="95"/>
      <c r="F11" s="133" t="s">
        <v>353</v>
      </c>
      <c r="G11" s="176"/>
      <c r="H11" s="149" t="s">
        <v>372</v>
      </c>
      <c r="I11" s="150"/>
      <c r="J11" s="96"/>
    </row>
    <row r="12" spans="1:10" ht="14.5" customHeight="1" x14ac:dyDescent="0.35">
      <c r="A12" s="97"/>
      <c r="B12" s="98"/>
      <c r="C12" s="98"/>
      <c r="D12" s="98"/>
      <c r="E12" s="181"/>
      <c r="F12" s="181"/>
      <c r="G12" s="181"/>
      <c r="H12" s="181"/>
      <c r="I12" s="99"/>
      <c r="J12" s="96"/>
    </row>
    <row r="13" spans="1:10" ht="21" customHeight="1" x14ac:dyDescent="0.35">
      <c r="A13" s="132" t="s">
        <v>344</v>
      </c>
      <c r="B13" s="176"/>
      <c r="C13" s="172" t="s">
        <v>373</v>
      </c>
      <c r="D13" s="173"/>
      <c r="E13" s="194"/>
      <c r="F13" s="181"/>
      <c r="G13" s="181"/>
      <c r="H13" s="181"/>
      <c r="I13" s="99"/>
      <c r="J13" s="96"/>
    </row>
    <row r="14" spans="1:10" ht="10.9" customHeight="1" x14ac:dyDescent="0.35">
      <c r="A14" s="95"/>
      <c r="B14" s="99"/>
      <c r="C14" s="98"/>
      <c r="D14" s="98"/>
      <c r="E14" s="139"/>
      <c r="F14" s="139"/>
      <c r="G14" s="139"/>
      <c r="H14" s="139"/>
      <c r="I14" s="98"/>
      <c r="J14" s="100"/>
    </row>
    <row r="15" spans="1:10" ht="22.9" customHeight="1" x14ac:dyDescent="0.35">
      <c r="A15" s="132" t="s">
        <v>330</v>
      </c>
      <c r="B15" s="176"/>
      <c r="C15" s="172" t="s">
        <v>374</v>
      </c>
      <c r="D15" s="173"/>
      <c r="E15" s="177"/>
      <c r="F15" s="168"/>
      <c r="G15" s="101" t="s">
        <v>354</v>
      </c>
      <c r="H15" s="149" t="s">
        <v>375</v>
      </c>
      <c r="I15" s="150"/>
      <c r="J15" s="102"/>
    </row>
    <row r="16" spans="1:10" ht="10.9" customHeight="1" x14ac:dyDescent="0.35">
      <c r="A16" s="95"/>
      <c r="B16" s="99"/>
      <c r="C16" s="98"/>
      <c r="D16" s="98"/>
      <c r="E16" s="139"/>
      <c r="F16" s="139"/>
      <c r="G16" s="139"/>
      <c r="H16" s="139"/>
      <c r="I16" s="98"/>
      <c r="J16" s="100"/>
    </row>
    <row r="17" spans="1:10" ht="22.9" customHeight="1" x14ac:dyDescent="0.35">
      <c r="A17" s="103"/>
      <c r="B17" s="101" t="s">
        <v>355</v>
      </c>
      <c r="C17" s="172" t="s">
        <v>376</v>
      </c>
      <c r="D17" s="173"/>
      <c r="E17" s="104"/>
      <c r="F17" s="104"/>
      <c r="G17" s="104"/>
      <c r="H17" s="104"/>
      <c r="I17" s="104"/>
      <c r="J17" s="102"/>
    </row>
    <row r="18" spans="1:10" x14ac:dyDescent="0.35">
      <c r="A18" s="174"/>
      <c r="B18" s="175"/>
      <c r="C18" s="139"/>
      <c r="D18" s="139"/>
      <c r="E18" s="139"/>
      <c r="F18" s="139"/>
      <c r="G18" s="139"/>
      <c r="H18" s="139"/>
      <c r="I18" s="98"/>
      <c r="J18" s="100"/>
    </row>
    <row r="19" spans="1:10" x14ac:dyDescent="0.35">
      <c r="A19" s="166" t="s">
        <v>331</v>
      </c>
      <c r="B19" s="167"/>
      <c r="C19" s="140" t="s">
        <v>377</v>
      </c>
      <c r="D19" s="141"/>
      <c r="E19" s="141"/>
      <c r="F19" s="141"/>
      <c r="G19" s="141"/>
      <c r="H19" s="141"/>
      <c r="I19" s="141"/>
      <c r="J19" s="142"/>
    </row>
    <row r="20" spans="1:10" x14ac:dyDescent="0.35">
      <c r="A20" s="97"/>
      <c r="B20" s="98"/>
      <c r="C20" s="105"/>
      <c r="D20" s="98"/>
      <c r="E20" s="139"/>
      <c r="F20" s="139"/>
      <c r="G20" s="139"/>
      <c r="H20" s="139"/>
      <c r="I20" s="98"/>
      <c r="J20" s="100"/>
    </row>
    <row r="21" spans="1:10" x14ac:dyDescent="0.35">
      <c r="A21" s="166" t="s">
        <v>332</v>
      </c>
      <c r="B21" s="167"/>
      <c r="C21" s="149">
        <v>10000</v>
      </c>
      <c r="D21" s="150"/>
      <c r="E21" s="139"/>
      <c r="F21" s="139"/>
      <c r="G21" s="140" t="s">
        <v>378</v>
      </c>
      <c r="H21" s="141"/>
      <c r="I21" s="141"/>
      <c r="J21" s="142"/>
    </row>
    <row r="22" spans="1:10" x14ac:dyDescent="0.35">
      <c r="A22" s="97"/>
      <c r="B22" s="98"/>
      <c r="C22" s="98"/>
      <c r="D22" s="98"/>
      <c r="E22" s="139"/>
      <c r="F22" s="139"/>
      <c r="G22" s="139"/>
      <c r="H22" s="139"/>
      <c r="I22" s="98"/>
      <c r="J22" s="100"/>
    </row>
    <row r="23" spans="1:10" x14ac:dyDescent="0.35">
      <c r="A23" s="166" t="s">
        <v>333</v>
      </c>
      <c r="B23" s="167"/>
      <c r="C23" s="140" t="s">
        <v>379</v>
      </c>
      <c r="D23" s="141"/>
      <c r="E23" s="141"/>
      <c r="F23" s="141"/>
      <c r="G23" s="141"/>
      <c r="H23" s="141"/>
      <c r="I23" s="141"/>
      <c r="J23" s="142"/>
    </row>
    <row r="24" spans="1:10" x14ac:dyDescent="0.35">
      <c r="A24" s="97"/>
      <c r="B24" s="98"/>
      <c r="C24" s="98"/>
      <c r="D24" s="98"/>
      <c r="E24" s="139"/>
      <c r="F24" s="139"/>
      <c r="G24" s="139"/>
      <c r="H24" s="139"/>
      <c r="I24" s="98"/>
      <c r="J24" s="100"/>
    </row>
    <row r="25" spans="1:10" x14ac:dyDescent="0.35">
      <c r="A25" s="166" t="s">
        <v>334</v>
      </c>
      <c r="B25" s="167"/>
      <c r="C25" s="169" t="s">
        <v>380</v>
      </c>
      <c r="D25" s="170"/>
      <c r="E25" s="170"/>
      <c r="F25" s="170"/>
      <c r="G25" s="170"/>
      <c r="H25" s="170"/>
      <c r="I25" s="170"/>
      <c r="J25" s="171"/>
    </row>
    <row r="26" spans="1:10" x14ac:dyDescent="0.35">
      <c r="A26" s="97"/>
      <c r="B26" s="98"/>
      <c r="C26" s="105"/>
      <c r="D26" s="98"/>
      <c r="E26" s="139"/>
      <c r="F26" s="139"/>
      <c r="G26" s="139"/>
      <c r="H26" s="139"/>
      <c r="I26" s="98"/>
      <c r="J26" s="100"/>
    </row>
    <row r="27" spans="1:10" x14ac:dyDescent="0.35">
      <c r="A27" s="166" t="s">
        <v>335</v>
      </c>
      <c r="B27" s="167"/>
      <c r="C27" s="169" t="s">
        <v>381</v>
      </c>
      <c r="D27" s="170"/>
      <c r="E27" s="170"/>
      <c r="F27" s="170"/>
      <c r="G27" s="170"/>
      <c r="H27" s="170"/>
      <c r="I27" s="170"/>
      <c r="J27" s="171"/>
    </row>
    <row r="28" spans="1:10" ht="13.9" customHeight="1" x14ac:dyDescent="0.35">
      <c r="A28" s="97"/>
      <c r="B28" s="98"/>
      <c r="C28" s="105"/>
      <c r="D28" s="98"/>
      <c r="E28" s="139"/>
      <c r="F28" s="139"/>
      <c r="G28" s="139"/>
      <c r="H28" s="139"/>
      <c r="I28" s="98"/>
      <c r="J28" s="100"/>
    </row>
    <row r="29" spans="1:10" ht="22.9" customHeight="1" x14ac:dyDescent="0.35">
      <c r="A29" s="132" t="s">
        <v>345</v>
      </c>
      <c r="B29" s="167"/>
      <c r="C29" s="106">
        <v>818</v>
      </c>
      <c r="D29" s="107"/>
      <c r="E29" s="143"/>
      <c r="F29" s="143"/>
      <c r="G29" s="143"/>
      <c r="H29" s="143"/>
      <c r="I29" s="108"/>
      <c r="J29" s="109"/>
    </row>
    <row r="30" spans="1:10" x14ac:dyDescent="0.35">
      <c r="A30" s="97"/>
      <c r="B30" s="98"/>
      <c r="C30" s="98"/>
      <c r="D30" s="98"/>
      <c r="E30" s="139"/>
      <c r="F30" s="139"/>
      <c r="G30" s="139"/>
      <c r="H30" s="139"/>
      <c r="I30" s="108"/>
      <c r="J30" s="109"/>
    </row>
    <row r="31" spans="1:10" x14ac:dyDescent="0.35">
      <c r="A31" s="166" t="s">
        <v>336</v>
      </c>
      <c r="B31" s="167"/>
      <c r="C31" s="121" t="s">
        <v>357</v>
      </c>
      <c r="D31" s="165" t="s">
        <v>356</v>
      </c>
      <c r="E31" s="147"/>
      <c r="F31" s="147"/>
      <c r="G31" s="147"/>
      <c r="H31" s="110"/>
      <c r="I31" s="111" t="s">
        <v>357</v>
      </c>
      <c r="J31" s="112" t="s">
        <v>358</v>
      </c>
    </row>
    <row r="32" spans="1:10" x14ac:dyDescent="0.35">
      <c r="A32" s="166"/>
      <c r="B32" s="167"/>
      <c r="C32" s="113"/>
      <c r="D32" s="81"/>
      <c r="E32" s="168"/>
      <c r="F32" s="168"/>
      <c r="G32" s="168"/>
      <c r="H32" s="168"/>
      <c r="I32" s="108"/>
      <c r="J32" s="109"/>
    </row>
    <row r="33" spans="1:10" x14ac:dyDescent="0.35">
      <c r="A33" s="166" t="s">
        <v>346</v>
      </c>
      <c r="B33" s="167"/>
      <c r="C33" s="106" t="s">
        <v>360</v>
      </c>
      <c r="D33" s="165" t="s">
        <v>359</v>
      </c>
      <c r="E33" s="147"/>
      <c r="F33" s="147"/>
      <c r="G33" s="147"/>
      <c r="H33" s="104"/>
      <c r="I33" s="111" t="s">
        <v>360</v>
      </c>
      <c r="J33" s="112" t="s">
        <v>361</v>
      </c>
    </row>
    <row r="34" spans="1:10" x14ac:dyDescent="0.35">
      <c r="A34" s="97"/>
      <c r="B34" s="98"/>
      <c r="C34" s="98"/>
      <c r="D34" s="98"/>
      <c r="E34" s="139"/>
      <c r="F34" s="139"/>
      <c r="G34" s="139"/>
      <c r="H34" s="139"/>
      <c r="I34" s="98"/>
      <c r="J34" s="100"/>
    </row>
    <row r="35" spans="1:10" x14ac:dyDescent="0.35">
      <c r="A35" s="165" t="s">
        <v>347</v>
      </c>
      <c r="B35" s="147"/>
      <c r="C35" s="147"/>
      <c r="D35" s="147"/>
      <c r="E35" s="147" t="s">
        <v>337</v>
      </c>
      <c r="F35" s="147"/>
      <c r="G35" s="147"/>
      <c r="H35" s="147"/>
      <c r="I35" s="147"/>
      <c r="J35" s="114" t="s">
        <v>338</v>
      </c>
    </row>
    <row r="36" spans="1:10" x14ac:dyDescent="0.35">
      <c r="A36" s="97"/>
      <c r="B36" s="98"/>
      <c r="C36" s="98"/>
      <c r="D36" s="98"/>
      <c r="E36" s="139"/>
      <c r="F36" s="139"/>
      <c r="G36" s="139"/>
      <c r="H36" s="139"/>
      <c r="I36" s="98"/>
      <c r="J36" s="109"/>
    </row>
    <row r="37" spans="1:10" x14ac:dyDescent="0.35">
      <c r="A37" s="149"/>
      <c r="B37" s="160"/>
      <c r="C37" s="160"/>
      <c r="D37" s="160"/>
      <c r="E37" s="149"/>
      <c r="F37" s="160"/>
      <c r="G37" s="160"/>
      <c r="H37" s="160"/>
      <c r="I37" s="150"/>
      <c r="J37" s="123"/>
    </row>
    <row r="38" spans="1:10" x14ac:dyDescent="0.35">
      <c r="A38" s="125"/>
      <c r="B38" s="126"/>
      <c r="C38" s="127"/>
      <c r="D38" s="161"/>
      <c r="E38" s="161"/>
      <c r="F38" s="161"/>
      <c r="G38" s="161"/>
      <c r="H38" s="161"/>
      <c r="I38" s="161"/>
      <c r="J38" s="128"/>
    </row>
    <row r="39" spans="1:10" x14ac:dyDescent="0.35">
      <c r="A39" s="162"/>
      <c r="B39" s="163"/>
      <c r="C39" s="163"/>
      <c r="D39" s="164"/>
      <c r="E39" s="162"/>
      <c r="F39" s="163"/>
      <c r="G39" s="163"/>
      <c r="H39" s="163"/>
      <c r="I39" s="164"/>
      <c r="J39" s="124"/>
    </row>
    <row r="40" spans="1:10" x14ac:dyDescent="0.35">
      <c r="A40" s="97"/>
      <c r="B40" s="98"/>
      <c r="C40" s="105"/>
      <c r="D40" s="115"/>
      <c r="E40" s="159"/>
      <c r="F40" s="159"/>
      <c r="G40" s="159"/>
      <c r="H40" s="159"/>
      <c r="I40" s="99"/>
      <c r="J40" s="100"/>
    </row>
    <row r="41" spans="1:10" x14ac:dyDescent="0.35">
      <c r="A41" s="155"/>
      <c r="B41" s="156"/>
      <c r="C41" s="156"/>
      <c r="D41" s="157"/>
      <c r="E41" s="155"/>
      <c r="F41" s="156"/>
      <c r="G41" s="156"/>
      <c r="H41" s="156"/>
      <c r="I41" s="157"/>
      <c r="J41" s="106"/>
    </row>
    <row r="42" spans="1:10" x14ac:dyDescent="0.35">
      <c r="A42" s="97"/>
      <c r="B42" s="98"/>
      <c r="C42" s="105"/>
      <c r="D42" s="115"/>
      <c r="E42" s="159"/>
      <c r="F42" s="159"/>
      <c r="G42" s="159"/>
      <c r="H42" s="159"/>
      <c r="I42" s="99"/>
      <c r="J42" s="100"/>
    </row>
    <row r="43" spans="1:10" x14ac:dyDescent="0.35">
      <c r="A43" s="155"/>
      <c r="B43" s="156"/>
      <c r="C43" s="156"/>
      <c r="D43" s="157"/>
      <c r="E43" s="155"/>
      <c r="F43" s="156"/>
      <c r="G43" s="156"/>
      <c r="H43" s="156"/>
      <c r="I43" s="157"/>
      <c r="J43" s="106"/>
    </row>
    <row r="44" spans="1:10" x14ac:dyDescent="0.35">
      <c r="A44" s="116"/>
      <c r="B44" s="105"/>
      <c r="C44" s="153"/>
      <c r="D44" s="153"/>
      <c r="E44" s="139"/>
      <c r="F44" s="139"/>
      <c r="G44" s="153"/>
      <c r="H44" s="153"/>
      <c r="I44" s="153"/>
      <c r="J44" s="100"/>
    </row>
    <row r="45" spans="1:10" x14ac:dyDescent="0.35">
      <c r="A45" s="155"/>
      <c r="B45" s="156"/>
      <c r="C45" s="156"/>
      <c r="D45" s="157"/>
      <c r="E45" s="155"/>
      <c r="F45" s="156"/>
      <c r="G45" s="156"/>
      <c r="H45" s="156"/>
      <c r="I45" s="157"/>
      <c r="J45" s="106"/>
    </row>
    <row r="46" spans="1:10" x14ac:dyDescent="0.35">
      <c r="A46" s="116"/>
      <c r="B46" s="105"/>
      <c r="C46" s="105"/>
      <c r="D46" s="98"/>
      <c r="E46" s="158"/>
      <c r="F46" s="158"/>
      <c r="G46" s="153"/>
      <c r="H46" s="153"/>
      <c r="I46" s="98"/>
      <c r="J46" s="100"/>
    </row>
    <row r="47" spans="1:10" x14ac:dyDescent="0.35">
      <c r="A47" s="155"/>
      <c r="B47" s="156"/>
      <c r="C47" s="156"/>
      <c r="D47" s="157"/>
      <c r="E47" s="155"/>
      <c r="F47" s="156"/>
      <c r="G47" s="156"/>
      <c r="H47" s="156"/>
      <c r="I47" s="157"/>
      <c r="J47" s="106"/>
    </row>
    <row r="48" spans="1:10" x14ac:dyDescent="0.35">
      <c r="A48" s="116"/>
      <c r="B48" s="105"/>
      <c r="C48" s="105"/>
      <c r="D48" s="98"/>
      <c r="E48" s="139"/>
      <c r="F48" s="139"/>
      <c r="G48" s="153"/>
      <c r="H48" s="153"/>
      <c r="I48" s="98"/>
      <c r="J48" s="117" t="s">
        <v>362</v>
      </c>
    </row>
    <row r="49" spans="1:10" x14ac:dyDescent="0.35">
      <c r="A49" s="116"/>
      <c r="B49" s="105"/>
      <c r="C49" s="105"/>
      <c r="D49" s="98"/>
      <c r="E49" s="139"/>
      <c r="F49" s="139"/>
      <c r="G49" s="153"/>
      <c r="H49" s="153"/>
      <c r="I49" s="98"/>
      <c r="J49" s="117" t="s">
        <v>363</v>
      </c>
    </row>
    <row r="50" spans="1:10" ht="14.5" customHeight="1" x14ac:dyDescent="0.35">
      <c r="A50" s="132" t="s">
        <v>339</v>
      </c>
      <c r="B50" s="133"/>
      <c r="C50" s="149" t="s">
        <v>363</v>
      </c>
      <c r="D50" s="150"/>
      <c r="E50" s="151" t="s">
        <v>364</v>
      </c>
      <c r="F50" s="152"/>
      <c r="G50" s="140"/>
      <c r="H50" s="141"/>
      <c r="I50" s="141"/>
      <c r="J50" s="142"/>
    </row>
    <row r="51" spans="1:10" x14ac:dyDescent="0.35">
      <c r="A51" s="116"/>
      <c r="B51" s="105"/>
      <c r="C51" s="153"/>
      <c r="D51" s="153"/>
      <c r="E51" s="139"/>
      <c r="F51" s="139"/>
      <c r="G51" s="154" t="s">
        <v>365</v>
      </c>
      <c r="H51" s="154"/>
      <c r="I51" s="154"/>
      <c r="J51" s="89"/>
    </row>
    <row r="52" spans="1:10" ht="13.9" customHeight="1" x14ac:dyDescent="0.35">
      <c r="A52" s="132" t="s">
        <v>340</v>
      </c>
      <c r="B52" s="133"/>
      <c r="C52" s="140" t="s">
        <v>382</v>
      </c>
      <c r="D52" s="141"/>
      <c r="E52" s="141"/>
      <c r="F52" s="141"/>
      <c r="G52" s="141"/>
      <c r="H52" s="141"/>
      <c r="I52" s="141"/>
      <c r="J52" s="142"/>
    </row>
    <row r="53" spans="1:10" x14ac:dyDescent="0.35">
      <c r="A53" s="97"/>
      <c r="B53" s="98"/>
      <c r="C53" s="143" t="s">
        <v>341</v>
      </c>
      <c r="D53" s="143"/>
      <c r="E53" s="143"/>
      <c r="F53" s="143"/>
      <c r="G53" s="143"/>
      <c r="H53" s="143"/>
      <c r="I53" s="143"/>
      <c r="J53" s="100"/>
    </row>
    <row r="54" spans="1:10" x14ac:dyDescent="0.35">
      <c r="A54" s="132" t="s">
        <v>342</v>
      </c>
      <c r="B54" s="133"/>
      <c r="C54" s="144" t="s">
        <v>383</v>
      </c>
      <c r="D54" s="145"/>
      <c r="E54" s="146"/>
      <c r="F54" s="139"/>
      <c r="G54" s="139"/>
      <c r="H54" s="147"/>
      <c r="I54" s="147"/>
      <c r="J54" s="148"/>
    </row>
    <row r="55" spans="1:10" x14ac:dyDescent="0.35">
      <c r="A55" s="97"/>
      <c r="B55" s="98"/>
      <c r="C55" s="105"/>
      <c r="D55" s="98"/>
      <c r="E55" s="139"/>
      <c r="F55" s="139"/>
      <c r="G55" s="139"/>
      <c r="H55" s="139"/>
      <c r="I55" s="98"/>
      <c r="J55" s="100"/>
    </row>
    <row r="56" spans="1:10" ht="14.5" customHeight="1" x14ac:dyDescent="0.35">
      <c r="A56" s="132" t="s">
        <v>334</v>
      </c>
      <c r="B56" s="133"/>
      <c r="C56" s="134" t="s">
        <v>384</v>
      </c>
      <c r="D56" s="135"/>
      <c r="E56" s="135"/>
      <c r="F56" s="135"/>
      <c r="G56" s="135"/>
      <c r="H56" s="135"/>
      <c r="I56" s="135"/>
      <c r="J56" s="136"/>
    </row>
    <row r="57" spans="1:10" x14ac:dyDescent="0.35">
      <c r="A57" s="97"/>
      <c r="B57" s="98"/>
      <c r="C57" s="98"/>
      <c r="D57" s="98"/>
      <c r="E57" s="139"/>
      <c r="F57" s="139"/>
      <c r="G57" s="139"/>
      <c r="H57" s="139"/>
      <c r="I57" s="98"/>
      <c r="J57" s="100"/>
    </row>
    <row r="58" spans="1:10" x14ac:dyDescent="0.35">
      <c r="A58" s="132" t="s">
        <v>366</v>
      </c>
      <c r="B58" s="133"/>
      <c r="C58" s="134"/>
      <c r="D58" s="135"/>
      <c r="E58" s="135"/>
      <c r="F58" s="135"/>
      <c r="G58" s="135"/>
      <c r="H58" s="135"/>
      <c r="I58" s="135"/>
      <c r="J58" s="136"/>
    </row>
    <row r="59" spans="1:10" ht="14.5" customHeight="1" x14ac:dyDescent="0.35">
      <c r="A59" s="97"/>
      <c r="B59" s="98"/>
      <c r="C59" s="137" t="s">
        <v>367</v>
      </c>
      <c r="D59" s="137"/>
      <c r="E59" s="137"/>
      <c r="F59" s="137"/>
      <c r="G59" s="98"/>
      <c r="H59" s="98"/>
      <c r="I59" s="98"/>
      <c r="J59" s="100"/>
    </row>
    <row r="60" spans="1:10" x14ac:dyDescent="0.35">
      <c r="A60" s="132" t="s">
        <v>368</v>
      </c>
      <c r="B60" s="133"/>
      <c r="C60" s="134"/>
      <c r="D60" s="135"/>
      <c r="E60" s="135"/>
      <c r="F60" s="135"/>
      <c r="G60" s="135"/>
      <c r="H60" s="135"/>
      <c r="I60" s="135"/>
      <c r="J60" s="136"/>
    </row>
    <row r="61" spans="1:10" ht="14.5" customHeight="1" x14ac:dyDescent="0.35">
      <c r="A61" s="118"/>
      <c r="B61" s="119"/>
      <c r="C61" s="138" t="s">
        <v>369</v>
      </c>
      <c r="D61" s="138"/>
      <c r="E61" s="138"/>
      <c r="F61" s="138"/>
      <c r="G61" s="138"/>
      <c r="H61" s="119"/>
      <c r="I61" s="119"/>
      <c r="J61" s="120"/>
    </row>
    <row r="68" ht="27" customHeight="1" x14ac:dyDescent="0.35"/>
    <row r="72" ht="38.5" customHeight="1" x14ac:dyDescent="0.35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125"/>
  <sheetViews>
    <sheetView topLeftCell="A82" zoomScaleSheetLayoutView="85" workbookViewId="0">
      <selection activeCell="H111" sqref="H111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13.81640625" style="3" bestFit="1" customWidth="1"/>
    <col min="11" max="12" width="15.453125" style="3" bestFit="1" customWidth="1"/>
    <col min="13" max="13" width="13.81640625" style="3" bestFit="1" customWidth="1"/>
    <col min="14" max="15" width="15.453125" style="3" bestFit="1" customWidth="1"/>
    <col min="16" max="16" width="14.453125" style="3" bestFit="1" customWidth="1"/>
    <col min="17" max="16384" width="8.81640625" style="3"/>
  </cols>
  <sheetData>
    <row r="1" spans="1:9" ht="27" customHeight="1" x14ac:dyDescent="0.25">
      <c r="A1" s="206" t="s">
        <v>68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8" t="s">
        <v>385</v>
      </c>
      <c r="B2" s="209"/>
      <c r="C2" s="209"/>
      <c r="D2" s="209"/>
      <c r="E2" s="209"/>
      <c r="F2" s="209"/>
      <c r="G2" s="209"/>
      <c r="H2" s="209"/>
      <c r="I2" s="209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10" t="s">
        <v>0</v>
      </c>
      <c r="B4" s="211"/>
      <c r="C4" s="210" t="s">
        <v>77</v>
      </c>
      <c r="D4" s="195" t="s">
        <v>284</v>
      </c>
      <c r="E4" s="196"/>
      <c r="F4" s="196"/>
      <c r="G4" s="195" t="s">
        <v>293</v>
      </c>
      <c r="H4" s="196"/>
      <c r="I4" s="196"/>
    </row>
    <row r="5" spans="1:9" x14ac:dyDescent="0.25">
      <c r="A5" s="211"/>
      <c r="B5" s="211"/>
      <c r="C5" s="211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0">
        <v>1</v>
      </c>
      <c r="B6" s="211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1" t="s">
        <v>1</v>
      </c>
      <c r="B7" s="202"/>
      <c r="C7" s="202"/>
      <c r="D7" s="202"/>
      <c r="E7" s="202"/>
      <c r="F7" s="202"/>
      <c r="G7" s="202"/>
      <c r="H7" s="202"/>
      <c r="I7" s="202"/>
    </row>
    <row r="8" spans="1:9" ht="12.75" customHeight="1" x14ac:dyDescent="0.25">
      <c r="A8" s="200" t="s">
        <v>136</v>
      </c>
      <c r="B8" s="198"/>
      <c r="C8" s="26">
        <v>1</v>
      </c>
      <c r="D8" s="40">
        <f>D9+D10</f>
        <v>0</v>
      </c>
      <c r="E8" s="40">
        <f>E9+E10</f>
        <v>14763131</v>
      </c>
      <c r="F8" s="40">
        <f>D8+E8</f>
        <v>14763131</v>
      </c>
      <c r="G8" s="40">
        <f t="shared" ref="G8:H8" si="0">G9+G10</f>
        <v>0</v>
      </c>
      <c r="H8" s="40">
        <f t="shared" si="0"/>
        <v>14650958</v>
      </c>
      <c r="I8" s="40">
        <f>G8+H8</f>
        <v>14650958</v>
      </c>
    </row>
    <row r="9" spans="1:9" ht="12.75" customHeight="1" x14ac:dyDescent="0.25">
      <c r="A9" s="197" t="s">
        <v>111</v>
      </c>
      <c r="B9" s="197"/>
      <c r="C9" s="27">
        <v>2</v>
      </c>
      <c r="D9" s="41">
        <v>0</v>
      </c>
      <c r="E9" s="41">
        <v>14420305</v>
      </c>
      <c r="F9" s="40">
        <f t="shared" ref="F9:F73" si="1">D9+E9</f>
        <v>14420305</v>
      </c>
      <c r="G9" s="41">
        <v>0</v>
      </c>
      <c r="H9" s="41">
        <v>14379017</v>
      </c>
      <c r="I9" s="40">
        <f>G9+H9</f>
        <v>14379017</v>
      </c>
    </row>
    <row r="10" spans="1:9" x14ac:dyDescent="0.25">
      <c r="A10" s="197" t="s">
        <v>112</v>
      </c>
      <c r="B10" s="197"/>
      <c r="C10" s="27">
        <v>3</v>
      </c>
      <c r="D10" s="41">
        <v>0</v>
      </c>
      <c r="E10" s="41">
        <v>342826</v>
      </c>
      <c r="F10" s="40">
        <f t="shared" si="1"/>
        <v>342826</v>
      </c>
      <c r="G10" s="41">
        <v>0</v>
      </c>
      <c r="H10" s="41">
        <v>271941</v>
      </c>
      <c r="I10" s="40">
        <f t="shared" ref="I10:I72" si="2">G10+H10</f>
        <v>271941</v>
      </c>
    </row>
    <row r="11" spans="1:9" x14ac:dyDescent="0.25">
      <c r="A11" s="200" t="s">
        <v>137</v>
      </c>
      <c r="B11" s="198"/>
      <c r="C11" s="26">
        <v>4</v>
      </c>
      <c r="D11" s="40">
        <f>D12+D13+D14</f>
        <v>0</v>
      </c>
      <c r="E11" s="40">
        <f>E12+E13+E14</f>
        <v>291332348</v>
      </c>
      <c r="F11" s="40">
        <f t="shared" si="1"/>
        <v>291332348</v>
      </c>
      <c r="G11" s="40">
        <f t="shared" ref="G11:H11" si="3">G12+G13+G14</f>
        <v>0</v>
      </c>
      <c r="H11" s="40">
        <f t="shared" si="3"/>
        <v>344055595</v>
      </c>
      <c r="I11" s="40">
        <f t="shared" si="2"/>
        <v>344055595</v>
      </c>
    </row>
    <row r="12" spans="1:9" x14ac:dyDescent="0.25">
      <c r="A12" s="197" t="s">
        <v>113</v>
      </c>
      <c r="B12" s="197"/>
      <c r="C12" s="27">
        <v>5</v>
      </c>
      <c r="D12" s="41">
        <v>0</v>
      </c>
      <c r="E12" s="41">
        <v>276897124</v>
      </c>
      <c r="F12" s="40">
        <f t="shared" si="1"/>
        <v>276897124</v>
      </c>
      <c r="G12" s="41">
        <v>0</v>
      </c>
      <c r="H12" s="41">
        <v>318720049</v>
      </c>
      <c r="I12" s="40">
        <f t="shared" si="2"/>
        <v>318720049</v>
      </c>
    </row>
    <row r="13" spans="1:9" x14ac:dyDescent="0.25">
      <c r="A13" s="197" t="s">
        <v>114</v>
      </c>
      <c r="B13" s="197"/>
      <c r="C13" s="27">
        <v>6</v>
      </c>
      <c r="D13" s="41">
        <v>0</v>
      </c>
      <c r="E13" s="41">
        <v>14435224</v>
      </c>
      <c r="F13" s="40">
        <f t="shared" si="1"/>
        <v>14435224</v>
      </c>
      <c r="G13" s="41">
        <v>0</v>
      </c>
      <c r="H13" s="41">
        <v>25335546</v>
      </c>
      <c r="I13" s="40">
        <f t="shared" si="2"/>
        <v>25335546</v>
      </c>
    </row>
    <row r="14" spans="1:9" x14ac:dyDescent="0.25">
      <c r="A14" s="197" t="s">
        <v>115</v>
      </c>
      <c r="B14" s="197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5">
      <c r="A15" s="200" t="s">
        <v>138</v>
      </c>
      <c r="B15" s="198"/>
      <c r="C15" s="26">
        <v>8</v>
      </c>
      <c r="D15" s="40">
        <f>D16+D17+D21+D40</f>
        <v>0</v>
      </c>
      <c r="E15" s="40">
        <f>E16+E17+E21+E40</f>
        <v>1566649233</v>
      </c>
      <c r="F15" s="40">
        <f t="shared" si="1"/>
        <v>1566649233</v>
      </c>
      <c r="G15" s="40">
        <f t="shared" ref="G15:H15" si="4">G16+G17+G21+G40</f>
        <v>0</v>
      </c>
      <c r="H15" s="40">
        <f t="shared" si="4"/>
        <v>1607386157</v>
      </c>
      <c r="I15" s="40">
        <f t="shared" si="2"/>
        <v>1607386157</v>
      </c>
    </row>
    <row r="16" spans="1:9" ht="22.5" customHeight="1" x14ac:dyDescent="0.25">
      <c r="A16" s="203" t="s">
        <v>139</v>
      </c>
      <c r="B16" s="197"/>
      <c r="C16" s="27">
        <v>9</v>
      </c>
      <c r="D16" s="41">
        <v>0</v>
      </c>
      <c r="E16" s="41">
        <v>425817792</v>
      </c>
      <c r="F16" s="40">
        <f t="shared" si="1"/>
        <v>425817792</v>
      </c>
      <c r="G16" s="41">
        <v>0</v>
      </c>
      <c r="H16" s="41">
        <v>442703194</v>
      </c>
      <c r="I16" s="40">
        <f t="shared" si="2"/>
        <v>442703194</v>
      </c>
    </row>
    <row r="17" spans="1:9" ht="29.25" customHeight="1" x14ac:dyDescent="0.25">
      <c r="A17" s="200" t="s">
        <v>140</v>
      </c>
      <c r="B17" s="198"/>
      <c r="C17" s="26">
        <v>10</v>
      </c>
      <c r="D17" s="40">
        <f>D18+D19+D20</f>
        <v>0</v>
      </c>
      <c r="E17" s="40">
        <f>E18+E19+E20</f>
        <v>85886875</v>
      </c>
      <c r="F17" s="40">
        <f t="shared" si="1"/>
        <v>85886875</v>
      </c>
      <c r="G17" s="40">
        <f>G18+G19+G20</f>
        <v>0</v>
      </c>
      <c r="H17" s="40">
        <f t="shared" ref="H17" si="5">H18+H19+H20</f>
        <v>88028195</v>
      </c>
      <c r="I17" s="40">
        <f t="shared" si="2"/>
        <v>88028195</v>
      </c>
    </row>
    <row r="18" spans="1:9" x14ac:dyDescent="0.25">
      <c r="A18" s="197" t="s">
        <v>116</v>
      </c>
      <c r="B18" s="197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5">
      <c r="A19" s="197" t="s">
        <v>117</v>
      </c>
      <c r="B19" s="197"/>
      <c r="C19" s="27">
        <v>12</v>
      </c>
      <c r="D19" s="41">
        <v>0</v>
      </c>
      <c r="E19" s="41">
        <v>85886875</v>
      </c>
      <c r="F19" s="40">
        <f t="shared" si="1"/>
        <v>85886875</v>
      </c>
      <c r="G19" s="41">
        <v>0</v>
      </c>
      <c r="H19" s="41">
        <v>88028195</v>
      </c>
      <c r="I19" s="40">
        <f t="shared" si="2"/>
        <v>88028195</v>
      </c>
    </row>
    <row r="20" spans="1:9" x14ac:dyDescent="0.25">
      <c r="A20" s="197" t="s">
        <v>141</v>
      </c>
      <c r="B20" s="197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5">
      <c r="A21" s="200" t="s">
        <v>142</v>
      </c>
      <c r="B21" s="198"/>
      <c r="C21" s="26">
        <v>14</v>
      </c>
      <c r="D21" s="40">
        <f>D22+D25+D30+D36</f>
        <v>0</v>
      </c>
      <c r="E21" s="40">
        <f>E22+E25+E30+E36</f>
        <v>1054944566</v>
      </c>
      <c r="F21" s="40">
        <f t="shared" si="1"/>
        <v>1054944566</v>
      </c>
      <c r="G21" s="40">
        <f t="shared" ref="G21:H21" si="6">G22+G25+G30+G36</f>
        <v>0</v>
      </c>
      <c r="H21" s="40">
        <f t="shared" si="6"/>
        <v>1076654768</v>
      </c>
      <c r="I21" s="40">
        <f t="shared" si="2"/>
        <v>1076654768</v>
      </c>
    </row>
    <row r="22" spans="1:9" x14ac:dyDescent="0.25">
      <c r="A22" s="198" t="s">
        <v>143</v>
      </c>
      <c r="B22" s="198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5">
      <c r="A23" s="197" t="s">
        <v>144</v>
      </c>
      <c r="B23" s="197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5">
      <c r="A24" s="197" t="s">
        <v>145</v>
      </c>
      <c r="B24" s="19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98" t="s">
        <v>146</v>
      </c>
      <c r="B25" s="198"/>
      <c r="C25" s="26">
        <v>18</v>
      </c>
      <c r="D25" s="40">
        <f>D26+D27+D28+D29</f>
        <v>0</v>
      </c>
      <c r="E25" s="40">
        <f>E26+E27+E28+E29</f>
        <v>554962288</v>
      </c>
      <c r="F25" s="40">
        <f t="shared" si="1"/>
        <v>554962288</v>
      </c>
      <c r="G25" s="40">
        <f t="shared" ref="G25:H25" si="8">G26+G27+G28+G29</f>
        <v>0</v>
      </c>
      <c r="H25" s="40">
        <f t="shared" si="8"/>
        <v>551211952</v>
      </c>
      <c r="I25" s="40">
        <f t="shared" si="2"/>
        <v>551211952</v>
      </c>
    </row>
    <row r="26" spans="1:9" x14ac:dyDescent="0.25">
      <c r="A26" s="197" t="s">
        <v>147</v>
      </c>
      <c r="B26" s="197"/>
      <c r="C26" s="27">
        <v>19</v>
      </c>
      <c r="D26" s="41">
        <v>0</v>
      </c>
      <c r="E26" s="41">
        <v>369698458</v>
      </c>
      <c r="F26" s="40">
        <f t="shared" si="1"/>
        <v>369698458</v>
      </c>
      <c r="G26" s="41">
        <v>0</v>
      </c>
      <c r="H26" s="41">
        <v>370186408</v>
      </c>
      <c r="I26" s="40">
        <f t="shared" si="2"/>
        <v>370186408</v>
      </c>
    </row>
    <row r="27" spans="1:9" x14ac:dyDescent="0.25">
      <c r="A27" s="197" t="s">
        <v>148</v>
      </c>
      <c r="B27" s="197"/>
      <c r="C27" s="27">
        <v>20</v>
      </c>
      <c r="D27" s="41">
        <v>0</v>
      </c>
      <c r="E27" s="41">
        <v>115151962</v>
      </c>
      <c r="F27" s="40">
        <f t="shared" si="1"/>
        <v>115151962</v>
      </c>
      <c r="G27" s="41">
        <v>0</v>
      </c>
      <c r="H27" s="41">
        <v>123286886</v>
      </c>
      <c r="I27" s="40">
        <f t="shared" si="2"/>
        <v>123286886</v>
      </c>
    </row>
    <row r="28" spans="1:9" x14ac:dyDescent="0.25">
      <c r="A28" s="197" t="s">
        <v>118</v>
      </c>
      <c r="B28" s="197"/>
      <c r="C28" s="27">
        <v>21</v>
      </c>
      <c r="D28" s="41">
        <v>0</v>
      </c>
      <c r="E28" s="41">
        <v>20328251</v>
      </c>
      <c r="F28" s="40">
        <f t="shared" si="1"/>
        <v>20328251</v>
      </c>
      <c r="G28" s="41">
        <v>0</v>
      </c>
      <c r="H28" s="41">
        <v>7955041</v>
      </c>
      <c r="I28" s="40">
        <f t="shared" si="2"/>
        <v>7955041</v>
      </c>
    </row>
    <row r="29" spans="1:9" x14ac:dyDescent="0.25">
      <c r="A29" s="197" t="s">
        <v>149</v>
      </c>
      <c r="B29" s="197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5">
      <c r="A30" s="198" t="s">
        <v>150</v>
      </c>
      <c r="B30" s="198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5">
      <c r="A31" s="197" t="s">
        <v>151</v>
      </c>
      <c r="B31" s="197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5">
      <c r="A32" s="197" t="s">
        <v>152</v>
      </c>
      <c r="B32" s="19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97" t="s">
        <v>153</v>
      </c>
      <c r="B33" s="197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5">
      <c r="A34" s="197" t="s">
        <v>119</v>
      </c>
      <c r="B34" s="19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97" t="s">
        <v>154</v>
      </c>
      <c r="B35" s="19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98" t="s">
        <v>155</v>
      </c>
      <c r="B36" s="198"/>
      <c r="C36" s="26">
        <v>29</v>
      </c>
      <c r="D36" s="40">
        <f>D37+D38+D39</f>
        <v>0</v>
      </c>
      <c r="E36" s="40">
        <f>E37+E38+E39</f>
        <v>499982278</v>
      </c>
      <c r="F36" s="40">
        <f t="shared" si="1"/>
        <v>499982278</v>
      </c>
      <c r="G36" s="40">
        <f t="shared" ref="G36:H36" si="10">G37+G38+G39</f>
        <v>0</v>
      </c>
      <c r="H36" s="40">
        <f t="shared" si="10"/>
        <v>525442816</v>
      </c>
      <c r="I36" s="40">
        <f t="shared" si="2"/>
        <v>525442816</v>
      </c>
    </row>
    <row r="37" spans="1:9" x14ac:dyDescent="0.25">
      <c r="A37" s="199" t="s">
        <v>156</v>
      </c>
      <c r="B37" s="199"/>
      <c r="C37" s="27">
        <v>30</v>
      </c>
      <c r="D37" s="41">
        <v>0</v>
      </c>
      <c r="E37" s="41">
        <v>30226727</v>
      </c>
      <c r="F37" s="40">
        <f t="shared" si="1"/>
        <v>30226727</v>
      </c>
      <c r="G37" s="41">
        <v>0</v>
      </c>
      <c r="H37" s="41">
        <v>50024735</v>
      </c>
      <c r="I37" s="40">
        <f t="shared" si="2"/>
        <v>50024735</v>
      </c>
    </row>
    <row r="38" spans="1:9" x14ac:dyDescent="0.25">
      <c r="A38" s="197" t="s">
        <v>120</v>
      </c>
      <c r="B38" s="197"/>
      <c r="C38" s="27">
        <v>31</v>
      </c>
      <c r="D38" s="41">
        <v>0</v>
      </c>
      <c r="E38" s="41">
        <v>469755551</v>
      </c>
      <c r="F38" s="40">
        <f t="shared" si="1"/>
        <v>469755551</v>
      </c>
      <c r="G38" s="41">
        <v>0</v>
      </c>
      <c r="H38" s="41">
        <v>475418081</v>
      </c>
      <c r="I38" s="40">
        <f t="shared" si="2"/>
        <v>475418081</v>
      </c>
    </row>
    <row r="39" spans="1:9" x14ac:dyDescent="0.25">
      <c r="A39" s="197" t="s">
        <v>157</v>
      </c>
      <c r="B39" s="197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5">
      <c r="A40" s="203" t="s">
        <v>158</v>
      </c>
      <c r="B40" s="19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203" t="s">
        <v>159</v>
      </c>
      <c r="B41" s="197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5">
      <c r="A42" s="200" t="s">
        <v>160</v>
      </c>
      <c r="B42" s="198"/>
      <c r="C42" s="26">
        <v>35</v>
      </c>
      <c r="D42" s="40">
        <f>D43+D44+D45+D46+D47+D48+D49</f>
        <v>0</v>
      </c>
      <c r="E42" s="40">
        <f>E43+E44+E45+E46+E47+E48+E49</f>
        <v>15066921</v>
      </c>
      <c r="F42" s="40">
        <f t="shared" si="1"/>
        <v>15066921</v>
      </c>
      <c r="G42" s="40">
        <f>G43+G44+G45+G46+G47+G48+G49</f>
        <v>0</v>
      </c>
      <c r="H42" s="40">
        <f>H43+H44+H45+H46+H47+H48+H49</f>
        <v>16595059</v>
      </c>
      <c r="I42" s="40">
        <f t="shared" si="2"/>
        <v>16595059</v>
      </c>
    </row>
    <row r="43" spans="1:9" x14ac:dyDescent="0.25">
      <c r="A43" s="197" t="s">
        <v>161</v>
      </c>
      <c r="B43" s="197"/>
      <c r="C43" s="27">
        <v>36</v>
      </c>
      <c r="D43" s="41">
        <v>0</v>
      </c>
      <c r="E43" s="41">
        <v>5918302</v>
      </c>
      <c r="F43" s="40">
        <f t="shared" si="1"/>
        <v>5918302</v>
      </c>
      <c r="G43" s="41">
        <v>0</v>
      </c>
      <c r="H43" s="41">
        <v>7323957</v>
      </c>
      <c r="I43" s="40">
        <f t="shared" si="2"/>
        <v>7323957</v>
      </c>
    </row>
    <row r="44" spans="1:9" x14ac:dyDescent="0.25">
      <c r="A44" s="197" t="s">
        <v>162</v>
      </c>
      <c r="B44" s="197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5">
      <c r="A45" s="197" t="s">
        <v>121</v>
      </c>
      <c r="B45" s="197"/>
      <c r="C45" s="27">
        <v>38</v>
      </c>
      <c r="D45" s="41">
        <v>0</v>
      </c>
      <c r="E45" s="41">
        <v>9148619</v>
      </c>
      <c r="F45" s="40">
        <f t="shared" si="1"/>
        <v>9148619</v>
      </c>
      <c r="G45" s="41">
        <v>0</v>
      </c>
      <c r="H45" s="41">
        <v>9271102</v>
      </c>
      <c r="I45" s="40">
        <f t="shared" si="2"/>
        <v>9271102</v>
      </c>
    </row>
    <row r="46" spans="1:9" x14ac:dyDescent="0.25">
      <c r="A46" s="197" t="s">
        <v>163</v>
      </c>
      <c r="B46" s="19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99" t="s">
        <v>106</v>
      </c>
      <c r="B47" s="19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97" t="s">
        <v>164</v>
      </c>
      <c r="B48" s="19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97" t="s">
        <v>165</v>
      </c>
      <c r="B49" s="19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200" t="s">
        <v>166</v>
      </c>
      <c r="B50" s="198"/>
      <c r="C50" s="26">
        <v>43</v>
      </c>
      <c r="D50" s="40">
        <f>D51+D52</f>
        <v>0</v>
      </c>
      <c r="E50" s="40">
        <f>E51+E52</f>
        <v>16896691</v>
      </c>
      <c r="F50" s="40">
        <f t="shared" si="1"/>
        <v>16896691</v>
      </c>
      <c r="G50" s="40">
        <f>G51+G52</f>
        <v>0</v>
      </c>
      <c r="H50" s="40">
        <f>H51+H52</f>
        <v>13945183</v>
      </c>
      <c r="I50" s="40">
        <f t="shared" si="2"/>
        <v>13945183</v>
      </c>
    </row>
    <row r="51" spans="1:9" x14ac:dyDescent="0.25">
      <c r="A51" s="197" t="s">
        <v>122</v>
      </c>
      <c r="B51" s="197"/>
      <c r="C51" s="27">
        <v>44</v>
      </c>
      <c r="D51" s="41">
        <v>0</v>
      </c>
      <c r="E51" s="41">
        <v>12873316</v>
      </c>
      <c r="F51" s="40">
        <f t="shared" si="1"/>
        <v>12873316</v>
      </c>
      <c r="G51" s="41">
        <v>0</v>
      </c>
      <c r="H51" s="41">
        <v>12873316</v>
      </c>
      <c r="I51" s="40">
        <f t="shared" si="2"/>
        <v>12873316</v>
      </c>
    </row>
    <row r="52" spans="1:9" x14ac:dyDescent="0.25">
      <c r="A52" s="197" t="s">
        <v>123</v>
      </c>
      <c r="B52" s="197"/>
      <c r="C52" s="27">
        <v>45</v>
      </c>
      <c r="D52" s="41">
        <v>0</v>
      </c>
      <c r="E52" s="41">
        <v>4023375</v>
      </c>
      <c r="F52" s="40">
        <f t="shared" si="1"/>
        <v>4023375</v>
      </c>
      <c r="G52" s="41">
        <v>0</v>
      </c>
      <c r="H52" s="41">
        <v>1071867</v>
      </c>
      <c r="I52" s="40">
        <f t="shared" si="2"/>
        <v>1071867</v>
      </c>
    </row>
    <row r="53" spans="1:9" x14ac:dyDescent="0.25">
      <c r="A53" s="200" t="s">
        <v>167</v>
      </c>
      <c r="B53" s="198"/>
      <c r="C53" s="26">
        <v>46</v>
      </c>
      <c r="D53" s="40">
        <f>D54+D57+D58</f>
        <v>0</v>
      </c>
      <c r="E53" s="40">
        <f>E54+E57+E58</f>
        <v>132400410</v>
      </c>
      <c r="F53" s="40">
        <f t="shared" si="1"/>
        <v>132400410</v>
      </c>
      <c r="G53" s="40">
        <f>G54+G57+G58</f>
        <v>0</v>
      </c>
      <c r="H53" s="40">
        <f>H54+H57+H58</f>
        <v>159706553</v>
      </c>
      <c r="I53" s="40">
        <f t="shared" si="2"/>
        <v>159706553</v>
      </c>
    </row>
    <row r="54" spans="1:9" x14ac:dyDescent="0.25">
      <c r="A54" s="200" t="s">
        <v>168</v>
      </c>
      <c r="B54" s="198"/>
      <c r="C54" s="26">
        <v>47</v>
      </c>
      <c r="D54" s="40">
        <f>D55+D56</f>
        <v>0</v>
      </c>
      <c r="E54" s="40">
        <f>E55+E56</f>
        <v>66138826</v>
      </c>
      <c r="F54" s="40">
        <f t="shared" si="1"/>
        <v>66138826</v>
      </c>
      <c r="G54" s="40">
        <f>G55+G56</f>
        <v>0</v>
      </c>
      <c r="H54" s="40">
        <f>H55+H56</f>
        <v>82405134</v>
      </c>
      <c r="I54" s="40">
        <f t="shared" si="2"/>
        <v>82405134</v>
      </c>
    </row>
    <row r="55" spans="1:9" x14ac:dyDescent="0.25">
      <c r="A55" s="197" t="s">
        <v>107</v>
      </c>
      <c r="B55" s="197"/>
      <c r="C55" s="27">
        <v>48</v>
      </c>
      <c r="D55" s="41">
        <v>0</v>
      </c>
      <c r="E55" s="41">
        <v>66057772</v>
      </c>
      <c r="F55" s="40">
        <f t="shared" si="1"/>
        <v>66057772</v>
      </c>
      <c r="G55" s="41">
        <v>0</v>
      </c>
      <c r="H55" s="41">
        <v>82353187</v>
      </c>
      <c r="I55" s="40">
        <f t="shared" si="2"/>
        <v>82353187</v>
      </c>
    </row>
    <row r="56" spans="1:9" x14ac:dyDescent="0.25">
      <c r="A56" s="197" t="s">
        <v>169</v>
      </c>
      <c r="B56" s="197"/>
      <c r="C56" s="27">
        <v>49</v>
      </c>
      <c r="D56" s="41">
        <v>0</v>
      </c>
      <c r="E56" s="41">
        <v>81054</v>
      </c>
      <c r="F56" s="40">
        <f t="shared" si="1"/>
        <v>81054</v>
      </c>
      <c r="G56" s="41">
        <v>0</v>
      </c>
      <c r="H56" s="41">
        <v>51947</v>
      </c>
      <c r="I56" s="40">
        <f t="shared" si="2"/>
        <v>51947</v>
      </c>
    </row>
    <row r="57" spans="1:9" x14ac:dyDescent="0.25">
      <c r="A57" s="203" t="s">
        <v>170</v>
      </c>
      <c r="B57" s="197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324753</v>
      </c>
      <c r="I57" s="40">
        <f t="shared" si="2"/>
        <v>324753</v>
      </c>
    </row>
    <row r="58" spans="1:9" x14ac:dyDescent="0.25">
      <c r="A58" s="200" t="s">
        <v>171</v>
      </c>
      <c r="B58" s="198"/>
      <c r="C58" s="26">
        <v>51</v>
      </c>
      <c r="D58" s="40">
        <f>D59+D60+D61</f>
        <v>0</v>
      </c>
      <c r="E58" s="40">
        <f>E59+E60+E61</f>
        <v>66261584</v>
      </c>
      <c r="F58" s="40">
        <f t="shared" si="1"/>
        <v>66261584</v>
      </c>
      <c r="G58" s="40">
        <f>G59+G60+G61</f>
        <v>0</v>
      </c>
      <c r="H58" s="40">
        <f>H59+H60+H61</f>
        <v>76976666</v>
      </c>
      <c r="I58" s="40">
        <f t="shared" si="2"/>
        <v>76976666</v>
      </c>
    </row>
    <row r="59" spans="1:9" x14ac:dyDescent="0.25">
      <c r="A59" s="197" t="s">
        <v>105</v>
      </c>
      <c r="B59" s="197"/>
      <c r="C59" s="27">
        <v>52</v>
      </c>
      <c r="D59" s="41">
        <v>0</v>
      </c>
      <c r="E59" s="41">
        <v>39246996</v>
      </c>
      <c r="F59" s="40">
        <f t="shared" si="1"/>
        <v>39246996</v>
      </c>
      <c r="G59" s="41">
        <v>0</v>
      </c>
      <c r="H59" s="41">
        <v>38631237</v>
      </c>
      <c r="I59" s="40">
        <f t="shared" si="2"/>
        <v>38631237</v>
      </c>
    </row>
    <row r="60" spans="1:9" x14ac:dyDescent="0.25">
      <c r="A60" s="197" t="s">
        <v>172</v>
      </c>
      <c r="B60" s="197"/>
      <c r="C60" s="27">
        <v>53</v>
      </c>
      <c r="D60" s="41">
        <v>0</v>
      </c>
      <c r="E60" s="41">
        <v>2898786</v>
      </c>
      <c r="F60" s="40">
        <f t="shared" si="1"/>
        <v>2898786</v>
      </c>
      <c r="G60" s="41">
        <v>0</v>
      </c>
      <c r="H60" s="41">
        <v>8303320</v>
      </c>
      <c r="I60" s="40">
        <f t="shared" si="2"/>
        <v>8303320</v>
      </c>
    </row>
    <row r="61" spans="1:9" x14ac:dyDescent="0.25">
      <c r="A61" s="197" t="s">
        <v>124</v>
      </c>
      <c r="B61" s="197"/>
      <c r="C61" s="27">
        <v>54</v>
      </c>
      <c r="D61" s="41">
        <v>0</v>
      </c>
      <c r="E61" s="41">
        <v>24115802</v>
      </c>
      <c r="F61" s="40">
        <f t="shared" si="1"/>
        <v>24115802</v>
      </c>
      <c r="G61" s="41">
        <v>0</v>
      </c>
      <c r="H61" s="41">
        <v>30042109</v>
      </c>
      <c r="I61" s="40">
        <f t="shared" si="2"/>
        <v>30042109</v>
      </c>
    </row>
    <row r="62" spans="1:9" x14ac:dyDescent="0.25">
      <c r="A62" s="200" t="s">
        <v>173</v>
      </c>
      <c r="B62" s="198"/>
      <c r="C62" s="26">
        <v>55</v>
      </c>
      <c r="D62" s="40">
        <f>D63+D67+D68</f>
        <v>0</v>
      </c>
      <c r="E62" s="40">
        <f>E63+E67+E68</f>
        <v>24958756</v>
      </c>
      <c r="F62" s="40">
        <f t="shared" si="1"/>
        <v>24958756</v>
      </c>
      <c r="G62" s="40">
        <f>G63+G67+G68</f>
        <v>0</v>
      </c>
      <c r="H62" s="40">
        <f>H63+H67+H68</f>
        <v>28681320</v>
      </c>
      <c r="I62" s="40">
        <f t="shared" si="2"/>
        <v>28681320</v>
      </c>
    </row>
    <row r="63" spans="1:9" x14ac:dyDescent="0.25">
      <c r="A63" s="200" t="s">
        <v>174</v>
      </c>
      <c r="B63" s="198"/>
      <c r="C63" s="26">
        <v>56</v>
      </c>
      <c r="D63" s="40">
        <f>D64+D65+D66</f>
        <v>0</v>
      </c>
      <c r="E63" s="40">
        <f>E64+E65+E66</f>
        <v>24958509</v>
      </c>
      <c r="F63" s="40">
        <f t="shared" si="1"/>
        <v>24958509</v>
      </c>
      <c r="G63" s="40">
        <f>G64+G65+G66</f>
        <v>0</v>
      </c>
      <c r="H63" s="40">
        <f>H64+H65+H66</f>
        <v>28681320</v>
      </c>
      <c r="I63" s="40">
        <f t="shared" si="2"/>
        <v>28681320</v>
      </c>
    </row>
    <row r="64" spans="1:9" x14ac:dyDescent="0.25">
      <c r="A64" s="197" t="s">
        <v>125</v>
      </c>
      <c r="B64" s="197"/>
      <c r="C64" s="27">
        <v>57</v>
      </c>
      <c r="D64" s="41">
        <v>0</v>
      </c>
      <c r="E64" s="41">
        <v>24841648</v>
      </c>
      <c r="F64" s="40">
        <f t="shared" si="1"/>
        <v>24841648</v>
      </c>
      <c r="G64" s="41">
        <v>0</v>
      </c>
      <c r="H64" s="41">
        <v>28593785</v>
      </c>
      <c r="I64" s="40">
        <f t="shared" si="2"/>
        <v>28593785</v>
      </c>
    </row>
    <row r="65" spans="1:9" x14ac:dyDescent="0.25">
      <c r="A65" s="197" t="s">
        <v>126</v>
      </c>
      <c r="B65" s="197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5">
      <c r="A66" s="197" t="s">
        <v>127</v>
      </c>
      <c r="B66" s="197"/>
      <c r="C66" s="27">
        <v>59</v>
      </c>
      <c r="D66" s="41">
        <v>0</v>
      </c>
      <c r="E66" s="41">
        <v>116861</v>
      </c>
      <c r="F66" s="40">
        <f t="shared" si="1"/>
        <v>116861</v>
      </c>
      <c r="G66" s="41">
        <v>0</v>
      </c>
      <c r="H66" s="41">
        <v>87535</v>
      </c>
      <c r="I66" s="40">
        <f t="shared" si="2"/>
        <v>87535</v>
      </c>
    </row>
    <row r="67" spans="1:9" x14ac:dyDescent="0.25">
      <c r="A67" s="203" t="s">
        <v>128</v>
      </c>
      <c r="B67" s="19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203" t="s">
        <v>129</v>
      </c>
      <c r="B68" s="197"/>
      <c r="C68" s="27">
        <v>61</v>
      </c>
      <c r="D68" s="41">
        <v>0</v>
      </c>
      <c r="E68" s="41">
        <v>247</v>
      </c>
      <c r="F68" s="40">
        <f t="shared" si="1"/>
        <v>247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5">
      <c r="A69" s="200" t="s">
        <v>175</v>
      </c>
      <c r="B69" s="198"/>
      <c r="C69" s="26">
        <v>62</v>
      </c>
      <c r="D69" s="40">
        <f>D70+D71+D72</f>
        <v>0</v>
      </c>
      <c r="E69" s="40">
        <f>E70+E71+E72</f>
        <v>19347239</v>
      </c>
      <c r="F69" s="40">
        <f t="shared" si="1"/>
        <v>19347239</v>
      </c>
      <c r="G69" s="40">
        <f>G70+G71+G72</f>
        <v>0</v>
      </c>
      <c r="H69" s="40">
        <f>H70+H71+H72</f>
        <v>16370539</v>
      </c>
      <c r="I69" s="40">
        <f t="shared" si="2"/>
        <v>16370539</v>
      </c>
    </row>
    <row r="70" spans="1:9" x14ac:dyDescent="0.25">
      <c r="A70" s="197" t="s">
        <v>130</v>
      </c>
      <c r="B70" s="197"/>
      <c r="C70" s="27">
        <v>63</v>
      </c>
      <c r="D70" s="41">
        <v>0</v>
      </c>
      <c r="E70" s="41">
        <v>240174</v>
      </c>
      <c r="F70" s="40">
        <f t="shared" si="1"/>
        <v>240174</v>
      </c>
      <c r="G70" s="41">
        <v>0</v>
      </c>
      <c r="H70" s="41">
        <v>177951</v>
      </c>
      <c r="I70" s="40">
        <f t="shared" si="2"/>
        <v>177951</v>
      </c>
    </row>
    <row r="71" spans="1:9" x14ac:dyDescent="0.25">
      <c r="A71" s="197" t="s">
        <v>131</v>
      </c>
      <c r="B71" s="197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5">
      <c r="A72" s="197" t="s">
        <v>135</v>
      </c>
      <c r="B72" s="197"/>
      <c r="C72" s="27">
        <v>65</v>
      </c>
      <c r="D72" s="41">
        <v>0</v>
      </c>
      <c r="E72" s="41">
        <v>19107065</v>
      </c>
      <c r="F72" s="40">
        <f t="shared" si="1"/>
        <v>19107065</v>
      </c>
      <c r="G72" s="41">
        <v>0</v>
      </c>
      <c r="H72" s="41">
        <v>16192588</v>
      </c>
      <c r="I72" s="40">
        <f t="shared" si="2"/>
        <v>16192588</v>
      </c>
    </row>
    <row r="73" spans="1:9" x14ac:dyDescent="0.25">
      <c r="A73" s="200" t="s">
        <v>176</v>
      </c>
      <c r="B73" s="198"/>
      <c r="C73" s="26">
        <v>66</v>
      </c>
      <c r="D73" s="40">
        <f>D8+D11+D15+D41+D42+D50+D53+D62+D69</f>
        <v>0</v>
      </c>
      <c r="E73" s="40">
        <f>E8+E11+E15+E41+E42+E50+E53+E62+E69</f>
        <v>2081414729</v>
      </c>
      <c r="F73" s="40">
        <f t="shared" si="1"/>
        <v>2081414729</v>
      </c>
      <c r="G73" s="40">
        <f>G8+G11+G15+G41+G42+G50+G53+G62+G69</f>
        <v>0</v>
      </c>
      <c r="H73" s="40">
        <f>H8+H11+H15+H41+H42+H50+H53+H62+H69</f>
        <v>2201391364</v>
      </c>
      <c r="I73" s="40">
        <f>G73+H73</f>
        <v>2201391364</v>
      </c>
    </row>
    <row r="74" spans="1:9" x14ac:dyDescent="0.25">
      <c r="A74" s="203" t="s">
        <v>177</v>
      </c>
      <c r="B74" s="197"/>
      <c r="C74" s="27">
        <v>67</v>
      </c>
      <c r="D74" s="41">
        <v>0</v>
      </c>
      <c r="E74" s="41">
        <v>121316995</v>
      </c>
      <c r="F74" s="40">
        <f t="shared" ref="F74" si="11">D74+E74</f>
        <v>121316995</v>
      </c>
      <c r="G74" s="41">
        <v>0</v>
      </c>
      <c r="H74" s="41">
        <v>60113645</v>
      </c>
      <c r="I74" s="40">
        <f t="shared" ref="I74" si="12">G74+H74</f>
        <v>60113645</v>
      </c>
    </row>
    <row r="75" spans="1:9" x14ac:dyDescent="0.25">
      <c r="A75" s="204" t="s">
        <v>78</v>
      </c>
      <c r="B75" s="205"/>
      <c r="C75" s="205"/>
      <c r="D75" s="205"/>
      <c r="E75" s="205"/>
      <c r="F75" s="205"/>
      <c r="G75" s="205"/>
      <c r="H75" s="205"/>
      <c r="I75" s="205"/>
    </row>
    <row r="76" spans="1:9" x14ac:dyDescent="0.25">
      <c r="A76" s="200" t="s">
        <v>178</v>
      </c>
      <c r="B76" s="198"/>
      <c r="C76" s="26">
        <v>68</v>
      </c>
      <c r="D76" s="40">
        <f>D77+D80+D81+D85+D89+D92</f>
        <v>0</v>
      </c>
      <c r="E76" s="40">
        <f>E77+E80+E81+E85+E89+E92</f>
        <v>976051401</v>
      </c>
      <c r="F76" s="40">
        <f>D76+E76</f>
        <v>976051401</v>
      </c>
      <c r="G76" s="40">
        <f t="shared" ref="G76:H76" si="13">G77+G80+G81+G85+G89+G92</f>
        <v>0</v>
      </c>
      <c r="H76" s="40">
        <f t="shared" si="13"/>
        <v>1052371323</v>
      </c>
      <c r="I76" s="40">
        <f>G76+H76</f>
        <v>1052371323</v>
      </c>
    </row>
    <row r="77" spans="1:9" x14ac:dyDescent="0.25">
      <c r="A77" s="200" t="s">
        <v>179</v>
      </c>
      <c r="B77" s="198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5">
      <c r="A78" s="197" t="s">
        <v>18</v>
      </c>
      <c r="B78" s="197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5">
      <c r="A79" s="197" t="s">
        <v>180</v>
      </c>
      <c r="B79" s="19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203" t="s">
        <v>19</v>
      </c>
      <c r="B80" s="197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5">
      <c r="A81" s="200" t="s">
        <v>181</v>
      </c>
      <c r="B81" s="198"/>
      <c r="C81" s="26">
        <v>73</v>
      </c>
      <c r="D81" s="40">
        <f>D82+D83+D84</f>
        <v>0</v>
      </c>
      <c r="E81" s="40">
        <f>E82+E83+E84</f>
        <v>365319123</v>
      </c>
      <c r="F81" s="40">
        <f t="shared" si="14"/>
        <v>365319123</v>
      </c>
      <c r="G81" s="40">
        <f t="shared" ref="G81:H81" si="17">G82+G83+G84</f>
        <v>0</v>
      </c>
      <c r="H81" s="40">
        <f t="shared" si="17"/>
        <v>377532604</v>
      </c>
      <c r="I81" s="40">
        <f t="shared" si="16"/>
        <v>377532604</v>
      </c>
    </row>
    <row r="82" spans="1:9" x14ac:dyDescent="0.25">
      <c r="A82" s="197" t="s">
        <v>20</v>
      </c>
      <c r="B82" s="197"/>
      <c r="C82" s="27">
        <v>74</v>
      </c>
      <c r="D82" s="41">
        <v>0</v>
      </c>
      <c r="E82" s="41">
        <v>268429794</v>
      </c>
      <c r="F82" s="40">
        <f t="shared" si="14"/>
        <v>268429794</v>
      </c>
      <c r="G82" s="41">
        <v>0</v>
      </c>
      <c r="H82" s="41">
        <v>280667053</v>
      </c>
      <c r="I82" s="40">
        <f t="shared" si="16"/>
        <v>280667053</v>
      </c>
    </row>
    <row r="83" spans="1:9" x14ac:dyDescent="0.25">
      <c r="A83" s="197" t="s">
        <v>182</v>
      </c>
      <c r="B83" s="197"/>
      <c r="C83" s="27">
        <v>75</v>
      </c>
      <c r="D83" s="41">
        <v>0</v>
      </c>
      <c r="E83" s="41">
        <v>96889329</v>
      </c>
      <c r="F83" s="40">
        <f t="shared" si="14"/>
        <v>96889329</v>
      </c>
      <c r="G83" s="41">
        <v>0</v>
      </c>
      <c r="H83" s="41">
        <v>96865551</v>
      </c>
      <c r="I83" s="40">
        <f t="shared" si="16"/>
        <v>96865551</v>
      </c>
    </row>
    <row r="84" spans="1:9" x14ac:dyDescent="0.25">
      <c r="A84" s="197" t="s">
        <v>21</v>
      </c>
      <c r="B84" s="19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200" t="s">
        <v>183</v>
      </c>
      <c r="B85" s="198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5">
      <c r="A86" s="197" t="s">
        <v>22</v>
      </c>
      <c r="B86" s="197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5">
      <c r="A87" s="197" t="s">
        <v>23</v>
      </c>
      <c r="B87" s="197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5">
      <c r="A88" s="197" t="s">
        <v>24</v>
      </c>
      <c r="B88" s="197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5">
      <c r="A89" s="200" t="s">
        <v>184</v>
      </c>
      <c r="B89" s="198"/>
      <c r="C89" s="26">
        <v>81</v>
      </c>
      <c r="D89" s="40">
        <f>D90+D91</f>
        <v>0</v>
      </c>
      <c r="E89" s="40">
        <f>E90+E91</f>
        <v>360576202</v>
      </c>
      <c r="F89" s="40">
        <f t="shared" si="14"/>
        <v>360576202</v>
      </c>
      <c r="G89" s="40">
        <f t="shared" ref="G89:H89" si="19">G90+G91</f>
        <v>0</v>
      </c>
      <c r="H89" s="40">
        <f t="shared" si="19"/>
        <v>425751293</v>
      </c>
      <c r="I89" s="40">
        <f t="shared" si="16"/>
        <v>425751293</v>
      </c>
    </row>
    <row r="90" spans="1:9" x14ac:dyDescent="0.25">
      <c r="A90" s="197" t="s">
        <v>2</v>
      </c>
      <c r="B90" s="197"/>
      <c r="C90" s="27">
        <v>82</v>
      </c>
      <c r="D90" s="41">
        <v>0</v>
      </c>
      <c r="E90" s="41">
        <v>360576202</v>
      </c>
      <c r="F90" s="40">
        <f t="shared" si="14"/>
        <v>360576202</v>
      </c>
      <c r="G90" s="41">
        <v>0</v>
      </c>
      <c r="H90" s="41">
        <v>425751293</v>
      </c>
      <c r="I90" s="40">
        <f t="shared" si="16"/>
        <v>425751293</v>
      </c>
    </row>
    <row r="91" spans="1:9" x14ac:dyDescent="0.25">
      <c r="A91" s="197" t="s">
        <v>86</v>
      </c>
      <c r="B91" s="19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200" t="s">
        <v>185</v>
      </c>
      <c r="B92" s="198"/>
      <c r="C92" s="26">
        <v>84</v>
      </c>
      <c r="D92" s="40">
        <f>D93+D94</f>
        <v>0</v>
      </c>
      <c r="E92" s="40">
        <f>E93+E94</f>
        <v>61394541</v>
      </c>
      <c r="F92" s="40">
        <f t="shared" si="14"/>
        <v>61394541</v>
      </c>
      <c r="G92" s="40">
        <f t="shared" ref="G92:H92" si="20">G93+G94</f>
        <v>0</v>
      </c>
      <c r="H92" s="40">
        <f t="shared" si="20"/>
        <v>60325891</v>
      </c>
      <c r="I92" s="40">
        <f t="shared" si="16"/>
        <v>60325891</v>
      </c>
    </row>
    <row r="93" spans="1:9" x14ac:dyDescent="0.25">
      <c r="A93" s="197" t="s">
        <v>87</v>
      </c>
      <c r="B93" s="197"/>
      <c r="C93" s="27">
        <v>85</v>
      </c>
      <c r="D93" s="41">
        <v>0</v>
      </c>
      <c r="E93" s="41">
        <v>61394541</v>
      </c>
      <c r="F93" s="40">
        <f t="shared" si="14"/>
        <v>61394541</v>
      </c>
      <c r="G93" s="41">
        <v>0</v>
      </c>
      <c r="H93" s="41">
        <v>60325891</v>
      </c>
      <c r="I93" s="40">
        <f t="shared" si="16"/>
        <v>60325891</v>
      </c>
    </row>
    <row r="94" spans="1:9" x14ac:dyDescent="0.25">
      <c r="A94" s="197" t="s">
        <v>108</v>
      </c>
      <c r="B94" s="19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203" t="s">
        <v>186</v>
      </c>
      <c r="B95" s="19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203" t="s">
        <v>187</v>
      </c>
      <c r="B96" s="19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200" t="s">
        <v>188</v>
      </c>
      <c r="B97" s="198"/>
      <c r="C97" s="26">
        <v>89</v>
      </c>
      <c r="D97" s="40">
        <f>D98+D99+D100+D101+D102+D103</f>
        <v>0</v>
      </c>
      <c r="E97" s="40">
        <f>E98+E99+E100+E101+E102+E103</f>
        <v>840450955</v>
      </c>
      <c r="F97" s="40">
        <f t="shared" si="14"/>
        <v>840450955</v>
      </c>
      <c r="G97" s="40">
        <f t="shared" ref="G97:H97" si="21">G98+G99+G100+G101+G102+G103</f>
        <v>0</v>
      </c>
      <c r="H97" s="40">
        <f t="shared" si="21"/>
        <v>884605081</v>
      </c>
      <c r="I97" s="40">
        <f t="shared" si="16"/>
        <v>884605081</v>
      </c>
    </row>
    <row r="98" spans="1:9" x14ac:dyDescent="0.25">
      <c r="A98" s="197" t="s">
        <v>189</v>
      </c>
      <c r="B98" s="197"/>
      <c r="C98" s="27">
        <v>90</v>
      </c>
      <c r="D98" s="41">
        <v>0</v>
      </c>
      <c r="E98" s="41">
        <v>341496656</v>
      </c>
      <c r="F98" s="40">
        <f t="shared" si="14"/>
        <v>341496656</v>
      </c>
      <c r="G98" s="41">
        <v>0</v>
      </c>
      <c r="H98" s="41">
        <v>386711854</v>
      </c>
      <c r="I98" s="40">
        <f t="shared" si="16"/>
        <v>386711854</v>
      </c>
    </row>
    <row r="99" spans="1:9" x14ac:dyDescent="0.25">
      <c r="A99" s="197" t="s">
        <v>190</v>
      </c>
      <c r="B99" s="197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5">
      <c r="A100" s="197" t="s">
        <v>191</v>
      </c>
      <c r="B100" s="197"/>
      <c r="C100" s="27">
        <v>92</v>
      </c>
      <c r="D100" s="41">
        <v>0</v>
      </c>
      <c r="E100" s="41">
        <v>498457249</v>
      </c>
      <c r="F100" s="40">
        <f t="shared" si="14"/>
        <v>498457249</v>
      </c>
      <c r="G100" s="41">
        <v>0</v>
      </c>
      <c r="H100" s="41">
        <v>497608684</v>
      </c>
      <c r="I100" s="40">
        <f t="shared" si="16"/>
        <v>497608684</v>
      </c>
    </row>
    <row r="101" spans="1:9" x14ac:dyDescent="0.25">
      <c r="A101" s="197" t="s">
        <v>192</v>
      </c>
      <c r="B101" s="197"/>
      <c r="C101" s="27">
        <v>93</v>
      </c>
      <c r="D101" s="41">
        <v>0</v>
      </c>
      <c r="E101" s="41">
        <v>277247</v>
      </c>
      <c r="F101" s="40">
        <f t="shared" si="14"/>
        <v>277247</v>
      </c>
      <c r="G101" s="41">
        <v>0</v>
      </c>
      <c r="H101" s="41">
        <v>284543</v>
      </c>
      <c r="I101" s="40">
        <f t="shared" si="16"/>
        <v>284543</v>
      </c>
    </row>
    <row r="102" spans="1:9" x14ac:dyDescent="0.25">
      <c r="A102" s="197" t="s">
        <v>109</v>
      </c>
      <c r="B102" s="197"/>
      <c r="C102" s="27">
        <v>94</v>
      </c>
      <c r="D102" s="41">
        <v>0</v>
      </c>
      <c r="E102" s="41">
        <v>219803</v>
      </c>
      <c r="F102" s="40">
        <f t="shared" si="14"/>
        <v>219803</v>
      </c>
      <c r="G102" s="41">
        <v>0</v>
      </c>
      <c r="H102" s="41">
        <v>0</v>
      </c>
      <c r="I102" s="40">
        <f t="shared" si="16"/>
        <v>0</v>
      </c>
    </row>
    <row r="103" spans="1:9" x14ac:dyDescent="0.25">
      <c r="A103" s="197" t="s">
        <v>193</v>
      </c>
      <c r="B103" s="197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5">
      <c r="A104" s="203" t="s">
        <v>194</v>
      </c>
      <c r="B104" s="197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5">
      <c r="A105" s="200" t="s">
        <v>195</v>
      </c>
      <c r="B105" s="198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5">
      <c r="A106" s="199" t="s">
        <v>88</v>
      </c>
      <c r="B106" s="199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5">
      <c r="A107" s="197" t="s">
        <v>89</v>
      </c>
      <c r="B107" s="197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5">
      <c r="A108" s="200" t="s">
        <v>196</v>
      </c>
      <c r="B108" s="198"/>
      <c r="C108" s="26">
        <v>100</v>
      </c>
      <c r="D108" s="40">
        <f>D109+D110</f>
        <v>0</v>
      </c>
      <c r="E108" s="40">
        <f>E109+E110</f>
        <v>80192003</v>
      </c>
      <c r="F108" s="40">
        <f t="shared" si="14"/>
        <v>80192003</v>
      </c>
      <c r="G108" s="40">
        <f t="shared" ref="G108:H108" si="23">G109+G110</f>
        <v>0</v>
      </c>
      <c r="H108" s="40">
        <f t="shared" si="23"/>
        <v>82914280</v>
      </c>
      <c r="I108" s="40">
        <f t="shared" si="16"/>
        <v>82914280</v>
      </c>
    </row>
    <row r="109" spans="1:9" x14ac:dyDescent="0.25">
      <c r="A109" s="197" t="s">
        <v>90</v>
      </c>
      <c r="B109" s="197"/>
      <c r="C109" s="27">
        <v>101</v>
      </c>
      <c r="D109" s="41">
        <v>0</v>
      </c>
      <c r="E109" s="41">
        <v>80192003</v>
      </c>
      <c r="F109" s="40">
        <f t="shared" si="14"/>
        <v>80192003</v>
      </c>
      <c r="G109" s="41">
        <v>0</v>
      </c>
      <c r="H109" s="41">
        <v>82914280</v>
      </c>
      <c r="I109" s="40">
        <f t="shared" si="16"/>
        <v>82914280</v>
      </c>
    </row>
    <row r="110" spans="1:9" x14ac:dyDescent="0.25">
      <c r="A110" s="197" t="s">
        <v>91</v>
      </c>
      <c r="B110" s="197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0</v>
      </c>
      <c r="I110" s="40">
        <f t="shared" si="16"/>
        <v>0</v>
      </c>
    </row>
    <row r="111" spans="1:9" x14ac:dyDescent="0.25">
      <c r="A111" s="203" t="s">
        <v>197</v>
      </c>
      <c r="B111" s="19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200" t="s">
        <v>198</v>
      </c>
      <c r="B112" s="198"/>
      <c r="C112" s="26">
        <v>104</v>
      </c>
      <c r="D112" s="40">
        <f>D113+D114+D115</f>
        <v>0</v>
      </c>
      <c r="E112" s="40">
        <f>E113+E114+E115</f>
        <v>102279381</v>
      </c>
      <c r="F112" s="40">
        <f t="shared" si="14"/>
        <v>102279381</v>
      </c>
      <c r="G112" s="40">
        <f t="shared" ref="G112:H112" si="24">G113+G114+G115</f>
        <v>0</v>
      </c>
      <c r="H112" s="40">
        <f t="shared" si="24"/>
        <v>107881263</v>
      </c>
      <c r="I112" s="40">
        <f t="shared" si="16"/>
        <v>107881263</v>
      </c>
    </row>
    <row r="113" spans="1:9" x14ac:dyDescent="0.25">
      <c r="A113" s="197" t="s">
        <v>79</v>
      </c>
      <c r="B113" s="197"/>
      <c r="C113" s="27">
        <v>105</v>
      </c>
      <c r="D113" s="41">
        <v>0</v>
      </c>
      <c r="E113" s="41">
        <v>102279381</v>
      </c>
      <c r="F113" s="40">
        <f t="shared" si="14"/>
        <v>102279381</v>
      </c>
      <c r="G113" s="41">
        <v>0</v>
      </c>
      <c r="H113" s="41">
        <v>88416376</v>
      </c>
      <c r="I113" s="40">
        <f t="shared" si="16"/>
        <v>88416376</v>
      </c>
    </row>
    <row r="114" spans="1:9" x14ac:dyDescent="0.25">
      <c r="A114" s="197" t="s">
        <v>199</v>
      </c>
      <c r="B114" s="19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97" t="s">
        <v>80</v>
      </c>
      <c r="B115" s="197"/>
      <c r="C115" s="27">
        <v>107</v>
      </c>
      <c r="D115" s="41">
        <v>0</v>
      </c>
      <c r="E115" s="41">
        <v>0</v>
      </c>
      <c r="F115" s="40">
        <f t="shared" si="14"/>
        <v>0</v>
      </c>
      <c r="G115" s="41">
        <v>0</v>
      </c>
      <c r="H115" s="41">
        <v>19464887</v>
      </c>
      <c r="I115" s="40">
        <f t="shared" si="16"/>
        <v>19464887</v>
      </c>
    </row>
    <row r="116" spans="1:9" x14ac:dyDescent="0.25">
      <c r="A116" s="200" t="s">
        <v>200</v>
      </c>
      <c r="B116" s="198"/>
      <c r="C116" s="26">
        <v>108</v>
      </c>
      <c r="D116" s="40">
        <f>D117+D118+D119+D120</f>
        <v>0</v>
      </c>
      <c r="E116" s="40">
        <f>E117+E118+E119+E120</f>
        <v>68413379</v>
      </c>
      <c r="F116" s="40">
        <f t="shared" si="14"/>
        <v>68413379</v>
      </c>
      <c r="G116" s="40">
        <f t="shared" ref="G116:H116" si="25">G117+G118+G119+G120</f>
        <v>0</v>
      </c>
      <c r="H116" s="40">
        <f t="shared" si="25"/>
        <v>63000735</v>
      </c>
      <c r="I116" s="40">
        <f t="shared" si="16"/>
        <v>63000735</v>
      </c>
    </row>
    <row r="117" spans="1:9" x14ac:dyDescent="0.25">
      <c r="A117" s="197" t="s">
        <v>201</v>
      </c>
      <c r="B117" s="197"/>
      <c r="C117" s="27">
        <v>109</v>
      </c>
      <c r="D117" s="41">
        <v>0</v>
      </c>
      <c r="E117" s="41">
        <v>26911331</v>
      </c>
      <c r="F117" s="40">
        <f t="shared" si="14"/>
        <v>26911331</v>
      </c>
      <c r="G117" s="41">
        <v>0</v>
      </c>
      <c r="H117" s="41">
        <v>28603383</v>
      </c>
      <c r="I117" s="40">
        <f t="shared" si="16"/>
        <v>28603383</v>
      </c>
    </row>
    <row r="118" spans="1:9" x14ac:dyDescent="0.25">
      <c r="A118" s="197" t="s">
        <v>81</v>
      </c>
      <c r="B118" s="197"/>
      <c r="C118" s="27">
        <v>110</v>
      </c>
      <c r="D118" s="41">
        <v>0</v>
      </c>
      <c r="E118" s="41">
        <v>4780938</v>
      </c>
      <c r="F118" s="40">
        <f t="shared" si="14"/>
        <v>4780938</v>
      </c>
      <c r="G118" s="41">
        <v>0</v>
      </c>
      <c r="H118" s="41">
        <v>3376330</v>
      </c>
      <c r="I118" s="40">
        <f t="shared" si="16"/>
        <v>3376330</v>
      </c>
    </row>
    <row r="119" spans="1:9" x14ac:dyDescent="0.25">
      <c r="A119" s="197" t="s">
        <v>82</v>
      </c>
      <c r="B119" s="19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97" t="s">
        <v>83</v>
      </c>
      <c r="B120" s="197"/>
      <c r="C120" s="27">
        <v>112</v>
      </c>
      <c r="D120" s="41">
        <v>0</v>
      </c>
      <c r="E120" s="41">
        <v>36721110</v>
      </c>
      <c r="F120" s="40">
        <f t="shared" si="14"/>
        <v>36721110</v>
      </c>
      <c r="G120" s="41">
        <v>0</v>
      </c>
      <c r="H120" s="41">
        <v>31021022</v>
      </c>
      <c r="I120" s="40">
        <f t="shared" si="16"/>
        <v>31021022</v>
      </c>
    </row>
    <row r="121" spans="1:9" ht="22.5" customHeight="1" x14ac:dyDescent="0.25">
      <c r="A121" s="200" t="s">
        <v>202</v>
      </c>
      <c r="B121" s="198"/>
      <c r="C121" s="26">
        <v>113</v>
      </c>
      <c r="D121" s="40">
        <f>D122+D123</f>
        <v>0</v>
      </c>
      <c r="E121" s="40">
        <f>E122+E123</f>
        <v>14027610</v>
      </c>
      <c r="F121" s="40">
        <f t="shared" si="14"/>
        <v>14027610</v>
      </c>
      <c r="G121" s="40">
        <f t="shared" ref="G121:H121" si="26">G122+G123</f>
        <v>0</v>
      </c>
      <c r="H121" s="40">
        <f t="shared" si="26"/>
        <v>10618682</v>
      </c>
      <c r="I121" s="40">
        <f t="shared" si="16"/>
        <v>10618682</v>
      </c>
    </row>
    <row r="122" spans="1:9" x14ac:dyDescent="0.25">
      <c r="A122" s="197" t="s">
        <v>84</v>
      </c>
      <c r="B122" s="19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97" t="s">
        <v>85</v>
      </c>
      <c r="B123" s="197"/>
      <c r="C123" s="27">
        <v>115</v>
      </c>
      <c r="D123" s="41">
        <v>0</v>
      </c>
      <c r="E123" s="41">
        <v>14027610</v>
      </c>
      <c r="F123" s="40">
        <f t="shared" si="14"/>
        <v>14027610</v>
      </c>
      <c r="G123" s="41">
        <v>0</v>
      </c>
      <c r="H123" s="41">
        <v>10618682</v>
      </c>
      <c r="I123" s="40">
        <f t="shared" si="16"/>
        <v>10618682</v>
      </c>
    </row>
    <row r="124" spans="1:9" x14ac:dyDescent="0.25">
      <c r="A124" s="200" t="s">
        <v>203</v>
      </c>
      <c r="B124" s="198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2081414729</v>
      </c>
      <c r="F124" s="40">
        <f t="shared" si="14"/>
        <v>2081414729</v>
      </c>
      <c r="G124" s="40">
        <f t="shared" ref="G124:H124" si="27">G95++G96+G97+G104+G105+G108+G111+G112+G116+G121+G76</f>
        <v>0</v>
      </c>
      <c r="H124" s="40">
        <f t="shared" si="27"/>
        <v>2201391364</v>
      </c>
      <c r="I124" s="40">
        <f t="shared" si="16"/>
        <v>2201391364</v>
      </c>
    </row>
    <row r="125" spans="1:9" x14ac:dyDescent="0.25">
      <c r="A125" s="203" t="s">
        <v>204</v>
      </c>
      <c r="B125" s="197"/>
      <c r="C125" s="27">
        <v>117</v>
      </c>
      <c r="D125" s="41">
        <v>0</v>
      </c>
      <c r="E125" s="41">
        <v>121316995</v>
      </c>
      <c r="F125" s="40">
        <f t="shared" si="14"/>
        <v>121316995</v>
      </c>
      <c r="G125" s="41">
        <v>0</v>
      </c>
      <c r="H125" s="41">
        <v>60113645</v>
      </c>
      <c r="I125" s="40">
        <f t="shared" si="16"/>
        <v>60113645</v>
      </c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86"/>
  <sheetViews>
    <sheetView topLeftCell="A61" zoomScaleNormal="100" zoomScaleSheetLayoutView="100" workbookViewId="0">
      <selection activeCell="H30" sqref="H30"/>
    </sheetView>
  </sheetViews>
  <sheetFormatPr defaultColWidth="9.179687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11.81640625" style="3" bestFit="1" customWidth="1"/>
    <col min="11" max="14" width="12.81640625" style="3" bestFit="1" customWidth="1"/>
    <col min="15" max="15" width="13.7265625" style="3" bestFit="1" customWidth="1"/>
    <col min="16" max="16384" width="9.1796875" style="3"/>
  </cols>
  <sheetData>
    <row r="1" spans="1:9" ht="15.5" x14ac:dyDescent="0.25">
      <c r="A1" s="224" t="s">
        <v>348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8" t="s">
        <v>389</v>
      </c>
      <c r="B2" s="225"/>
      <c r="C2" s="225"/>
      <c r="D2" s="225"/>
      <c r="E2" s="225"/>
      <c r="F2" s="225"/>
      <c r="G2" s="225"/>
      <c r="H2" s="225"/>
      <c r="I2" s="225"/>
    </row>
    <row r="3" spans="1:9" x14ac:dyDescent="0.25">
      <c r="A3" s="226" t="s">
        <v>35</v>
      </c>
      <c r="B3" s="227"/>
      <c r="C3" s="227"/>
      <c r="D3" s="227"/>
      <c r="E3" s="227"/>
      <c r="F3" s="227"/>
      <c r="G3" s="227"/>
      <c r="H3" s="227"/>
      <c r="I3" s="227"/>
    </row>
    <row r="4" spans="1:9" ht="33.75" customHeight="1" x14ac:dyDescent="0.25">
      <c r="A4" s="228" t="s">
        <v>0</v>
      </c>
      <c r="B4" s="229"/>
      <c r="C4" s="232" t="s">
        <v>77</v>
      </c>
      <c r="D4" s="234" t="s">
        <v>4</v>
      </c>
      <c r="E4" s="235"/>
      <c r="F4" s="236"/>
      <c r="G4" s="234" t="s">
        <v>93</v>
      </c>
      <c r="H4" s="235"/>
      <c r="I4" s="236"/>
    </row>
    <row r="5" spans="1:9" ht="24" customHeight="1" thickBot="1" x14ac:dyDescent="0.3">
      <c r="A5" s="230"/>
      <c r="B5" s="231"/>
      <c r="C5" s="23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0">
        <v>1</v>
      </c>
      <c r="B6" s="221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22" t="s">
        <v>205</v>
      </c>
      <c r="B7" s="223"/>
      <c r="C7" s="31">
        <v>118</v>
      </c>
      <c r="D7" s="49">
        <f>D8+D9+D10+D11+D12</f>
        <v>0</v>
      </c>
      <c r="E7" s="50">
        <f>E8+E9+E10+E11+E12</f>
        <v>609997644</v>
      </c>
      <c r="F7" s="50">
        <f>D7+E7</f>
        <v>609997644</v>
      </c>
      <c r="G7" s="49">
        <f t="shared" ref="G7:H7" si="0">G8+G9+G10+G11+G12</f>
        <v>0</v>
      </c>
      <c r="H7" s="50">
        <f t="shared" si="0"/>
        <v>684157517</v>
      </c>
      <c r="I7" s="51">
        <f>G7+H7</f>
        <v>684157517</v>
      </c>
    </row>
    <row r="8" spans="1:9" x14ac:dyDescent="0.25">
      <c r="A8" s="218" t="s">
        <v>67</v>
      </c>
      <c r="B8" s="218"/>
      <c r="C8" s="29">
        <v>119</v>
      </c>
      <c r="D8" s="52">
        <v>0</v>
      </c>
      <c r="E8" s="53">
        <v>662491637</v>
      </c>
      <c r="F8" s="54">
        <f t="shared" ref="F8:F71" si="1">D8+E8</f>
        <v>662491637</v>
      </c>
      <c r="G8" s="52">
        <v>0</v>
      </c>
      <c r="H8" s="53">
        <v>752657494</v>
      </c>
      <c r="I8" s="54">
        <f t="shared" ref="I8:I71" si="2">G8+H8</f>
        <v>752657494</v>
      </c>
    </row>
    <row r="9" spans="1:9" ht="19.5" customHeight="1" x14ac:dyDescent="0.25">
      <c r="A9" s="218" t="s">
        <v>206</v>
      </c>
      <c r="B9" s="218"/>
      <c r="C9" s="29">
        <v>120</v>
      </c>
      <c r="D9" s="52">
        <v>0</v>
      </c>
      <c r="E9" s="53">
        <v>-3181502</v>
      </c>
      <c r="F9" s="54">
        <f>D9+E9</f>
        <v>-3181502</v>
      </c>
      <c r="G9" s="52">
        <v>0</v>
      </c>
      <c r="H9" s="53">
        <v>-1902223</v>
      </c>
      <c r="I9" s="54">
        <f t="shared" si="2"/>
        <v>-1902223</v>
      </c>
    </row>
    <row r="10" spans="1:9" x14ac:dyDescent="0.25">
      <c r="A10" s="218" t="s">
        <v>207</v>
      </c>
      <c r="B10" s="218"/>
      <c r="C10" s="29">
        <v>121</v>
      </c>
      <c r="D10" s="52">
        <v>0</v>
      </c>
      <c r="E10" s="53">
        <v>-18799108</v>
      </c>
      <c r="F10" s="54">
        <f t="shared" si="1"/>
        <v>-18799108</v>
      </c>
      <c r="G10" s="52">
        <v>0</v>
      </c>
      <c r="H10" s="53">
        <v>-22788210</v>
      </c>
      <c r="I10" s="54">
        <f t="shared" si="2"/>
        <v>-22788210</v>
      </c>
    </row>
    <row r="11" spans="1:9" ht="22.5" customHeight="1" x14ac:dyDescent="0.25">
      <c r="A11" s="218" t="s">
        <v>208</v>
      </c>
      <c r="B11" s="218"/>
      <c r="C11" s="29">
        <v>122</v>
      </c>
      <c r="D11" s="52">
        <v>0</v>
      </c>
      <c r="E11" s="53">
        <v>-30752307</v>
      </c>
      <c r="F11" s="54">
        <f t="shared" si="1"/>
        <v>-30752307</v>
      </c>
      <c r="G11" s="52">
        <v>0</v>
      </c>
      <c r="H11" s="53">
        <v>-45215199</v>
      </c>
      <c r="I11" s="54">
        <f t="shared" si="2"/>
        <v>-45215199</v>
      </c>
    </row>
    <row r="12" spans="1:9" ht="21.75" customHeight="1" x14ac:dyDescent="0.25">
      <c r="A12" s="218" t="s">
        <v>209</v>
      </c>
      <c r="B12" s="218"/>
      <c r="C12" s="29">
        <v>123</v>
      </c>
      <c r="D12" s="52">
        <v>0</v>
      </c>
      <c r="E12" s="53">
        <v>238924</v>
      </c>
      <c r="F12" s="54">
        <f t="shared" si="1"/>
        <v>238924</v>
      </c>
      <c r="G12" s="52">
        <v>0</v>
      </c>
      <c r="H12" s="53">
        <v>1405655</v>
      </c>
      <c r="I12" s="54">
        <f t="shared" si="2"/>
        <v>1405655</v>
      </c>
    </row>
    <row r="13" spans="1:9" x14ac:dyDescent="0.25">
      <c r="A13" s="216" t="s">
        <v>210</v>
      </c>
      <c r="B13" s="217"/>
      <c r="C13" s="32">
        <v>124</v>
      </c>
      <c r="D13" s="55">
        <f>D14+D15+D16+D17+D18+D19+D20</f>
        <v>0</v>
      </c>
      <c r="E13" s="56">
        <f>E14+E15+E16+E17+E18+E19+E20</f>
        <v>70905374</v>
      </c>
      <c r="F13" s="54">
        <f t="shared" si="1"/>
        <v>70905374</v>
      </c>
      <c r="G13" s="55">
        <f t="shared" ref="G13" si="3">G14+G15+G16+G17+G18+G19+G20</f>
        <v>0</v>
      </c>
      <c r="H13" s="56">
        <f>H14+H15+H16+H17+H18+H19+H20</f>
        <v>69112120</v>
      </c>
      <c r="I13" s="54">
        <f t="shared" si="2"/>
        <v>69112120</v>
      </c>
    </row>
    <row r="14" spans="1:9" ht="24" customHeight="1" x14ac:dyDescent="0.25">
      <c r="A14" s="218" t="s">
        <v>211</v>
      </c>
      <c r="B14" s="218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5" customHeight="1" x14ac:dyDescent="0.25">
      <c r="A15" s="218" t="s">
        <v>212</v>
      </c>
      <c r="B15" s="218"/>
      <c r="C15" s="29">
        <v>126</v>
      </c>
      <c r="D15" s="52">
        <v>0</v>
      </c>
      <c r="E15" s="53">
        <v>16412270</v>
      </c>
      <c r="F15" s="54">
        <f t="shared" si="1"/>
        <v>16412270</v>
      </c>
      <c r="G15" s="52">
        <v>0</v>
      </c>
      <c r="H15" s="53">
        <v>17982509</v>
      </c>
      <c r="I15" s="54">
        <f t="shared" si="2"/>
        <v>17982509</v>
      </c>
    </row>
    <row r="16" spans="1:9" x14ac:dyDescent="0.25">
      <c r="A16" s="218" t="s">
        <v>92</v>
      </c>
      <c r="B16" s="218"/>
      <c r="C16" s="29">
        <v>127</v>
      </c>
      <c r="D16" s="52">
        <v>0</v>
      </c>
      <c r="E16" s="53">
        <v>27616125</v>
      </c>
      <c r="F16" s="54">
        <f t="shared" si="1"/>
        <v>27616125</v>
      </c>
      <c r="G16" s="52">
        <v>0</v>
      </c>
      <c r="H16" s="53">
        <v>23260506</v>
      </c>
      <c r="I16" s="54">
        <f t="shared" si="2"/>
        <v>23260506</v>
      </c>
    </row>
    <row r="17" spans="1:9" x14ac:dyDescent="0.25">
      <c r="A17" s="218" t="s">
        <v>213</v>
      </c>
      <c r="B17" s="218"/>
      <c r="C17" s="29">
        <v>128</v>
      </c>
      <c r="D17" s="52">
        <v>0</v>
      </c>
      <c r="E17" s="53">
        <v>16667810</v>
      </c>
      <c r="F17" s="54">
        <f t="shared" si="1"/>
        <v>16667810</v>
      </c>
      <c r="G17" s="52">
        <v>0</v>
      </c>
      <c r="H17" s="53">
        <v>13536903</v>
      </c>
      <c r="I17" s="54">
        <f t="shared" si="2"/>
        <v>13536903</v>
      </c>
    </row>
    <row r="18" spans="1:9" x14ac:dyDescent="0.25">
      <c r="A18" s="218" t="s">
        <v>214</v>
      </c>
      <c r="B18" s="218"/>
      <c r="C18" s="29">
        <v>129</v>
      </c>
      <c r="D18" s="52">
        <v>0</v>
      </c>
      <c r="E18" s="53">
        <v>2702539</v>
      </c>
      <c r="F18" s="54">
        <f t="shared" si="1"/>
        <v>2702539</v>
      </c>
      <c r="G18" s="52">
        <v>0</v>
      </c>
      <c r="H18" s="53">
        <v>2887989</v>
      </c>
      <c r="I18" s="54">
        <f t="shared" si="2"/>
        <v>2887989</v>
      </c>
    </row>
    <row r="19" spans="1:9" x14ac:dyDescent="0.25">
      <c r="A19" s="218" t="s">
        <v>6</v>
      </c>
      <c r="B19" s="218"/>
      <c r="C19" s="29">
        <v>130</v>
      </c>
      <c r="D19" s="52">
        <v>0</v>
      </c>
      <c r="E19" s="53">
        <v>623223</v>
      </c>
      <c r="F19" s="54">
        <f t="shared" si="1"/>
        <v>623223</v>
      </c>
      <c r="G19" s="52">
        <v>0</v>
      </c>
      <c r="H19" s="53">
        <v>1108154</v>
      </c>
      <c r="I19" s="54">
        <f t="shared" si="2"/>
        <v>1108154</v>
      </c>
    </row>
    <row r="20" spans="1:9" x14ac:dyDescent="0.25">
      <c r="A20" s="218" t="s">
        <v>7</v>
      </c>
      <c r="B20" s="218"/>
      <c r="C20" s="29">
        <v>131</v>
      </c>
      <c r="D20" s="52">
        <v>0</v>
      </c>
      <c r="E20" s="53">
        <v>6883407</v>
      </c>
      <c r="F20" s="54">
        <f t="shared" si="1"/>
        <v>6883407</v>
      </c>
      <c r="G20" s="52">
        <v>0</v>
      </c>
      <c r="H20" s="53">
        <v>10336059</v>
      </c>
      <c r="I20" s="54">
        <f t="shared" si="2"/>
        <v>10336059</v>
      </c>
    </row>
    <row r="21" spans="1:9" x14ac:dyDescent="0.25">
      <c r="A21" s="219" t="s">
        <v>8</v>
      </c>
      <c r="B21" s="218"/>
      <c r="C21" s="29">
        <v>132</v>
      </c>
      <c r="D21" s="52">
        <v>0</v>
      </c>
      <c r="E21" s="53">
        <v>776638</v>
      </c>
      <c r="F21" s="54">
        <f t="shared" si="1"/>
        <v>776638</v>
      </c>
      <c r="G21" s="52">
        <v>0</v>
      </c>
      <c r="H21" s="53">
        <v>2214078</v>
      </c>
      <c r="I21" s="54">
        <f t="shared" si="2"/>
        <v>2214078</v>
      </c>
    </row>
    <row r="22" spans="1:9" ht="24.75" customHeight="1" x14ac:dyDescent="0.25">
      <c r="A22" s="219" t="s">
        <v>9</v>
      </c>
      <c r="B22" s="218"/>
      <c r="C22" s="29">
        <v>133</v>
      </c>
      <c r="D22" s="52">
        <v>0</v>
      </c>
      <c r="E22" s="53">
        <v>8897182</v>
      </c>
      <c r="F22" s="54">
        <f t="shared" si="1"/>
        <v>8897182</v>
      </c>
      <c r="G22" s="52">
        <v>0</v>
      </c>
      <c r="H22" s="53">
        <v>5206860</v>
      </c>
      <c r="I22" s="54">
        <f t="shared" si="2"/>
        <v>5206860</v>
      </c>
    </row>
    <row r="23" spans="1:9" x14ac:dyDescent="0.25">
      <c r="A23" s="219" t="s">
        <v>10</v>
      </c>
      <c r="B23" s="218"/>
      <c r="C23" s="29">
        <v>134</v>
      </c>
      <c r="D23" s="52">
        <v>0</v>
      </c>
      <c r="E23" s="53">
        <v>7776539</v>
      </c>
      <c r="F23" s="54">
        <f t="shared" si="1"/>
        <v>7776539</v>
      </c>
      <c r="G23" s="52">
        <v>0</v>
      </c>
      <c r="H23" s="53">
        <v>3959871</v>
      </c>
      <c r="I23" s="54">
        <f t="shared" si="2"/>
        <v>3959871</v>
      </c>
    </row>
    <row r="24" spans="1:9" ht="21" customHeight="1" x14ac:dyDescent="0.25">
      <c r="A24" s="216" t="s">
        <v>215</v>
      </c>
      <c r="B24" s="217"/>
      <c r="C24" s="32">
        <v>135</v>
      </c>
      <c r="D24" s="55">
        <f>D25+D28</f>
        <v>0</v>
      </c>
      <c r="E24" s="56">
        <f>E25+E28</f>
        <v>-268385058</v>
      </c>
      <c r="F24" s="54">
        <f t="shared" si="1"/>
        <v>-268385058</v>
      </c>
      <c r="G24" s="55">
        <f t="shared" ref="G24:H24" si="4">G25+G28</f>
        <v>0</v>
      </c>
      <c r="H24" s="56">
        <f t="shared" si="4"/>
        <v>-305813302</v>
      </c>
      <c r="I24" s="54">
        <f t="shared" si="2"/>
        <v>-305813302</v>
      </c>
    </row>
    <row r="25" spans="1:9" x14ac:dyDescent="0.25">
      <c r="A25" s="217" t="s">
        <v>216</v>
      </c>
      <c r="B25" s="217"/>
      <c r="C25" s="32">
        <v>136</v>
      </c>
      <c r="D25" s="55">
        <f>D26+D27</f>
        <v>0</v>
      </c>
      <c r="E25" s="56">
        <f>E26+E27</f>
        <v>-256587278</v>
      </c>
      <c r="F25" s="54">
        <f t="shared" si="1"/>
        <v>-256587278</v>
      </c>
      <c r="G25" s="55">
        <f t="shared" ref="G25:H25" si="5">G26+G27</f>
        <v>0</v>
      </c>
      <c r="H25" s="56">
        <f t="shared" si="5"/>
        <v>-306784351</v>
      </c>
      <c r="I25" s="54">
        <f t="shared" si="2"/>
        <v>-306784351</v>
      </c>
    </row>
    <row r="26" spans="1:9" x14ac:dyDescent="0.25">
      <c r="A26" s="218" t="s">
        <v>217</v>
      </c>
      <c r="B26" s="218"/>
      <c r="C26" s="29">
        <v>137</v>
      </c>
      <c r="D26" s="52">
        <v>0</v>
      </c>
      <c r="E26" s="53">
        <v>-259042807</v>
      </c>
      <c r="F26" s="54">
        <f t="shared" si="1"/>
        <v>-259042807</v>
      </c>
      <c r="G26" s="52">
        <v>0</v>
      </c>
      <c r="H26" s="53">
        <v>-312104717</v>
      </c>
      <c r="I26" s="54">
        <f t="shared" si="2"/>
        <v>-312104717</v>
      </c>
    </row>
    <row r="27" spans="1:9" x14ac:dyDescent="0.25">
      <c r="A27" s="218" t="s">
        <v>218</v>
      </c>
      <c r="B27" s="218"/>
      <c r="C27" s="29">
        <v>138</v>
      </c>
      <c r="D27" s="52">
        <v>0</v>
      </c>
      <c r="E27" s="53">
        <v>2455529</v>
      </c>
      <c r="F27" s="54">
        <f t="shared" si="1"/>
        <v>2455529</v>
      </c>
      <c r="G27" s="52">
        <v>0</v>
      </c>
      <c r="H27" s="53">
        <v>5320366</v>
      </c>
      <c r="I27" s="54">
        <f t="shared" si="2"/>
        <v>5320366</v>
      </c>
    </row>
    <row r="28" spans="1:9" x14ac:dyDescent="0.25">
      <c r="A28" s="217" t="s">
        <v>219</v>
      </c>
      <c r="B28" s="217"/>
      <c r="C28" s="32">
        <v>139</v>
      </c>
      <c r="D28" s="55">
        <f>D29+D30</f>
        <v>0</v>
      </c>
      <c r="E28" s="56">
        <f>E29+E30</f>
        <v>-11797780</v>
      </c>
      <c r="F28" s="54">
        <f t="shared" si="1"/>
        <v>-11797780</v>
      </c>
      <c r="G28" s="55">
        <f t="shared" ref="G28:H28" si="6">G29+G30</f>
        <v>0</v>
      </c>
      <c r="H28" s="56">
        <f t="shared" si="6"/>
        <v>971049</v>
      </c>
      <c r="I28" s="54">
        <f t="shared" si="2"/>
        <v>971049</v>
      </c>
    </row>
    <row r="29" spans="1:9" x14ac:dyDescent="0.25">
      <c r="A29" s="218" t="s">
        <v>11</v>
      </c>
      <c r="B29" s="218"/>
      <c r="C29" s="29">
        <v>140</v>
      </c>
      <c r="D29" s="52">
        <v>0</v>
      </c>
      <c r="E29" s="53">
        <v>-9574799</v>
      </c>
      <c r="F29" s="54">
        <f t="shared" si="1"/>
        <v>-9574799</v>
      </c>
      <c r="G29" s="52">
        <v>0</v>
      </c>
      <c r="H29" s="53">
        <v>848565</v>
      </c>
      <c r="I29" s="54">
        <f t="shared" si="2"/>
        <v>848565</v>
      </c>
    </row>
    <row r="30" spans="1:9" x14ac:dyDescent="0.25">
      <c r="A30" s="218" t="s">
        <v>12</v>
      </c>
      <c r="B30" s="218"/>
      <c r="C30" s="29">
        <v>141</v>
      </c>
      <c r="D30" s="52">
        <v>0</v>
      </c>
      <c r="E30" s="53">
        <v>-2222981</v>
      </c>
      <c r="F30" s="54">
        <f t="shared" si="1"/>
        <v>-2222981</v>
      </c>
      <c r="G30" s="52">
        <v>0</v>
      </c>
      <c r="H30" s="53">
        <v>122484</v>
      </c>
      <c r="I30" s="54">
        <f t="shared" si="2"/>
        <v>122484</v>
      </c>
    </row>
    <row r="31" spans="1:9" ht="31.5" customHeight="1" x14ac:dyDescent="0.25">
      <c r="A31" s="216" t="s">
        <v>248</v>
      </c>
      <c r="B31" s="217"/>
      <c r="C31" s="32">
        <v>142</v>
      </c>
      <c r="D31" s="55">
        <f>D32+D35</f>
        <v>0</v>
      </c>
      <c r="E31" s="56">
        <f>E32+E35</f>
        <v>219950</v>
      </c>
      <c r="F31" s="54">
        <f t="shared" si="1"/>
        <v>219950</v>
      </c>
      <c r="G31" s="55">
        <f t="shared" ref="G31:H31" si="7">G32+G35</f>
        <v>0</v>
      </c>
      <c r="H31" s="56">
        <f t="shared" si="7"/>
        <v>219803</v>
      </c>
      <c r="I31" s="54">
        <f t="shared" si="2"/>
        <v>219803</v>
      </c>
    </row>
    <row r="32" spans="1:9" x14ac:dyDescent="0.25">
      <c r="A32" s="217" t="s">
        <v>220</v>
      </c>
      <c r="B32" s="217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5">
      <c r="A33" s="218" t="s">
        <v>221</v>
      </c>
      <c r="B33" s="218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5">
      <c r="A34" s="218" t="s">
        <v>222</v>
      </c>
      <c r="B34" s="218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5">
      <c r="A35" s="217" t="s">
        <v>223</v>
      </c>
      <c r="B35" s="217"/>
      <c r="C35" s="32">
        <v>146</v>
      </c>
      <c r="D35" s="55">
        <f>D36+D37</f>
        <v>0</v>
      </c>
      <c r="E35" s="56">
        <f>E36+E37</f>
        <v>219950</v>
      </c>
      <c r="F35" s="54">
        <f t="shared" si="1"/>
        <v>219950</v>
      </c>
      <c r="G35" s="55">
        <f t="shared" ref="G35:H35" si="9">G36+G37</f>
        <v>0</v>
      </c>
      <c r="H35" s="56">
        <f t="shared" si="9"/>
        <v>219803</v>
      </c>
      <c r="I35" s="54">
        <f t="shared" si="2"/>
        <v>219803</v>
      </c>
    </row>
    <row r="36" spans="1:9" x14ac:dyDescent="0.25">
      <c r="A36" s="218" t="s">
        <v>224</v>
      </c>
      <c r="B36" s="218"/>
      <c r="C36" s="29">
        <v>147</v>
      </c>
      <c r="D36" s="52">
        <v>0</v>
      </c>
      <c r="E36" s="53">
        <v>219950</v>
      </c>
      <c r="F36" s="54">
        <f t="shared" si="1"/>
        <v>219950</v>
      </c>
      <c r="G36" s="52">
        <v>0</v>
      </c>
      <c r="H36" s="53">
        <v>219803</v>
      </c>
      <c r="I36" s="54">
        <f t="shared" si="2"/>
        <v>219803</v>
      </c>
    </row>
    <row r="37" spans="1:9" x14ac:dyDescent="0.25">
      <c r="A37" s="218" t="s">
        <v>225</v>
      </c>
      <c r="B37" s="218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16" t="s">
        <v>317</v>
      </c>
      <c r="B38" s="217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5">
      <c r="A39" s="218" t="s">
        <v>226</v>
      </c>
      <c r="B39" s="218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5">
      <c r="A40" s="218" t="s">
        <v>227</v>
      </c>
      <c r="B40" s="218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16" t="s">
        <v>228</v>
      </c>
      <c r="B41" s="217"/>
      <c r="C41" s="32">
        <v>152</v>
      </c>
      <c r="D41" s="55">
        <f>D42+D43</f>
        <v>0</v>
      </c>
      <c r="E41" s="55">
        <f>E42+E43</f>
        <v>9446</v>
      </c>
      <c r="F41" s="54">
        <f t="shared" si="1"/>
        <v>9446</v>
      </c>
      <c r="G41" s="55">
        <f>G42+G43</f>
        <v>0</v>
      </c>
      <c r="H41" s="55">
        <f>H42+H43</f>
        <v>-7296</v>
      </c>
      <c r="I41" s="54">
        <f t="shared" si="2"/>
        <v>-7296</v>
      </c>
    </row>
    <row r="42" spans="1:9" x14ac:dyDescent="0.25">
      <c r="A42" s="218" t="s">
        <v>13</v>
      </c>
      <c r="B42" s="218"/>
      <c r="C42" s="29">
        <v>153</v>
      </c>
      <c r="D42" s="52">
        <v>0</v>
      </c>
      <c r="E42" s="53">
        <v>9446</v>
      </c>
      <c r="F42" s="54">
        <f t="shared" si="1"/>
        <v>9446</v>
      </c>
      <c r="G42" s="52">
        <v>0</v>
      </c>
      <c r="H42" s="53">
        <v>-7296</v>
      </c>
      <c r="I42" s="54">
        <f t="shared" si="2"/>
        <v>-7296</v>
      </c>
    </row>
    <row r="43" spans="1:9" x14ac:dyDescent="0.25">
      <c r="A43" s="218" t="s">
        <v>14</v>
      </c>
      <c r="B43" s="218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16" t="s">
        <v>229</v>
      </c>
      <c r="B44" s="217"/>
      <c r="C44" s="32">
        <v>155</v>
      </c>
      <c r="D44" s="55">
        <f>D45+D49</f>
        <v>0</v>
      </c>
      <c r="E44" s="56">
        <f>E45+E49</f>
        <v>-289852301</v>
      </c>
      <c r="F44" s="54">
        <f t="shared" si="1"/>
        <v>-289852301</v>
      </c>
      <c r="G44" s="55">
        <f t="shared" ref="G44:H44" si="11">G45+G49</f>
        <v>0</v>
      </c>
      <c r="H44" s="56">
        <f t="shared" si="11"/>
        <v>-331894796</v>
      </c>
      <c r="I44" s="54">
        <f t="shared" si="2"/>
        <v>-331894796</v>
      </c>
    </row>
    <row r="45" spans="1:9" x14ac:dyDescent="0.25">
      <c r="A45" s="217" t="s">
        <v>230</v>
      </c>
      <c r="B45" s="217"/>
      <c r="C45" s="32">
        <v>156</v>
      </c>
      <c r="D45" s="55">
        <f>D46+D47+D48</f>
        <v>0</v>
      </c>
      <c r="E45" s="56">
        <f>E46+E47+E48</f>
        <v>-209392110</v>
      </c>
      <c r="F45" s="54">
        <f t="shared" si="1"/>
        <v>-209392110</v>
      </c>
      <c r="G45" s="55">
        <f t="shared" ref="G45:H45" si="12">G46+G47+G48</f>
        <v>0</v>
      </c>
      <c r="H45" s="56">
        <f t="shared" si="12"/>
        <v>-239820432</v>
      </c>
      <c r="I45" s="54">
        <f t="shared" si="2"/>
        <v>-239820432</v>
      </c>
    </row>
    <row r="46" spans="1:9" x14ac:dyDescent="0.25">
      <c r="A46" s="218" t="s">
        <v>15</v>
      </c>
      <c r="B46" s="218"/>
      <c r="C46" s="29">
        <v>157</v>
      </c>
      <c r="D46" s="52">
        <v>0</v>
      </c>
      <c r="E46" s="53">
        <v>-20899854</v>
      </c>
      <c r="F46" s="54">
        <f t="shared" si="1"/>
        <v>-20899854</v>
      </c>
      <c r="G46" s="52">
        <v>0</v>
      </c>
      <c r="H46" s="53">
        <v>-27046470</v>
      </c>
      <c r="I46" s="54">
        <f t="shared" si="2"/>
        <v>-27046470</v>
      </c>
    </row>
    <row r="47" spans="1:9" x14ac:dyDescent="0.25">
      <c r="A47" s="218" t="s">
        <v>16</v>
      </c>
      <c r="B47" s="218"/>
      <c r="C47" s="29">
        <v>158</v>
      </c>
      <c r="D47" s="52">
        <v>0</v>
      </c>
      <c r="E47" s="53">
        <v>-188492256</v>
      </c>
      <c r="F47" s="54">
        <f t="shared" si="1"/>
        <v>-188492256</v>
      </c>
      <c r="G47" s="52">
        <v>0</v>
      </c>
      <c r="H47" s="53">
        <v>-212773962</v>
      </c>
      <c r="I47" s="54">
        <f t="shared" si="2"/>
        <v>-212773962</v>
      </c>
    </row>
    <row r="48" spans="1:9" x14ac:dyDescent="0.25">
      <c r="A48" s="218" t="s">
        <v>17</v>
      </c>
      <c r="B48" s="218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5">
      <c r="A49" s="217" t="s">
        <v>231</v>
      </c>
      <c r="B49" s="217"/>
      <c r="C49" s="32">
        <v>160</v>
      </c>
      <c r="D49" s="55">
        <f>D50+D51+D52</f>
        <v>0</v>
      </c>
      <c r="E49" s="56">
        <f>E50+E51+E52</f>
        <v>-80460191</v>
      </c>
      <c r="F49" s="54">
        <f t="shared" si="1"/>
        <v>-80460191</v>
      </c>
      <c r="G49" s="55">
        <f t="shared" ref="G49:H49" si="13">G50+G51+G52</f>
        <v>0</v>
      </c>
      <c r="H49" s="56">
        <f t="shared" si="13"/>
        <v>-92074364</v>
      </c>
      <c r="I49" s="54">
        <f t="shared" si="2"/>
        <v>-92074364</v>
      </c>
    </row>
    <row r="50" spans="1:9" x14ac:dyDescent="0.25">
      <c r="A50" s="218" t="s">
        <v>232</v>
      </c>
      <c r="B50" s="218"/>
      <c r="C50" s="29">
        <v>161</v>
      </c>
      <c r="D50" s="52">
        <v>0</v>
      </c>
      <c r="E50" s="53">
        <v>-10100839</v>
      </c>
      <c r="F50" s="54">
        <f t="shared" si="1"/>
        <v>-10100839</v>
      </c>
      <c r="G50" s="52">
        <v>0</v>
      </c>
      <c r="H50" s="53">
        <v>-17561551</v>
      </c>
      <c r="I50" s="54">
        <f t="shared" si="2"/>
        <v>-17561551</v>
      </c>
    </row>
    <row r="51" spans="1:9" x14ac:dyDescent="0.25">
      <c r="A51" s="218" t="s">
        <v>28</v>
      </c>
      <c r="B51" s="218"/>
      <c r="C51" s="29">
        <v>162</v>
      </c>
      <c r="D51" s="52">
        <v>0</v>
      </c>
      <c r="E51" s="53">
        <v>-31638713</v>
      </c>
      <c r="F51" s="54">
        <f t="shared" si="1"/>
        <v>-31638713</v>
      </c>
      <c r="G51" s="52">
        <v>0</v>
      </c>
      <c r="H51" s="53">
        <v>-33847075</v>
      </c>
      <c r="I51" s="54">
        <f t="shared" si="2"/>
        <v>-33847075</v>
      </c>
    </row>
    <row r="52" spans="1:9" x14ac:dyDescent="0.25">
      <c r="A52" s="218" t="s">
        <v>29</v>
      </c>
      <c r="B52" s="218"/>
      <c r="C52" s="29">
        <v>163</v>
      </c>
      <c r="D52" s="52">
        <v>0</v>
      </c>
      <c r="E52" s="53">
        <v>-38720639</v>
      </c>
      <c r="F52" s="54">
        <f t="shared" si="1"/>
        <v>-38720639</v>
      </c>
      <c r="G52" s="52">
        <v>0</v>
      </c>
      <c r="H52" s="53">
        <v>-40665738</v>
      </c>
      <c r="I52" s="54">
        <f t="shared" si="2"/>
        <v>-40665738</v>
      </c>
    </row>
    <row r="53" spans="1:9" x14ac:dyDescent="0.25">
      <c r="A53" s="216" t="s">
        <v>233</v>
      </c>
      <c r="B53" s="217"/>
      <c r="C53" s="32">
        <v>164</v>
      </c>
      <c r="D53" s="55">
        <f>D54+D55+D56+D57+D58+D59+D60</f>
        <v>0</v>
      </c>
      <c r="E53" s="56">
        <f>E54+E55+E56+E57+E58+E59+E60</f>
        <v>-37690111</v>
      </c>
      <c r="F53" s="54">
        <f t="shared" si="1"/>
        <v>-37690111</v>
      </c>
      <c r="G53" s="55">
        <f t="shared" ref="G53:H53" si="14">G54+G55+G56+G57+G58+G59+G60</f>
        <v>0</v>
      </c>
      <c r="H53" s="56">
        <f t="shared" si="14"/>
        <v>-32225725</v>
      </c>
      <c r="I53" s="54">
        <f t="shared" si="2"/>
        <v>-32225725</v>
      </c>
    </row>
    <row r="54" spans="1:9" ht="24" customHeight="1" x14ac:dyDescent="0.25">
      <c r="A54" s="218" t="s">
        <v>318</v>
      </c>
      <c r="B54" s="218"/>
      <c r="C54" s="29">
        <v>165</v>
      </c>
      <c r="D54" s="52">
        <v>0</v>
      </c>
      <c r="E54" s="53">
        <v>-1625504</v>
      </c>
      <c r="F54" s="54">
        <f t="shared" si="1"/>
        <v>-1625504</v>
      </c>
      <c r="G54" s="52">
        <v>0</v>
      </c>
      <c r="H54" s="53">
        <v>-2102524</v>
      </c>
      <c r="I54" s="54">
        <f t="shared" si="2"/>
        <v>-2102524</v>
      </c>
    </row>
    <row r="55" spans="1:9" x14ac:dyDescent="0.25">
      <c r="A55" s="218" t="s">
        <v>30</v>
      </c>
      <c r="B55" s="218"/>
      <c r="C55" s="29">
        <v>166</v>
      </c>
      <c r="D55" s="52">
        <v>0</v>
      </c>
      <c r="E55" s="53">
        <v>-2332020</v>
      </c>
      <c r="F55" s="54">
        <f t="shared" si="1"/>
        <v>-2332020</v>
      </c>
      <c r="G55" s="52">
        <v>0</v>
      </c>
      <c r="H55" s="53">
        <v>-3985514</v>
      </c>
      <c r="I55" s="54">
        <f t="shared" si="2"/>
        <v>-3985514</v>
      </c>
    </row>
    <row r="56" spans="1:9" x14ac:dyDescent="0.25">
      <c r="A56" s="218" t="s">
        <v>69</v>
      </c>
      <c r="B56" s="218"/>
      <c r="C56" s="29">
        <v>167</v>
      </c>
      <c r="D56" s="52">
        <v>0</v>
      </c>
      <c r="E56" s="53">
        <v>-2815650</v>
      </c>
      <c r="F56" s="54">
        <f t="shared" si="1"/>
        <v>-2815650</v>
      </c>
      <c r="G56" s="52">
        <v>0</v>
      </c>
      <c r="H56" s="53">
        <v>0</v>
      </c>
      <c r="I56" s="54">
        <f t="shared" si="2"/>
        <v>0</v>
      </c>
    </row>
    <row r="57" spans="1:9" x14ac:dyDescent="0.25">
      <c r="A57" s="218" t="s">
        <v>234</v>
      </c>
      <c r="B57" s="218"/>
      <c r="C57" s="29">
        <v>168</v>
      </c>
      <c r="D57" s="52">
        <v>0</v>
      </c>
      <c r="E57" s="53">
        <v>-421060</v>
      </c>
      <c r="F57" s="54">
        <f t="shared" si="1"/>
        <v>-421060</v>
      </c>
      <c r="G57" s="52">
        <v>0</v>
      </c>
      <c r="H57" s="53">
        <v>0</v>
      </c>
      <c r="I57" s="54">
        <f t="shared" si="2"/>
        <v>0</v>
      </c>
    </row>
    <row r="58" spans="1:9" x14ac:dyDescent="0.25">
      <c r="A58" s="218" t="s">
        <v>235</v>
      </c>
      <c r="B58" s="218"/>
      <c r="C58" s="29">
        <v>169</v>
      </c>
      <c r="D58" s="52">
        <v>0</v>
      </c>
      <c r="E58" s="53">
        <v>-6582148</v>
      </c>
      <c r="F58" s="54">
        <f t="shared" si="1"/>
        <v>-6582148</v>
      </c>
      <c r="G58" s="52">
        <v>0</v>
      </c>
      <c r="H58" s="53">
        <v>-3144431</v>
      </c>
      <c r="I58" s="54">
        <f t="shared" si="2"/>
        <v>-3144431</v>
      </c>
    </row>
    <row r="59" spans="1:9" x14ac:dyDescent="0.25">
      <c r="A59" s="218" t="s">
        <v>236</v>
      </c>
      <c r="B59" s="218"/>
      <c r="C59" s="29">
        <v>170</v>
      </c>
      <c r="D59" s="52">
        <v>0</v>
      </c>
      <c r="E59" s="53">
        <v>-1452494</v>
      </c>
      <c r="F59" s="54">
        <f t="shared" si="1"/>
        <v>-1452494</v>
      </c>
      <c r="G59" s="52">
        <v>0</v>
      </c>
      <c r="H59" s="53">
        <v>-1347927</v>
      </c>
      <c r="I59" s="54">
        <f t="shared" si="2"/>
        <v>-1347927</v>
      </c>
    </row>
    <row r="60" spans="1:9" x14ac:dyDescent="0.25">
      <c r="A60" s="218" t="s">
        <v>94</v>
      </c>
      <c r="B60" s="218"/>
      <c r="C60" s="29">
        <v>171</v>
      </c>
      <c r="D60" s="52">
        <v>0</v>
      </c>
      <c r="E60" s="53">
        <v>-22461235</v>
      </c>
      <c r="F60" s="54">
        <f t="shared" si="1"/>
        <v>-22461235</v>
      </c>
      <c r="G60" s="52">
        <v>0</v>
      </c>
      <c r="H60" s="53">
        <v>-21645329</v>
      </c>
      <c r="I60" s="54">
        <f t="shared" si="2"/>
        <v>-21645329</v>
      </c>
    </row>
    <row r="61" spans="1:9" ht="29.25" customHeight="1" x14ac:dyDescent="0.25">
      <c r="A61" s="216" t="s">
        <v>319</v>
      </c>
      <c r="B61" s="217"/>
      <c r="C61" s="32">
        <v>172</v>
      </c>
      <c r="D61" s="55">
        <f>D62+D63</f>
        <v>0</v>
      </c>
      <c r="E61" s="56">
        <f>E62+E63</f>
        <v>-20552441</v>
      </c>
      <c r="F61" s="54">
        <f t="shared" si="1"/>
        <v>-20552441</v>
      </c>
      <c r="G61" s="55">
        <f t="shared" ref="G61:H61" si="15">G62+G63</f>
        <v>0</v>
      </c>
      <c r="H61" s="56">
        <f t="shared" si="15"/>
        <v>-20189684</v>
      </c>
      <c r="I61" s="54">
        <f t="shared" si="2"/>
        <v>-20189684</v>
      </c>
    </row>
    <row r="62" spans="1:9" x14ac:dyDescent="0.25">
      <c r="A62" s="218" t="s">
        <v>31</v>
      </c>
      <c r="B62" s="218"/>
      <c r="C62" s="29">
        <v>173</v>
      </c>
      <c r="D62" s="52">
        <v>0</v>
      </c>
      <c r="E62" s="53">
        <v>-522068</v>
      </c>
      <c r="F62" s="54">
        <f t="shared" si="1"/>
        <v>-522068</v>
      </c>
      <c r="G62" s="52">
        <v>0</v>
      </c>
      <c r="H62" s="53">
        <v>-1021118</v>
      </c>
      <c r="I62" s="54">
        <f t="shared" si="2"/>
        <v>-1021118</v>
      </c>
    </row>
    <row r="63" spans="1:9" x14ac:dyDescent="0.25">
      <c r="A63" s="218" t="s">
        <v>32</v>
      </c>
      <c r="B63" s="218"/>
      <c r="C63" s="29">
        <v>174</v>
      </c>
      <c r="D63" s="52">
        <v>0</v>
      </c>
      <c r="E63" s="53">
        <v>-20030373</v>
      </c>
      <c r="F63" s="54">
        <f t="shared" si="1"/>
        <v>-20030373</v>
      </c>
      <c r="G63" s="52">
        <v>0</v>
      </c>
      <c r="H63" s="53">
        <v>-19168566</v>
      </c>
      <c r="I63" s="54">
        <f t="shared" si="2"/>
        <v>-19168566</v>
      </c>
    </row>
    <row r="64" spans="1:9" ht="18.75" customHeight="1" x14ac:dyDescent="0.25">
      <c r="A64" s="219" t="s">
        <v>238</v>
      </c>
      <c r="B64" s="218"/>
      <c r="C64" s="29">
        <v>175</v>
      </c>
      <c r="D64" s="52">
        <v>0</v>
      </c>
      <c r="E64" s="53">
        <v>-5385789</v>
      </c>
      <c r="F64" s="54">
        <f t="shared" si="1"/>
        <v>-5385789</v>
      </c>
      <c r="G64" s="52">
        <v>0</v>
      </c>
      <c r="H64" s="53">
        <v>-977780</v>
      </c>
      <c r="I64" s="54">
        <f t="shared" si="2"/>
        <v>-977780</v>
      </c>
    </row>
    <row r="65" spans="1:9" ht="42" customHeight="1" x14ac:dyDescent="0.25">
      <c r="A65" s="216" t="s">
        <v>249</v>
      </c>
      <c r="B65" s="217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76717073</v>
      </c>
      <c r="F65" s="54">
        <f t="shared" si="1"/>
        <v>76717073</v>
      </c>
      <c r="G65" s="55">
        <f t="shared" ref="G65:H65" si="16">G7+G13+G21+G22+G23+G24+G31+G38+G41+G53+G61+G64+G44</f>
        <v>0</v>
      </c>
      <c r="H65" s="56">
        <f t="shared" si="16"/>
        <v>73761666</v>
      </c>
      <c r="I65" s="54">
        <f t="shared" si="2"/>
        <v>73761666</v>
      </c>
    </row>
    <row r="66" spans="1:9" x14ac:dyDescent="0.25">
      <c r="A66" s="216" t="s">
        <v>239</v>
      </c>
      <c r="B66" s="217"/>
      <c r="C66" s="32">
        <v>177</v>
      </c>
      <c r="D66" s="55">
        <f>D67+D68</f>
        <v>0</v>
      </c>
      <c r="E66" s="56">
        <f>E67+E68</f>
        <v>-15322532</v>
      </c>
      <c r="F66" s="54">
        <f t="shared" si="1"/>
        <v>-15322532</v>
      </c>
      <c r="G66" s="55">
        <f t="shared" ref="G66:H66" si="17">G67+G68</f>
        <v>0</v>
      </c>
      <c r="H66" s="56">
        <f t="shared" si="17"/>
        <v>-13435775</v>
      </c>
      <c r="I66" s="54">
        <f t="shared" si="2"/>
        <v>-13435775</v>
      </c>
    </row>
    <row r="67" spans="1:9" x14ac:dyDescent="0.25">
      <c r="A67" s="218" t="s">
        <v>240</v>
      </c>
      <c r="B67" s="218"/>
      <c r="C67" s="29">
        <v>178</v>
      </c>
      <c r="D67" s="52">
        <v>0</v>
      </c>
      <c r="E67" s="53">
        <v>-13002395</v>
      </c>
      <c r="F67" s="54">
        <f t="shared" si="1"/>
        <v>-13002395</v>
      </c>
      <c r="G67" s="52">
        <v>0</v>
      </c>
      <c r="H67" s="53">
        <v>-13435775</v>
      </c>
      <c r="I67" s="54">
        <f t="shared" si="2"/>
        <v>-13435775</v>
      </c>
    </row>
    <row r="68" spans="1:9" x14ac:dyDescent="0.25">
      <c r="A68" s="218" t="s">
        <v>241</v>
      </c>
      <c r="B68" s="218"/>
      <c r="C68" s="29">
        <v>179</v>
      </c>
      <c r="D68" s="52">
        <v>0</v>
      </c>
      <c r="E68" s="53">
        <v>-2320137</v>
      </c>
      <c r="F68" s="54">
        <f t="shared" si="1"/>
        <v>-2320137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16" t="s">
        <v>320</v>
      </c>
      <c r="B69" s="217"/>
      <c r="C69" s="32">
        <v>180</v>
      </c>
      <c r="D69" s="55">
        <f>D65+D66</f>
        <v>0</v>
      </c>
      <c r="E69" s="56">
        <f>E65+E66</f>
        <v>61394541</v>
      </c>
      <c r="F69" s="54">
        <f t="shared" si="1"/>
        <v>61394541</v>
      </c>
      <c r="G69" s="55">
        <f t="shared" ref="G69:H69" si="18">G65+G66</f>
        <v>0</v>
      </c>
      <c r="H69" s="56">
        <f t="shared" si="18"/>
        <v>60325891</v>
      </c>
      <c r="I69" s="54">
        <f t="shared" si="2"/>
        <v>60325891</v>
      </c>
    </row>
    <row r="70" spans="1:9" x14ac:dyDescent="0.25">
      <c r="A70" s="212" t="s">
        <v>95</v>
      </c>
      <c r="B70" s="212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12" t="s">
        <v>242</v>
      </c>
      <c r="B71" s="212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16" t="s">
        <v>243</v>
      </c>
      <c r="B72" s="216"/>
      <c r="C72" s="32">
        <v>183</v>
      </c>
      <c r="D72" s="55">
        <f>D7+D13+D21+D22+D23+D68</f>
        <v>0</v>
      </c>
      <c r="E72" s="56">
        <f>E7+E13+E21+E22+E23+E68</f>
        <v>696033240</v>
      </c>
      <c r="F72" s="54">
        <f t="shared" ref="F72:F86" si="19">D72+E72</f>
        <v>696033240</v>
      </c>
      <c r="G72" s="55">
        <f t="shared" ref="G72:H72" si="20">G7+G13+G21+G22+G23+G68</f>
        <v>0</v>
      </c>
      <c r="H72" s="56">
        <f t="shared" si="20"/>
        <v>764650446</v>
      </c>
      <c r="I72" s="54">
        <f t="shared" ref="I72:I86" si="21">G72+H72</f>
        <v>764650446</v>
      </c>
    </row>
    <row r="73" spans="1:9" ht="31.5" customHeight="1" x14ac:dyDescent="0.25">
      <c r="A73" s="216" t="s">
        <v>316</v>
      </c>
      <c r="B73" s="216"/>
      <c r="C73" s="32">
        <v>184</v>
      </c>
      <c r="D73" s="55">
        <f>D24+D31+D38+D41+D44+D53+D61+D64+D67</f>
        <v>0</v>
      </c>
      <c r="E73" s="56">
        <f>E24+E31+E38+E41+E44+E53+E61+E64+E67</f>
        <v>-634638699</v>
      </c>
      <c r="F73" s="54">
        <f t="shared" si="19"/>
        <v>-634638699</v>
      </c>
      <c r="G73" s="55">
        <f t="shared" ref="G73:H73" si="22">G24+G31+G38+G41+G44+G53+G61+G64+G67</f>
        <v>0</v>
      </c>
      <c r="H73" s="56">
        <f t="shared" si="22"/>
        <v>-704324555</v>
      </c>
      <c r="I73" s="54">
        <f t="shared" si="21"/>
        <v>-704324555</v>
      </c>
    </row>
    <row r="74" spans="1:9" x14ac:dyDescent="0.25">
      <c r="A74" s="216" t="s">
        <v>244</v>
      </c>
      <c r="B74" s="217"/>
      <c r="C74" s="32">
        <v>185</v>
      </c>
      <c r="D74" s="55">
        <f>D75+D76+D77+D78+D79+D80+D81+D82</f>
        <v>0</v>
      </c>
      <c r="E74" s="56">
        <f>E75+E76+E77+E78+E79+E80+E81+E82</f>
        <v>-981519</v>
      </c>
      <c r="F74" s="54">
        <f t="shared" si="19"/>
        <v>-981519</v>
      </c>
      <c r="G74" s="55">
        <f t="shared" ref="G74:H74" si="23">G75+G76+G77+G78+G79+G80+G81+G82</f>
        <v>0</v>
      </c>
      <c r="H74" s="56">
        <f t="shared" si="23"/>
        <v>15297655</v>
      </c>
      <c r="I74" s="54">
        <f t="shared" si="21"/>
        <v>15297655</v>
      </c>
    </row>
    <row r="75" spans="1:9" ht="27.75" customHeight="1" x14ac:dyDescent="0.25">
      <c r="A75" s="215" t="s">
        <v>321</v>
      </c>
      <c r="B75" s="215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5" customHeight="1" x14ac:dyDescent="0.25">
      <c r="A76" s="215" t="s">
        <v>322</v>
      </c>
      <c r="B76" s="215"/>
      <c r="C76" s="29">
        <v>187</v>
      </c>
      <c r="D76" s="57">
        <v>0</v>
      </c>
      <c r="E76" s="58">
        <v>9923655</v>
      </c>
      <c r="F76" s="54">
        <f t="shared" si="19"/>
        <v>9923655</v>
      </c>
      <c r="G76" s="57">
        <v>0</v>
      </c>
      <c r="H76" s="58">
        <v>-1491</v>
      </c>
      <c r="I76" s="54">
        <f t="shared" si="21"/>
        <v>-1491</v>
      </c>
    </row>
    <row r="77" spans="1:9" ht="28.15" customHeight="1" x14ac:dyDescent="0.25">
      <c r="A77" s="215" t="s">
        <v>323</v>
      </c>
      <c r="B77" s="215"/>
      <c r="C77" s="29">
        <v>188</v>
      </c>
      <c r="D77" s="57">
        <v>0</v>
      </c>
      <c r="E77" s="58">
        <v>-11120629</v>
      </c>
      <c r="F77" s="54">
        <f t="shared" si="19"/>
        <v>-11120629</v>
      </c>
      <c r="G77" s="57">
        <v>0</v>
      </c>
      <c r="H77" s="58">
        <v>18717800</v>
      </c>
      <c r="I77" s="54">
        <f t="shared" si="21"/>
        <v>18717800</v>
      </c>
    </row>
    <row r="78" spans="1:9" ht="25.15" customHeight="1" x14ac:dyDescent="0.25">
      <c r="A78" s="215" t="s">
        <v>324</v>
      </c>
      <c r="B78" s="21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15" t="s">
        <v>96</v>
      </c>
      <c r="B79" s="21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15" t="s">
        <v>97</v>
      </c>
      <c r="B80" s="21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5">
      <c r="A81" s="215" t="s">
        <v>98</v>
      </c>
      <c r="B81" s="21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15" t="s">
        <v>99</v>
      </c>
      <c r="B82" s="215"/>
      <c r="C82" s="29">
        <v>193</v>
      </c>
      <c r="D82" s="57">
        <v>0</v>
      </c>
      <c r="E82" s="129">
        <v>215455</v>
      </c>
      <c r="F82" s="54">
        <f t="shared" si="19"/>
        <v>215455</v>
      </c>
      <c r="G82" s="57">
        <v>0</v>
      </c>
      <c r="H82" s="58">
        <v>-3418654</v>
      </c>
      <c r="I82" s="54">
        <f t="shared" si="21"/>
        <v>-3418654</v>
      </c>
    </row>
    <row r="83" spans="1:9" x14ac:dyDescent="0.25">
      <c r="A83" s="216" t="s">
        <v>245</v>
      </c>
      <c r="B83" s="217"/>
      <c r="C83" s="32">
        <v>194</v>
      </c>
      <c r="D83" s="55">
        <f>D69+D74</f>
        <v>0</v>
      </c>
      <c r="E83" s="56">
        <f>E69+E74</f>
        <v>60413022</v>
      </c>
      <c r="F83" s="54">
        <f t="shared" si="19"/>
        <v>60413022</v>
      </c>
      <c r="G83" s="55">
        <f t="shared" ref="G83:H83" si="24">G69+G74</f>
        <v>0</v>
      </c>
      <c r="H83" s="56">
        <f t="shared" si="24"/>
        <v>75623546</v>
      </c>
      <c r="I83" s="54">
        <f t="shared" si="21"/>
        <v>75623546</v>
      </c>
    </row>
    <row r="84" spans="1:9" x14ac:dyDescent="0.25">
      <c r="A84" s="212" t="s">
        <v>246</v>
      </c>
      <c r="B84" s="212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12" t="s">
        <v>247</v>
      </c>
      <c r="B85" s="212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13" t="s">
        <v>110</v>
      </c>
      <c r="B86" s="214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I5:I6 J1:XFD1048576 G4:G6 E5:F6 D4:D6 A1:A4 C6 C4 A6 A87:G1048576 I87:I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8:E49 E43:E45 E31:E35 E28 E83:E86 E24:E25 E13 E14 E37:E4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topLeftCell="A61" zoomScaleSheetLayoutView="110" workbookViewId="0">
      <selection activeCell="E63" sqref="E63"/>
    </sheetView>
  </sheetViews>
  <sheetFormatPr defaultColWidth="9.179687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14.7265625" style="3" bestFit="1" customWidth="1"/>
    <col min="11" max="12" width="11.26953125" style="3" customWidth="1"/>
    <col min="13" max="13" width="12.81640625" style="3" bestFit="1" customWidth="1"/>
    <col min="14" max="14" width="11.81640625" style="3" bestFit="1" customWidth="1"/>
    <col min="15" max="18" width="12.81640625" style="3" bestFit="1" customWidth="1"/>
    <col min="19" max="19" width="13.7265625" style="3" bestFit="1" customWidth="1"/>
    <col min="20" max="16384" width="9.1796875" style="3"/>
  </cols>
  <sheetData>
    <row r="1" spans="1:9" ht="15.5" x14ac:dyDescent="0.25">
      <c r="A1" s="224" t="s">
        <v>349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8" t="s">
        <v>390</v>
      </c>
      <c r="B2" s="225"/>
      <c r="C2" s="225"/>
      <c r="D2" s="225"/>
      <c r="E2" s="225"/>
      <c r="F2" s="225"/>
      <c r="G2" s="225"/>
      <c r="H2" s="225"/>
      <c r="I2" s="225"/>
    </row>
    <row r="3" spans="1:9" x14ac:dyDescent="0.25">
      <c r="A3" s="226" t="s">
        <v>35</v>
      </c>
      <c r="B3" s="227"/>
      <c r="C3" s="227"/>
      <c r="D3" s="227"/>
      <c r="E3" s="227"/>
      <c r="F3" s="227"/>
      <c r="G3" s="227"/>
      <c r="H3" s="227"/>
      <c r="I3" s="227"/>
    </row>
    <row r="4" spans="1:9" ht="33.75" customHeight="1" x14ac:dyDescent="0.25">
      <c r="A4" s="210" t="s">
        <v>0</v>
      </c>
      <c r="B4" s="211"/>
      <c r="C4" s="210" t="s">
        <v>77</v>
      </c>
      <c r="D4" s="195" t="s">
        <v>4</v>
      </c>
      <c r="E4" s="196"/>
      <c r="F4" s="196"/>
      <c r="G4" s="195" t="s">
        <v>285</v>
      </c>
      <c r="H4" s="196"/>
      <c r="I4" s="196"/>
    </row>
    <row r="5" spans="1:9" ht="24" customHeight="1" x14ac:dyDescent="0.25">
      <c r="A5" s="211"/>
      <c r="B5" s="211"/>
      <c r="C5" s="211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0">
        <v>1</v>
      </c>
      <c r="B6" s="211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200" t="s">
        <v>205</v>
      </c>
      <c r="B7" s="198"/>
      <c r="C7" s="26">
        <v>118</v>
      </c>
      <c r="D7" s="40">
        <f>D8+D9+D10+D11+D12</f>
        <v>0</v>
      </c>
      <c r="E7" s="40">
        <f>E8+E9+E10+E11+E12</f>
        <v>157628276</v>
      </c>
      <c r="F7" s="40">
        <f>D7+E7</f>
        <v>157628276</v>
      </c>
      <c r="G7" s="40">
        <f t="shared" ref="G7:H7" si="0">G8+G9+G10+G11+G12</f>
        <v>0</v>
      </c>
      <c r="H7" s="40">
        <f t="shared" si="0"/>
        <v>176587264</v>
      </c>
      <c r="I7" s="40">
        <f>G7+H7</f>
        <v>176587264</v>
      </c>
    </row>
    <row r="8" spans="1:9" x14ac:dyDescent="0.25">
      <c r="A8" s="199" t="s">
        <v>67</v>
      </c>
      <c r="B8" s="199"/>
      <c r="C8" s="27">
        <v>119</v>
      </c>
      <c r="D8" s="41">
        <v>0</v>
      </c>
      <c r="E8" s="41">
        <v>188754960</v>
      </c>
      <c r="F8" s="40">
        <f t="shared" ref="F8:F71" si="1">D8+E8</f>
        <v>188754960</v>
      </c>
      <c r="G8" s="41">
        <v>0</v>
      </c>
      <c r="H8" s="41">
        <v>212955238</v>
      </c>
      <c r="I8" s="40">
        <f t="shared" ref="I8:I71" si="2">G8+H8</f>
        <v>212955238</v>
      </c>
    </row>
    <row r="9" spans="1:9" ht="19.5" customHeight="1" x14ac:dyDescent="0.25">
      <c r="A9" s="199" t="s">
        <v>206</v>
      </c>
      <c r="B9" s="199"/>
      <c r="C9" s="27">
        <v>120</v>
      </c>
      <c r="D9" s="41">
        <v>0</v>
      </c>
      <c r="E9" s="41">
        <v>-1221533</v>
      </c>
      <c r="F9" s="40">
        <f t="shared" si="1"/>
        <v>-1221533</v>
      </c>
      <c r="G9" s="41">
        <v>0</v>
      </c>
      <c r="H9" s="41">
        <v>-1788899</v>
      </c>
      <c r="I9" s="40">
        <f t="shared" si="2"/>
        <v>-1788899</v>
      </c>
    </row>
    <row r="10" spans="1:9" x14ac:dyDescent="0.25">
      <c r="A10" s="199" t="s">
        <v>207</v>
      </c>
      <c r="B10" s="199"/>
      <c r="C10" s="27">
        <v>121</v>
      </c>
      <c r="D10" s="41">
        <v>0</v>
      </c>
      <c r="E10" s="130">
        <v>-7311907</v>
      </c>
      <c r="F10" s="40">
        <f t="shared" si="1"/>
        <v>-7311907</v>
      </c>
      <c r="G10" s="41">
        <v>0</v>
      </c>
      <c r="H10" s="41">
        <v>-7115756</v>
      </c>
      <c r="I10" s="40">
        <f t="shared" si="2"/>
        <v>-7115756</v>
      </c>
    </row>
    <row r="11" spans="1:9" ht="22.5" customHeight="1" x14ac:dyDescent="0.25">
      <c r="A11" s="199" t="s">
        <v>208</v>
      </c>
      <c r="B11" s="199"/>
      <c r="C11" s="27">
        <v>122</v>
      </c>
      <c r="D11" s="41">
        <v>0</v>
      </c>
      <c r="E11" s="41">
        <v>-23893684</v>
      </c>
      <c r="F11" s="40">
        <f t="shared" si="1"/>
        <v>-23893684</v>
      </c>
      <c r="G11" s="41">
        <v>0</v>
      </c>
      <c r="H11" s="41">
        <v>-27227716</v>
      </c>
      <c r="I11" s="40">
        <f t="shared" si="2"/>
        <v>-27227716</v>
      </c>
    </row>
    <row r="12" spans="1:9" ht="21.75" customHeight="1" x14ac:dyDescent="0.25">
      <c r="A12" s="199" t="s">
        <v>209</v>
      </c>
      <c r="B12" s="199"/>
      <c r="C12" s="27">
        <v>123</v>
      </c>
      <c r="D12" s="41">
        <v>0</v>
      </c>
      <c r="E12" s="41">
        <v>1300440</v>
      </c>
      <c r="F12" s="40">
        <f t="shared" si="1"/>
        <v>1300440</v>
      </c>
      <c r="G12" s="41">
        <v>0</v>
      </c>
      <c r="H12" s="41">
        <v>-235603</v>
      </c>
      <c r="I12" s="40">
        <f t="shared" si="2"/>
        <v>-235603</v>
      </c>
    </row>
    <row r="13" spans="1:9" x14ac:dyDescent="0.25">
      <c r="A13" s="200" t="s">
        <v>210</v>
      </c>
      <c r="B13" s="198"/>
      <c r="C13" s="26">
        <v>124</v>
      </c>
      <c r="D13" s="40">
        <f>D14+D15+D16+D17+D18+D19+D20</f>
        <v>0</v>
      </c>
      <c r="E13" s="40">
        <f>E14+E15+E16+E17+E18+E19+E20</f>
        <v>17419050</v>
      </c>
      <c r="F13" s="40">
        <f t="shared" si="1"/>
        <v>17419050</v>
      </c>
      <c r="G13" s="40">
        <f t="shared" ref="G13" si="3">G14+G15+G16+G17+G18+G19+G20</f>
        <v>0</v>
      </c>
      <c r="H13" s="40">
        <f>H14+H15+H16+H17+H18+H19+H20</f>
        <v>24667547</v>
      </c>
      <c r="I13" s="40">
        <f t="shared" si="2"/>
        <v>24667547</v>
      </c>
    </row>
    <row r="14" spans="1:9" ht="24" customHeight="1" x14ac:dyDescent="0.25">
      <c r="A14" s="199" t="s">
        <v>211</v>
      </c>
      <c r="B14" s="199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5">
      <c r="A15" s="199" t="s">
        <v>212</v>
      </c>
      <c r="B15" s="199"/>
      <c r="C15" s="27">
        <v>126</v>
      </c>
      <c r="D15" s="41">
        <v>0</v>
      </c>
      <c r="E15" s="41">
        <v>4158227</v>
      </c>
      <c r="F15" s="40">
        <f t="shared" si="1"/>
        <v>4158227</v>
      </c>
      <c r="G15" s="41">
        <v>0</v>
      </c>
      <c r="H15" s="41">
        <v>4595319</v>
      </c>
      <c r="I15" s="40">
        <f t="shared" si="2"/>
        <v>4595319</v>
      </c>
    </row>
    <row r="16" spans="1:9" x14ac:dyDescent="0.25">
      <c r="A16" s="199" t="s">
        <v>92</v>
      </c>
      <c r="B16" s="199"/>
      <c r="C16" s="27">
        <v>127</v>
      </c>
      <c r="D16" s="41">
        <v>0</v>
      </c>
      <c r="E16" s="41">
        <v>5255362</v>
      </c>
      <c r="F16" s="40">
        <f t="shared" si="1"/>
        <v>5255362</v>
      </c>
      <c r="G16" s="41">
        <v>0</v>
      </c>
      <c r="H16" s="41">
        <v>5623095</v>
      </c>
      <c r="I16" s="40">
        <f t="shared" si="2"/>
        <v>5623095</v>
      </c>
    </row>
    <row r="17" spans="1:9" x14ac:dyDescent="0.25">
      <c r="A17" s="199" t="s">
        <v>213</v>
      </c>
      <c r="B17" s="199"/>
      <c r="C17" s="27">
        <v>128</v>
      </c>
      <c r="D17" s="41">
        <v>0</v>
      </c>
      <c r="E17" s="41">
        <v>3778159</v>
      </c>
      <c r="F17" s="40">
        <f t="shared" si="1"/>
        <v>3778159</v>
      </c>
      <c r="G17" s="41">
        <v>0</v>
      </c>
      <c r="H17" s="41">
        <v>13536903</v>
      </c>
      <c r="I17" s="40">
        <f t="shared" si="2"/>
        <v>13536903</v>
      </c>
    </row>
    <row r="18" spans="1:9" x14ac:dyDescent="0.25">
      <c r="A18" s="199" t="s">
        <v>214</v>
      </c>
      <c r="B18" s="199"/>
      <c r="C18" s="27">
        <v>129</v>
      </c>
      <c r="D18" s="41">
        <v>0</v>
      </c>
      <c r="E18" s="41">
        <v>1485145</v>
      </c>
      <c r="F18" s="40">
        <f t="shared" si="1"/>
        <v>1485145</v>
      </c>
      <c r="G18" s="41">
        <v>0</v>
      </c>
      <c r="H18" s="41">
        <v>275985</v>
      </c>
      <c r="I18" s="40">
        <f t="shared" si="2"/>
        <v>275985</v>
      </c>
    </row>
    <row r="19" spans="1:9" x14ac:dyDescent="0.25">
      <c r="A19" s="199" t="s">
        <v>6</v>
      </c>
      <c r="B19" s="199"/>
      <c r="C19" s="27">
        <v>130</v>
      </c>
      <c r="D19" s="41">
        <v>0</v>
      </c>
      <c r="E19" s="41">
        <v>340017</v>
      </c>
      <c r="F19" s="40">
        <f t="shared" si="1"/>
        <v>340017</v>
      </c>
      <c r="G19" s="41">
        <v>0</v>
      </c>
      <c r="H19" s="41">
        <v>618607</v>
      </c>
      <c r="I19" s="40">
        <f t="shared" si="2"/>
        <v>618607</v>
      </c>
    </row>
    <row r="20" spans="1:9" x14ac:dyDescent="0.25">
      <c r="A20" s="199" t="s">
        <v>7</v>
      </c>
      <c r="B20" s="199"/>
      <c r="C20" s="27">
        <v>131</v>
      </c>
      <c r="D20" s="41">
        <v>0</v>
      </c>
      <c r="E20" s="41">
        <v>2402140</v>
      </c>
      <c r="F20" s="40">
        <f t="shared" si="1"/>
        <v>2402140</v>
      </c>
      <c r="G20" s="41">
        <v>0</v>
      </c>
      <c r="H20" s="41">
        <v>17638</v>
      </c>
      <c r="I20" s="40">
        <f t="shared" si="2"/>
        <v>17638</v>
      </c>
    </row>
    <row r="21" spans="1:9" x14ac:dyDescent="0.25">
      <c r="A21" s="238" t="s">
        <v>8</v>
      </c>
      <c r="B21" s="199"/>
      <c r="C21" s="27">
        <v>132</v>
      </c>
      <c r="D21" s="41">
        <v>0</v>
      </c>
      <c r="E21" s="41">
        <v>417618</v>
      </c>
      <c r="F21" s="40">
        <f t="shared" si="1"/>
        <v>417618</v>
      </c>
      <c r="G21" s="41">
        <v>0</v>
      </c>
      <c r="H21" s="41">
        <v>389843</v>
      </c>
      <c r="I21" s="40">
        <f t="shared" si="2"/>
        <v>389843</v>
      </c>
    </row>
    <row r="22" spans="1:9" ht="24.75" customHeight="1" x14ac:dyDescent="0.25">
      <c r="A22" s="238" t="s">
        <v>9</v>
      </c>
      <c r="B22" s="199"/>
      <c r="C22" s="27">
        <v>133</v>
      </c>
      <c r="D22" s="41">
        <v>0</v>
      </c>
      <c r="E22" s="41">
        <v>8090025</v>
      </c>
      <c r="F22" s="40">
        <f t="shared" si="1"/>
        <v>8090025</v>
      </c>
      <c r="G22" s="41">
        <v>0</v>
      </c>
      <c r="H22" s="41">
        <v>165689</v>
      </c>
      <c r="I22" s="40">
        <f t="shared" si="2"/>
        <v>165689</v>
      </c>
    </row>
    <row r="23" spans="1:9" x14ac:dyDescent="0.25">
      <c r="A23" s="238" t="s">
        <v>10</v>
      </c>
      <c r="B23" s="199"/>
      <c r="C23" s="27">
        <v>134</v>
      </c>
      <c r="D23" s="41">
        <v>0</v>
      </c>
      <c r="E23" s="41">
        <v>3037204</v>
      </c>
      <c r="F23" s="40">
        <f t="shared" si="1"/>
        <v>3037204</v>
      </c>
      <c r="G23" s="41">
        <v>0</v>
      </c>
      <c r="H23" s="41">
        <v>1268441</v>
      </c>
      <c r="I23" s="40">
        <f t="shared" si="2"/>
        <v>1268441</v>
      </c>
    </row>
    <row r="24" spans="1:9" ht="21" customHeight="1" x14ac:dyDescent="0.25">
      <c r="A24" s="200" t="s">
        <v>215</v>
      </c>
      <c r="B24" s="198"/>
      <c r="C24" s="26">
        <v>135</v>
      </c>
      <c r="D24" s="40">
        <f>D25+D28</f>
        <v>0</v>
      </c>
      <c r="E24" s="40">
        <f>E25+E28</f>
        <v>-68835132</v>
      </c>
      <c r="F24" s="40">
        <f t="shared" si="1"/>
        <v>-68835132</v>
      </c>
      <c r="G24" s="40">
        <f t="shared" ref="G24:H24" si="4">G25+G28</f>
        <v>0</v>
      </c>
      <c r="H24" s="40">
        <f t="shared" si="4"/>
        <v>-74366133</v>
      </c>
      <c r="I24" s="40">
        <f t="shared" si="2"/>
        <v>-74366133</v>
      </c>
    </row>
    <row r="25" spans="1:9" x14ac:dyDescent="0.25">
      <c r="A25" s="198" t="s">
        <v>216</v>
      </c>
      <c r="B25" s="198"/>
      <c r="C25" s="26">
        <v>136</v>
      </c>
      <c r="D25" s="40">
        <f>D26+D27</f>
        <v>0</v>
      </c>
      <c r="E25" s="40">
        <f>E26+E27</f>
        <v>-71733797</v>
      </c>
      <c r="F25" s="40">
        <f t="shared" si="1"/>
        <v>-71733797</v>
      </c>
      <c r="G25" s="40">
        <f t="shared" ref="G25:H25" si="5">G26+G27</f>
        <v>0</v>
      </c>
      <c r="H25" s="40">
        <f t="shared" si="5"/>
        <v>-81668057</v>
      </c>
      <c r="I25" s="40">
        <f t="shared" si="2"/>
        <v>-81668057</v>
      </c>
    </row>
    <row r="26" spans="1:9" x14ac:dyDescent="0.25">
      <c r="A26" s="199" t="s">
        <v>217</v>
      </c>
      <c r="B26" s="199"/>
      <c r="C26" s="27">
        <v>137</v>
      </c>
      <c r="D26" s="41">
        <v>0</v>
      </c>
      <c r="E26" s="131">
        <v>-72581431</v>
      </c>
      <c r="F26" s="40">
        <f t="shared" si="1"/>
        <v>-72581431</v>
      </c>
      <c r="G26" s="41">
        <v>0</v>
      </c>
      <c r="H26" s="41">
        <v>-84347720</v>
      </c>
      <c r="I26" s="40">
        <f t="shared" si="2"/>
        <v>-84347720</v>
      </c>
    </row>
    <row r="27" spans="1:9" x14ac:dyDescent="0.25">
      <c r="A27" s="199" t="s">
        <v>218</v>
      </c>
      <c r="B27" s="199"/>
      <c r="C27" s="27">
        <v>138</v>
      </c>
      <c r="D27" s="41">
        <v>0</v>
      </c>
      <c r="E27" s="41">
        <v>847634</v>
      </c>
      <c r="F27" s="40">
        <f t="shared" si="1"/>
        <v>847634</v>
      </c>
      <c r="G27" s="41">
        <v>0</v>
      </c>
      <c r="H27" s="41">
        <v>2679663</v>
      </c>
      <c r="I27" s="40">
        <f t="shared" si="2"/>
        <v>2679663</v>
      </c>
    </row>
    <row r="28" spans="1:9" x14ac:dyDescent="0.25">
      <c r="A28" s="198" t="s">
        <v>219</v>
      </c>
      <c r="B28" s="198"/>
      <c r="C28" s="26">
        <v>139</v>
      </c>
      <c r="D28" s="40">
        <f>D29+D30</f>
        <v>0</v>
      </c>
      <c r="E28" s="40">
        <f>E29+E30</f>
        <v>2898665</v>
      </c>
      <c r="F28" s="40">
        <f t="shared" si="1"/>
        <v>2898665</v>
      </c>
      <c r="G28" s="40">
        <f t="shared" ref="G28:H28" si="6">G29+G30</f>
        <v>0</v>
      </c>
      <c r="H28" s="40">
        <f t="shared" si="6"/>
        <v>7301924</v>
      </c>
      <c r="I28" s="40">
        <f t="shared" si="2"/>
        <v>7301924</v>
      </c>
    </row>
    <row r="29" spans="1:9" x14ac:dyDescent="0.25">
      <c r="A29" s="199" t="s">
        <v>11</v>
      </c>
      <c r="B29" s="199"/>
      <c r="C29" s="27">
        <v>140</v>
      </c>
      <c r="D29" s="41">
        <v>0</v>
      </c>
      <c r="E29" s="41">
        <v>4636633</v>
      </c>
      <c r="F29" s="40">
        <f t="shared" si="1"/>
        <v>4636633</v>
      </c>
      <c r="G29" s="41">
        <v>0</v>
      </c>
      <c r="H29" s="41">
        <v>7499322</v>
      </c>
      <c r="I29" s="40">
        <f t="shared" si="2"/>
        <v>7499322</v>
      </c>
    </row>
    <row r="30" spans="1:9" x14ac:dyDescent="0.25">
      <c r="A30" s="199" t="s">
        <v>12</v>
      </c>
      <c r="B30" s="199"/>
      <c r="C30" s="27">
        <v>141</v>
      </c>
      <c r="D30" s="41">
        <v>0</v>
      </c>
      <c r="E30" s="41">
        <v>-1737968</v>
      </c>
      <c r="F30" s="40">
        <f t="shared" si="1"/>
        <v>-1737968</v>
      </c>
      <c r="G30" s="41">
        <v>0</v>
      </c>
      <c r="H30" s="41">
        <v>-197398</v>
      </c>
      <c r="I30" s="40">
        <f t="shared" si="2"/>
        <v>-197398</v>
      </c>
    </row>
    <row r="31" spans="1:9" ht="31.5" customHeight="1" x14ac:dyDescent="0.25">
      <c r="A31" s="200" t="s">
        <v>248</v>
      </c>
      <c r="B31" s="198"/>
      <c r="C31" s="26">
        <v>142</v>
      </c>
      <c r="D31" s="40">
        <f>D32+D35</f>
        <v>0</v>
      </c>
      <c r="E31" s="40">
        <f>E32+E35</f>
        <v>219950</v>
      </c>
      <c r="F31" s="40">
        <f t="shared" si="1"/>
        <v>219950</v>
      </c>
      <c r="G31" s="40">
        <f t="shared" ref="G31:H31" si="7">G32+G35</f>
        <v>0</v>
      </c>
      <c r="H31" s="40">
        <f t="shared" si="7"/>
        <v>219803</v>
      </c>
      <c r="I31" s="40">
        <f t="shared" si="2"/>
        <v>219803</v>
      </c>
    </row>
    <row r="32" spans="1:9" x14ac:dyDescent="0.25">
      <c r="A32" s="198" t="s">
        <v>220</v>
      </c>
      <c r="B32" s="198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5">
      <c r="A33" s="199" t="s">
        <v>221</v>
      </c>
      <c r="B33" s="199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5">
      <c r="A34" s="199" t="s">
        <v>222</v>
      </c>
      <c r="B34" s="199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5">
      <c r="A35" s="198" t="s">
        <v>223</v>
      </c>
      <c r="B35" s="198"/>
      <c r="C35" s="26">
        <v>146</v>
      </c>
      <c r="D35" s="40">
        <f>D36+D37</f>
        <v>0</v>
      </c>
      <c r="E35" s="40">
        <f>E36+E37</f>
        <v>219950</v>
      </c>
      <c r="F35" s="40">
        <f t="shared" si="1"/>
        <v>219950</v>
      </c>
      <c r="G35" s="40">
        <f t="shared" ref="G35:H35" si="9">G36+G37</f>
        <v>0</v>
      </c>
      <c r="H35" s="40">
        <f t="shared" si="9"/>
        <v>219803</v>
      </c>
      <c r="I35" s="40">
        <f t="shared" si="2"/>
        <v>219803</v>
      </c>
    </row>
    <row r="36" spans="1:9" x14ac:dyDescent="0.25">
      <c r="A36" s="199" t="s">
        <v>224</v>
      </c>
      <c r="B36" s="199"/>
      <c r="C36" s="27">
        <v>147</v>
      </c>
      <c r="D36" s="41">
        <v>0</v>
      </c>
      <c r="E36" s="41">
        <v>219950</v>
      </c>
      <c r="F36" s="40">
        <f t="shared" si="1"/>
        <v>219950</v>
      </c>
      <c r="G36" s="41">
        <v>0</v>
      </c>
      <c r="H36" s="41">
        <v>219803</v>
      </c>
      <c r="I36" s="40">
        <f t="shared" si="2"/>
        <v>219803</v>
      </c>
    </row>
    <row r="37" spans="1:9" x14ac:dyDescent="0.25">
      <c r="A37" s="199" t="s">
        <v>225</v>
      </c>
      <c r="B37" s="19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200" t="s">
        <v>325</v>
      </c>
      <c r="B38" s="198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5">
      <c r="A39" s="199" t="s">
        <v>226</v>
      </c>
      <c r="B39" s="199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5">
      <c r="A40" s="199" t="s">
        <v>227</v>
      </c>
      <c r="B40" s="19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5">
      <c r="A41" s="238" t="s">
        <v>370</v>
      </c>
      <c r="B41" s="199"/>
      <c r="C41" s="27">
        <v>152</v>
      </c>
      <c r="D41" s="62">
        <f>D42+D43</f>
        <v>0</v>
      </c>
      <c r="E41" s="62">
        <f>E42+E43</f>
        <v>-45338</v>
      </c>
      <c r="F41" s="40">
        <f t="shared" si="1"/>
        <v>-45338</v>
      </c>
      <c r="G41" s="62">
        <f>G42+G43</f>
        <v>0</v>
      </c>
      <c r="H41" s="62">
        <f>H42+H43</f>
        <v>26844</v>
      </c>
      <c r="I41" s="40">
        <f t="shared" si="2"/>
        <v>26844</v>
      </c>
    </row>
    <row r="42" spans="1:9" x14ac:dyDescent="0.25">
      <c r="A42" s="199" t="s">
        <v>13</v>
      </c>
      <c r="B42" s="199"/>
      <c r="C42" s="27">
        <v>153</v>
      </c>
      <c r="D42" s="41">
        <v>0</v>
      </c>
      <c r="E42" s="41">
        <v>-45338</v>
      </c>
      <c r="F42" s="40">
        <f t="shared" si="1"/>
        <v>-45338</v>
      </c>
      <c r="G42" s="41">
        <v>0</v>
      </c>
      <c r="H42" s="41">
        <v>26844</v>
      </c>
      <c r="I42" s="40">
        <f t="shared" si="2"/>
        <v>26844</v>
      </c>
    </row>
    <row r="43" spans="1:9" x14ac:dyDescent="0.25">
      <c r="A43" s="199" t="s">
        <v>14</v>
      </c>
      <c r="B43" s="19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200" t="s">
        <v>229</v>
      </c>
      <c r="B44" s="198"/>
      <c r="C44" s="26">
        <v>155</v>
      </c>
      <c r="D44" s="40">
        <f>D45+D49</f>
        <v>0</v>
      </c>
      <c r="E44" s="40">
        <f>E45+E49</f>
        <v>-91235752</v>
      </c>
      <c r="F44" s="40">
        <f t="shared" si="1"/>
        <v>-91235752</v>
      </c>
      <c r="G44" s="40">
        <f t="shared" ref="G44:H44" si="11">G45+G49</f>
        <v>0</v>
      </c>
      <c r="H44" s="40">
        <f t="shared" si="11"/>
        <v>-105588292</v>
      </c>
      <c r="I44" s="40">
        <f t="shared" si="2"/>
        <v>-105588292</v>
      </c>
    </row>
    <row r="45" spans="1:9" x14ac:dyDescent="0.25">
      <c r="A45" s="198" t="s">
        <v>230</v>
      </c>
      <c r="B45" s="198"/>
      <c r="C45" s="26">
        <v>156</v>
      </c>
      <c r="D45" s="40">
        <f>D46+D47+D48</f>
        <v>0</v>
      </c>
      <c r="E45" s="40">
        <f>E46+E47+E48</f>
        <v>-71082936</v>
      </c>
      <c r="F45" s="40">
        <f t="shared" si="1"/>
        <v>-71082936</v>
      </c>
      <c r="G45" s="40">
        <f t="shared" ref="G45:H45" si="12">G46+G47+G48</f>
        <v>0</v>
      </c>
      <c r="H45" s="40">
        <f t="shared" si="12"/>
        <v>-80813999</v>
      </c>
      <c r="I45" s="40">
        <f t="shared" si="2"/>
        <v>-80813999</v>
      </c>
    </row>
    <row r="46" spans="1:9" x14ac:dyDescent="0.25">
      <c r="A46" s="199" t="s">
        <v>15</v>
      </c>
      <c r="B46" s="199"/>
      <c r="C46" s="27">
        <v>157</v>
      </c>
      <c r="D46" s="41">
        <v>0</v>
      </c>
      <c r="E46" s="41">
        <v>-6381389</v>
      </c>
      <c r="F46" s="40">
        <f t="shared" si="1"/>
        <v>-6381389</v>
      </c>
      <c r="G46" s="41">
        <v>0</v>
      </c>
      <c r="H46" s="41">
        <v>-9070640</v>
      </c>
      <c r="I46" s="40">
        <f t="shared" si="2"/>
        <v>-9070640</v>
      </c>
    </row>
    <row r="47" spans="1:9" x14ac:dyDescent="0.25">
      <c r="A47" s="199" t="s">
        <v>16</v>
      </c>
      <c r="B47" s="199"/>
      <c r="C47" s="27">
        <v>158</v>
      </c>
      <c r="D47" s="41">
        <v>0</v>
      </c>
      <c r="E47" s="41">
        <v>-64701547</v>
      </c>
      <c r="F47" s="40">
        <f t="shared" si="1"/>
        <v>-64701547</v>
      </c>
      <c r="G47" s="41">
        <v>0</v>
      </c>
      <c r="H47" s="41">
        <v>-71743359</v>
      </c>
      <c r="I47" s="40">
        <f t="shared" si="2"/>
        <v>-71743359</v>
      </c>
    </row>
    <row r="48" spans="1:9" x14ac:dyDescent="0.25">
      <c r="A48" s="199" t="s">
        <v>17</v>
      </c>
      <c r="B48" s="199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5">
      <c r="A49" s="198" t="s">
        <v>231</v>
      </c>
      <c r="B49" s="198"/>
      <c r="C49" s="26">
        <v>160</v>
      </c>
      <c r="D49" s="40">
        <f>D50+D51+D52</f>
        <v>0</v>
      </c>
      <c r="E49" s="40">
        <f>E50+E51+E52</f>
        <v>-20152816</v>
      </c>
      <c r="F49" s="40">
        <f t="shared" si="1"/>
        <v>-20152816</v>
      </c>
      <c r="G49" s="40">
        <f t="shared" ref="G49:H49" si="13">G50+G51+G52</f>
        <v>0</v>
      </c>
      <c r="H49" s="40">
        <f t="shared" si="13"/>
        <v>-24774292.999999996</v>
      </c>
      <c r="I49" s="40">
        <f t="shared" si="2"/>
        <v>-24774292.999999996</v>
      </c>
    </row>
    <row r="50" spans="1:9" x14ac:dyDescent="0.25">
      <c r="A50" s="199" t="s">
        <v>232</v>
      </c>
      <c r="B50" s="199"/>
      <c r="C50" s="27">
        <v>161</v>
      </c>
      <c r="D50" s="41">
        <v>0</v>
      </c>
      <c r="E50" s="41">
        <v>-2495776</v>
      </c>
      <c r="F50" s="40">
        <f t="shared" si="1"/>
        <v>-2495776</v>
      </c>
      <c r="G50" s="41">
        <v>0</v>
      </c>
      <c r="H50" s="41">
        <v>-4597798</v>
      </c>
      <c r="I50" s="40">
        <f t="shared" si="2"/>
        <v>-4597798</v>
      </c>
    </row>
    <row r="51" spans="1:9" x14ac:dyDescent="0.25">
      <c r="A51" s="199" t="s">
        <v>28</v>
      </c>
      <c r="B51" s="199"/>
      <c r="C51" s="27">
        <v>162</v>
      </c>
      <c r="D51" s="41">
        <v>0</v>
      </c>
      <c r="E51" s="41">
        <v>-7898823</v>
      </c>
      <c r="F51" s="40">
        <f t="shared" si="1"/>
        <v>-7898823</v>
      </c>
      <c r="G51" s="41">
        <v>0</v>
      </c>
      <c r="H51" s="41">
        <v>-9119149</v>
      </c>
      <c r="I51" s="40">
        <f t="shared" si="2"/>
        <v>-9119149</v>
      </c>
    </row>
    <row r="52" spans="1:9" x14ac:dyDescent="0.25">
      <c r="A52" s="199" t="s">
        <v>29</v>
      </c>
      <c r="B52" s="199"/>
      <c r="C52" s="27">
        <v>163</v>
      </c>
      <c r="D52" s="41">
        <v>0</v>
      </c>
      <c r="E52" s="41">
        <v>-9758217</v>
      </c>
      <c r="F52" s="40">
        <f t="shared" si="1"/>
        <v>-9758217</v>
      </c>
      <c r="G52" s="41">
        <v>0</v>
      </c>
      <c r="H52" s="41">
        <v>-11057345.999999996</v>
      </c>
      <c r="I52" s="40">
        <f t="shared" si="2"/>
        <v>-11057345.999999996</v>
      </c>
    </row>
    <row r="53" spans="1:9" x14ac:dyDescent="0.25">
      <c r="A53" s="200" t="s">
        <v>233</v>
      </c>
      <c r="B53" s="198"/>
      <c r="C53" s="26">
        <v>164</v>
      </c>
      <c r="D53" s="40">
        <f>D54+D55+D56+D57+D58+D59+D60</f>
        <v>0</v>
      </c>
      <c r="E53" s="40">
        <f>E54+E55+E56+E57+E58+E59+E60</f>
        <v>-32804515</v>
      </c>
      <c r="F53" s="40">
        <f t="shared" si="1"/>
        <v>-32804515</v>
      </c>
      <c r="G53" s="40">
        <f t="shared" ref="G53:H53" si="14">G54+G55+G56+G57+G58+G59+G60</f>
        <v>0</v>
      </c>
      <c r="H53" s="40">
        <f t="shared" si="14"/>
        <v>-18592728</v>
      </c>
      <c r="I53" s="40">
        <f t="shared" si="2"/>
        <v>-18592728</v>
      </c>
    </row>
    <row r="54" spans="1:9" ht="24" customHeight="1" x14ac:dyDescent="0.25">
      <c r="A54" s="199" t="s">
        <v>318</v>
      </c>
      <c r="B54" s="199"/>
      <c r="C54" s="27">
        <v>165</v>
      </c>
      <c r="D54" s="41">
        <v>0</v>
      </c>
      <c r="E54" s="41">
        <v>-510030</v>
      </c>
      <c r="F54" s="40">
        <f t="shared" si="1"/>
        <v>-510030</v>
      </c>
      <c r="G54" s="41">
        <v>0</v>
      </c>
      <c r="H54" s="41">
        <v>-558286</v>
      </c>
      <c r="I54" s="40">
        <f t="shared" si="2"/>
        <v>-558286</v>
      </c>
    </row>
    <row r="55" spans="1:9" x14ac:dyDescent="0.25">
      <c r="A55" s="199" t="s">
        <v>30</v>
      </c>
      <c r="B55" s="199"/>
      <c r="C55" s="27">
        <v>166</v>
      </c>
      <c r="D55" s="41">
        <v>0</v>
      </c>
      <c r="E55" s="41">
        <v>-574689</v>
      </c>
      <c r="F55" s="40">
        <f t="shared" si="1"/>
        <v>-574689</v>
      </c>
      <c r="G55" s="41">
        <v>0</v>
      </c>
      <c r="H55" s="41">
        <v>-992440</v>
      </c>
      <c r="I55" s="40">
        <f t="shared" si="2"/>
        <v>-992440</v>
      </c>
    </row>
    <row r="56" spans="1:9" x14ac:dyDescent="0.25">
      <c r="A56" s="199" t="s">
        <v>69</v>
      </c>
      <c r="B56" s="199"/>
      <c r="C56" s="27">
        <v>167</v>
      </c>
      <c r="D56" s="41">
        <v>0</v>
      </c>
      <c r="E56" s="41">
        <v>-2815650</v>
      </c>
      <c r="F56" s="40">
        <f t="shared" si="1"/>
        <v>-2815650</v>
      </c>
      <c r="G56" s="41">
        <v>0</v>
      </c>
      <c r="H56" s="41">
        <v>0</v>
      </c>
      <c r="I56" s="40">
        <f t="shared" si="2"/>
        <v>0</v>
      </c>
    </row>
    <row r="57" spans="1:9" x14ac:dyDescent="0.25">
      <c r="A57" s="199" t="s">
        <v>234</v>
      </c>
      <c r="B57" s="199"/>
      <c r="C57" s="27">
        <v>168</v>
      </c>
      <c r="D57" s="41">
        <v>0</v>
      </c>
      <c r="E57" s="41">
        <v>-421060</v>
      </c>
      <c r="F57" s="40">
        <f t="shared" si="1"/>
        <v>-421060</v>
      </c>
      <c r="G57" s="41">
        <v>0</v>
      </c>
      <c r="H57" s="41">
        <v>0</v>
      </c>
      <c r="I57" s="40">
        <f t="shared" si="2"/>
        <v>0</v>
      </c>
    </row>
    <row r="58" spans="1:9" x14ac:dyDescent="0.25">
      <c r="A58" s="199" t="s">
        <v>235</v>
      </c>
      <c r="B58" s="199"/>
      <c r="C58" s="27">
        <v>169</v>
      </c>
      <c r="D58" s="41">
        <v>0</v>
      </c>
      <c r="E58" s="41">
        <v>-5804049</v>
      </c>
      <c r="F58" s="40">
        <f t="shared" si="1"/>
        <v>-5804049</v>
      </c>
      <c r="G58" s="41">
        <v>0</v>
      </c>
      <c r="H58" s="41">
        <v>-3144431</v>
      </c>
      <c r="I58" s="40">
        <f t="shared" si="2"/>
        <v>-3144431</v>
      </c>
    </row>
    <row r="59" spans="1:9" x14ac:dyDescent="0.25">
      <c r="A59" s="199" t="s">
        <v>236</v>
      </c>
      <c r="B59" s="199"/>
      <c r="C59" s="27">
        <v>170</v>
      </c>
      <c r="D59" s="41">
        <v>0</v>
      </c>
      <c r="E59" s="41">
        <v>-283961</v>
      </c>
      <c r="F59" s="40">
        <f t="shared" si="1"/>
        <v>-283961</v>
      </c>
      <c r="G59" s="41">
        <v>0</v>
      </c>
      <c r="H59" s="41">
        <v>-530212</v>
      </c>
      <c r="I59" s="40">
        <f t="shared" si="2"/>
        <v>-530212</v>
      </c>
    </row>
    <row r="60" spans="1:9" x14ac:dyDescent="0.25">
      <c r="A60" s="199" t="s">
        <v>94</v>
      </c>
      <c r="B60" s="199"/>
      <c r="C60" s="27">
        <v>171</v>
      </c>
      <c r="D60" s="41">
        <v>0</v>
      </c>
      <c r="E60" s="41">
        <v>-22395076</v>
      </c>
      <c r="F60" s="40">
        <f t="shared" si="1"/>
        <v>-22395076</v>
      </c>
      <c r="G60" s="41">
        <v>0</v>
      </c>
      <c r="H60" s="41">
        <v>-13367359</v>
      </c>
      <c r="I60" s="40">
        <f t="shared" si="2"/>
        <v>-13367359</v>
      </c>
    </row>
    <row r="61" spans="1:9" ht="29.25" customHeight="1" x14ac:dyDescent="0.25">
      <c r="A61" s="200" t="s">
        <v>237</v>
      </c>
      <c r="B61" s="198"/>
      <c r="C61" s="26">
        <v>172</v>
      </c>
      <c r="D61" s="40">
        <f>D62+D63</f>
        <v>0</v>
      </c>
      <c r="E61" s="40">
        <f>E62+E63</f>
        <v>-7937477</v>
      </c>
      <c r="F61" s="40">
        <f t="shared" si="1"/>
        <v>-7937477</v>
      </c>
      <c r="G61" s="40">
        <f t="shared" ref="G61:H61" si="15">G62+G63</f>
        <v>0</v>
      </c>
      <c r="H61" s="40">
        <f t="shared" si="15"/>
        <v>-8007722</v>
      </c>
      <c r="I61" s="40">
        <f t="shared" si="2"/>
        <v>-8007722</v>
      </c>
    </row>
    <row r="62" spans="1:9" x14ac:dyDescent="0.25">
      <c r="A62" s="199" t="s">
        <v>31</v>
      </c>
      <c r="B62" s="199"/>
      <c r="C62" s="27">
        <v>173</v>
      </c>
      <c r="D62" s="41">
        <v>0</v>
      </c>
      <c r="E62" s="41">
        <v>-90059</v>
      </c>
      <c r="F62" s="40">
        <f t="shared" si="1"/>
        <v>-90059</v>
      </c>
      <c r="G62" s="41">
        <v>0</v>
      </c>
      <c r="H62" s="41">
        <v>-521362</v>
      </c>
      <c r="I62" s="40">
        <f t="shared" si="2"/>
        <v>-521362</v>
      </c>
    </row>
    <row r="63" spans="1:9" x14ac:dyDescent="0.25">
      <c r="A63" s="199" t="s">
        <v>32</v>
      </c>
      <c r="B63" s="199"/>
      <c r="C63" s="27">
        <v>174</v>
      </c>
      <c r="D63" s="41">
        <v>0</v>
      </c>
      <c r="E63" s="41">
        <v>-7847418</v>
      </c>
      <c r="F63" s="40">
        <f t="shared" si="1"/>
        <v>-7847418</v>
      </c>
      <c r="G63" s="41">
        <v>0</v>
      </c>
      <c r="H63" s="41">
        <v>-7486360</v>
      </c>
      <c r="I63" s="40">
        <f t="shared" si="2"/>
        <v>-7486360</v>
      </c>
    </row>
    <row r="64" spans="1:9" ht="19.5" customHeight="1" x14ac:dyDescent="0.25">
      <c r="A64" s="238" t="s">
        <v>238</v>
      </c>
      <c r="B64" s="199"/>
      <c r="C64" s="27">
        <v>175</v>
      </c>
      <c r="D64" s="41">
        <v>0</v>
      </c>
      <c r="E64" s="41">
        <v>123178</v>
      </c>
      <c r="F64" s="40">
        <f t="shared" si="1"/>
        <v>123178</v>
      </c>
      <c r="G64" s="41">
        <v>0</v>
      </c>
      <c r="H64" s="41">
        <v>-977780</v>
      </c>
      <c r="I64" s="40">
        <f t="shared" si="2"/>
        <v>-977780</v>
      </c>
    </row>
    <row r="65" spans="1:9" ht="42" customHeight="1" x14ac:dyDescent="0.25">
      <c r="A65" s="200" t="s">
        <v>314</v>
      </c>
      <c r="B65" s="198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-13922913</v>
      </c>
      <c r="F65" s="40">
        <f t="shared" si="1"/>
        <v>-13922913</v>
      </c>
      <c r="G65" s="40">
        <f t="shared" ref="G65:H65" si="16">G7+G13+G21+G22+G23+G24+G31+G38+G41+G53+G61+G64+G44</f>
        <v>0</v>
      </c>
      <c r="H65" s="40">
        <f t="shared" si="16"/>
        <v>-4207224</v>
      </c>
      <c r="I65" s="40">
        <f t="shared" si="2"/>
        <v>-4207224</v>
      </c>
    </row>
    <row r="66" spans="1:9" x14ac:dyDescent="0.25">
      <c r="A66" s="200" t="s">
        <v>239</v>
      </c>
      <c r="B66" s="198"/>
      <c r="C66" s="26">
        <v>177</v>
      </c>
      <c r="D66" s="40">
        <f>D67+D68</f>
        <v>0</v>
      </c>
      <c r="E66" s="40">
        <f>E67+E68</f>
        <v>1899065</v>
      </c>
      <c r="F66" s="40">
        <f t="shared" si="1"/>
        <v>1899065</v>
      </c>
      <c r="G66" s="40">
        <f t="shared" ref="G66:H66" si="17">G67+G68</f>
        <v>0</v>
      </c>
      <c r="H66" s="40">
        <f t="shared" si="17"/>
        <v>1378314</v>
      </c>
      <c r="I66" s="40">
        <f t="shared" si="2"/>
        <v>1378314</v>
      </c>
    </row>
    <row r="67" spans="1:9" x14ac:dyDescent="0.25">
      <c r="A67" s="199" t="s">
        <v>240</v>
      </c>
      <c r="B67" s="199"/>
      <c r="C67" s="27">
        <v>178</v>
      </c>
      <c r="D67" s="41">
        <v>0</v>
      </c>
      <c r="E67" s="41">
        <v>4219202</v>
      </c>
      <c r="F67" s="40">
        <f t="shared" si="1"/>
        <v>4219202</v>
      </c>
      <c r="G67" s="41">
        <v>0</v>
      </c>
      <c r="H67" s="41">
        <v>1378314</v>
      </c>
      <c r="I67" s="40">
        <f t="shared" si="2"/>
        <v>1378314</v>
      </c>
    </row>
    <row r="68" spans="1:9" x14ac:dyDescent="0.25">
      <c r="A68" s="199" t="s">
        <v>241</v>
      </c>
      <c r="B68" s="199"/>
      <c r="C68" s="27">
        <v>179</v>
      </c>
      <c r="D68" s="41">
        <v>0</v>
      </c>
      <c r="E68" s="41">
        <v>-2320137</v>
      </c>
      <c r="F68" s="40">
        <f t="shared" si="1"/>
        <v>-2320137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200" t="s">
        <v>315</v>
      </c>
      <c r="B69" s="198"/>
      <c r="C69" s="26">
        <v>180</v>
      </c>
      <c r="D69" s="40">
        <f>D65+D66</f>
        <v>0</v>
      </c>
      <c r="E69" s="40">
        <f>E65+E66</f>
        <v>-12023848</v>
      </c>
      <c r="F69" s="40">
        <f t="shared" si="1"/>
        <v>-12023848</v>
      </c>
      <c r="G69" s="40">
        <f t="shared" ref="G69:H69" si="18">G65+G66</f>
        <v>0</v>
      </c>
      <c r="H69" s="40">
        <f t="shared" si="18"/>
        <v>-2828910</v>
      </c>
      <c r="I69" s="40">
        <f t="shared" si="2"/>
        <v>-2828910</v>
      </c>
    </row>
    <row r="70" spans="1:9" x14ac:dyDescent="0.25">
      <c r="A70" s="237" t="s">
        <v>95</v>
      </c>
      <c r="B70" s="237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37" t="s">
        <v>242</v>
      </c>
      <c r="B71" s="237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200" t="s">
        <v>243</v>
      </c>
      <c r="B72" s="200"/>
      <c r="C72" s="26">
        <v>183</v>
      </c>
      <c r="D72" s="40">
        <f>D7+D13+D21+D22+D23+D68</f>
        <v>0</v>
      </c>
      <c r="E72" s="40">
        <f>E7+E13+E21+E22+E23+E68</f>
        <v>184272036</v>
      </c>
      <c r="F72" s="40">
        <f t="shared" ref="F72:F86" si="19">D72+E72</f>
        <v>184272036</v>
      </c>
      <c r="G72" s="40">
        <f t="shared" ref="G72:H72" si="20">G7+G13+G21+G22+G23+G68</f>
        <v>0</v>
      </c>
      <c r="H72" s="40">
        <f t="shared" si="20"/>
        <v>203078784</v>
      </c>
      <c r="I72" s="40">
        <f t="shared" ref="I72:I86" si="21">G72+H72</f>
        <v>203078784</v>
      </c>
    </row>
    <row r="73" spans="1:9" ht="31.5" customHeight="1" x14ac:dyDescent="0.25">
      <c r="A73" s="200" t="s">
        <v>316</v>
      </c>
      <c r="B73" s="200"/>
      <c r="C73" s="26">
        <v>184</v>
      </c>
      <c r="D73" s="40">
        <f>D24+D31+D38+D41+D44+D53+D61+D64+D67</f>
        <v>0</v>
      </c>
      <c r="E73" s="40">
        <f>E24+E31+E38+E41+E44+E53+E61+E64+E67</f>
        <v>-196295884</v>
      </c>
      <c r="F73" s="40">
        <f t="shared" si="19"/>
        <v>-196295884</v>
      </c>
      <c r="G73" s="40">
        <f t="shared" ref="G73:H73" si="22">G24+G31+G38+G41+G44+G53+G61+G64+G67</f>
        <v>0</v>
      </c>
      <c r="H73" s="40">
        <f t="shared" si="22"/>
        <v>-205907694</v>
      </c>
      <c r="I73" s="40">
        <f t="shared" si="21"/>
        <v>-205907694</v>
      </c>
    </row>
    <row r="74" spans="1:9" x14ac:dyDescent="0.25">
      <c r="A74" s="200" t="s">
        <v>244</v>
      </c>
      <c r="B74" s="198"/>
      <c r="C74" s="26">
        <v>185</v>
      </c>
      <c r="D74" s="40">
        <f>D75+D76+D77+D78+D79+D80+D81+D82</f>
        <v>0</v>
      </c>
      <c r="E74" s="40">
        <f>E75+E76+E77+E78+E79+E80+E81+E82</f>
        <v>265760</v>
      </c>
      <c r="F74" s="40">
        <f t="shared" si="19"/>
        <v>265760</v>
      </c>
      <c r="G74" s="40">
        <f t="shared" ref="G74:H74" si="23">G75+G76+G77+G78+G79+G80+G81+G82</f>
        <v>0</v>
      </c>
      <c r="H74" s="40">
        <f t="shared" si="23"/>
        <v>14927862</v>
      </c>
      <c r="I74" s="40">
        <f t="shared" si="21"/>
        <v>14927862</v>
      </c>
    </row>
    <row r="75" spans="1:9" ht="27.75" customHeight="1" x14ac:dyDescent="0.25">
      <c r="A75" s="197" t="s">
        <v>321</v>
      </c>
      <c r="B75" s="197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5">
      <c r="A76" s="197" t="s">
        <v>322</v>
      </c>
      <c r="B76" s="197"/>
      <c r="C76" s="27">
        <v>187</v>
      </c>
      <c r="D76" s="63">
        <v>0</v>
      </c>
      <c r="E76" s="63">
        <v>11026598</v>
      </c>
      <c r="F76" s="40">
        <f t="shared" si="19"/>
        <v>11026598</v>
      </c>
      <c r="G76" s="63">
        <v>0</v>
      </c>
      <c r="H76" s="63">
        <v>-863470</v>
      </c>
      <c r="I76" s="40">
        <f t="shared" si="21"/>
        <v>-863470</v>
      </c>
    </row>
    <row r="77" spans="1:9" ht="32.25" customHeight="1" x14ac:dyDescent="0.25">
      <c r="A77" s="197" t="s">
        <v>323</v>
      </c>
      <c r="B77" s="197"/>
      <c r="C77" s="27">
        <v>188</v>
      </c>
      <c r="D77" s="63">
        <v>0</v>
      </c>
      <c r="E77" s="63">
        <v>-10702501</v>
      </c>
      <c r="F77" s="40">
        <f t="shared" si="19"/>
        <v>-10702501</v>
      </c>
      <c r="G77" s="63">
        <v>0</v>
      </c>
      <c r="H77" s="63">
        <v>19128812</v>
      </c>
      <c r="I77" s="40">
        <f t="shared" si="21"/>
        <v>19128812</v>
      </c>
    </row>
    <row r="78" spans="1:9" ht="32.25" customHeight="1" x14ac:dyDescent="0.25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49999999999999" customHeight="1" x14ac:dyDescent="0.25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7" t="s">
        <v>99</v>
      </c>
      <c r="B82" s="197"/>
      <c r="C82" s="27">
        <v>193</v>
      </c>
      <c r="D82" s="63">
        <v>0</v>
      </c>
      <c r="E82" s="63">
        <v>-58337</v>
      </c>
      <c r="F82" s="40">
        <f t="shared" si="19"/>
        <v>-58337</v>
      </c>
      <c r="G82" s="63">
        <v>0</v>
      </c>
      <c r="H82" s="63">
        <v>-3337480</v>
      </c>
      <c r="I82" s="40">
        <f t="shared" si="21"/>
        <v>-3337480</v>
      </c>
    </row>
    <row r="83" spans="1:9" x14ac:dyDescent="0.25">
      <c r="A83" s="200" t="s">
        <v>245</v>
      </c>
      <c r="B83" s="198"/>
      <c r="C83" s="26">
        <v>194</v>
      </c>
      <c r="D83" s="40">
        <f>D69+D74</f>
        <v>0</v>
      </c>
      <c r="E83" s="40">
        <f>E69+E74</f>
        <v>-11758088</v>
      </c>
      <c r="F83" s="40">
        <f t="shared" si="19"/>
        <v>-11758088</v>
      </c>
      <c r="G83" s="40">
        <f t="shared" ref="G83:H83" si="24">G69+G74</f>
        <v>0</v>
      </c>
      <c r="H83" s="40">
        <f t="shared" si="24"/>
        <v>12098952</v>
      </c>
      <c r="I83" s="40">
        <f t="shared" si="21"/>
        <v>12098952</v>
      </c>
    </row>
    <row r="84" spans="1:9" x14ac:dyDescent="0.25">
      <c r="A84" s="237" t="s">
        <v>246</v>
      </c>
      <c r="B84" s="237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37" t="s">
        <v>247</v>
      </c>
      <c r="B85" s="237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3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opLeftCell="A22" zoomScaleSheetLayoutView="100" workbookViewId="0">
      <selection activeCell="H29" sqref="H29"/>
    </sheetView>
  </sheetViews>
  <sheetFormatPr defaultColWidth="9.1796875" defaultRowHeight="12.5" x14ac:dyDescent="0.25"/>
  <cols>
    <col min="1" max="7" width="9.1796875" style="18"/>
    <col min="8" max="8" width="13.26953125" style="70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206" t="s">
        <v>70</v>
      </c>
      <c r="B1" s="207"/>
      <c r="C1" s="207"/>
      <c r="D1" s="207"/>
      <c r="E1" s="207"/>
      <c r="F1" s="207"/>
      <c r="G1" s="207"/>
      <c r="H1" s="207"/>
    </row>
    <row r="2" spans="1:9" x14ac:dyDescent="0.25">
      <c r="A2" s="208" t="s">
        <v>386</v>
      </c>
      <c r="B2" s="209"/>
      <c r="C2" s="209"/>
      <c r="D2" s="209"/>
      <c r="E2" s="209"/>
      <c r="F2" s="209"/>
      <c r="G2" s="209"/>
      <c r="H2" s="209"/>
    </row>
    <row r="3" spans="1:9" x14ac:dyDescent="0.25">
      <c r="A3" s="248" t="s">
        <v>35</v>
      </c>
      <c r="B3" s="227"/>
      <c r="C3" s="227"/>
      <c r="D3" s="227"/>
      <c r="E3" s="227"/>
      <c r="F3" s="227"/>
      <c r="G3" s="227"/>
      <c r="H3" s="227"/>
    </row>
    <row r="4" spans="1:9" ht="22.5" thickBot="1" x14ac:dyDescent="0.3">
      <c r="A4" s="249" t="s">
        <v>3</v>
      </c>
      <c r="B4" s="250"/>
      <c r="C4" s="250"/>
      <c r="D4" s="250"/>
      <c r="E4" s="250"/>
      <c r="F4" s="251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52">
        <v>1</v>
      </c>
      <c r="B5" s="253"/>
      <c r="C5" s="253"/>
      <c r="D5" s="253"/>
      <c r="E5" s="253"/>
      <c r="F5" s="254"/>
      <c r="G5" s="20">
        <v>2</v>
      </c>
      <c r="H5" s="65">
        <v>3</v>
      </c>
      <c r="I5" s="65">
        <v>4</v>
      </c>
    </row>
    <row r="6" spans="1:9" x14ac:dyDescent="0.25">
      <c r="A6" s="255" t="s">
        <v>250</v>
      </c>
      <c r="B6" s="256"/>
      <c r="C6" s="256"/>
      <c r="D6" s="256"/>
      <c r="E6" s="256"/>
      <c r="F6" s="256"/>
      <c r="G6" s="21">
        <v>1</v>
      </c>
      <c r="H6" s="66">
        <f>H7+H18+H36</f>
        <v>105051839</v>
      </c>
      <c r="I6" s="66">
        <f>I7+I18+I36</f>
        <v>74473683</v>
      </c>
    </row>
    <row r="7" spans="1:9" ht="21" customHeight="1" x14ac:dyDescent="0.25">
      <c r="A7" s="243" t="s">
        <v>251</v>
      </c>
      <c r="B7" s="245"/>
      <c r="C7" s="245"/>
      <c r="D7" s="245"/>
      <c r="E7" s="245"/>
      <c r="F7" s="245"/>
      <c r="G7" s="22">
        <v>2</v>
      </c>
      <c r="H7" s="67">
        <f>H8+H9</f>
        <v>50549442</v>
      </c>
      <c r="I7" s="67">
        <f>I8+I9</f>
        <v>48594667</v>
      </c>
    </row>
    <row r="8" spans="1:9" x14ac:dyDescent="0.25">
      <c r="A8" s="239" t="s">
        <v>48</v>
      </c>
      <c r="B8" s="240"/>
      <c r="C8" s="240"/>
      <c r="D8" s="240"/>
      <c r="E8" s="240"/>
      <c r="F8" s="240"/>
      <c r="G8" s="23">
        <v>3</v>
      </c>
      <c r="H8" s="68">
        <v>76717073</v>
      </c>
      <c r="I8" s="68">
        <v>73761666</v>
      </c>
    </row>
    <row r="9" spans="1:9" x14ac:dyDescent="0.25">
      <c r="A9" s="245" t="s">
        <v>49</v>
      </c>
      <c r="B9" s="245"/>
      <c r="C9" s="245"/>
      <c r="D9" s="245"/>
      <c r="E9" s="245"/>
      <c r="F9" s="245"/>
      <c r="G9" s="22">
        <v>4</v>
      </c>
      <c r="H9" s="67">
        <f>SUM(H10:H17)</f>
        <v>-26167631</v>
      </c>
      <c r="I9" s="67">
        <f>SUM(I10:I17)</f>
        <v>-25166999</v>
      </c>
    </row>
    <row r="10" spans="1:9" x14ac:dyDescent="0.25">
      <c r="A10" s="239" t="s">
        <v>252</v>
      </c>
      <c r="B10" s="240"/>
      <c r="C10" s="240"/>
      <c r="D10" s="240"/>
      <c r="E10" s="240"/>
      <c r="F10" s="240"/>
      <c r="G10" s="23">
        <v>5</v>
      </c>
      <c r="H10" s="68">
        <v>11465650</v>
      </c>
      <c r="I10" s="68">
        <v>19780797</v>
      </c>
    </row>
    <row r="11" spans="1:9" x14ac:dyDescent="0.25">
      <c r="A11" s="239" t="s">
        <v>253</v>
      </c>
      <c r="B11" s="240"/>
      <c r="C11" s="240"/>
      <c r="D11" s="240"/>
      <c r="E11" s="240"/>
      <c r="F11" s="240"/>
      <c r="G11" s="23">
        <v>6</v>
      </c>
      <c r="H11" s="68">
        <v>260693</v>
      </c>
      <c r="I11" s="68">
        <v>404685</v>
      </c>
    </row>
    <row r="12" spans="1:9" ht="23.25" customHeight="1" x14ac:dyDescent="0.25">
      <c r="A12" s="239" t="s">
        <v>254</v>
      </c>
      <c r="B12" s="240"/>
      <c r="C12" s="240"/>
      <c r="D12" s="240"/>
      <c r="E12" s="240"/>
      <c r="F12" s="240"/>
      <c r="G12" s="23">
        <v>7</v>
      </c>
      <c r="H12" s="68">
        <v>4295973</v>
      </c>
      <c r="I12" s="68">
        <v>-16773001</v>
      </c>
    </row>
    <row r="13" spans="1:9" x14ac:dyDescent="0.25">
      <c r="A13" s="239" t="s">
        <v>255</v>
      </c>
      <c r="B13" s="240"/>
      <c r="C13" s="240"/>
      <c r="D13" s="240"/>
      <c r="E13" s="240"/>
      <c r="F13" s="240"/>
      <c r="G13" s="23">
        <v>8</v>
      </c>
      <c r="H13" s="68">
        <v>2231992</v>
      </c>
      <c r="I13" s="68">
        <v>2763428</v>
      </c>
    </row>
    <row r="14" spans="1:9" x14ac:dyDescent="0.25">
      <c r="A14" s="239" t="s">
        <v>256</v>
      </c>
      <c r="B14" s="240"/>
      <c r="C14" s="240"/>
      <c r="D14" s="240"/>
      <c r="E14" s="240"/>
      <c r="F14" s="240"/>
      <c r="G14" s="23">
        <v>9</v>
      </c>
      <c r="H14" s="68">
        <v>-22554575</v>
      </c>
      <c r="I14" s="68">
        <v>-22728631</v>
      </c>
    </row>
    <row r="15" spans="1:9" x14ac:dyDescent="0.25">
      <c r="A15" s="239" t="s">
        <v>257</v>
      </c>
      <c r="B15" s="240"/>
      <c r="C15" s="240"/>
      <c r="D15" s="240"/>
      <c r="E15" s="240"/>
      <c r="F15" s="240"/>
      <c r="G15" s="23">
        <v>10</v>
      </c>
      <c r="H15" s="68">
        <v>-3764675</v>
      </c>
      <c r="I15" s="68">
        <v>0</v>
      </c>
    </row>
    <row r="16" spans="1:9" ht="24.75" customHeight="1" x14ac:dyDescent="0.25">
      <c r="A16" s="239" t="s">
        <v>258</v>
      </c>
      <c r="B16" s="240"/>
      <c r="C16" s="240"/>
      <c r="D16" s="240"/>
      <c r="E16" s="240"/>
      <c r="F16" s="240"/>
      <c r="G16" s="23">
        <v>11</v>
      </c>
      <c r="H16" s="68">
        <v>-3895599</v>
      </c>
      <c r="I16" s="68">
        <v>-4004384</v>
      </c>
    </row>
    <row r="17" spans="1:9" x14ac:dyDescent="0.25">
      <c r="A17" s="239" t="s">
        <v>259</v>
      </c>
      <c r="B17" s="240"/>
      <c r="C17" s="240"/>
      <c r="D17" s="240"/>
      <c r="E17" s="240"/>
      <c r="F17" s="240"/>
      <c r="G17" s="23">
        <v>12</v>
      </c>
      <c r="H17" s="68">
        <v>-14207090</v>
      </c>
      <c r="I17" s="68">
        <v>-4609893</v>
      </c>
    </row>
    <row r="18" spans="1:9" ht="30.75" customHeight="1" x14ac:dyDescent="0.25">
      <c r="A18" s="243" t="s">
        <v>55</v>
      </c>
      <c r="B18" s="245"/>
      <c r="C18" s="245"/>
      <c r="D18" s="245"/>
      <c r="E18" s="245"/>
      <c r="F18" s="245"/>
      <c r="G18" s="22">
        <v>13</v>
      </c>
      <c r="H18" s="67">
        <f>SUM(H19:H35)</f>
        <v>71528167</v>
      </c>
      <c r="I18" s="67">
        <f>SUM(I19:I35)</f>
        <v>40386658</v>
      </c>
    </row>
    <row r="19" spans="1:9" x14ac:dyDescent="0.25">
      <c r="A19" s="239" t="s">
        <v>260</v>
      </c>
      <c r="B19" s="240"/>
      <c r="C19" s="240"/>
      <c r="D19" s="240"/>
      <c r="E19" s="240"/>
      <c r="F19" s="240"/>
      <c r="G19" s="23">
        <v>14</v>
      </c>
      <c r="H19" s="68">
        <v>16579709</v>
      </c>
      <c r="I19" s="68">
        <v>7684456</v>
      </c>
    </row>
    <row r="20" spans="1:9" ht="24.75" customHeight="1" x14ac:dyDescent="0.25">
      <c r="A20" s="239" t="s">
        <v>261</v>
      </c>
      <c r="B20" s="240"/>
      <c r="C20" s="240"/>
      <c r="D20" s="240"/>
      <c r="E20" s="240"/>
      <c r="F20" s="240"/>
      <c r="G20" s="23">
        <v>15</v>
      </c>
      <c r="H20" s="68">
        <v>0</v>
      </c>
      <c r="I20" s="68">
        <v>0</v>
      </c>
    </row>
    <row r="21" spans="1:9" x14ac:dyDescent="0.25">
      <c r="A21" s="239" t="s">
        <v>262</v>
      </c>
      <c r="B21" s="240"/>
      <c r="C21" s="240"/>
      <c r="D21" s="240"/>
      <c r="E21" s="240"/>
      <c r="F21" s="240"/>
      <c r="G21" s="23">
        <v>16</v>
      </c>
      <c r="H21" s="68">
        <v>-194484</v>
      </c>
      <c r="I21" s="68">
        <v>-19323349</v>
      </c>
    </row>
    <row r="22" spans="1:9" x14ac:dyDescent="0.25">
      <c r="A22" s="239" t="s">
        <v>263</v>
      </c>
      <c r="B22" s="240"/>
      <c r="C22" s="240"/>
      <c r="D22" s="240"/>
      <c r="E22" s="240"/>
      <c r="F22" s="240"/>
      <c r="G22" s="23">
        <v>17</v>
      </c>
      <c r="H22" s="68">
        <v>0</v>
      </c>
      <c r="I22" s="68">
        <v>0</v>
      </c>
    </row>
    <row r="23" spans="1:9" ht="30" customHeight="1" x14ac:dyDescent="0.25">
      <c r="A23" s="239" t="s">
        <v>264</v>
      </c>
      <c r="B23" s="240"/>
      <c r="C23" s="240"/>
      <c r="D23" s="240"/>
      <c r="E23" s="240"/>
      <c r="F23" s="240"/>
      <c r="G23" s="23">
        <v>18</v>
      </c>
      <c r="H23" s="68">
        <v>0</v>
      </c>
      <c r="I23" s="68">
        <v>0</v>
      </c>
    </row>
    <row r="24" spans="1:9" x14ac:dyDescent="0.25">
      <c r="A24" s="239" t="s">
        <v>56</v>
      </c>
      <c r="B24" s="240"/>
      <c r="C24" s="240"/>
      <c r="D24" s="240"/>
      <c r="E24" s="240"/>
      <c r="F24" s="240"/>
      <c r="G24" s="23">
        <v>19</v>
      </c>
      <c r="H24" s="68">
        <v>1984057</v>
      </c>
      <c r="I24" s="68">
        <v>-1528138</v>
      </c>
    </row>
    <row r="25" spans="1:9" x14ac:dyDescent="0.25">
      <c r="A25" s="239" t="s">
        <v>57</v>
      </c>
      <c r="B25" s="240"/>
      <c r="C25" s="240"/>
      <c r="D25" s="240"/>
      <c r="E25" s="240"/>
      <c r="F25" s="240"/>
      <c r="G25" s="23">
        <v>20</v>
      </c>
      <c r="H25" s="68">
        <v>-1703237</v>
      </c>
      <c r="I25" s="68">
        <v>0</v>
      </c>
    </row>
    <row r="26" spans="1:9" x14ac:dyDescent="0.25">
      <c r="A26" s="239" t="s">
        <v>58</v>
      </c>
      <c r="B26" s="240"/>
      <c r="C26" s="240"/>
      <c r="D26" s="240"/>
      <c r="E26" s="240"/>
      <c r="F26" s="240"/>
      <c r="G26" s="23">
        <v>21</v>
      </c>
      <c r="H26" s="68">
        <v>22850268</v>
      </c>
      <c r="I26" s="68">
        <v>-14639615</v>
      </c>
    </row>
    <row r="27" spans="1:9" x14ac:dyDescent="0.25">
      <c r="A27" s="239" t="s">
        <v>59</v>
      </c>
      <c r="B27" s="240"/>
      <c r="C27" s="240"/>
      <c r="D27" s="240"/>
      <c r="E27" s="240"/>
      <c r="F27" s="240"/>
      <c r="G27" s="23">
        <v>22</v>
      </c>
      <c r="H27" s="68">
        <v>0</v>
      </c>
      <c r="I27" s="68">
        <v>0</v>
      </c>
    </row>
    <row r="28" spans="1:9" ht="25.5" customHeight="1" x14ac:dyDescent="0.25">
      <c r="A28" s="239" t="s">
        <v>265</v>
      </c>
      <c r="B28" s="240"/>
      <c r="C28" s="240"/>
      <c r="D28" s="240"/>
      <c r="E28" s="240"/>
      <c r="F28" s="240"/>
      <c r="G28" s="23">
        <v>23</v>
      </c>
      <c r="H28" s="68">
        <v>-5209746</v>
      </c>
      <c r="I28" s="68">
        <v>2976700</v>
      </c>
    </row>
    <row r="29" spans="1:9" x14ac:dyDescent="0.25">
      <c r="A29" s="239" t="s">
        <v>60</v>
      </c>
      <c r="B29" s="240"/>
      <c r="C29" s="240"/>
      <c r="D29" s="240"/>
      <c r="E29" s="240"/>
      <c r="F29" s="240"/>
      <c r="G29" s="23">
        <v>24</v>
      </c>
      <c r="H29" s="68">
        <v>40097710</v>
      </c>
      <c r="I29" s="68">
        <v>44154127</v>
      </c>
    </row>
    <row r="30" spans="1:9" ht="33" customHeight="1" x14ac:dyDescent="0.25">
      <c r="A30" s="239" t="s">
        <v>283</v>
      </c>
      <c r="B30" s="240"/>
      <c r="C30" s="240"/>
      <c r="D30" s="240"/>
      <c r="E30" s="240"/>
      <c r="F30" s="240"/>
      <c r="G30" s="23">
        <v>25</v>
      </c>
      <c r="H30" s="68">
        <v>0</v>
      </c>
      <c r="I30" s="68">
        <v>0</v>
      </c>
    </row>
    <row r="31" spans="1:9" x14ac:dyDescent="0.25">
      <c r="A31" s="239" t="s">
        <v>61</v>
      </c>
      <c r="B31" s="240"/>
      <c r="C31" s="240"/>
      <c r="D31" s="240"/>
      <c r="E31" s="240"/>
      <c r="F31" s="240"/>
      <c r="G31" s="23">
        <v>26</v>
      </c>
      <c r="H31" s="68">
        <v>-27289807</v>
      </c>
      <c r="I31" s="68">
        <v>2871255</v>
      </c>
    </row>
    <row r="32" spans="1:9" ht="23.25" customHeight="1" x14ac:dyDescent="0.25">
      <c r="A32" s="239" t="s">
        <v>62</v>
      </c>
      <c r="B32" s="240"/>
      <c r="C32" s="240"/>
      <c r="D32" s="240"/>
      <c r="E32" s="240"/>
      <c r="F32" s="240"/>
      <c r="G32" s="23">
        <v>27</v>
      </c>
      <c r="H32" s="68">
        <v>0</v>
      </c>
      <c r="I32" s="68">
        <v>0</v>
      </c>
    </row>
    <row r="33" spans="1:9" x14ac:dyDescent="0.25">
      <c r="A33" s="239" t="s">
        <v>63</v>
      </c>
      <c r="B33" s="240"/>
      <c r="C33" s="240"/>
      <c r="D33" s="240"/>
      <c r="E33" s="240"/>
      <c r="F33" s="240"/>
      <c r="G33" s="23">
        <v>28</v>
      </c>
      <c r="H33" s="68">
        <v>-2253192</v>
      </c>
      <c r="I33" s="68">
        <v>16701459</v>
      </c>
    </row>
    <row r="34" spans="1:9" x14ac:dyDescent="0.25">
      <c r="A34" s="239" t="s">
        <v>64</v>
      </c>
      <c r="B34" s="240"/>
      <c r="C34" s="240"/>
      <c r="D34" s="240"/>
      <c r="E34" s="240"/>
      <c r="F34" s="240"/>
      <c r="G34" s="23">
        <v>29</v>
      </c>
      <c r="H34" s="68">
        <v>21281100</v>
      </c>
      <c r="I34" s="68">
        <v>4898690</v>
      </c>
    </row>
    <row r="35" spans="1:9" ht="21" customHeight="1" x14ac:dyDescent="0.25">
      <c r="A35" s="239" t="s">
        <v>266</v>
      </c>
      <c r="B35" s="240"/>
      <c r="C35" s="240"/>
      <c r="D35" s="240"/>
      <c r="E35" s="240"/>
      <c r="F35" s="240"/>
      <c r="G35" s="23">
        <v>30</v>
      </c>
      <c r="H35" s="68">
        <v>5385789</v>
      </c>
      <c r="I35" s="68">
        <v>-3408927</v>
      </c>
    </row>
    <row r="36" spans="1:9" x14ac:dyDescent="0.25">
      <c r="A36" s="241" t="s">
        <v>65</v>
      </c>
      <c r="B36" s="240"/>
      <c r="C36" s="240"/>
      <c r="D36" s="240"/>
      <c r="E36" s="240"/>
      <c r="F36" s="240"/>
      <c r="G36" s="23">
        <v>31</v>
      </c>
      <c r="H36" s="68">
        <v>-17025770</v>
      </c>
      <c r="I36" s="68">
        <v>-14507642</v>
      </c>
    </row>
    <row r="37" spans="1:9" x14ac:dyDescent="0.25">
      <c r="A37" s="243" t="s">
        <v>50</v>
      </c>
      <c r="B37" s="245"/>
      <c r="C37" s="245"/>
      <c r="D37" s="245"/>
      <c r="E37" s="245"/>
      <c r="F37" s="245"/>
      <c r="G37" s="22">
        <v>32</v>
      </c>
      <c r="H37" s="67">
        <f>SUM(H38:H51)</f>
        <v>-113644190</v>
      </c>
      <c r="I37" s="67">
        <f>SUM(I38:I51)</f>
        <v>-44693981</v>
      </c>
    </row>
    <row r="38" spans="1:9" x14ac:dyDescent="0.25">
      <c r="A38" s="239" t="s">
        <v>267</v>
      </c>
      <c r="B38" s="240"/>
      <c r="C38" s="240"/>
      <c r="D38" s="240"/>
      <c r="E38" s="240"/>
      <c r="F38" s="240"/>
      <c r="G38" s="23">
        <v>33</v>
      </c>
      <c r="H38" s="68">
        <v>1359125</v>
      </c>
      <c r="I38" s="68">
        <v>1665029</v>
      </c>
    </row>
    <row r="39" spans="1:9" x14ac:dyDescent="0.25">
      <c r="A39" s="239" t="s">
        <v>268</v>
      </c>
      <c r="B39" s="240"/>
      <c r="C39" s="240"/>
      <c r="D39" s="240"/>
      <c r="E39" s="240"/>
      <c r="F39" s="240"/>
      <c r="G39" s="23">
        <v>34</v>
      </c>
      <c r="H39" s="68">
        <v>-23490302</v>
      </c>
      <c r="I39" s="68">
        <v>-26437971</v>
      </c>
    </row>
    <row r="40" spans="1:9" x14ac:dyDescent="0.25">
      <c r="A40" s="239" t="s">
        <v>269</v>
      </c>
      <c r="B40" s="240"/>
      <c r="C40" s="240"/>
      <c r="D40" s="240"/>
      <c r="E40" s="240"/>
      <c r="F40" s="240"/>
      <c r="G40" s="23">
        <v>35</v>
      </c>
      <c r="H40" s="68">
        <v>0</v>
      </c>
      <c r="I40" s="68">
        <v>0</v>
      </c>
    </row>
    <row r="41" spans="1:9" x14ac:dyDescent="0.25">
      <c r="A41" s="239" t="s">
        <v>270</v>
      </c>
      <c r="B41" s="240"/>
      <c r="C41" s="240"/>
      <c r="D41" s="240"/>
      <c r="E41" s="240"/>
      <c r="F41" s="240"/>
      <c r="G41" s="23">
        <v>36</v>
      </c>
      <c r="H41" s="68">
        <v>-337806</v>
      </c>
      <c r="I41" s="68">
        <v>-333800</v>
      </c>
    </row>
    <row r="42" spans="1:9" ht="25.5" customHeight="1" x14ac:dyDescent="0.25">
      <c r="A42" s="239" t="s">
        <v>271</v>
      </c>
      <c r="B42" s="240"/>
      <c r="C42" s="240"/>
      <c r="D42" s="240"/>
      <c r="E42" s="240"/>
      <c r="F42" s="240"/>
      <c r="G42" s="23">
        <v>37</v>
      </c>
      <c r="H42" s="68">
        <v>1302003</v>
      </c>
      <c r="I42" s="68">
        <v>351856</v>
      </c>
    </row>
    <row r="43" spans="1:9" ht="21.75" customHeight="1" x14ac:dyDescent="0.25">
      <c r="A43" s="239" t="s">
        <v>272</v>
      </c>
      <c r="B43" s="240"/>
      <c r="C43" s="240"/>
      <c r="D43" s="240"/>
      <c r="E43" s="240"/>
      <c r="F43" s="240"/>
      <c r="G43" s="23">
        <v>38</v>
      </c>
      <c r="H43" s="68">
        <v>-49936134</v>
      </c>
      <c r="I43" s="68">
        <v>-24716527</v>
      </c>
    </row>
    <row r="44" spans="1:9" ht="24" customHeight="1" x14ac:dyDescent="0.25">
      <c r="A44" s="239" t="s">
        <v>273</v>
      </c>
      <c r="B44" s="240"/>
      <c r="C44" s="240"/>
      <c r="D44" s="240"/>
      <c r="E44" s="240"/>
      <c r="F44" s="240"/>
      <c r="G44" s="23">
        <v>39</v>
      </c>
      <c r="H44" s="68">
        <v>0</v>
      </c>
      <c r="I44" s="68">
        <v>0</v>
      </c>
    </row>
    <row r="45" spans="1:9" x14ac:dyDescent="0.25">
      <c r="A45" s="239" t="s">
        <v>274</v>
      </c>
      <c r="B45" s="240"/>
      <c r="C45" s="240"/>
      <c r="D45" s="240"/>
      <c r="E45" s="240"/>
      <c r="F45" s="240"/>
      <c r="G45" s="23">
        <v>40</v>
      </c>
      <c r="H45" s="68">
        <v>0</v>
      </c>
      <c r="I45" s="68">
        <v>0</v>
      </c>
    </row>
    <row r="46" spans="1:9" x14ac:dyDescent="0.25">
      <c r="A46" s="239" t="s">
        <v>275</v>
      </c>
      <c r="B46" s="240"/>
      <c r="C46" s="240"/>
      <c r="D46" s="240"/>
      <c r="E46" s="240"/>
      <c r="F46" s="240"/>
      <c r="G46" s="23">
        <v>41</v>
      </c>
      <c r="H46" s="68">
        <v>0</v>
      </c>
      <c r="I46" s="68">
        <v>0</v>
      </c>
    </row>
    <row r="47" spans="1:9" x14ac:dyDescent="0.25">
      <c r="A47" s="239" t="s">
        <v>276</v>
      </c>
      <c r="B47" s="240"/>
      <c r="C47" s="240"/>
      <c r="D47" s="240"/>
      <c r="E47" s="240"/>
      <c r="F47" s="240"/>
      <c r="G47" s="23">
        <v>42</v>
      </c>
      <c r="H47" s="68">
        <v>26214231</v>
      </c>
      <c r="I47" s="68">
        <v>77740884</v>
      </c>
    </row>
    <row r="48" spans="1:9" x14ac:dyDescent="0.25">
      <c r="A48" s="239" t="s">
        <v>277</v>
      </c>
      <c r="B48" s="240"/>
      <c r="C48" s="240"/>
      <c r="D48" s="240"/>
      <c r="E48" s="240"/>
      <c r="F48" s="240"/>
      <c r="G48" s="23">
        <v>43</v>
      </c>
      <c r="H48" s="68">
        <v>-27999565</v>
      </c>
      <c r="I48" s="68">
        <v>-73138943</v>
      </c>
    </row>
    <row r="49" spans="1:9" x14ac:dyDescent="0.25">
      <c r="A49" s="239" t="s">
        <v>278</v>
      </c>
      <c r="B49" s="242"/>
      <c r="C49" s="242"/>
      <c r="D49" s="242"/>
      <c r="E49" s="242"/>
      <c r="F49" s="242"/>
      <c r="G49" s="23">
        <v>44</v>
      </c>
      <c r="H49" s="68">
        <v>8815350</v>
      </c>
      <c r="I49" s="68">
        <v>6273933</v>
      </c>
    </row>
    <row r="50" spans="1:9" x14ac:dyDescent="0.25">
      <c r="A50" s="239" t="s">
        <v>279</v>
      </c>
      <c r="B50" s="242"/>
      <c r="C50" s="242"/>
      <c r="D50" s="242"/>
      <c r="E50" s="242"/>
      <c r="F50" s="242"/>
      <c r="G50" s="23">
        <v>45</v>
      </c>
      <c r="H50" s="68">
        <v>45878908</v>
      </c>
      <c r="I50" s="68">
        <v>50983291</v>
      </c>
    </row>
    <row r="51" spans="1:9" x14ac:dyDescent="0.25">
      <c r="A51" s="239" t="s">
        <v>280</v>
      </c>
      <c r="B51" s="242"/>
      <c r="C51" s="242"/>
      <c r="D51" s="242"/>
      <c r="E51" s="242"/>
      <c r="F51" s="242"/>
      <c r="G51" s="23">
        <v>46</v>
      </c>
      <c r="H51" s="68">
        <v>-95450000</v>
      </c>
      <c r="I51" s="68">
        <v>-57081733</v>
      </c>
    </row>
    <row r="52" spans="1:9" x14ac:dyDescent="0.25">
      <c r="A52" s="243" t="s">
        <v>51</v>
      </c>
      <c r="B52" s="244"/>
      <c r="C52" s="244"/>
      <c r="D52" s="244"/>
      <c r="E52" s="244"/>
      <c r="F52" s="244"/>
      <c r="G52" s="22">
        <v>47</v>
      </c>
      <c r="H52" s="67">
        <f>SUM(H53:H57)</f>
        <v>28967763</v>
      </c>
      <c r="I52" s="67">
        <f>SUM(I53:I57)</f>
        <v>-26170196</v>
      </c>
    </row>
    <row r="53" spans="1:9" x14ac:dyDescent="0.25">
      <c r="A53" s="239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5">
      <c r="A54" s="239" t="s">
        <v>100</v>
      </c>
      <c r="B54" s="242"/>
      <c r="C54" s="242"/>
      <c r="D54" s="242"/>
      <c r="E54" s="242"/>
      <c r="F54" s="242"/>
      <c r="G54" s="23">
        <v>49</v>
      </c>
      <c r="H54" s="68">
        <v>159946721</v>
      </c>
      <c r="I54" s="68">
        <v>39883551</v>
      </c>
    </row>
    <row r="55" spans="1:9" x14ac:dyDescent="0.25">
      <c r="A55" s="239" t="s">
        <v>101</v>
      </c>
      <c r="B55" s="242"/>
      <c r="C55" s="242"/>
      <c r="D55" s="242"/>
      <c r="E55" s="242"/>
      <c r="F55" s="242"/>
      <c r="G55" s="23">
        <v>50</v>
      </c>
      <c r="H55" s="68">
        <v>-120927216</v>
      </c>
      <c r="I55" s="68">
        <v>-54024766</v>
      </c>
    </row>
    <row r="56" spans="1:9" x14ac:dyDescent="0.25">
      <c r="A56" s="239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5">
      <c r="A57" s="239" t="s">
        <v>103</v>
      </c>
      <c r="B57" s="242"/>
      <c r="C57" s="242"/>
      <c r="D57" s="242"/>
      <c r="E57" s="242"/>
      <c r="F57" s="242"/>
      <c r="G57" s="23">
        <v>52</v>
      </c>
      <c r="H57" s="68">
        <v>-10051742</v>
      </c>
      <c r="I57" s="68">
        <v>-12028981</v>
      </c>
    </row>
    <row r="58" spans="1:9" x14ac:dyDescent="0.25">
      <c r="A58" s="243" t="s">
        <v>52</v>
      </c>
      <c r="B58" s="244"/>
      <c r="C58" s="244"/>
      <c r="D58" s="244"/>
      <c r="E58" s="244"/>
      <c r="F58" s="244"/>
      <c r="G58" s="22">
        <v>53</v>
      </c>
      <c r="H58" s="67">
        <f>H6+H37+H52</f>
        <v>20375412</v>
      </c>
      <c r="I58" s="67">
        <f>I6+I37+I52</f>
        <v>3609506</v>
      </c>
    </row>
    <row r="59" spans="1:9" ht="24.75" customHeight="1" x14ac:dyDescent="0.25">
      <c r="A59" s="241" t="s">
        <v>282</v>
      </c>
      <c r="B59" s="242"/>
      <c r="C59" s="242"/>
      <c r="D59" s="242"/>
      <c r="E59" s="242"/>
      <c r="F59" s="242"/>
      <c r="G59" s="23">
        <v>54</v>
      </c>
      <c r="H59" s="68">
        <v>0</v>
      </c>
      <c r="I59" s="68">
        <v>0</v>
      </c>
    </row>
    <row r="60" spans="1:9" ht="27.75" customHeight="1" x14ac:dyDescent="0.25">
      <c r="A60" s="243" t="s">
        <v>53</v>
      </c>
      <c r="B60" s="244"/>
      <c r="C60" s="244"/>
      <c r="D60" s="244"/>
      <c r="E60" s="244"/>
      <c r="F60" s="244"/>
      <c r="G60" s="22">
        <v>55</v>
      </c>
      <c r="H60" s="67">
        <f>H58+H59</f>
        <v>20375412</v>
      </c>
      <c r="I60" s="67">
        <f>I58+I59</f>
        <v>3609506</v>
      </c>
    </row>
    <row r="61" spans="1:9" x14ac:dyDescent="0.25">
      <c r="A61" s="239" t="s">
        <v>104</v>
      </c>
      <c r="B61" s="242"/>
      <c r="C61" s="242"/>
      <c r="D61" s="242"/>
      <c r="E61" s="242"/>
      <c r="F61" s="242"/>
      <c r="G61" s="23">
        <v>56</v>
      </c>
      <c r="H61" s="68">
        <v>4768667</v>
      </c>
      <c r="I61" s="68">
        <v>25144079</v>
      </c>
    </row>
    <row r="62" spans="1:9" x14ac:dyDescent="0.25">
      <c r="A62" s="246" t="s">
        <v>54</v>
      </c>
      <c r="B62" s="247"/>
      <c r="C62" s="247"/>
      <c r="D62" s="247"/>
      <c r="E62" s="247"/>
      <c r="F62" s="247"/>
      <c r="G62" s="24">
        <v>57</v>
      </c>
      <c r="H62" s="69">
        <f>H60+H61</f>
        <v>25144079</v>
      </c>
      <c r="I62" s="69">
        <f>I60+I61</f>
        <v>28753585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topLeftCell="A19" zoomScaleSheetLayoutView="80" workbookViewId="0">
      <selection activeCell="J29" sqref="J29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62" t="s">
        <v>66</v>
      </c>
      <c r="B1" s="263"/>
      <c r="C1" s="263"/>
      <c r="D1" s="263"/>
      <c r="E1" s="264"/>
      <c r="F1" s="265"/>
      <c r="G1" s="265"/>
      <c r="H1" s="265"/>
      <c r="I1" s="265"/>
      <c r="J1" s="265"/>
      <c r="K1" s="266"/>
      <c r="L1" s="207"/>
      <c r="M1" s="207"/>
    </row>
    <row r="2" spans="1:34" ht="19.5" customHeight="1" x14ac:dyDescent="0.25">
      <c r="A2" s="208" t="s">
        <v>387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34" ht="13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7" t="s">
        <v>35</v>
      </c>
      <c r="M3" s="267"/>
    </row>
    <row r="4" spans="1:34" ht="13.5" customHeight="1" x14ac:dyDescent="0.25">
      <c r="A4" s="268" t="s">
        <v>27</v>
      </c>
      <c r="B4" s="268"/>
      <c r="C4" s="268"/>
      <c r="D4" s="261" t="s">
        <v>38</v>
      </c>
      <c r="E4" s="195" t="s">
        <v>71</v>
      </c>
      <c r="F4" s="195"/>
      <c r="G4" s="195"/>
      <c r="H4" s="195"/>
      <c r="I4" s="195"/>
      <c r="J4" s="195"/>
      <c r="K4" s="195"/>
      <c r="L4" s="195" t="s">
        <v>76</v>
      </c>
      <c r="M4" s="195" t="s">
        <v>47</v>
      </c>
    </row>
    <row r="5" spans="1:34" ht="52.5" x14ac:dyDescent="0.25">
      <c r="A5" s="268"/>
      <c r="B5" s="268"/>
      <c r="C5" s="268"/>
      <c r="D5" s="261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5"/>
      <c r="M5" s="195"/>
    </row>
    <row r="6" spans="1:34" ht="13" x14ac:dyDescent="0.3">
      <c r="A6" s="195">
        <v>1</v>
      </c>
      <c r="B6" s="195"/>
      <c r="C6" s="195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0" t="s">
        <v>286</v>
      </c>
      <c r="B7" s="260"/>
      <c r="C7" s="260"/>
      <c r="D7" s="11">
        <v>1</v>
      </c>
      <c r="E7" s="73">
        <v>50000000</v>
      </c>
      <c r="F7" s="73">
        <v>0</v>
      </c>
      <c r="G7" s="73">
        <v>369309340</v>
      </c>
      <c r="H7" s="73">
        <v>138761535</v>
      </c>
      <c r="I7" s="73">
        <v>339183013</v>
      </c>
      <c r="J7" s="73">
        <v>42724044</v>
      </c>
      <c r="K7" s="74">
        <f>SUM(E7:J7)</f>
        <v>939977932</v>
      </c>
      <c r="L7" s="73">
        <v>0</v>
      </c>
      <c r="M7" s="74">
        <f>K7+L7</f>
        <v>939977932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8" t="s">
        <v>294</v>
      </c>
      <c r="B8" s="258"/>
      <c r="C8" s="258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8" t="s">
        <v>295</v>
      </c>
      <c r="B9" s="258"/>
      <c r="C9" s="258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57" t="s">
        <v>287</v>
      </c>
      <c r="B10" s="257"/>
      <c r="C10" s="257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369309340</v>
      </c>
      <c r="H10" s="74">
        <f t="shared" si="2"/>
        <v>138761535</v>
      </c>
      <c r="I10" s="74">
        <f t="shared" si="2"/>
        <v>339183013</v>
      </c>
      <c r="J10" s="74">
        <f t="shared" si="2"/>
        <v>42724044</v>
      </c>
      <c r="K10" s="74">
        <f t="shared" si="0"/>
        <v>939977932</v>
      </c>
      <c r="L10" s="74">
        <f t="shared" si="2"/>
        <v>0</v>
      </c>
      <c r="M10" s="74">
        <f t="shared" si="1"/>
        <v>939977932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57" t="s">
        <v>291</v>
      </c>
      <c r="B11" s="257"/>
      <c r="C11" s="257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-981518</v>
      </c>
      <c r="H11" s="74">
        <f t="shared" si="3"/>
        <v>0</v>
      </c>
      <c r="I11" s="74">
        <f t="shared" si="3"/>
        <v>0</v>
      </c>
      <c r="J11" s="74">
        <f t="shared" si="3"/>
        <v>61394541</v>
      </c>
      <c r="K11" s="74">
        <f t="shared" si="0"/>
        <v>60413023</v>
      </c>
      <c r="L11" s="74">
        <f t="shared" si="3"/>
        <v>0</v>
      </c>
      <c r="M11" s="74">
        <f t="shared" si="1"/>
        <v>60413023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8" t="s">
        <v>296</v>
      </c>
      <c r="B12" s="258"/>
      <c r="C12" s="258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61394541</v>
      </c>
      <c r="K12" s="74">
        <f t="shared" si="0"/>
        <v>61394541</v>
      </c>
      <c r="L12" s="73">
        <v>0</v>
      </c>
      <c r="M12" s="74">
        <f t="shared" si="1"/>
        <v>61394541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59" t="s">
        <v>292</v>
      </c>
      <c r="B13" s="259"/>
      <c r="C13" s="259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-981518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-981518</v>
      </c>
      <c r="L13" s="74">
        <f t="shared" si="4"/>
        <v>0</v>
      </c>
      <c r="M13" s="74">
        <f t="shared" si="1"/>
        <v>-981518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58" t="s">
        <v>297</v>
      </c>
      <c r="B14" s="258"/>
      <c r="C14" s="258"/>
      <c r="D14" s="11">
        <v>8</v>
      </c>
      <c r="E14" s="73">
        <v>0</v>
      </c>
      <c r="F14" s="73">
        <v>0</v>
      </c>
      <c r="G14" s="73">
        <v>3655259</v>
      </c>
      <c r="H14" s="73">
        <v>0</v>
      </c>
      <c r="I14" s="73">
        <v>0</v>
      </c>
      <c r="J14" s="73">
        <v>0</v>
      </c>
      <c r="K14" s="74">
        <f>SUM(E14:J14)</f>
        <v>3655259</v>
      </c>
      <c r="L14" s="73">
        <v>0</v>
      </c>
      <c r="M14" s="74">
        <f>K14+L14</f>
        <v>3655259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58" t="s">
        <v>298</v>
      </c>
      <c r="B15" s="258"/>
      <c r="C15" s="258"/>
      <c r="D15" s="11">
        <v>9</v>
      </c>
      <c r="E15" s="73">
        <v>0</v>
      </c>
      <c r="F15" s="73">
        <v>0</v>
      </c>
      <c r="G15" s="73">
        <v>9807695</v>
      </c>
      <c r="H15" s="73">
        <v>0</v>
      </c>
      <c r="I15" s="73">
        <v>0</v>
      </c>
      <c r="J15" s="73">
        <v>0</v>
      </c>
      <c r="K15" s="74">
        <f t="shared" si="0"/>
        <v>9807695</v>
      </c>
      <c r="L15" s="73">
        <v>0</v>
      </c>
      <c r="M15" s="74">
        <f t="shared" si="1"/>
        <v>9807695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58" t="s">
        <v>299</v>
      </c>
      <c r="B16" s="258"/>
      <c r="C16" s="258"/>
      <c r="D16" s="11">
        <v>10</v>
      </c>
      <c r="E16" s="73">
        <v>0</v>
      </c>
      <c r="F16" s="73">
        <v>0</v>
      </c>
      <c r="G16" s="73">
        <v>-14444472</v>
      </c>
      <c r="H16" s="73">
        <v>0</v>
      </c>
      <c r="I16" s="73">
        <v>0</v>
      </c>
      <c r="J16" s="73">
        <v>0</v>
      </c>
      <c r="K16" s="74">
        <f t="shared" si="0"/>
        <v>-14444472</v>
      </c>
      <c r="L16" s="73">
        <v>0</v>
      </c>
      <c r="M16" s="74">
        <f t="shared" si="1"/>
        <v>-14444472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8" t="s">
        <v>300</v>
      </c>
      <c r="B17" s="258"/>
      <c r="C17" s="258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57" t="s">
        <v>301</v>
      </c>
      <c r="B18" s="257"/>
      <c r="C18" s="257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-3008699</v>
      </c>
      <c r="H18" s="74">
        <f t="shared" si="5"/>
        <v>0</v>
      </c>
      <c r="I18" s="74">
        <f t="shared" si="5"/>
        <v>21393189</v>
      </c>
      <c r="J18" s="74">
        <f t="shared" si="5"/>
        <v>-42724044</v>
      </c>
      <c r="K18" s="74">
        <f t="shared" si="0"/>
        <v>-24339554</v>
      </c>
      <c r="L18" s="74">
        <f t="shared" si="5"/>
        <v>0</v>
      </c>
      <c r="M18" s="74">
        <f t="shared" si="1"/>
        <v>-24339554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58" t="s">
        <v>302</v>
      </c>
      <c r="B19" s="258"/>
      <c r="C19" s="258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58" t="s">
        <v>303</v>
      </c>
      <c r="B20" s="258"/>
      <c r="C20" s="258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8" t="s">
        <v>304</v>
      </c>
      <c r="B21" s="258"/>
      <c r="C21" s="258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-25000000</v>
      </c>
      <c r="J21" s="73">
        <v>0</v>
      </c>
      <c r="K21" s="74">
        <f t="shared" si="0"/>
        <v>-25000000</v>
      </c>
      <c r="L21" s="73">
        <v>0</v>
      </c>
      <c r="M21" s="74">
        <f t="shared" si="1"/>
        <v>-25000000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58" t="s">
        <v>305</v>
      </c>
      <c r="B22" s="258"/>
      <c r="C22" s="258"/>
      <c r="D22" s="11">
        <v>16</v>
      </c>
      <c r="E22" s="73">
        <v>0</v>
      </c>
      <c r="F22" s="73">
        <v>0</v>
      </c>
      <c r="G22" s="73">
        <v>-3008699</v>
      </c>
      <c r="H22" s="73">
        <v>0</v>
      </c>
      <c r="I22" s="73">
        <v>46393189</v>
      </c>
      <c r="J22" s="73">
        <v>-42724044</v>
      </c>
      <c r="K22" s="74">
        <f t="shared" si="0"/>
        <v>660446</v>
      </c>
      <c r="L22" s="73">
        <v>0</v>
      </c>
      <c r="M22" s="74">
        <f t="shared" si="1"/>
        <v>660446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57" t="s">
        <v>288</v>
      </c>
      <c r="B23" s="257"/>
      <c r="C23" s="257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365319123</v>
      </c>
      <c r="H23" s="74">
        <f t="shared" si="6"/>
        <v>138761535</v>
      </c>
      <c r="I23" s="74">
        <f t="shared" si="6"/>
        <v>360576202</v>
      </c>
      <c r="J23" s="74">
        <f t="shared" si="6"/>
        <v>61394541</v>
      </c>
      <c r="K23" s="74">
        <f t="shared" si="0"/>
        <v>976051401</v>
      </c>
      <c r="L23" s="74">
        <f t="shared" ref="L23" si="7">L18+L11+L10</f>
        <v>0</v>
      </c>
      <c r="M23" s="74">
        <f t="shared" si="1"/>
        <v>976051401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0" t="s">
        <v>289</v>
      </c>
      <c r="B24" s="260"/>
      <c r="C24" s="260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365319123</v>
      </c>
      <c r="H24" s="73">
        <f t="shared" si="8"/>
        <v>138761535</v>
      </c>
      <c r="I24" s="73">
        <f t="shared" si="8"/>
        <v>360576202</v>
      </c>
      <c r="J24" s="73">
        <f t="shared" si="8"/>
        <v>61394541</v>
      </c>
      <c r="K24" s="74">
        <f t="shared" si="0"/>
        <v>976051401</v>
      </c>
      <c r="L24" s="73">
        <v>0</v>
      </c>
      <c r="M24" s="74">
        <f t="shared" si="1"/>
        <v>976051401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58" t="s">
        <v>306</v>
      </c>
      <c r="B25" s="258"/>
      <c r="C25" s="258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58" t="s">
        <v>295</v>
      </c>
      <c r="B26" s="258"/>
      <c r="C26" s="258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57" t="s">
        <v>290</v>
      </c>
      <c r="B27" s="257"/>
      <c r="C27" s="257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365319123</v>
      </c>
      <c r="H27" s="74">
        <f t="shared" si="9"/>
        <v>138761535</v>
      </c>
      <c r="I27" s="74">
        <f t="shared" si="9"/>
        <v>360576202</v>
      </c>
      <c r="J27" s="74">
        <f t="shared" si="9"/>
        <v>61394541</v>
      </c>
      <c r="K27" s="74">
        <f t="shared" si="0"/>
        <v>976051401</v>
      </c>
      <c r="L27" s="74">
        <f t="shared" si="9"/>
        <v>0</v>
      </c>
      <c r="M27" s="74">
        <f t="shared" si="1"/>
        <v>976051401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57" t="s">
        <v>307</v>
      </c>
      <c r="B28" s="257"/>
      <c r="C28" s="257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12213481</v>
      </c>
      <c r="H28" s="74">
        <f t="shared" si="10"/>
        <v>0</v>
      </c>
      <c r="I28" s="74">
        <f t="shared" si="10"/>
        <v>0</v>
      </c>
      <c r="J28" s="74">
        <f t="shared" si="10"/>
        <v>60325891</v>
      </c>
      <c r="K28" s="74">
        <f t="shared" si="0"/>
        <v>72539372</v>
      </c>
      <c r="L28" s="74">
        <f t="shared" si="10"/>
        <v>0</v>
      </c>
      <c r="M28" s="74">
        <f t="shared" si="1"/>
        <v>72539372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8" t="s">
        <v>296</v>
      </c>
      <c r="B29" s="258"/>
      <c r="C29" s="258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60325891</v>
      </c>
      <c r="K29" s="74">
        <f t="shared" si="0"/>
        <v>60325891</v>
      </c>
      <c r="L29" s="73">
        <v>0</v>
      </c>
      <c r="M29" s="74">
        <f t="shared" si="1"/>
        <v>60325891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59" t="s">
        <v>308</v>
      </c>
      <c r="B30" s="259"/>
      <c r="C30" s="259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12213481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12213481</v>
      </c>
      <c r="L30" s="74">
        <f t="shared" si="11"/>
        <v>0</v>
      </c>
      <c r="M30" s="74">
        <f t="shared" si="1"/>
        <v>12213481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8" t="s">
        <v>297</v>
      </c>
      <c r="B31" s="258"/>
      <c r="C31" s="258"/>
      <c r="D31" s="11">
        <v>25</v>
      </c>
      <c r="E31" s="73">
        <v>0</v>
      </c>
      <c r="F31" s="73">
        <v>0</v>
      </c>
      <c r="G31" s="73">
        <v>12585574</v>
      </c>
      <c r="H31" s="73">
        <v>0</v>
      </c>
      <c r="I31" s="73">
        <v>0</v>
      </c>
      <c r="J31" s="73">
        <v>0</v>
      </c>
      <c r="K31" s="74">
        <f t="shared" si="0"/>
        <v>12585574</v>
      </c>
      <c r="L31" s="73">
        <v>0</v>
      </c>
      <c r="M31" s="74">
        <f t="shared" si="1"/>
        <v>12585574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8" t="s">
        <v>298</v>
      </c>
      <c r="B32" s="258"/>
      <c r="C32" s="258"/>
      <c r="D32" s="11">
        <v>26</v>
      </c>
      <c r="E32" s="73">
        <v>0</v>
      </c>
      <c r="F32" s="73">
        <v>0</v>
      </c>
      <c r="G32" s="73">
        <v>2389133</v>
      </c>
      <c r="H32" s="73">
        <v>0</v>
      </c>
      <c r="I32" s="73">
        <v>0</v>
      </c>
      <c r="J32" s="73">
        <v>0</v>
      </c>
      <c r="K32" s="74">
        <f t="shared" si="0"/>
        <v>2389133</v>
      </c>
      <c r="L32" s="73">
        <v>0</v>
      </c>
      <c r="M32" s="74">
        <f t="shared" si="1"/>
        <v>2389133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8" t="s">
        <v>299</v>
      </c>
      <c r="B33" s="258"/>
      <c r="C33" s="258"/>
      <c r="D33" s="11">
        <v>27</v>
      </c>
      <c r="E33" s="73">
        <v>0</v>
      </c>
      <c r="F33" s="73">
        <v>0</v>
      </c>
      <c r="G33" s="73">
        <v>-2761226</v>
      </c>
      <c r="H33" s="73">
        <v>0</v>
      </c>
      <c r="I33" s="73">
        <v>0</v>
      </c>
      <c r="J33" s="73">
        <v>0</v>
      </c>
      <c r="K33" s="74">
        <f t="shared" si="0"/>
        <v>-2761226</v>
      </c>
      <c r="L33" s="73">
        <v>0</v>
      </c>
      <c r="M33" s="74">
        <f t="shared" si="1"/>
        <v>-2761226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8" t="s">
        <v>309</v>
      </c>
      <c r="B34" s="258"/>
      <c r="C34" s="258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57" t="s">
        <v>310</v>
      </c>
      <c r="B35" s="257"/>
      <c r="C35" s="257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65175091</v>
      </c>
      <c r="J35" s="74">
        <f t="shared" si="15"/>
        <v>-61394541</v>
      </c>
      <c r="K35" s="74">
        <f>SUM(E35:J35)</f>
        <v>3780550</v>
      </c>
      <c r="L35" s="74">
        <f t="shared" si="12"/>
        <v>0</v>
      </c>
      <c r="M35" s="74">
        <f t="shared" si="1"/>
        <v>3780550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8" t="s">
        <v>302</v>
      </c>
      <c r="B36" s="258"/>
      <c r="C36" s="258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8" t="s">
        <v>303</v>
      </c>
      <c r="B37" s="258"/>
      <c r="C37" s="258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8" t="s">
        <v>311</v>
      </c>
      <c r="B38" s="258"/>
      <c r="C38" s="258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8" t="s">
        <v>312</v>
      </c>
      <c r="B39" s="258"/>
      <c r="C39" s="258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65175091</v>
      </c>
      <c r="J39" s="73">
        <v>-61394541</v>
      </c>
      <c r="K39" s="74">
        <f>SUM(E39:J39)</f>
        <v>3780550</v>
      </c>
      <c r="L39" s="73">
        <v>0</v>
      </c>
      <c r="M39" s="74">
        <f t="shared" si="1"/>
        <v>3780550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57" t="s">
        <v>313</v>
      </c>
      <c r="B40" s="257"/>
      <c r="C40" s="257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377532604</v>
      </c>
      <c r="H40" s="74">
        <f t="shared" si="16"/>
        <v>138761535</v>
      </c>
      <c r="I40" s="74">
        <f t="shared" si="16"/>
        <v>425751293</v>
      </c>
      <c r="J40" s="74">
        <f t="shared" si="16"/>
        <v>60325891</v>
      </c>
      <c r="K40" s="74">
        <f t="shared" si="0"/>
        <v>1052371323</v>
      </c>
      <c r="L40" s="74">
        <f t="shared" ref="L40" si="17">L35+L28+L27</f>
        <v>0</v>
      </c>
      <c r="M40" s="74">
        <f t="shared" si="1"/>
        <v>1052371323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0"/>
  <sheetViews>
    <sheetView workbookViewId="0">
      <selection activeCell="M28" sqref="M28"/>
    </sheetView>
  </sheetViews>
  <sheetFormatPr defaultRowHeight="12.5" x14ac:dyDescent="0.25"/>
  <sheetData>
    <row r="1" spans="1:9" x14ac:dyDescent="0.25">
      <c r="A1" s="269" t="s">
        <v>388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5">
      <c r="A2" s="270"/>
      <c r="B2" s="270"/>
      <c r="C2" s="270"/>
      <c r="D2" s="270"/>
      <c r="E2" s="270"/>
      <c r="F2" s="270"/>
      <c r="G2" s="270"/>
      <c r="H2" s="270"/>
      <c r="I2" s="270"/>
    </row>
    <row r="3" spans="1:9" x14ac:dyDescent="0.25">
      <c r="A3" s="270"/>
      <c r="B3" s="270"/>
      <c r="C3" s="270"/>
      <c r="D3" s="270"/>
      <c r="E3" s="270"/>
      <c r="F3" s="270"/>
      <c r="G3" s="270"/>
      <c r="H3" s="270"/>
      <c r="I3" s="270"/>
    </row>
    <row r="4" spans="1:9" x14ac:dyDescent="0.25">
      <c r="A4" s="270"/>
      <c r="B4" s="270"/>
      <c r="C4" s="270"/>
      <c r="D4" s="270"/>
      <c r="E4" s="270"/>
      <c r="F4" s="270"/>
      <c r="G4" s="270"/>
      <c r="H4" s="270"/>
      <c r="I4" s="270"/>
    </row>
    <row r="5" spans="1:9" x14ac:dyDescent="0.25">
      <c r="A5" s="270"/>
      <c r="B5" s="270"/>
      <c r="C5" s="270"/>
      <c r="D5" s="270"/>
      <c r="E5" s="270"/>
      <c r="F5" s="270"/>
      <c r="G5" s="270"/>
      <c r="H5" s="270"/>
      <c r="I5" s="270"/>
    </row>
    <row r="6" spans="1:9" x14ac:dyDescent="0.25">
      <c r="A6" s="270"/>
      <c r="B6" s="270"/>
      <c r="C6" s="270"/>
      <c r="D6" s="270"/>
      <c r="E6" s="270"/>
      <c r="F6" s="270"/>
      <c r="G6" s="270"/>
      <c r="H6" s="270"/>
      <c r="I6" s="270"/>
    </row>
    <row r="7" spans="1:9" x14ac:dyDescent="0.25">
      <c r="A7" s="270"/>
      <c r="B7" s="270"/>
      <c r="C7" s="270"/>
      <c r="D7" s="270"/>
      <c r="E7" s="270"/>
      <c r="F7" s="270"/>
      <c r="G7" s="270"/>
      <c r="H7" s="270"/>
      <c r="I7" s="270"/>
    </row>
    <row r="8" spans="1:9" x14ac:dyDescent="0.25">
      <c r="A8" s="270"/>
      <c r="B8" s="270"/>
      <c r="C8" s="270"/>
      <c r="D8" s="270"/>
      <c r="E8" s="270"/>
      <c r="F8" s="270"/>
      <c r="G8" s="270"/>
      <c r="H8" s="270"/>
      <c r="I8" s="270"/>
    </row>
    <row r="9" spans="1:9" x14ac:dyDescent="0.25">
      <c r="A9" s="270"/>
      <c r="B9" s="270"/>
      <c r="C9" s="270"/>
      <c r="D9" s="270"/>
      <c r="E9" s="270"/>
      <c r="F9" s="270"/>
      <c r="G9" s="270"/>
      <c r="H9" s="270"/>
      <c r="I9" s="270"/>
    </row>
    <row r="10" spans="1:9" x14ac:dyDescent="0.25">
      <c r="A10" s="270"/>
      <c r="B10" s="270"/>
      <c r="C10" s="270"/>
      <c r="D10" s="270"/>
      <c r="E10" s="270"/>
      <c r="F10" s="270"/>
      <c r="G10" s="270"/>
      <c r="H10" s="270"/>
      <c r="I10" s="270"/>
    </row>
    <row r="11" spans="1:9" x14ac:dyDescent="0.25">
      <c r="A11" s="270"/>
      <c r="B11" s="270"/>
      <c r="C11" s="270"/>
      <c r="D11" s="270"/>
      <c r="E11" s="270"/>
      <c r="F11" s="270"/>
      <c r="G11" s="270"/>
      <c r="H11" s="270"/>
      <c r="I11" s="270"/>
    </row>
    <row r="12" spans="1:9" x14ac:dyDescent="0.25">
      <c r="A12" s="270"/>
      <c r="B12" s="270"/>
      <c r="C12" s="270"/>
      <c r="D12" s="270"/>
      <c r="E12" s="270"/>
      <c r="F12" s="270"/>
      <c r="G12" s="270"/>
      <c r="H12" s="270"/>
      <c r="I12" s="270"/>
    </row>
    <row r="13" spans="1:9" x14ac:dyDescent="0.25">
      <c r="A13" s="270"/>
      <c r="B13" s="270"/>
      <c r="C13" s="270"/>
      <c r="D13" s="270"/>
      <c r="E13" s="270"/>
      <c r="F13" s="270"/>
      <c r="G13" s="270"/>
      <c r="H13" s="270"/>
      <c r="I13" s="270"/>
    </row>
    <row r="14" spans="1:9" x14ac:dyDescent="0.25">
      <c r="A14" s="270"/>
      <c r="B14" s="270"/>
      <c r="C14" s="270"/>
      <c r="D14" s="270"/>
      <c r="E14" s="270"/>
      <c r="F14" s="270"/>
      <c r="G14" s="270"/>
      <c r="H14" s="270"/>
      <c r="I14" s="270"/>
    </row>
    <row r="15" spans="1:9" x14ac:dyDescent="0.25">
      <c r="A15" s="270"/>
      <c r="B15" s="270"/>
      <c r="C15" s="270"/>
      <c r="D15" s="270"/>
      <c r="E15" s="270"/>
      <c r="F15" s="270"/>
      <c r="G15" s="270"/>
      <c r="H15" s="270"/>
      <c r="I15" s="270"/>
    </row>
    <row r="16" spans="1:9" x14ac:dyDescent="0.25">
      <c r="A16" s="270"/>
      <c r="B16" s="270"/>
      <c r="C16" s="270"/>
      <c r="D16" s="270"/>
      <c r="E16" s="270"/>
      <c r="F16" s="270"/>
      <c r="G16" s="270"/>
      <c r="H16" s="270"/>
      <c r="I16" s="270"/>
    </row>
    <row r="17" spans="1:9" x14ac:dyDescent="0.25">
      <c r="A17" s="270"/>
      <c r="B17" s="270"/>
      <c r="C17" s="270"/>
      <c r="D17" s="270"/>
      <c r="E17" s="270"/>
      <c r="F17" s="270"/>
      <c r="G17" s="270"/>
      <c r="H17" s="270"/>
      <c r="I17" s="270"/>
    </row>
    <row r="18" spans="1:9" x14ac:dyDescent="0.25">
      <c r="A18" s="270"/>
      <c r="B18" s="270"/>
      <c r="C18" s="270"/>
      <c r="D18" s="270"/>
      <c r="E18" s="270"/>
      <c r="F18" s="270"/>
      <c r="G18" s="270"/>
      <c r="H18" s="270"/>
      <c r="I18" s="270"/>
    </row>
    <row r="19" spans="1:9" x14ac:dyDescent="0.25">
      <c r="A19" s="270"/>
      <c r="B19" s="270"/>
      <c r="C19" s="270"/>
      <c r="D19" s="270"/>
      <c r="E19" s="270"/>
      <c r="F19" s="270"/>
      <c r="G19" s="270"/>
      <c r="H19" s="270"/>
      <c r="I19" s="270"/>
    </row>
    <row r="20" spans="1:9" x14ac:dyDescent="0.25">
      <c r="A20" s="270"/>
      <c r="B20" s="270"/>
      <c r="C20" s="270"/>
      <c r="D20" s="270"/>
      <c r="E20" s="270"/>
      <c r="F20" s="270"/>
      <c r="G20" s="270"/>
      <c r="H20" s="270"/>
      <c r="I20" s="270"/>
    </row>
    <row r="21" spans="1:9" x14ac:dyDescent="0.25">
      <c r="A21" s="270"/>
      <c r="B21" s="270"/>
      <c r="C21" s="270"/>
      <c r="D21" s="270"/>
      <c r="E21" s="270"/>
      <c r="F21" s="270"/>
      <c r="G21" s="270"/>
      <c r="H21" s="270"/>
      <c r="I21" s="270"/>
    </row>
    <row r="22" spans="1:9" x14ac:dyDescent="0.25">
      <c r="A22" s="270"/>
      <c r="B22" s="270"/>
      <c r="C22" s="270"/>
      <c r="D22" s="270"/>
      <c r="E22" s="270"/>
      <c r="F22" s="270"/>
      <c r="G22" s="270"/>
      <c r="H22" s="270"/>
      <c r="I22" s="270"/>
    </row>
    <row r="23" spans="1:9" x14ac:dyDescent="0.25">
      <c r="A23" s="270"/>
      <c r="B23" s="270"/>
      <c r="C23" s="270"/>
      <c r="D23" s="270"/>
      <c r="E23" s="270"/>
      <c r="F23" s="270"/>
      <c r="G23" s="270"/>
      <c r="H23" s="270"/>
      <c r="I23" s="270"/>
    </row>
    <row r="24" spans="1:9" x14ac:dyDescent="0.25">
      <c r="A24" s="270"/>
      <c r="B24" s="270"/>
      <c r="C24" s="270"/>
      <c r="D24" s="270"/>
      <c r="E24" s="270"/>
      <c r="F24" s="270"/>
      <c r="G24" s="270"/>
      <c r="H24" s="270"/>
      <c r="I24" s="270"/>
    </row>
    <row r="25" spans="1:9" x14ac:dyDescent="0.25">
      <c r="A25" s="270"/>
      <c r="B25" s="270"/>
      <c r="C25" s="270"/>
      <c r="D25" s="270"/>
      <c r="E25" s="270"/>
      <c r="F25" s="270"/>
      <c r="G25" s="270"/>
      <c r="H25" s="270"/>
      <c r="I25" s="270"/>
    </row>
    <row r="26" spans="1:9" x14ac:dyDescent="0.25">
      <c r="A26" s="270"/>
      <c r="B26" s="270"/>
      <c r="C26" s="270"/>
      <c r="D26" s="270"/>
      <c r="E26" s="270"/>
      <c r="F26" s="270"/>
      <c r="G26" s="270"/>
      <c r="H26" s="270"/>
      <c r="I26" s="270"/>
    </row>
    <row r="27" spans="1:9" x14ac:dyDescent="0.25">
      <c r="A27" s="270"/>
      <c r="B27" s="270"/>
      <c r="C27" s="270"/>
      <c r="D27" s="270"/>
      <c r="E27" s="270"/>
      <c r="F27" s="270"/>
      <c r="G27" s="270"/>
      <c r="H27" s="270"/>
      <c r="I27" s="270"/>
    </row>
    <row r="28" spans="1:9" x14ac:dyDescent="0.25">
      <c r="A28" s="270"/>
      <c r="B28" s="270"/>
      <c r="C28" s="270"/>
      <c r="D28" s="270"/>
      <c r="E28" s="270"/>
      <c r="F28" s="270"/>
      <c r="G28" s="270"/>
      <c r="H28" s="270"/>
      <c r="I28" s="270"/>
    </row>
    <row r="29" spans="1:9" x14ac:dyDescent="0.25">
      <c r="A29" s="270"/>
      <c r="B29" s="270"/>
      <c r="C29" s="270"/>
      <c r="D29" s="270"/>
      <c r="E29" s="270"/>
      <c r="F29" s="270"/>
      <c r="G29" s="270"/>
      <c r="H29" s="270"/>
      <c r="I29" s="270"/>
    </row>
    <row r="30" spans="1:9" x14ac:dyDescent="0.25">
      <c r="A30" s="270"/>
      <c r="B30" s="270"/>
      <c r="C30" s="270"/>
      <c r="D30" s="270"/>
      <c r="E30" s="270"/>
      <c r="F30" s="270"/>
      <c r="G30" s="270"/>
      <c r="H30" s="270"/>
      <c r="I30" s="270"/>
    </row>
    <row r="31" spans="1:9" x14ac:dyDescent="0.25">
      <c r="A31" s="270"/>
      <c r="B31" s="270"/>
      <c r="C31" s="270"/>
      <c r="D31" s="270"/>
      <c r="E31" s="270"/>
      <c r="F31" s="270"/>
      <c r="G31" s="270"/>
      <c r="H31" s="270"/>
      <c r="I31" s="270"/>
    </row>
    <row r="32" spans="1:9" x14ac:dyDescent="0.25">
      <c r="A32" s="270"/>
      <c r="B32" s="270"/>
      <c r="C32" s="270"/>
      <c r="D32" s="270"/>
      <c r="E32" s="270"/>
      <c r="F32" s="270"/>
      <c r="G32" s="270"/>
      <c r="H32" s="270"/>
      <c r="I32" s="270"/>
    </row>
    <row r="33" spans="1:9" x14ac:dyDescent="0.25">
      <c r="A33" s="270"/>
      <c r="B33" s="270"/>
      <c r="C33" s="270"/>
      <c r="D33" s="270"/>
      <c r="E33" s="270"/>
      <c r="F33" s="270"/>
      <c r="G33" s="270"/>
      <c r="H33" s="270"/>
      <c r="I33" s="270"/>
    </row>
    <row r="34" spans="1:9" x14ac:dyDescent="0.25">
      <c r="A34" s="270"/>
      <c r="B34" s="270"/>
      <c r="C34" s="270"/>
      <c r="D34" s="270"/>
      <c r="E34" s="270"/>
      <c r="F34" s="270"/>
      <c r="G34" s="270"/>
      <c r="H34" s="270"/>
      <c r="I34" s="270"/>
    </row>
    <row r="35" spans="1:9" x14ac:dyDescent="0.25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x14ac:dyDescent="0.25">
      <c r="A36" s="270"/>
      <c r="B36" s="270"/>
      <c r="C36" s="270"/>
      <c r="D36" s="270"/>
      <c r="E36" s="270"/>
      <c r="F36" s="270"/>
      <c r="G36" s="270"/>
      <c r="H36" s="270"/>
      <c r="I36" s="270"/>
    </row>
    <row r="37" spans="1:9" x14ac:dyDescent="0.25">
      <c r="A37" s="270"/>
      <c r="B37" s="270"/>
      <c r="C37" s="270"/>
      <c r="D37" s="270"/>
      <c r="E37" s="270"/>
      <c r="F37" s="270"/>
      <c r="G37" s="270"/>
      <c r="H37" s="270"/>
      <c r="I37" s="270"/>
    </row>
    <row r="38" spans="1:9" x14ac:dyDescent="0.25">
      <c r="A38" s="270"/>
      <c r="B38" s="270"/>
      <c r="C38" s="270"/>
      <c r="D38" s="270"/>
      <c r="E38" s="270"/>
      <c r="F38" s="270"/>
      <c r="G38" s="270"/>
      <c r="H38" s="270"/>
      <c r="I38" s="270"/>
    </row>
    <row r="39" spans="1:9" x14ac:dyDescent="0.25">
      <c r="A39" s="270"/>
      <c r="B39" s="270"/>
      <c r="C39" s="270"/>
      <c r="D39" s="270"/>
      <c r="E39" s="270"/>
      <c r="F39" s="270"/>
      <c r="G39" s="270"/>
      <c r="H39" s="270"/>
      <c r="I39" s="270"/>
    </row>
    <row r="40" spans="1:9" x14ac:dyDescent="0.25">
      <c r="A40" s="270"/>
      <c r="B40" s="270"/>
      <c r="C40" s="270"/>
      <c r="D40" s="270"/>
      <c r="E40" s="270"/>
      <c r="F40" s="270"/>
      <c r="G40" s="270"/>
      <c r="H40" s="270"/>
      <c r="I40" s="270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Goran Jurišić</cp:lastModifiedBy>
  <cp:lastPrinted>2015-04-30T06:30:17Z</cp:lastPrinted>
  <dcterms:created xsi:type="dcterms:W3CDTF">2008-10-17T11:51:54Z</dcterms:created>
  <dcterms:modified xsi:type="dcterms:W3CDTF">2020-02-28T14:26:56Z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