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2Q 2020\KONSOLIDIRANO\POSLANO BURZI\"/>
    </mc:Choice>
  </mc:AlternateContent>
  <xr:revisionPtr revIDLastSave="0" documentId="13_ncr:1_{16880B22-0BCD-4143-8F1A-D7ACF44EB39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24" l="1"/>
  <c r="H65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44" i="21" l="1"/>
  <c r="K35" i="23"/>
  <c r="M35" i="23" s="1"/>
  <c r="D53" i="20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H31" i="24" l="1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E65" i="21" s="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97" i="20"/>
  <c r="G62" i="20"/>
  <c r="F62" i="20"/>
  <c r="H73" i="24" l="1"/>
  <c r="I31" i="24"/>
  <c r="I62" i="20"/>
  <c r="I31" i="21"/>
  <c r="I72" i="24"/>
  <c r="I53" i="20"/>
  <c r="K40" i="23"/>
  <c r="M40" i="23" s="1"/>
  <c r="H15" i="20"/>
  <c r="I15" i="20" s="1"/>
  <c r="H65" i="21"/>
  <c r="H69" i="21" s="1"/>
  <c r="H83" i="21" s="1"/>
  <c r="E69" i="21"/>
  <c r="E83" i="21" s="1"/>
  <c r="I76" i="20"/>
  <c r="I44" i="24"/>
  <c r="F44" i="24"/>
  <c r="E65" i="24"/>
  <c r="E69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G65" i="24"/>
  <c r="G73" i="20"/>
  <c r="I73" i="24" l="1"/>
  <c r="H69" i="24"/>
  <c r="E83" i="24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H83" i="24" l="1"/>
  <c r="D83" i="24"/>
  <c r="F83" i="24" s="1"/>
  <c r="F83" i="21"/>
  <c r="F69" i="21"/>
  <c r="G83" i="21"/>
  <c r="I83" i="21" s="1"/>
  <c r="I69" i="21"/>
  <c r="G83" i="24"/>
  <c r="I69" i="24"/>
  <c r="I83" i="24" l="1"/>
</calcChain>
</file>

<file path=xl/sharedStrings.xml><?xml version="1.0" encoding="utf-8"?>
<sst xmlns="http://schemas.openxmlformats.org/spreadsheetml/2006/main" count="513" uniqueCount="397">
  <si>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</si>
  <si>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</si>
  <si>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</si>
  <si>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</si>
  <si>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</si>
  <si>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</si>
  <si>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</si>
  <si>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</si>
  <si>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</si>
  <si>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</si>
  <si>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</si>
  <si>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</si>
  <si>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</si>
  <si>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</si>
  <si>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</si>
  <si>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</si>
  <si>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</si>
  <si>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</si>
  <si>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</si>
  <si>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</si>
  <si>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</si>
  <si>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</si>
  <si>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</si>
  <si>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</si>
  <si>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</si>
  <si>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</si>
  <si>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</si>
  <si>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</si>
  <si>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</si>
  <si>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</si>
  <si>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</si>
  <si>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</si>
  <si>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</si>
  <si>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</si>
  <si>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</si>
  <si>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</si>
  <si>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</si>
  <si>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</si>
  <si>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</si>
  <si>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</si>
  <si>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</si>
  <si>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</si>
  <si>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</si>
  <si>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</si>
  <si>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</si>
  <si>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</si>
  <si>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</si>
  <si>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</si>
  <si>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</si>
  <si>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</si>
  <si>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</si>
  <si>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</si>
  <si>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</si>
  <si>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</si>
  <si>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</si>
  <si>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</si>
  <si>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</si>
  <si>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</si>
  <si>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</si>
  <si>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</si>
  <si>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</si>
  <si>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</si>
  <si>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</si>
  <si>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</si>
  <si>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</si>
  <si>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</si>
  <si>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</si>
  <si>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</si>
  <si>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</si>
  <si>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</si>
  <si>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</si>
  <si>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</si>
  <si>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</si>
  <si>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</si>
  <si>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</si>
  <si>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</si>
  <si>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</si>
  <si>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</si>
  <si>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</si>
  <si>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</si>
  <si>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</si>
  <si>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</si>
  <si>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</si>
  <si>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</si>
  <si>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</si>
  <si>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</si>
  <si>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</si>
  <si>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</si>
  <si>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</si>
  <si>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</si>
  <si>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</si>
  <si>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</si>
  <si>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</si>
  <si>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</si>
  <si>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</si>
  <si>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</si>
  <si>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</si>
  <si>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</si>
  <si>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</si>
  <si>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</si>
  <si>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</si>
  <si>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</si>
  <si>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</si>
  <si>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</si>
  <si>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</si>
  <si>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</si>
  <si>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</si>
  <si>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</si>
  <si>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</si>
  <si>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</si>
  <si>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</si>
  <si>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</si>
  <si>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</si>
  <si>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</si>
  <si>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</si>
  <si>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</si>
  <si>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</si>
  <si>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</si>
  <si>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</si>
  <si>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</si>
  <si>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</si>
  <si>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</si>
  <si>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</si>
  <si>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</si>
  <si>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</si>
  <si>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</si>
  <si>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</si>
  <si>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</si>
  <si>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</si>
  <si>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</si>
  <si>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</si>
  <si>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</si>
  <si>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</si>
  <si>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</si>
  <si>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</si>
  <si>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</si>
  <si>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</si>
  <si>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</si>
  <si>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</si>
  <si>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</si>
  <si>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</si>
  <si>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</si>
  <si>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</si>
  <si>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</si>
  <si>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</si>
  <si>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</si>
  <si>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</si>
  <si>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</si>
  <si>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</si>
  <si>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</si>
  <si>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</si>
  <si>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</si>
  <si>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</si>
  <si>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</si>
  <si>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</si>
  <si>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</si>
  <si>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</si>
  <si>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</si>
  <si>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</si>
  <si>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</si>
  <si>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</si>
  <si>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</si>
  <si>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</si>
  <si>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</si>
  <si>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</si>
  <si>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</si>
  <si>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</si>
  <si>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</si>
  <si>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</si>
  <si>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</si>
  <si>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</si>
  <si>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</si>
  <si>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</si>
  <si>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</si>
  <si>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</si>
  <si>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</si>
  <si>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</si>
  <si>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</si>
  <si>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</si>
  <si>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</si>
  <si>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</si>
  <si>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</si>
  <si>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</si>
  <si>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</si>
  <si>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</si>
  <si>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</si>
  <si>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</si>
  <si>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</si>
  <si>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</si>
  <si>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</si>
  <si>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</si>
  <si>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</si>
  <si>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</si>
  <si>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</si>
  <si>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</si>
  <si>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</si>
  <si>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</si>
  <si>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</si>
  <si>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</si>
  <si>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</si>
  <si>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</si>
  <si>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</si>
  <si>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</si>
  <si>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</si>
  <si>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</si>
  <si>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</si>
  <si>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</si>
  <si>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</si>
  <si>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</si>
  <si>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</si>
  <si>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</si>
  <si>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</si>
  <si>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</si>
  <si>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</si>
  <si>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</si>
  <si>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</si>
  <si>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</si>
  <si>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</si>
  <si>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</si>
  <si>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</si>
  <si>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</si>
  <si>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</si>
  <si>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</si>
  <si>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</si>
  <si>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</si>
  <si>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</si>
  <si>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</si>
  <si>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</si>
  <si>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</si>
  <si>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</si>
  <si>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</si>
  <si>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</si>
  <si>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</si>
  <si>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</si>
  <si>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</si>
  <si>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</si>
  <si>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</si>
  <si>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</si>
  <si>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</si>
  <si>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</si>
  <si>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</si>
  <si>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</si>
  <si>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</si>
  <si>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</si>
  <si>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</si>
  <si>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</si>
  <si>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</si>
  <si>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</si>
  <si>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</si>
  <si>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</si>
  <si>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</si>
  <si>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</si>
  <si>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</si>
  <si>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</si>
  <si>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</si>
  <si>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</si>
  <si>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</si>
  <si>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</si>
  <si>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</si>
  <si>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</si>
  <si>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</si>
  <si>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</si>
  <si>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</si>
  <si>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</si>
  <si>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</si>
  <si>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</si>
  <si>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</si>
  <si>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</si>
  <si>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</si>
  <si>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</si>
  <si>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</si>
  <si>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</si>
  <si>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</si>
  <si>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</si>
  <si>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</si>
  <si>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</si>
  <si>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</si>
  <si>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</si>
  <si>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</si>
  <si>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</si>
  <si>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</si>
  <si>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</si>
  <si>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</si>
  <si>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</si>
  <si>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</si>
  <si>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</si>
  <si>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</si>
  <si>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</si>
  <si>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</si>
  <si>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</si>
  <si>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</si>
  <si>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</si>
  <si>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</si>
  <si>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</si>
  <si>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</si>
  <si>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</si>
  <si>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</si>
  <si>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</si>
  <si>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</si>
  <si>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</si>
  <si>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</si>
  <si>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</si>
  <si>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</si>
  <si>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</si>
  <si>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</si>
  <si>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</si>
  <si>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</si>
  <si>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</si>
  <si>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</si>
  <si>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</si>
  <si>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</si>
  <si>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</si>
  <si>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</si>
  <si>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</si>
  <si>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</si>
  <si>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</si>
  <si>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</si>
  <si>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</si>
  <si>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</si>
  <si>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</si>
  <si>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</si>
  <si>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</si>
  <si>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</si>
  <si>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</si>
  <si>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</si>
  <si>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</si>
  <si>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</si>
  <si>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</si>
  <si>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</si>
  <si>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</si>
  <si>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</si>
  <si>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</si>
  <si>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</si>
  <si>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</si>
  <si>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</si>
  <si>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</si>
  <si>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</si>
  <si>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</si>
  <si>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</si>
  <si>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</si>
  <si>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</si>
  <si>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</si>
  <si>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</si>
  <si>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</si>
  <si>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</si>
  <si>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</si>
  <si>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</si>
  <si>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</si>
  <si>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</si>
  <si>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</si>
  <si>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</si>
  <si>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</si>
  <si>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</si>
  <si>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</si>
  <si>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</si>
  <si>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</si>
  <si>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</si>
  <si>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</si>
  <si>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</si>
  <si>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</si>
  <si>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</si>
  <si>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</si>
  <si>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</si>
  <si>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</si>
  <si>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</si>
  <si>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</si>
  <si>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</si>
  <si>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</si>
  <si>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</si>
  <si>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</si>
  <si>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</si>
  <si>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</si>
  <si>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</si>
  <si>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</si>
  <si>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</si>
  <si>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</si>
  <si>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</si>
  <si>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</si>
  <si>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</si>
  <si>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</si>
  <si>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</si>
  <si>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</si>
  <si>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</si>
  <si>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</si>
  <si>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</si>
  <si>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</si>
  <si>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</si>
  <si>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</si>
  <si>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</si>
  <si>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</si>
  <si>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</si>
  <si>
    <t>Stanje na dan: 30.06.2020.</t>
  </si>
  <si>
    <t>U razdoblju: 01.01.2020-30.06.2020</t>
  </si>
  <si>
    <t>U razdoblju:01.01.2020.-30.06.2020.</t>
  </si>
  <si>
    <t xml:space="preserve">BILJEŠKE UZ FINANCIJSKE IZVJEŠTAJE - TFI
(sastavljaju se za tromjesečna izvještajna razdoblja)
Naziv izdavatelja:    ADRIATIC OSIGURANJE D.D.
OIB:   94472454976
Izvještajno razdoblje:  01.01.2020.-30.06.2020.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</si>
  <si>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 01.04.2020-30.06.2020</t>
  </si>
  <si>
    <t>U razdoblju:01.01.2020-30.06.2020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</si>
</sst>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9" fontId="6" fillId="7" borderId="49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 applyProtection="1"/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A1:J72"/>
  <sheetViews>
    <sheetView workbookViewId="0">
      <selection activeCell="K21" sqref="K21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83" t="s">
        <v>326</v>
      </c>
      <c r="B1" s="184"/>
      <c r="C1" s="18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85" t="s">
        <v>343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88" t="s">
        <v>327</v>
      </c>
      <c r="B4" s="189"/>
      <c r="C4" s="189"/>
      <c r="D4" s="189"/>
      <c r="E4" s="190">
        <v>43831</v>
      </c>
      <c r="F4" s="191"/>
      <c r="G4" s="81" t="s">
        <v>328</v>
      </c>
      <c r="H4" s="190">
        <v>44012</v>
      </c>
      <c r="I4" s="191"/>
      <c r="J4" s="82"/>
    </row>
    <row r="5" spans="1:10" s="83" customFormat="1" ht="10.15" customHeigh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79" t="s">
        <v>352</v>
      </c>
      <c r="B10" s="180"/>
      <c r="C10" s="180"/>
      <c r="D10" s="180"/>
      <c r="E10" s="180"/>
      <c r="F10" s="180"/>
      <c r="G10" s="180"/>
      <c r="H10" s="180"/>
      <c r="I10" s="180"/>
      <c r="J10" s="94"/>
    </row>
    <row r="11" spans="1:10" ht="24.6" customHeight="1" x14ac:dyDescent="0.25">
      <c r="A11" s="167" t="s">
        <v>329</v>
      </c>
      <c r="B11" s="181"/>
      <c r="C11" s="173" t="s">
        <v>371</v>
      </c>
      <c r="D11" s="174"/>
      <c r="E11" s="95"/>
      <c r="F11" s="135" t="s">
        <v>353</v>
      </c>
      <c r="G11" s="177"/>
      <c r="H11" s="151" t="s">
        <v>372</v>
      </c>
      <c r="I11" s="152"/>
      <c r="J11" s="96"/>
    </row>
    <row r="12" spans="1:10" ht="14.45" customHeight="1" x14ac:dyDescent="0.25">
      <c r="A12" s="97"/>
      <c r="B12" s="98"/>
      <c r="C12" s="98"/>
      <c r="D12" s="98"/>
      <c r="E12" s="182"/>
      <c r="F12" s="182"/>
      <c r="G12" s="182"/>
      <c r="H12" s="182"/>
      <c r="I12" s="99"/>
      <c r="J12" s="96"/>
    </row>
    <row r="13" spans="1:10" ht="21" customHeight="1" x14ac:dyDescent="0.25">
      <c r="A13" s="134" t="s">
        <v>344</v>
      </c>
      <c r="B13" s="177"/>
      <c r="C13" s="173" t="s">
        <v>373</v>
      </c>
      <c r="D13" s="174"/>
      <c r="E13" s="195"/>
      <c r="F13" s="182"/>
      <c r="G13" s="182"/>
      <c r="H13" s="182"/>
      <c r="I13" s="99"/>
      <c r="J13" s="96"/>
    </row>
    <row r="14" spans="1:10" ht="10.9" customHeight="1" x14ac:dyDescent="0.25">
      <c r="A14" s="95"/>
      <c r="B14" s="99"/>
      <c r="C14" s="98"/>
      <c r="D14" s="98"/>
      <c r="E14" s="141"/>
      <c r="F14" s="141"/>
      <c r="G14" s="141"/>
      <c r="H14" s="141"/>
      <c r="I14" s="98"/>
      <c r="J14" s="100"/>
    </row>
    <row r="15" spans="1:10" ht="22.9" customHeight="1" x14ac:dyDescent="0.25">
      <c r="A15" s="134" t="s">
        <v>330</v>
      </c>
      <c r="B15" s="177"/>
      <c r="C15" s="173" t="s">
        <v>374</v>
      </c>
      <c r="D15" s="174"/>
      <c r="E15" s="178"/>
      <c r="F15" s="169"/>
      <c r="G15" s="101" t="s">
        <v>354</v>
      </c>
      <c r="H15" s="151" t="s">
        <v>375</v>
      </c>
      <c r="I15" s="152"/>
      <c r="J15" s="102"/>
    </row>
    <row r="16" spans="1:10" ht="10.9" customHeight="1" x14ac:dyDescent="0.25">
      <c r="A16" s="95"/>
      <c r="B16" s="99"/>
      <c r="C16" s="98"/>
      <c r="D16" s="98"/>
      <c r="E16" s="141"/>
      <c r="F16" s="141"/>
      <c r="G16" s="141"/>
      <c r="H16" s="141"/>
      <c r="I16" s="98"/>
      <c r="J16" s="100"/>
    </row>
    <row r="17" spans="1:10" ht="22.9" customHeight="1" x14ac:dyDescent="0.25">
      <c r="A17" s="103"/>
      <c r="B17" s="101" t="s">
        <v>355</v>
      </c>
      <c r="C17" s="173" t="s">
        <v>376</v>
      </c>
      <c r="D17" s="174"/>
      <c r="E17" s="104"/>
      <c r="F17" s="104"/>
      <c r="G17" s="104"/>
      <c r="H17" s="104"/>
      <c r="I17" s="104"/>
      <c r="J17" s="102"/>
    </row>
    <row r="18" spans="1:10" x14ac:dyDescent="0.25">
      <c r="A18" s="175"/>
      <c r="B18" s="176"/>
      <c r="C18" s="141"/>
      <c r="D18" s="141"/>
      <c r="E18" s="141"/>
      <c r="F18" s="141"/>
      <c r="G18" s="141"/>
      <c r="H18" s="141"/>
      <c r="I18" s="98"/>
      <c r="J18" s="100"/>
    </row>
    <row r="19" spans="1:10" x14ac:dyDescent="0.25">
      <c r="A19" s="167" t="s">
        <v>331</v>
      </c>
      <c r="B19" s="168"/>
      <c r="C19" s="142" t="s">
        <v>377</v>
      </c>
      <c r="D19" s="143"/>
      <c r="E19" s="143"/>
      <c r="F19" s="143"/>
      <c r="G19" s="143"/>
      <c r="H19" s="143"/>
      <c r="I19" s="143"/>
      <c r="J19" s="144"/>
    </row>
    <row r="20" spans="1:10" x14ac:dyDescent="0.25">
      <c r="A20" s="97"/>
      <c r="B20" s="98"/>
      <c r="C20" s="105"/>
      <c r="D20" s="98"/>
      <c r="E20" s="141"/>
      <c r="F20" s="141"/>
      <c r="G20" s="141"/>
      <c r="H20" s="141"/>
      <c r="I20" s="98"/>
      <c r="J20" s="100"/>
    </row>
    <row r="21" spans="1:10" x14ac:dyDescent="0.25">
      <c r="A21" s="167" t="s">
        <v>332</v>
      </c>
      <c r="B21" s="168"/>
      <c r="C21" s="151">
        <v>10000</v>
      </c>
      <c r="D21" s="152"/>
      <c r="E21" s="141"/>
      <c r="F21" s="141"/>
      <c r="G21" s="142" t="s">
        <v>378</v>
      </c>
      <c r="H21" s="143"/>
      <c r="I21" s="143"/>
      <c r="J21" s="144"/>
    </row>
    <row r="22" spans="1:10" x14ac:dyDescent="0.25">
      <c r="A22" s="97"/>
      <c r="B22" s="98"/>
      <c r="C22" s="98"/>
      <c r="D22" s="98"/>
      <c r="E22" s="141"/>
      <c r="F22" s="141"/>
      <c r="G22" s="141"/>
      <c r="H22" s="141"/>
      <c r="I22" s="98"/>
      <c r="J22" s="100"/>
    </row>
    <row r="23" spans="1:10" x14ac:dyDescent="0.25">
      <c r="A23" s="167" t="s">
        <v>333</v>
      </c>
      <c r="B23" s="168"/>
      <c r="C23" s="142" t="s">
        <v>379</v>
      </c>
      <c r="D23" s="143"/>
      <c r="E23" s="143"/>
      <c r="F23" s="143"/>
      <c r="G23" s="143"/>
      <c r="H23" s="143"/>
      <c r="I23" s="143"/>
      <c r="J23" s="144"/>
    </row>
    <row r="24" spans="1:10" x14ac:dyDescent="0.25">
      <c r="A24" s="97"/>
      <c r="B24" s="98"/>
      <c r="C24" s="98"/>
      <c r="D24" s="98"/>
      <c r="E24" s="141"/>
      <c r="F24" s="141"/>
      <c r="G24" s="141"/>
      <c r="H24" s="141"/>
      <c r="I24" s="98"/>
      <c r="J24" s="100"/>
    </row>
    <row r="25" spans="1:10" x14ac:dyDescent="0.25">
      <c r="A25" s="167" t="s">
        <v>334</v>
      </c>
      <c r="B25" s="168"/>
      <c r="C25" s="170" t="s">
        <v>380</v>
      </c>
      <c r="D25" s="171"/>
      <c r="E25" s="171"/>
      <c r="F25" s="171"/>
      <c r="G25" s="171"/>
      <c r="H25" s="171"/>
      <c r="I25" s="171"/>
      <c r="J25" s="172"/>
    </row>
    <row r="26" spans="1:10" x14ac:dyDescent="0.25">
      <c r="A26" s="97"/>
      <c r="B26" s="98"/>
      <c r="C26" s="105"/>
      <c r="D26" s="98"/>
      <c r="E26" s="141"/>
      <c r="F26" s="141"/>
      <c r="G26" s="141"/>
      <c r="H26" s="141"/>
      <c r="I26" s="98"/>
      <c r="J26" s="100"/>
    </row>
    <row r="27" spans="1:10" x14ac:dyDescent="0.25">
      <c r="A27" s="167" t="s">
        <v>335</v>
      </c>
      <c r="B27" s="168"/>
      <c r="C27" s="170" t="s">
        <v>381</v>
      </c>
      <c r="D27" s="171"/>
      <c r="E27" s="171"/>
      <c r="F27" s="171"/>
      <c r="G27" s="171"/>
      <c r="H27" s="171"/>
      <c r="I27" s="171"/>
      <c r="J27" s="172"/>
    </row>
    <row r="28" spans="1:10" ht="13.9" customHeight="1" x14ac:dyDescent="0.25">
      <c r="A28" s="97"/>
      <c r="B28" s="98"/>
      <c r="C28" s="105"/>
      <c r="D28" s="98"/>
      <c r="E28" s="141"/>
      <c r="F28" s="141"/>
      <c r="G28" s="141"/>
      <c r="H28" s="141"/>
      <c r="I28" s="98"/>
      <c r="J28" s="100"/>
    </row>
    <row r="29" spans="1:10" ht="22.9" customHeight="1" x14ac:dyDescent="0.25">
      <c r="A29" s="134" t="s">
        <v>345</v>
      </c>
      <c r="B29" s="168"/>
      <c r="C29" s="106">
        <v>853</v>
      </c>
      <c r="D29" s="107"/>
      <c r="E29" s="145"/>
      <c r="F29" s="145"/>
      <c r="G29" s="145"/>
      <c r="H29" s="145"/>
      <c r="I29" s="108"/>
      <c r="J29" s="109"/>
    </row>
    <row r="30" spans="1:10" x14ac:dyDescent="0.25">
      <c r="A30" s="97"/>
      <c r="B30" s="98"/>
      <c r="C30" s="98"/>
      <c r="D30" s="98"/>
      <c r="E30" s="141"/>
      <c r="F30" s="141"/>
      <c r="G30" s="141"/>
      <c r="H30" s="141"/>
      <c r="I30" s="108"/>
      <c r="J30" s="109"/>
    </row>
    <row r="31" spans="1:10" x14ac:dyDescent="0.25">
      <c r="A31" s="167" t="s">
        <v>336</v>
      </c>
      <c r="B31" s="168"/>
      <c r="C31" s="121" t="s">
        <v>358</v>
      </c>
      <c r="D31" s="166" t="s">
        <v>356</v>
      </c>
      <c r="E31" s="149"/>
      <c r="F31" s="149"/>
      <c r="G31" s="149"/>
      <c r="H31" s="110"/>
      <c r="I31" s="111" t="s">
        <v>357</v>
      </c>
      <c r="J31" s="112" t="s">
        <v>358</v>
      </c>
    </row>
    <row r="32" spans="1:10" x14ac:dyDescent="0.25">
      <c r="A32" s="167"/>
      <c r="B32" s="168"/>
      <c r="C32" s="113"/>
      <c r="D32" s="81"/>
      <c r="E32" s="169"/>
      <c r="F32" s="169"/>
      <c r="G32" s="169"/>
      <c r="H32" s="169"/>
      <c r="I32" s="108"/>
      <c r="J32" s="109"/>
    </row>
    <row r="33" spans="1:10" x14ac:dyDescent="0.25">
      <c r="A33" s="167" t="s">
        <v>346</v>
      </c>
      <c r="B33" s="168"/>
      <c r="C33" s="106" t="s">
        <v>360</v>
      </c>
      <c r="D33" s="166" t="s">
        <v>359</v>
      </c>
      <c r="E33" s="149"/>
      <c r="F33" s="149"/>
      <c r="G33" s="149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41"/>
      <c r="F34" s="141"/>
      <c r="G34" s="141"/>
      <c r="H34" s="141"/>
      <c r="I34" s="98"/>
      <c r="J34" s="100"/>
    </row>
    <row r="35" spans="1:10" x14ac:dyDescent="0.25">
      <c r="A35" s="166" t="s">
        <v>347</v>
      </c>
      <c r="B35" s="149"/>
      <c r="C35" s="149"/>
      <c r="D35" s="149"/>
      <c r="E35" s="149" t="s">
        <v>337</v>
      </c>
      <c r="F35" s="149"/>
      <c r="G35" s="149"/>
      <c r="H35" s="149"/>
      <c r="I35" s="149"/>
      <c r="J35" s="114" t="s">
        <v>338</v>
      </c>
    </row>
    <row r="36" spans="1:10" x14ac:dyDescent="0.25">
      <c r="A36" s="97"/>
      <c r="B36" s="98"/>
      <c r="C36" s="98"/>
      <c r="D36" s="98"/>
      <c r="E36" s="141"/>
      <c r="F36" s="141"/>
      <c r="G36" s="141"/>
      <c r="H36" s="141"/>
      <c r="I36" s="98"/>
      <c r="J36" s="109"/>
    </row>
    <row r="37" spans="1:10" x14ac:dyDescent="0.25">
      <c r="A37" s="162" t="s">
        <v>385</v>
      </c>
      <c r="B37" s="163"/>
      <c r="C37" s="163"/>
      <c r="D37" s="163"/>
      <c r="E37" s="162" t="s">
        <v>386</v>
      </c>
      <c r="F37" s="163"/>
      <c r="G37" s="163"/>
      <c r="H37" s="163"/>
      <c r="I37" s="164"/>
      <c r="J37" s="132" t="s">
        <v>387</v>
      </c>
    </row>
    <row r="38" spans="1:10" x14ac:dyDescent="0.25">
      <c r="A38" s="124"/>
      <c r="B38" s="125"/>
      <c r="C38" s="126"/>
      <c r="D38" s="165"/>
      <c r="E38" s="165"/>
      <c r="F38" s="165"/>
      <c r="G38" s="165"/>
      <c r="H38" s="165"/>
      <c r="I38" s="165"/>
      <c r="J38" s="127"/>
    </row>
    <row r="39" spans="1:10" x14ac:dyDescent="0.25">
      <c r="A39" s="162" t="s">
        <v>388</v>
      </c>
      <c r="B39" s="163"/>
      <c r="C39" s="163"/>
      <c r="D39" s="164"/>
      <c r="E39" s="162" t="s">
        <v>389</v>
      </c>
      <c r="F39" s="163"/>
      <c r="G39" s="163"/>
      <c r="H39" s="163"/>
      <c r="I39" s="164"/>
      <c r="J39" s="123" t="s">
        <v>390</v>
      </c>
    </row>
    <row r="40" spans="1:10" x14ac:dyDescent="0.25">
      <c r="A40" s="97"/>
      <c r="B40" s="98"/>
      <c r="C40" s="105"/>
      <c r="D40" s="115"/>
      <c r="E40" s="161"/>
      <c r="F40" s="161"/>
      <c r="G40" s="161"/>
      <c r="H40" s="161"/>
      <c r="I40" s="99"/>
      <c r="J40" s="100"/>
    </row>
    <row r="41" spans="1:10" x14ac:dyDescent="0.25">
      <c r="A41" s="157"/>
      <c r="B41" s="158"/>
      <c r="C41" s="158"/>
      <c r="D41" s="159"/>
      <c r="E41" s="157"/>
      <c r="F41" s="158"/>
      <c r="G41" s="158"/>
      <c r="H41" s="158"/>
      <c r="I41" s="159"/>
      <c r="J41" s="106"/>
    </row>
    <row r="42" spans="1:10" x14ac:dyDescent="0.25">
      <c r="A42" s="97"/>
      <c r="B42" s="98"/>
      <c r="C42" s="105"/>
      <c r="D42" s="115"/>
      <c r="E42" s="161"/>
      <c r="F42" s="161"/>
      <c r="G42" s="161"/>
      <c r="H42" s="161"/>
      <c r="I42" s="99"/>
      <c r="J42" s="100"/>
    </row>
    <row r="43" spans="1:10" x14ac:dyDescent="0.25">
      <c r="A43" s="157"/>
      <c r="B43" s="158"/>
      <c r="C43" s="158"/>
      <c r="D43" s="159"/>
      <c r="E43" s="157"/>
      <c r="F43" s="158"/>
      <c r="G43" s="158"/>
      <c r="H43" s="158"/>
      <c r="I43" s="159"/>
      <c r="J43" s="106"/>
    </row>
    <row r="44" spans="1:10" x14ac:dyDescent="0.25">
      <c r="A44" s="116"/>
      <c r="B44" s="105"/>
      <c r="C44" s="155"/>
      <c r="D44" s="155"/>
      <c r="E44" s="141"/>
      <c r="F44" s="141"/>
      <c r="G44" s="155"/>
      <c r="H44" s="155"/>
      <c r="I44" s="155"/>
      <c r="J44" s="100"/>
    </row>
    <row r="45" spans="1:10" x14ac:dyDescent="0.25">
      <c r="A45" s="157"/>
      <c r="B45" s="158"/>
      <c r="C45" s="158"/>
      <c r="D45" s="159"/>
      <c r="E45" s="157"/>
      <c r="F45" s="158"/>
      <c r="G45" s="158"/>
      <c r="H45" s="158"/>
      <c r="I45" s="159"/>
      <c r="J45" s="106"/>
    </row>
    <row r="46" spans="1:10" x14ac:dyDescent="0.25">
      <c r="A46" s="116"/>
      <c r="B46" s="105"/>
      <c r="C46" s="105"/>
      <c r="D46" s="98"/>
      <c r="E46" s="160"/>
      <c r="F46" s="160"/>
      <c r="G46" s="155"/>
      <c r="H46" s="155"/>
      <c r="I46" s="98"/>
      <c r="J46" s="100"/>
    </row>
    <row r="47" spans="1:10" x14ac:dyDescent="0.25">
      <c r="A47" s="157"/>
      <c r="B47" s="158"/>
      <c r="C47" s="158"/>
      <c r="D47" s="159"/>
      <c r="E47" s="157"/>
      <c r="F47" s="158"/>
      <c r="G47" s="158"/>
      <c r="H47" s="158"/>
      <c r="I47" s="159"/>
      <c r="J47" s="106"/>
    </row>
    <row r="48" spans="1:10" x14ac:dyDescent="0.25">
      <c r="A48" s="116"/>
      <c r="B48" s="105"/>
      <c r="C48" s="105"/>
      <c r="D48" s="98"/>
      <c r="E48" s="141"/>
      <c r="F48" s="141"/>
      <c r="G48" s="155"/>
      <c r="H48" s="155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41"/>
      <c r="F49" s="141"/>
      <c r="G49" s="155"/>
      <c r="H49" s="155"/>
      <c r="I49" s="98"/>
      <c r="J49" s="117" t="s">
        <v>363</v>
      </c>
    </row>
    <row r="50" spans="1:10" ht="14.45" customHeight="1" x14ac:dyDescent="0.25">
      <c r="A50" s="134" t="s">
        <v>339</v>
      </c>
      <c r="B50" s="135"/>
      <c r="C50" s="151" t="s">
        <v>363</v>
      </c>
      <c r="D50" s="152"/>
      <c r="E50" s="153" t="s">
        <v>364</v>
      </c>
      <c r="F50" s="154"/>
      <c r="G50" s="142"/>
      <c r="H50" s="143"/>
      <c r="I50" s="143"/>
      <c r="J50" s="144"/>
    </row>
    <row r="51" spans="1:10" x14ac:dyDescent="0.25">
      <c r="A51" s="116"/>
      <c r="B51" s="105"/>
      <c r="C51" s="155"/>
      <c r="D51" s="155"/>
      <c r="E51" s="141"/>
      <c r="F51" s="141"/>
      <c r="G51" s="156" t="s">
        <v>365</v>
      </c>
      <c r="H51" s="156"/>
      <c r="I51" s="156"/>
      <c r="J51" s="89"/>
    </row>
    <row r="52" spans="1:10" ht="13.9" customHeight="1" x14ac:dyDescent="0.25">
      <c r="A52" s="134" t="s">
        <v>340</v>
      </c>
      <c r="B52" s="135"/>
      <c r="C52" s="142" t="s">
        <v>382</v>
      </c>
      <c r="D52" s="143"/>
      <c r="E52" s="143"/>
      <c r="F52" s="143"/>
      <c r="G52" s="143"/>
      <c r="H52" s="143"/>
      <c r="I52" s="143"/>
      <c r="J52" s="144"/>
    </row>
    <row r="53" spans="1:10" x14ac:dyDescent="0.25">
      <c r="A53" s="97"/>
      <c r="B53" s="98"/>
      <c r="C53" s="145" t="s">
        <v>341</v>
      </c>
      <c r="D53" s="145"/>
      <c r="E53" s="145"/>
      <c r="F53" s="145"/>
      <c r="G53" s="145"/>
      <c r="H53" s="145"/>
      <c r="I53" s="145"/>
      <c r="J53" s="100"/>
    </row>
    <row r="54" spans="1:10" x14ac:dyDescent="0.25">
      <c r="A54" s="134" t="s">
        <v>342</v>
      </c>
      <c r="B54" s="135"/>
      <c r="C54" s="146" t="s">
        <v>383</v>
      </c>
      <c r="D54" s="147"/>
      <c r="E54" s="148"/>
      <c r="F54" s="141"/>
      <c r="G54" s="141"/>
      <c r="H54" s="149"/>
      <c r="I54" s="149"/>
      <c r="J54" s="150"/>
    </row>
    <row r="55" spans="1:10" x14ac:dyDescent="0.25">
      <c r="A55" s="97"/>
      <c r="B55" s="98"/>
      <c r="C55" s="105"/>
      <c r="D55" s="98"/>
      <c r="E55" s="141"/>
      <c r="F55" s="141"/>
      <c r="G55" s="141"/>
      <c r="H55" s="141"/>
      <c r="I55" s="98"/>
      <c r="J55" s="100"/>
    </row>
    <row r="56" spans="1:10" ht="14.45" customHeight="1" x14ac:dyDescent="0.25">
      <c r="A56" s="134" t="s">
        <v>334</v>
      </c>
      <c r="B56" s="135"/>
      <c r="C56" s="136" t="s">
        <v>384</v>
      </c>
      <c r="D56" s="137"/>
      <c r="E56" s="137"/>
      <c r="F56" s="137"/>
      <c r="G56" s="137"/>
      <c r="H56" s="137"/>
      <c r="I56" s="137"/>
      <c r="J56" s="138"/>
    </row>
    <row r="57" spans="1:10" x14ac:dyDescent="0.25">
      <c r="A57" s="97"/>
      <c r="B57" s="98"/>
      <c r="C57" s="98"/>
      <c r="D57" s="98"/>
      <c r="E57" s="141"/>
      <c r="F57" s="141"/>
      <c r="G57" s="141"/>
      <c r="H57" s="141"/>
      <c r="I57" s="98"/>
      <c r="J57" s="100"/>
    </row>
    <row r="58" spans="1:10" x14ac:dyDescent="0.25">
      <c r="A58" s="134" t="s">
        <v>366</v>
      </c>
      <c r="B58" s="135"/>
      <c r="C58" s="136"/>
      <c r="D58" s="137"/>
      <c r="E58" s="137"/>
      <c r="F58" s="137"/>
      <c r="G58" s="137"/>
      <c r="H58" s="137"/>
      <c r="I58" s="137"/>
      <c r="J58" s="138"/>
    </row>
    <row r="59" spans="1:10" ht="14.45" customHeight="1" x14ac:dyDescent="0.25">
      <c r="A59" s="97"/>
      <c r="B59" s="98"/>
      <c r="C59" s="139" t="s">
        <v>367</v>
      </c>
      <c r="D59" s="139"/>
      <c r="E59" s="139"/>
      <c r="F59" s="139"/>
      <c r="G59" s="98"/>
      <c r="H59" s="98"/>
      <c r="I59" s="98"/>
      <c r="J59" s="100"/>
    </row>
    <row r="60" spans="1:10" x14ac:dyDescent="0.25">
      <c r="A60" s="134" t="s">
        <v>368</v>
      </c>
      <c r="B60" s="135"/>
      <c r="C60" s="136"/>
      <c r="D60" s="137"/>
      <c r="E60" s="137"/>
      <c r="F60" s="137"/>
      <c r="G60" s="137"/>
      <c r="H60" s="137"/>
      <c r="I60" s="137"/>
      <c r="J60" s="138"/>
    </row>
    <row r="61" spans="1:10" ht="14.45" customHeight="1" x14ac:dyDescent="0.25">
      <c r="A61" s="118"/>
      <c r="B61" s="119"/>
      <c r="C61" s="140" t="s">
        <v>369</v>
      </c>
      <c r="D61" s="140"/>
      <c r="E61" s="140"/>
      <c r="F61" s="140"/>
      <c r="G61" s="140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K125"/>
  <sheetViews>
    <sheetView tabSelected="1" topLeftCell="A54" zoomScaleSheetLayoutView="85" workbookViewId="0">
      <selection activeCell="C71" sqref="C71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7" t="s">
        <v>68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391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11" t="s">
        <v>0</v>
      </c>
      <c r="B4" s="212"/>
      <c r="C4" s="211" t="s">
        <v>77</v>
      </c>
      <c r="D4" s="196" t="s">
        <v>284</v>
      </c>
      <c r="E4" s="197"/>
      <c r="F4" s="197"/>
      <c r="G4" s="196" t="s">
        <v>293</v>
      </c>
      <c r="H4" s="197"/>
      <c r="I4" s="197"/>
    </row>
    <row r="5" spans="1:9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2" t="s">
        <v>1</v>
      </c>
      <c r="B7" s="203"/>
      <c r="C7" s="203"/>
      <c r="D7" s="203"/>
      <c r="E7" s="203"/>
      <c r="F7" s="203"/>
      <c r="G7" s="203"/>
      <c r="H7" s="203"/>
      <c r="I7" s="203"/>
    </row>
    <row r="8" spans="1:9" ht="12.75" customHeight="1" x14ac:dyDescent="0.2">
      <c r="A8" s="201" t="s">
        <v>136</v>
      </c>
      <c r="B8" s="199"/>
      <c r="C8" s="26">
        <v>1</v>
      </c>
      <c r="D8" s="40">
        <f>D9+D10</f>
        <v>0</v>
      </c>
      <c r="E8" s="40">
        <f>E9+E10</f>
        <v>35390538</v>
      </c>
      <c r="F8" s="40">
        <f>D8+E8</f>
        <v>35390538</v>
      </c>
      <c r="G8" s="40">
        <f t="shared" ref="G8:H8" si="0">G9+G10</f>
        <v>0</v>
      </c>
      <c r="H8" s="40">
        <f t="shared" si="0"/>
        <v>35291101</v>
      </c>
      <c r="I8" s="40">
        <f>G8+H8</f>
        <v>35291101</v>
      </c>
    </row>
    <row r="9" spans="1:9" ht="12.75" customHeight="1" x14ac:dyDescent="0.2">
      <c r="A9" s="198" t="s">
        <v>111</v>
      </c>
      <c r="B9" s="198"/>
      <c r="C9" s="27">
        <v>2</v>
      </c>
      <c r="D9" s="41">
        <v>0</v>
      </c>
      <c r="E9" s="131">
        <v>35118597</v>
      </c>
      <c r="F9" s="40">
        <f t="shared" ref="F9:F73" si="1">D9+E9</f>
        <v>35118597</v>
      </c>
      <c r="G9" s="41">
        <v>0</v>
      </c>
      <c r="H9" s="41">
        <v>35118597</v>
      </c>
      <c r="I9" s="40">
        <f>G9+H9</f>
        <v>35118597</v>
      </c>
    </row>
    <row r="10" spans="1:9" x14ac:dyDescent="0.2">
      <c r="A10" s="198" t="s">
        <v>112</v>
      </c>
      <c r="B10" s="198"/>
      <c r="C10" s="27">
        <v>3</v>
      </c>
      <c r="D10" s="41">
        <v>0</v>
      </c>
      <c r="E10" s="131">
        <v>271941</v>
      </c>
      <c r="F10" s="40">
        <f t="shared" si="1"/>
        <v>271941</v>
      </c>
      <c r="G10" s="41">
        <v>0</v>
      </c>
      <c r="H10" s="41">
        <v>172504</v>
      </c>
      <c r="I10" s="40">
        <f t="shared" ref="I10:I72" si="2">G10+H10</f>
        <v>172504</v>
      </c>
    </row>
    <row r="11" spans="1:9" x14ac:dyDescent="0.2">
      <c r="A11" s="201" t="s">
        <v>137</v>
      </c>
      <c r="B11" s="199"/>
      <c r="C11" s="26">
        <v>4</v>
      </c>
      <c r="D11" s="40">
        <f>D12+D13+D14</f>
        <v>0</v>
      </c>
      <c r="E11" s="40">
        <f>E12+E13+E14</f>
        <v>371946277</v>
      </c>
      <c r="F11" s="40">
        <f t="shared" si="1"/>
        <v>371946277</v>
      </c>
      <c r="G11" s="40">
        <f t="shared" ref="G11:H11" si="3">G12+G13+G14</f>
        <v>0</v>
      </c>
      <c r="H11" s="40">
        <f t="shared" si="3"/>
        <v>368437046</v>
      </c>
      <c r="I11" s="40">
        <f t="shared" si="2"/>
        <v>368437046</v>
      </c>
    </row>
    <row r="12" spans="1:9" x14ac:dyDescent="0.2">
      <c r="A12" s="198" t="s">
        <v>113</v>
      </c>
      <c r="B12" s="198"/>
      <c r="C12" s="27">
        <v>5</v>
      </c>
      <c r="D12" s="41">
        <v>0</v>
      </c>
      <c r="E12" s="41">
        <v>346615041</v>
      </c>
      <c r="F12" s="40">
        <f t="shared" si="1"/>
        <v>346615041</v>
      </c>
      <c r="G12" s="41">
        <v>0</v>
      </c>
      <c r="H12" s="41">
        <v>343736516</v>
      </c>
      <c r="I12" s="40">
        <f t="shared" si="2"/>
        <v>343736516</v>
      </c>
    </row>
    <row r="13" spans="1:9" x14ac:dyDescent="0.2">
      <c r="A13" s="198" t="s">
        <v>114</v>
      </c>
      <c r="B13" s="198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24700530</v>
      </c>
      <c r="I13" s="40">
        <f t="shared" si="2"/>
        <v>24700530</v>
      </c>
    </row>
    <row r="14" spans="1:9" x14ac:dyDescent="0.2">
      <c r="A14" s="198" t="s">
        <v>115</v>
      </c>
      <c r="B14" s="198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01" t="s">
        <v>138</v>
      </c>
      <c r="B15" s="199"/>
      <c r="C15" s="26">
        <v>8</v>
      </c>
      <c r="D15" s="40">
        <f>D16+D17+D21+D40</f>
        <v>0</v>
      </c>
      <c r="E15" s="40">
        <f>E16+E17+E21+E40</f>
        <v>1602762321</v>
      </c>
      <c r="F15" s="40">
        <f t="shared" si="1"/>
        <v>1602762321</v>
      </c>
      <c r="G15" s="40">
        <f t="shared" ref="G15:H15" si="4">G16+G17+G21+G40</f>
        <v>0</v>
      </c>
      <c r="H15" s="40">
        <f t="shared" si="4"/>
        <v>1698459694</v>
      </c>
      <c r="I15" s="40">
        <f t="shared" si="2"/>
        <v>1698459694</v>
      </c>
    </row>
    <row r="16" spans="1:9" ht="22.5" customHeight="1" x14ac:dyDescent="0.2">
      <c r="A16" s="204" t="s">
        <v>139</v>
      </c>
      <c r="B16" s="198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478347862</v>
      </c>
      <c r="I16" s="40">
        <f t="shared" si="2"/>
        <v>478347862</v>
      </c>
    </row>
    <row r="17" spans="1:9" ht="29.25" customHeight="1" x14ac:dyDescent="0.2">
      <c r="A17" s="201" t="s">
        <v>140</v>
      </c>
      <c r="B17" s="199"/>
      <c r="C17" s="26">
        <v>10</v>
      </c>
      <c r="D17" s="40">
        <f>D18+D19+D20</f>
        <v>0</v>
      </c>
      <c r="E17" s="40">
        <f>E18+E19+E20</f>
        <v>44882733</v>
      </c>
      <c r="F17" s="40">
        <f t="shared" si="1"/>
        <v>44882733</v>
      </c>
      <c r="G17" s="40">
        <f>G18+G19+G20</f>
        <v>0</v>
      </c>
      <c r="H17" s="40">
        <f t="shared" ref="H17" si="5">H18+H19+H20</f>
        <v>44882733</v>
      </c>
      <c r="I17" s="40">
        <f t="shared" si="2"/>
        <v>44882733</v>
      </c>
    </row>
    <row r="18" spans="1:9" x14ac:dyDescent="0.2">
      <c r="A18" s="198" t="s">
        <v>116</v>
      </c>
      <c r="B18" s="19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8" t="s">
        <v>117</v>
      </c>
      <c r="B19" s="198"/>
      <c r="C19" s="27">
        <v>12</v>
      </c>
      <c r="D19" s="41">
        <v>0</v>
      </c>
      <c r="E19" s="41">
        <v>44882733</v>
      </c>
      <c r="F19" s="40">
        <f t="shared" si="1"/>
        <v>44882733</v>
      </c>
      <c r="G19" s="41">
        <v>0</v>
      </c>
      <c r="H19" s="41">
        <v>44882733</v>
      </c>
      <c r="I19" s="40">
        <f t="shared" si="2"/>
        <v>44882733</v>
      </c>
    </row>
    <row r="20" spans="1:9" x14ac:dyDescent="0.2">
      <c r="A20" s="198" t="s">
        <v>141</v>
      </c>
      <c r="B20" s="198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01" t="s">
        <v>142</v>
      </c>
      <c r="B21" s="199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1175229099</v>
      </c>
      <c r="I21" s="40">
        <f t="shared" si="2"/>
        <v>1175229099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8" t="s">
        <v>144</v>
      </c>
      <c r="B23" s="198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8" t="s">
        <v>145</v>
      </c>
      <c r="B24" s="19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583856962</v>
      </c>
      <c r="I25" s="40">
        <f t="shared" si="2"/>
        <v>583856962</v>
      </c>
    </row>
    <row r="26" spans="1:9" x14ac:dyDescent="0.2">
      <c r="A26" s="198" t="s">
        <v>147</v>
      </c>
      <c r="B26" s="198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408191896</v>
      </c>
      <c r="I26" s="40">
        <f t="shared" si="2"/>
        <v>408191896</v>
      </c>
    </row>
    <row r="27" spans="1:9" x14ac:dyDescent="0.2">
      <c r="A27" s="198" t="s">
        <v>148</v>
      </c>
      <c r="B27" s="198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117908711</v>
      </c>
      <c r="I27" s="40">
        <f t="shared" si="2"/>
        <v>117908711</v>
      </c>
    </row>
    <row r="28" spans="1:9" x14ac:dyDescent="0.2">
      <c r="A28" s="198" t="s">
        <v>118</v>
      </c>
      <c r="B28" s="198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7972738</v>
      </c>
      <c r="I28" s="40">
        <f t="shared" si="2"/>
        <v>7972738</v>
      </c>
    </row>
    <row r="29" spans="1:9" x14ac:dyDescent="0.2">
      <c r="A29" s="198" t="s">
        <v>149</v>
      </c>
      <c r="B29" s="198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8" t="s">
        <v>151</v>
      </c>
      <c r="B31" s="198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8" t="s">
        <v>152</v>
      </c>
      <c r="B32" s="19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8" t="s">
        <v>153</v>
      </c>
      <c r="B33" s="198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8" t="s">
        <v>119</v>
      </c>
      <c r="B34" s="198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8" t="s">
        <v>154</v>
      </c>
      <c r="B35" s="19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591372137</v>
      </c>
      <c r="I36" s="40">
        <f t="shared" si="2"/>
        <v>591372137</v>
      </c>
    </row>
    <row r="37" spans="1:9" x14ac:dyDescent="0.2">
      <c r="A37" s="200" t="s">
        <v>156</v>
      </c>
      <c r="B37" s="200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103620510</v>
      </c>
      <c r="I37" s="40">
        <f t="shared" si="2"/>
        <v>103620510</v>
      </c>
    </row>
    <row r="38" spans="1:9" x14ac:dyDescent="0.2">
      <c r="A38" s="198" t="s">
        <v>120</v>
      </c>
      <c r="B38" s="198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487751627</v>
      </c>
      <c r="I38" s="40">
        <f t="shared" si="2"/>
        <v>487751627</v>
      </c>
    </row>
    <row r="39" spans="1:9" x14ac:dyDescent="0.2">
      <c r="A39" s="198" t="s">
        <v>157</v>
      </c>
      <c r="B39" s="198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4" t="s">
        <v>158</v>
      </c>
      <c r="B40" s="19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4" t="s">
        <v>159</v>
      </c>
      <c r="B41" s="198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01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23349944</v>
      </c>
      <c r="I42" s="40">
        <f t="shared" si="2"/>
        <v>23349944</v>
      </c>
    </row>
    <row r="43" spans="1:9" x14ac:dyDescent="0.2">
      <c r="A43" s="198" t="s">
        <v>161</v>
      </c>
      <c r="B43" s="198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12772335</v>
      </c>
      <c r="I43" s="40">
        <f t="shared" si="2"/>
        <v>12772335</v>
      </c>
    </row>
    <row r="44" spans="1:9" x14ac:dyDescent="0.2">
      <c r="A44" s="198" t="s">
        <v>162</v>
      </c>
      <c r="B44" s="198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8" t="s">
        <v>121</v>
      </c>
      <c r="B45" s="198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10577609</v>
      </c>
      <c r="I45" s="40">
        <f t="shared" si="2"/>
        <v>10577609</v>
      </c>
    </row>
    <row r="46" spans="1:9" x14ac:dyDescent="0.2">
      <c r="A46" s="198" t="s">
        <v>163</v>
      </c>
      <c r="B46" s="19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0" t="s">
        <v>106</v>
      </c>
      <c r="B47" s="20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8" t="s">
        <v>164</v>
      </c>
      <c r="B48" s="19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8" t="s">
        <v>165</v>
      </c>
      <c r="B49" s="19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01" t="s">
        <v>166</v>
      </c>
      <c r="B50" s="199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13613247</v>
      </c>
      <c r="I50" s="40">
        <f t="shared" si="2"/>
        <v>13613247</v>
      </c>
    </row>
    <row r="51" spans="1:9" x14ac:dyDescent="0.2">
      <c r="A51" s="198" t="s">
        <v>122</v>
      </c>
      <c r="B51" s="198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13613247</v>
      </c>
      <c r="I51" s="40">
        <f t="shared" si="2"/>
        <v>13613247</v>
      </c>
    </row>
    <row r="52" spans="1:9" x14ac:dyDescent="0.2">
      <c r="A52" s="198" t="s">
        <v>123</v>
      </c>
      <c r="B52" s="198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201" t="s">
        <v>167</v>
      </c>
      <c r="B53" s="199"/>
      <c r="C53" s="26">
        <v>46</v>
      </c>
      <c r="D53" s="40">
        <f>D54+D57+D58</f>
        <v>0</v>
      </c>
      <c r="E53" s="40">
        <f>E54+E57+E58</f>
        <v>161229281</v>
      </c>
      <c r="F53" s="40">
        <f t="shared" si="1"/>
        <v>161229281</v>
      </c>
      <c r="G53" s="40">
        <f>G54+G57+G58</f>
        <v>0</v>
      </c>
      <c r="H53" s="40">
        <f>H54+H57+H58</f>
        <v>240489437</v>
      </c>
      <c r="I53" s="40">
        <f t="shared" si="2"/>
        <v>240489437</v>
      </c>
    </row>
    <row r="54" spans="1:9" x14ac:dyDescent="0.2">
      <c r="A54" s="201" t="s">
        <v>168</v>
      </c>
      <c r="B54" s="199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143359547</v>
      </c>
      <c r="I54" s="40">
        <f t="shared" si="2"/>
        <v>143359547</v>
      </c>
    </row>
    <row r="55" spans="1:9" x14ac:dyDescent="0.2">
      <c r="A55" s="198" t="s">
        <v>107</v>
      </c>
      <c r="B55" s="198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140589490</v>
      </c>
      <c r="I55" s="40">
        <f t="shared" si="2"/>
        <v>140589490</v>
      </c>
    </row>
    <row r="56" spans="1:9" x14ac:dyDescent="0.2">
      <c r="A56" s="198" t="s">
        <v>169</v>
      </c>
      <c r="B56" s="198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2770057</v>
      </c>
      <c r="I56" s="40">
        <f t="shared" si="2"/>
        <v>2770057</v>
      </c>
    </row>
    <row r="57" spans="1:9" x14ac:dyDescent="0.2">
      <c r="A57" s="204" t="s">
        <v>170</v>
      </c>
      <c r="B57" s="198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1" t="s">
        <v>171</v>
      </c>
      <c r="B58" s="199"/>
      <c r="C58" s="26">
        <v>51</v>
      </c>
      <c r="D58" s="40">
        <f>D59+D60+D61</f>
        <v>0</v>
      </c>
      <c r="E58" s="40">
        <f>E59+E60+E61</f>
        <v>78499394</v>
      </c>
      <c r="F58" s="40">
        <f t="shared" si="1"/>
        <v>78499394</v>
      </c>
      <c r="G58" s="40">
        <f>G59+G60+G61</f>
        <v>0</v>
      </c>
      <c r="H58" s="40">
        <f>H59+H60+H61</f>
        <v>97129890</v>
      </c>
      <c r="I58" s="40">
        <f t="shared" si="2"/>
        <v>97129890</v>
      </c>
    </row>
    <row r="59" spans="1:9" x14ac:dyDescent="0.2">
      <c r="A59" s="198" t="s">
        <v>105</v>
      </c>
      <c r="B59" s="198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41727106</v>
      </c>
      <c r="I59" s="40">
        <f t="shared" si="2"/>
        <v>41727106</v>
      </c>
    </row>
    <row r="60" spans="1:9" x14ac:dyDescent="0.2">
      <c r="A60" s="198" t="s">
        <v>172</v>
      </c>
      <c r="B60" s="198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16352490</v>
      </c>
      <c r="I60" s="40">
        <f t="shared" si="2"/>
        <v>16352490</v>
      </c>
    </row>
    <row r="61" spans="1:9" x14ac:dyDescent="0.2">
      <c r="A61" s="198" t="s">
        <v>124</v>
      </c>
      <c r="B61" s="198"/>
      <c r="C61" s="27">
        <v>54</v>
      </c>
      <c r="D61" s="41">
        <v>0</v>
      </c>
      <c r="E61" s="41">
        <v>31743640</v>
      </c>
      <c r="F61" s="40">
        <f t="shared" si="1"/>
        <v>31743640</v>
      </c>
      <c r="G61" s="41">
        <v>0</v>
      </c>
      <c r="H61" s="41">
        <v>39050294</v>
      </c>
      <c r="I61" s="40">
        <f t="shared" si="2"/>
        <v>39050294</v>
      </c>
    </row>
    <row r="62" spans="1:9" x14ac:dyDescent="0.2">
      <c r="A62" s="201" t="s">
        <v>173</v>
      </c>
      <c r="B62" s="199"/>
      <c r="C62" s="26">
        <v>55</v>
      </c>
      <c r="D62" s="40">
        <f>D63+D67+D68</f>
        <v>0</v>
      </c>
      <c r="E62" s="40">
        <f>E63+E67+E68</f>
        <v>29604920</v>
      </c>
      <c r="F62" s="40">
        <f t="shared" si="1"/>
        <v>29604920</v>
      </c>
      <c r="G62" s="40">
        <f>G63+G67+G68</f>
        <v>0</v>
      </c>
      <c r="H62" s="40">
        <f>H63+H67+H68</f>
        <v>34931046</v>
      </c>
      <c r="I62" s="40">
        <f t="shared" si="2"/>
        <v>34931046</v>
      </c>
    </row>
    <row r="63" spans="1:9" x14ac:dyDescent="0.2">
      <c r="A63" s="201" t="s">
        <v>174</v>
      </c>
      <c r="B63" s="199"/>
      <c r="C63" s="26">
        <v>56</v>
      </c>
      <c r="D63" s="40">
        <f>D64+D65+D66</f>
        <v>0</v>
      </c>
      <c r="E63" s="40">
        <f>E64+E65+E66</f>
        <v>29604920</v>
      </c>
      <c r="F63" s="40">
        <f t="shared" si="1"/>
        <v>29604920</v>
      </c>
      <c r="G63" s="40">
        <f>G64+G65+G66</f>
        <v>0</v>
      </c>
      <c r="H63" s="40">
        <f>H64+H65+H66</f>
        <v>34931046</v>
      </c>
      <c r="I63" s="40">
        <f t="shared" si="2"/>
        <v>34931046</v>
      </c>
    </row>
    <row r="64" spans="1:9" x14ac:dyDescent="0.2">
      <c r="A64" s="198" t="s">
        <v>125</v>
      </c>
      <c r="B64" s="198"/>
      <c r="C64" s="27">
        <v>57</v>
      </c>
      <c r="D64" s="41">
        <v>0</v>
      </c>
      <c r="E64" s="41">
        <v>29506583</v>
      </c>
      <c r="F64" s="40">
        <f t="shared" si="1"/>
        <v>29506583</v>
      </c>
      <c r="G64" s="41">
        <v>0</v>
      </c>
      <c r="H64" s="41">
        <v>34802790</v>
      </c>
      <c r="I64" s="40">
        <f t="shared" si="2"/>
        <v>34802790</v>
      </c>
    </row>
    <row r="65" spans="1:9" x14ac:dyDescent="0.2">
      <c r="A65" s="198" t="s">
        <v>126</v>
      </c>
      <c r="B65" s="198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8" t="s">
        <v>127</v>
      </c>
      <c r="B66" s="198"/>
      <c r="C66" s="27">
        <v>59</v>
      </c>
      <c r="D66" s="41">
        <v>0</v>
      </c>
      <c r="E66" s="41">
        <v>98337</v>
      </c>
      <c r="F66" s="40">
        <f t="shared" si="1"/>
        <v>98337</v>
      </c>
      <c r="G66" s="41">
        <v>0</v>
      </c>
      <c r="H66" s="41">
        <v>128256</v>
      </c>
      <c r="I66" s="40">
        <f t="shared" si="2"/>
        <v>128256</v>
      </c>
    </row>
    <row r="67" spans="1:9" x14ac:dyDescent="0.2">
      <c r="A67" s="204" t="s">
        <v>128</v>
      </c>
      <c r="B67" s="198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4" t="s">
        <v>129</v>
      </c>
      <c r="B68" s="198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01" t="s">
        <v>175</v>
      </c>
      <c r="B69" s="199"/>
      <c r="C69" s="26">
        <v>62</v>
      </c>
      <c r="D69" s="40">
        <f>D70+D71+D72</f>
        <v>0</v>
      </c>
      <c r="E69" s="40">
        <f>E70+E71+E72</f>
        <v>16128496</v>
      </c>
      <c r="F69" s="40">
        <f t="shared" si="1"/>
        <v>16128496</v>
      </c>
      <c r="G69" s="40">
        <f>G70+G71+G72</f>
        <v>0</v>
      </c>
      <c r="H69" s="40">
        <f>H70+H71+H72</f>
        <v>21653717</v>
      </c>
      <c r="I69" s="40">
        <f t="shared" si="2"/>
        <v>21653717</v>
      </c>
    </row>
    <row r="70" spans="1:9" x14ac:dyDescent="0.2">
      <c r="A70" s="198" t="s">
        <v>130</v>
      </c>
      <c r="B70" s="198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136182</v>
      </c>
      <c r="I70" s="40">
        <f t="shared" si="2"/>
        <v>136182</v>
      </c>
    </row>
    <row r="71" spans="1:9" x14ac:dyDescent="0.2">
      <c r="A71" s="198" t="s">
        <v>131</v>
      </c>
      <c r="B71" s="198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8" t="s">
        <v>135</v>
      </c>
      <c r="B72" s="198"/>
      <c r="C72" s="27">
        <v>65</v>
      </c>
      <c r="D72" s="41">
        <v>0</v>
      </c>
      <c r="E72" s="41">
        <v>15950545</v>
      </c>
      <c r="F72" s="40">
        <f t="shared" si="1"/>
        <v>15950545</v>
      </c>
      <c r="G72" s="41">
        <v>0</v>
      </c>
      <c r="H72" s="41">
        <v>21517535</v>
      </c>
      <c r="I72" s="40">
        <f t="shared" si="2"/>
        <v>21517535</v>
      </c>
    </row>
    <row r="73" spans="1:9" x14ac:dyDescent="0.2">
      <c r="A73" s="201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2247408905</v>
      </c>
      <c r="F73" s="40">
        <f t="shared" si="1"/>
        <v>2247408905</v>
      </c>
      <c r="G73" s="40">
        <f>G8+G11+G15+G41+G42+G50+G53+G62+G69</f>
        <v>0</v>
      </c>
      <c r="H73" s="40">
        <f>H8+H11+H15+H41+H42+H50+H53+H62+H69</f>
        <v>2436225232</v>
      </c>
      <c r="I73" s="40">
        <f>G73+H73</f>
        <v>2436225232</v>
      </c>
    </row>
    <row r="74" spans="1:9" x14ac:dyDescent="0.2">
      <c r="A74" s="204" t="s">
        <v>177</v>
      </c>
      <c r="B74" s="198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89931527</v>
      </c>
      <c r="I74" s="40">
        <f t="shared" ref="I74" si="12">G74+H74</f>
        <v>89931527</v>
      </c>
    </row>
    <row r="75" spans="1:9" x14ac:dyDescent="0.2">
      <c r="A75" s="205" t="s">
        <v>78</v>
      </c>
      <c r="B75" s="206"/>
      <c r="C75" s="206"/>
      <c r="D75" s="206"/>
      <c r="E75" s="206"/>
      <c r="F75" s="206"/>
      <c r="G75" s="206"/>
      <c r="H75" s="206"/>
      <c r="I75" s="206"/>
    </row>
    <row r="76" spans="1:9" x14ac:dyDescent="0.2">
      <c r="A76" s="201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1085140980</v>
      </c>
      <c r="F76" s="40">
        <f>D76+E76</f>
        <v>1085140980</v>
      </c>
      <c r="G76" s="40">
        <f t="shared" ref="G76:H76" si="13">G77+G80+G81+G85+G89+G92</f>
        <v>0</v>
      </c>
      <c r="H76" s="40">
        <f t="shared" si="13"/>
        <v>1138875818</v>
      </c>
      <c r="I76" s="40">
        <f>G76+H76</f>
        <v>1138875818</v>
      </c>
    </row>
    <row r="77" spans="1:9" x14ac:dyDescent="0.2">
      <c r="A77" s="201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8" t="s">
        <v>18</v>
      </c>
      <c r="B78" s="198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8" t="s">
        <v>180</v>
      </c>
      <c r="B79" s="19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4" t="s">
        <v>19</v>
      </c>
      <c r="B80" s="198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201" t="s">
        <v>181</v>
      </c>
      <c r="B81" s="199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 t="shared" si="17"/>
        <v>408195064</v>
      </c>
      <c r="I81" s="40">
        <f t="shared" si="16"/>
        <v>408195064</v>
      </c>
    </row>
    <row r="82" spans="1:11" x14ac:dyDescent="0.2">
      <c r="A82" s="198" t="s">
        <v>20</v>
      </c>
      <c r="B82" s="198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8" t="s">
        <v>182</v>
      </c>
      <c r="B83" s="198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127516725</v>
      </c>
      <c r="I83" s="40">
        <f t="shared" si="16"/>
        <v>127516725</v>
      </c>
    </row>
    <row r="84" spans="1:11" x14ac:dyDescent="0.2">
      <c r="A84" s="198" t="s">
        <v>21</v>
      </c>
      <c r="B84" s="198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201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8" t="s">
        <v>22</v>
      </c>
      <c r="B86" s="198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8" t="s">
        <v>23</v>
      </c>
      <c r="B87" s="198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8" t="s">
        <v>24</v>
      </c>
      <c r="B88" s="198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201" t="s">
        <v>184</v>
      </c>
      <c r="B89" s="199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/>
    </row>
    <row r="90" spans="1:11" x14ac:dyDescent="0.2">
      <c r="A90" s="198" t="s">
        <v>2</v>
      </c>
      <c r="B90" s="198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8" t="s">
        <v>86</v>
      </c>
      <c r="B91" s="19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201" t="s">
        <v>185</v>
      </c>
      <c r="B92" s="199"/>
      <c r="C92" s="26">
        <v>84</v>
      </c>
      <c r="D92" s="40">
        <f>D93+D94</f>
        <v>0</v>
      </c>
      <c r="E92" s="40">
        <f>E93+E94</f>
        <v>60691620</v>
      </c>
      <c r="F92" s="40">
        <f t="shared" si="14"/>
        <v>60691620</v>
      </c>
      <c r="G92" s="40">
        <f t="shared" ref="G92:H92" si="20">G93+G94</f>
        <v>0</v>
      </c>
      <c r="H92" s="40">
        <f t="shared" si="20"/>
        <v>56462671</v>
      </c>
      <c r="I92" s="40">
        <f t="shared" si="16"/>
        <v>56462671</v>
      </c>
    </row>
    <row r="93" spans="1:11" x14ac:dyDescent="0.2">
      <c r="A93" s="198" t="s">
        <v>87</v>
      </c>
      <c r="B93" s="198"/>
      <c r="C93" s="27">
        <v>85</v>
      </c>
      <c r="D93" s="41">
        <v>0</v>
      </c>
      <c r="E93" s="41">
        <v>60691620</v>
      </c>
      <c r="F93" s="40">
        <f t="shared" si="14"/>
        <v>60691620</v>
      </c>
      <c r="G93" s="41">
        <v>0</v>
      </c>
      <c r="H93" s="41">
        <v>56462671</v>
      </c>
      <c r="I93" s="40">
        <f t="shared" si="16"/>
        <v>56462671</v>
      </c>
    </row>
    <row r="94" spans="1:11" x14ac:dyDescent="0.2">
      <c r="A94" s="198" t="s">
        <v>108</v>
      </c>
      <c r="B94" s="19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204" t="s">
        <v>186</v>
      </c>
      <c r="B95" s="19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204" t="s">
        <v>187</v>
      </c>
      <c r="B96" s="198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01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976661020</v>
      </c>
      <c r="I97" s="40">
        <f t="shared" si="16"/>
        <v>976661020</v>
      </c>
    </row>
    <row r="98" spans="1:9" x14ac:dyDescent="0.2">
      <c r="A98" s="198" t="s">
        <v>189</v>
      </c>
      <c r="B98" s="198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463107766</v>
      </c>
      <c r="I98" s="40">
        <f t="shared" si="16"/>
        <v>463107766</v>
      </c>
    </row>
    <row r="99" spans="1:9" x14ac:dyDescent="0.2">
      <c r="A99" s="198" t="s">
        <v>190</v>
      </c>
      <c r="B99" s="198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8" t="s">
        <v>191</v>
      </c>
      <c r="B100" s="198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513330194</v>
      </c>
      <c r="I100" s="40">
        <f t="shared" si="16"/>
        <v>513330194</v>
      </c>
    </row>
    <row r="101" spans="1:9" x14ac:dyDescent="0.2">
      <c r="A101" s="198" t="s">
        <v>192</v>
      </c>
      <c r="B101" s="198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223060</v>
      </c>
      <c r="I101" s="40">
        <f t="shared" si="16"/>
        <v>223060</v>
      </c>
    </row>
    <row r="102" spans="1:9" x14ac:dyDescent="0.2">
      <c r="A102" s="198" t="s">
        <v>109</v>
      </c>
      <c r="B102" s="198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8" t="s">
        <v>193</v>
      </c>
      <c r="B103" s="198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4" t="s">
        <v>194</v>
      </c>
      <c r="B104" s="198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01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0" t="s">
        <v>88</v>
      </c>
      <c r="B106" s="200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8" t="s">
        <v>89</v>
      </c>
      <c r="B107" s="198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01" t="s">
        <v>196</v>
      </c>
      <c r="B108" s="199"/>
      <c r="C108" s="26">
        <v>100</v>
      </c>
      <c r="D108" s="40">
        <f>D109+D110</f>
        <v>0</v>
      </c>
      <c r="E108" s="40">
        <f>E109+E110</f>
        <v>94581098</v>
      </c>
      <c r="F108" s="40">
        <f t="shared" si="14"/>
        <v>94581098</v>
      </c>
      <c r="G108" s="40">
        <f t="shared" ref="G108:H108" si="23">G109+G110</f>
        <v>0</v>
      </c>
      <c r="H108" s="40">
        <f t="shared" si="23"/>
        <v>100326189</v>
      </c>
      <c r="I108" s="40">
        <f t="shared" si="16"/>
        <v>100326189</v>
      </c>
    </row>
    <row r="109" spans="1:9" x14ac:dyDescent="0.2">
      <c r="A109" s="198" t="s">
        <v>90</v>
      </c>
      <c r="B109" s="198"/>
      <c r="C109" s="27">
        <v>101</v>
      </c>
      <c r="D109" s="41">
        <v>0</v>
      </c>
      <c r="E109" s="41">
        <v>94581098</v>
      </c>
      <c r="F109" s="40">
        <f t="shared" si="14"/>
        <v>94581098</v>
      </c>
      <c r="G109" s="41">
        <v>0</v>
      </c>
      <c r="H109" s="41">
        <v>94198825</v>
      </c>
      <c r="I109" s="40">
        <f t="shared" si="16"/>
        <v>94198825</v>
      </c>
    </row>
    <row r="110" spans="1:9" x14ac:dyDescent="0.2">
      <c r="A110" s="198" t="s">
        <v>91</v>
      </c>
      <c r="B110" s="198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6127364</v>
      </c>
      <c r="I110" s="40">
        <f t="shared" si="16"/>
        <v>6127364</v>
      </c>
    </row>
    <row r="111" spans="1:9" x14ac:dyDescent="0.2">
      <c r="A111" s="204" t="s">
        <v>197</v>
      </c>
      <c r="B111" s="19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01" t="s">
        <v>198</v>
      </c>
      <c r="B112" s="199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139254192</v>
      </c>
      <c r="I112" s="40">
        <f t="shared" si="16"/>
        <v>139254192</v>
      </c>
    </row>
    <row r="113" spans="1:9" x14ac:dyDescent="0.2">
      <c r="A113" s="198" t="s">
        <v>79</v>
      </c>
      <c r="B113" s="198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120975876</v>
      </c>
      <c r="I113" s="40">
        <f t="shared" si="16"/>
        <v>120975876</v>
      </c>
    </row>
    <row r="114" spans="1:9" x14ac:dyDescent="0.2">
      <c r="A114" s="198" t="s">
        <v>199</v>
      </c>
      <c r="B114" s="19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8" t="s">
        <v>80</v>
      </c>
      <c r="B115" s="198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18278316</v>
      </c>
      <c r="I115" s="40">
        <f t="shared" si="16"/>
        <v>18278316</v>
      </c>
    </row>
    <row r="116" spans="1:9" x14ac:dyDescent="0.2">
      <c r="A116" s="201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64332964</v>
      </c>
      <c r="F116" s="40">
        <f t="shared" si="14"/>
        <v>64332964</v>
      </c>
      <c r="G116" s="40">
        <f t="shared" ref="G116:H116" si="25">G117+G118+G119+G120</f>
        <v>0</v>
      </c>
      <c r="H116" s="40">
        <f t="shared" si="25"/>
        <v>70519462</v>
      </c>
      <c r="I116" s="40">
        <f t="shared" si="16"/>
        <v>70519462</v>
      </c>
    </row>
    <row r="117" spans="1:9" x14ac:dyDescent="0.2">
      <c r="A117" s="198" t="s">
        <v>201</v>
      </c>
      <c r="B117" s="198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27157345</v>
      </c>
      <c r="I117" s="40">
        <f t="shared" si="16"/>
        <v>27157345</v>
      </c>
    </row>
    <row r="118" spans="1:9" x14ac:dyDescent="0.2">
      <c r="A118" s="198" t="s">
        <v>81</v>
      </c>
      <c r="B118" s="198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7468251</v>
      </c>
      <c r="I118" s="40">
        <f t="shared" si="16"/>
        <v>7468251</v>
      </c>
    </row>
    <row r="119" spans="1:9" x14ac:dyDescent="0.2">
      <c r="A119" s="198" t="s">
        <v>82</v>
      </c>
      <c r="B119" s="198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8" t="s">
        <v>83</v>
      </c>
      <c r="B120" s="198"/>
      <c r="C120" s="27">
        <v>112</v>
      </c>
      <c r="D120" s="41">
        <v>0</v>
      </c>
      <c r="E120" s="41">
        <v>32328180</v>
      </c>
      <c r="F120" s="40">
        <f t="shared" si="14"/>
        <v>32328180</v>
      </c>
      <c r="G120" s="41">
        <v>0</v>
      </c>
      <c r="H120" s="41">
        <v>35893866</v>
      </c>
      <c r="I120" s="40">
        <f t="shared" si="16"/>
        <v>35893866</v>
      </c>
    </row>
    <row r="121" spans="1:9" ht="22.5" customHeight="1" x14ac:dyDescent="0.2">
      <c r="A121" s="201" t="s">
        <v>202</v>
      </c>
      <c r="B121" s="199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10588551</v>
      </c>
      <c r="I121" s="40">
        <f t="shared" si="16"/>
        <v>10588551</v>
      </c>
    </row>
    <row r="122" spans="1:9" x14ac:dyDescent="0.2">
      <c r="A122" s="198" t="s">
        <v>84</v>
      </c>
      <c r="B122" s="19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8" t="s">
        <v>85</v>
      </c>
      <c r="B123" s="198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10588551</v>
      </c>
      <c r="I123" s="40">
        <f t="shared" si="16"/>
        <v>10588551</v>
      </c>
    </row>
    <row r="124" spans="1:9" x14ac:dyDescent="0.2">
      <c r="A124" s="201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2247408905</v>
      </c>
      <c r="F124" s="40">
        <f t="shared" si="14"/>
        <v>2247408905</v>
      </c>
      <c r="G124" s="40">
        <f t="shared" ref="G124:H124" si="27">G95++G96+G97+G104+G105+G108+G111+G112+G116+G121+G76</f>
        <v>0</v>
      </c>
      <c r="H124" s="40">
        <f t="shared" si="27"/>
        <v>2436225232</v>
      </c>
      <c r="I124" s="40">
        <f t="shared" si="16"/>
        <v>2436225232</v>
      </c>
    </row>
    <row r="125" spans="1:9" x14ac:dyDescent="0.2">
      <c r="A125" s="204" t="s">
        <v>204</v>
      </c>
      <c r="B125" s="198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89931527</v>
      </c>
      <c r="I125" s="40">
        <f t="shared" si="16"/>
        <v>89931527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76:I125 D8:I74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8 H11 H14:H15 H17:H18 H20:H25 H30:H36 H39:H42 H46:H50 H52:H54 H58 H62:H63 H67:H69 H73 H76:H81 H84:H85 H87 H89 H91:H92 H94:H97 H102:H108 H111:H112 H116 H119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59999389629810485"/>
  </sheetPr>
  <dimension ref="A1:O86"/>
  <sheetViews>
    <sheetView zoomScaleNormal="100" zoomScaleSheetLayoutView="100" workbookViewId="0">
      <selection activeCell="E24" sqref="E24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2" width="12.85546875" style="3" bestFit="1" customWidth="1"/>
    <col min="13" max="13" width="12.85546875" style="3" customWidth="1"/>
    <col min="14" max="14" width="12.85546875" style="3" bestFit="1" customWidth="1"/>
    <col min="15" max="15" width="11.7109375" style="3" bestFit="1" customWidth="1"/>
    <col min="16" max="16384" width="9.140625" style="3"/>
  </cols>
  <sheetData>
    <row r="1" spans="1:15" ht="15.75" x14ac:dyDescent="0.2">
      <c r="A1" s="225" t="s">
        <v>348</v>
      </c>
      <c r="B1" s="208"/>
      <c r="C1" s="208"/>
      <c r="D1" s="208"/>
      <c r="E1" s="208"/>
      <c r="F1" s="208"/>
      <c r="G1" s="208"/>
      <c r="H1" s="208"/>
      <c r="I1" s="208"/>
    </row>
    <row r="2" spans="1:15" x14ac:dyDescent="0.2">
      <c r="A2" s="209" t="s">
        <v>392</v>
      </c>
      <c r="B2" s="226"/>
      <c r="C2" s="226"/>
      <c r="D2" s="226"/>
      <c r="E2" s="226"/>
      <c r="F2" s="226"/>
      <c r="G2" s="226"/>
      <c r="H2" s="226"/>
      <c r="I2" s="226"/>
    </row>
    <row r="3" spans="1:15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15" ht="33.75" customHeight="1" x14ac:dyDescent="0.2">
      <c r="A4" s="229" t="s">
        <v>0</v>
      </c>
      <c r="B4" s="230"/>
      <c r="C4" s="233" t="s">
        <v>77</v>
      </c>
      <c r="D4" s="235" t="s">
        <v>4</v>
      </c>
      <c r="E4" s="236"/>
      <c r="F4" s="237"/>
      <c r="G4" s="235" t="s">
        <v>93</v>
      </c>
      <c r="H4" s="236"/>
      <c r="I4" s="237"/>
    </row>
    <row r="5" spans="1:15" ht="24" customHeight="1" thickBot="1" x14ac:dyDescent="0.25">
      <c r="A5" s="231"/>
      <c r="B5" s="232"/>
      <c r="C5" s="23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5" x14ac:dyDescent="0.2">
      <c r="A6" s="221">
        <v>1</v>
      </c>
      <c r="B6" s="22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5" ht="22.5" customHeight="1" x14ac:dyDescent="0.2">
      <c r="A7" s="223" t="s">
        <v>205</v>
      </c>
      <c r="B7" s="224"/>
      <c r="C7" s="31">
        <v>118</v>
      </c>
      <c r="D7" s="49">
        <f>D8+D9+D10+D11+D12</f>
        <v>0</v>
      </c>
      <c r="E7" s="50">
        <f>E8+E9+E10+E11+E12</f>
        <v>328603242</v>
      </c>
      <c r="F7" s="50">
        <f>D7+E7</f>
        <v>328603242</v>
      </c>
      <c r="G7" s="49">
        <f t="shared" ref="G7:H7" si="0">G8+G9+G10+G11+G12</f>
        <v>0</v>
      </c>
      <c r="H7" s="50">
        <f t="shared" si="0"/>
        <v>374427392</v>
      </c>
      <c r="I7" s="51">
        <f>G7+H7</f>
        <v>374427392</v>
      </c>
      <c r="L7" s="12"/>
      <c r="O7" s="12"/>
    </row>
    <row r="8" spans="1:15" x14ac:dyDescent="0.2">
      <c r="A8" s="219" t="s">
        <v>67</v>
      </c>
      <c r="B8" s="219"/>
      <c r="C8" s="29">
        <v>119</v>
      </c>
      <c r="D8" s="52">
        <v>0</v>
      </c>
      <c r="E8" s="53">
        <v>368773036</v>
      </c>
      <c r="F8" s="54">
        <f t="shared" ref="F8:F71" si="1">D8+E8</f>
        <v>368773036</v>
      </c>
      <c r="G8" s="52">
        <v>0</v>
      </c>
      <c r="H8" s="58">
        <v>470137341</v>
      </c>
      <c r="I8" s="54">
        <f t="shared" ref="I8:I71" si="2">G8+H8</f>
        <v>470137341</v>
      </c>
      <c r="L8" s="12"/>
      <c r="O8" s="12"/>
    </row>
    <row r="9" spans="1:15" ht="19.5" customHeight="1" x14ac:dyDescent="0.2">
      <c r="A9" s="219" t="s">
        <v>206</v>
      </c>
      <c r="B9" s="219"/>
      <c r="C9" s="29">
        <v>120</v>
      </c>
      <c r="D9" s="52">
        <v>0</v>
      </c>
      <c r="E9" s="53">
        <v>-1007593</v>
      </c>
      <c r="F9" s="54">
        <f>D9+E9</f>
        <v>-1007593</v>
      </c>
      <c r="G9" s="52">
        <v>0</v>
      </c>
      <c r="H9" s="58">
        <v>-4057888</v>
      </c>
      <c r="I9" s="54">
        <f t="shared" si="2"/>
        <v>-4057888</v>
      </c>
      <c r="L9" s="12"/>
      <c r="O9" s="12"/>
    </row>
    <row r="10" spans="1:15" x14ac:dyDescent="0.2">
      <c r="A10" s="219" t="s">
        <v>207</v>
      </c>
      <c r="B10" s="219"/>
      <c r="C10" s="29">
        <v>121</v>
      </c>
      <c r="D10" s="52">
        <v>0</v>
      </c>
      <c r="E10" s="53">
        <v>-8680387</v>
      </c>
      <c r="F10" s="54">
        <f t="shared" si="1"/>
        <v>-8680387</v>
      </c>
      <c r="G10" s="52">
        <v>0</v>
      </c>
      <c r="H10" s="58">
        <v>-20704527</v>
      </c>
      <c r="I10" s="54">
        <f t="shared" si="2"/>
        <v>-20704527</v>
      </c>
      <c r="L10" s="12"/>
      <c r="O10" s="12"/>
    </row>
    <row r="11" spans="1:15" ht="22.5" customHeight="1" x14ac:dyDescent="0.2">
      <c r="A11" s="219" t="s">
        <v>208</v>
      </c>
      <c r="B11" s="219"/>
      <c r="C11" s="29">
        <v>122</v>
      </c>
      <c r="D11" s="52">
        <v>0</v>
      </c>
      <c r="E11" s="53">
        <v>-30287851</v>
      </c>
      <c r="F11" s="54">
        <f t="shared" si="1"/>
        <v>-30287851</v>
      </c>
      <c r="G11" s="52">
        <v>0</v>
      </c>
      <c r="H11" s="58">
        <v>-76395912</v>
      </c>
      <c r="I11" s="54">
        <f t="shared" si="2"/>
        <v>-76395912</v>
      </c>
      <c r="L11" s="12"/>
      <c r="O11" s="12"/>
    </row>
    <row r="12" spans="1:15" ht="21.75" customHeight="1" x14ac:dyDescent="0.2">
      <c r="A12" s="219" t="s">
        <v>209</v>
      </c>
      <c r="B12" s="219"/>
      <c r="C12" s="29">
        <v>123</v>
      </c>
      <c r="D12" s="52">
        <v>0</v>
      </c>
      <c r="E12" s="53">
        <v>-193963</v>
      </c>
      <c r="F12" s="54">
        <f t="shared" si="1"/>
        <v>-193963</v>
      </c>
      <c r="G12" s="52">
        <v>0</v>
      </c>
      <c r="H12" s="58">
        <v>5448378</v>
      </c>
      <c r="I12" s="54">
        <f t="shared" si="2"/>
        <v>5448378</v>
      </c>
      <c r="L12" s="12"/>
      <c r="O12" s="12"/>
    </row>
    <row r="13" spans="1:15" x14ac:dyDescent="0.2">
      <c r="A13" s="217" t="s">
        <v>210</v>
      </c>
      <c r="B13" s="218"/>
      <c r="C13" s="32">
        <v>124</v>
      </c>
      <c r="D13" s="55">
        <f>D14+D15+D16+D17+D18+D19+D20</f>
        <v>0</v>
      </c>
      <c r="E13" s="56">
        <f>E14+E15+E16+E17+E18+E19+E20</f>
        <v>26700394</v>
      </c>
      <c r="F13" s="54">
        <f t="shared" si="1"/>
        <v>26700394</v>
      </c>
      <c r="G13" s="55">
        <f t="shared" ref="G13" si="3">G14+G15+G16+G17+G18+G19+G20</f>
        <v>0</v>
      </c>
      <c r="H13" s="56">
        <f>H14+H15+H16+H17+H18+H19+H20</f>
        <v>26197166</v>
      </c>
      <c r="I13" s="54">
        <f t="shared" si="2"/>
        <v>26197166</v>
      </c>
      <c r="L13" s="12"/>
      <c r="O13" s="12"/>
    </row>
    <row r="14" spans="1:15" ht="24" customHeight="1" x14ac:dyDescent="0.2">
      <c r="A14" s="219" t="s">
        <v>211</v>
      </c>
      <c r="B14" s="219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L14" s="12"/>
      <c r="O14" s="12"/>
    </row>
    <row r="15" spans="1:15" ht="17.45" customHeight="1" x14ac:dyDescent="0.2">
      <c r="A15" s="219" t="s">
        <v>212</v>
      </c>
      <c r="B15" s="219"/>
      <c r="C15" s="29">
        <v>126</v>
      </c>
      <c r="D15" s="52">
        <v>0</v>
      </c>
      <c r="E15" s="53">
        <v>9160396</v>
      </c>
      <c r="F15" s="54">
        <f t="shared" si="1"/>
        <v>9160396</v>
      </c>
      <c r="G15" s="52">
        <v>0</v>
      </c>
      <c r="H15" s="53">
        <v>9416857</v>
      </c>
      <c r="I15" s="54">
        <f t="shared" si="2"/>
        <v>9416857</v>
      </c>
      <c r="L15" s="12"/>
      <c r="O15" s="12"/>
    </row>
    <row r="16" spans="1:15" x14ac:dyDescent="0.2">
      <c r="A16" s="219" t="s">
        <v>92</v>
      </c>
      <c r="B16" s="219"/>
      <c r="C16" s="29">
        <v>127</v>
      </c>
      <c r="D16" s="52">
        <v>0</v>
      </c>
      <c r="E16" s="53">
        <v>11994374</v>
      </c>
      <c r="F16" s="54">
        <f t="shared" si="1"/>
        <v>11994374</v>
      </c>
      <c r="G16" s="52">
        <v>0</v>
      </c>
      <c r="H16" s="53">
        <v>11754451</v>
      </c>
      <c r="I16" s="54">
        <f t="shared" si="2"/>
        <v>11754451</v>
      </c>
      <c r="L16" s="12"/>
      <c r="O16" s="12"/>
    </row>
    <row r="17" spans="1:15" x14ac:dyDescent="0.2">
      <c r="A17" s="219" t="s">
        <v>213</v>
      </c>
      <c r="B17" s="219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L17" s="12"/>
      <c r="O17" s="12"/>
    </row>
    <row r="18" spans="1:15" x14ac:dyDescent="0.2">
      <c r="A18" s="219" t="s">
        <v>214</v>
      </c>
      <c r="B18" s="219"/>
      <c r="C18" s="29">
        <v>129</v>
      </c>
      <c r="D18" s="52">
        <v>0</v>
      </c>
      <c r="E18" s="53">
        <v>926044</v>
      </c>
      <c r="F18" s="54">
        <f t="shared" si="1"/>
        <v>926044</v>
      </c>
      <c r="G18" s="52">
        <v>0</v>
      </c>
      <c r="H18" s="53">
        <v>18436</v>
      </c>
      <c r="I18" s="54">
        <f t="shared" si="2"/>
        <v>18436</v>
      </c>
      <c r="L18" s="12"/>
      <c r="O18" s="12"/>
    </row>
    <row r="19" spans="1:15" x14ac:dyDescent="0.2">
      <c r="A19" s="219" t="s">
        <v>6</v>
      </c>
      <c r="B19" s="219"/>
      <c r="C19" s="29">
        <v>130</v>
      </c>
      <c r="D19" s="52">
        <v>0</v>
      </c>
      <c r="E19" s="53">
        <v>330198</v>
      </c>
      <c r="F19" s="54">
        <f t="shared" si="1"/>
        <v>330198</v>
      </c>
      <c r="G19" s="52">
        <v>0</v>
      </c>
      <c r="H19" s="53">
        <v>3283400</v>
      </c>
      <c r="I19" s="54">
        <f t="shared" si="2"/>
        <v>3283400</v>
      </c>
      <c r="L19" s="12"/>
      <c r="O19" s="12"/>
    </row>
    <row r="20" spans="1:15" x14ac:dyDescent="0.2">
      <c r="A20" s="219" t="s">
        <v>7</v>
      </c>
      <c r="B20" s="219"/>
      <c r="C20" s="29">
        <v>131</v>
      </c>
      <c r="D20" s="52">
        <v>0</v>
      </c>
      <c r="E20" s="53">
        <v>4289382</v>
      </c>
      <c r="F20" s="54">
        <f t="shared" si="1"/>
        <v>4289382</v>
      </c>
      <c r="G20" s="52">
        <v>0</v>
      </c>
      <c r="H20" s="53">
        <v>1724022</v>
      </c>
      <c r="I20" s="54">
        <f t="shared" si="2"/>
        <v>1724022</v>
      </c>
      <c r="L20" s="12"/>
      <c r="O20" s="12"/>
    </row>
    <row r="21" spans="1:15" x14ac:dyDescent="0.2">
      <c r="A21" s="220" t="s">
        <v>8</v>
      </c>
      <c r="B21" s="219"/>
      <c r="C21" s="29">
        <v>132</v>
      </c>
      <c r="D21" s="52">
        <v>0</v>
      </c>
      <c r="E21" s="53">
        <v>973147</v>
      </c>
      <c r="F21" s="54">
        <f t="shared" si="1"/>
        <v>973147</v>
      </c>
      <c r="G21" s="52">
        <v>0</v>
      </c>
      <c r="H21" s="53">
        <v>1762069</v>
      </c>
      <c r="I21" s="54">
        <f t="shared" si="2"/>
        <v>1762069</v>
      </c>
      <c r="L21" s="12"/>
      <c r="O21" s="12"/>
    </row>
    <row r="22" spans="1:15" ht="24.75" customHeight="1" x14ac:dyDescent="0.2">
      <c r="A22" s="220" t="s">
        <v>9</v>
      </c>
      <c r="B22" s="219"/>
      <c r="C22" s="29">
        <v>133</v>
      </c>
      <c r="D22" s="52">
        <v>0</v>
      </c>
      <c r="E22" s="53">
        <v>4919786</v>
      </c>
      <c r="F22" s="54">
        <f t="shared" si="1"/>
        <v>4919786</v>
      </c>
      <c r="G22" s="52">
        <v>0</v>
      </c>
      <c r="H22" s="53">
        <v>5313799</v>
      </c>
      <c r="I22" s="54">
        <f t="shared" si="2"/>
        <v>5313799</v>
      </c>
      <c r="L22" s="12"/>
      <c r="O22" s="12"/>
    </row>
    <row r="23" spans="1:15" x14ac:dyDescent="0.2">
      <c r="A23" s="220" t="s">
        <v>10</v>
      </c>
      <c r="B23" s="219"/>
      <c r="C23" s="29">
        <v>134</v>
      </c>
      <c r="D23" s="52">
        <v>0</v>
      </c>
      <c r="E23" s="53">
        <v>6509147</v>
      </c>
      <c r="F23" s="54">
        <f t="shared" si="1"/>
        <v>6509147</v>
      </c>
      <c r="G23" s="52">
        <v>0</v>
      </c>
      <c r="H23" s="53">
        <v>6734137</v>
      </c>
      <c r="I23" s="54">
        <f t="shared" si="2"/>
        <v>6734137</v>
      </c>
      <c r="L23" s="12"/>
      <c r="O23" s="12"/>
    </row>
    <row r="24" spans="1:15" ht="21" customHeight="1" x14ac:dyDescent="0.2">
      <c r="A24" s="217" t="s">
        <v>215</v>
      </c>
      <c r="B24" s="218"/>
      <c r="C24" s="32">
        <v>135</v>
      </c>
      <c r="D24" s="55">
        <f>D25+D28</f>
        <v>0</v>
      </c>
      <c r="E24" s="56">
        <f>E25+E28</f>
        <v>-141989469</v>
      </c>
      <c r="F24" s="54">
        <f t="shared" si="1"/>
        <v>-141989469</v>
      </c>
      <c r="G24" s="55">
        <f t="shared" ref="G24:H24" si="4">G25+G28</f>
        <v>0</v>
      </c>
      <c r="H24" s="56">
        <f t="shared" si="4"/>
        <v>-154654476</v>
      </c>
      <c r="I24" s="54">
        <f t="shared" si="2"/>
        <v>-154654476</v>
      </c>
      <c r="L24" s="12"/>
      <c r="O24" s="12"/>
    </row>
    <row r="25" spans="1:15" x14ac:dyDescent="0.2">
      <c r="A25" s="218" t="s">
        <v>216</v>
      </c>
      <c r="B25" s="218"/>
      <c r="C25" s="32">
        <v>136</v>
      </c>
      <c r="D25" s="55">
        <f>D26+D27</f>
        <v>0</v>
      </c>
      <c r="E25" s="56">
        <f>E26+E27</f>
        <v>-158723659</v>
      </c>
      <c r="F25" s="54">
        <f t="shared" si="1"/>
        <v>-158723659</v>
      </c>
      <c r="G25" s="55">
        <f t="shared" ref="G25:H25" si="5">G26+G27</f>
        <v>0</v>
      </c>
      <c r="H25" s="56">
        <f t="shared" si="5"/>
        <v>-140239473</v>
      </c>
      <c r="I25" s="54">
        <f t="shared" si="2"/>
        <v>-140239473</v>
      </c>
      <c r="L25" s="12"/>
      <c r="O25" s="12"/>
    </row>
    <row r="26" spans="1:15" x14ac:dyDescent="0.2">
      <c r="A26" s="219" t="s">
        <v>217</v>
      </c>
      <c r="B26" s="219"/>
      <c r="C26" s="29">
        <v>137</v>
      </c>
      <c r="D26" s="52">
        <v>0</v>
      </c>
      <c r="E26" s="53">
        <v>-160548430</v>
      </c>
      <c r="F26" s="54">
        <f t="shared" si="1"/>
        <v>-160548430</v>
      </c>
      <c r="G26" s="52">
        <v>0</v>
      </c>
      <c r="H26" s="53">
        <v>-146343731</v>
      </c>
      <c r="I26" s="54">
        <f t="shared" si="2"/>
        <v>-146343731</v>
      </c>
      <c r="L26" s="12"/>
      <c r="O26" s="12"/>
    </row>
    <row r="27" spans="1:15" x14ac:dyDescent="0.2">
      <c r="A27" s="219" t="s">
        <v>218</v>
      </c>
      <c r="B27" s="219"/>
      <c r="C27" s="29">
        <v>138</v>
      </c>
      <c r="D27" s="52">
        <v>0</v>
      </c>
      <c r="E27" s="53">
        <v>1824771</v>
      </c>
      <c r="F27" s="54">
        <f t="shared" si="1"/>
        <v>1824771</v>
      </c>
      <c r="G27" s="52">
        <v>0</v>
      </c>
      <c r="H27" s="53">
        <v>6104258</v>
      </c>
      <c r="I27" s="54">
        <f t="shared" si="2"/>
        <v>6104258</v>
      </c>
      <c r="L27" s="12"/>
      <c r="O27" s="12"/>
    </row>
    <row r="28" spans="1:15" x14ac:dyDescent="0.2">
      <c r="A28" s="218" t="s">
        <v>219</v>
      </c>
      <c r="B28" s="218"/>
      <c r="C28" s="32">
        <v>139</v>
      </c>
      <c r="D28" s="55">
        <f>D29+D30</f>
        <v>0</v>
      </c>
      <c r="E28" s="56">
        <f>E29+E30</f>
        <v>16734190</v>
      </c>
      <c r="F28" s="54">
        <f t="shared" si="1"/>
        <v>16734190</v>
      </c>
      <c r="G28" s="55">
        <f t="shared" ref="G28:H28" si="6">G29+G30</f>
        <v>0</v>
      </c>
      <c r="H28" s="56">
        <f t="shared" si="6"/>
        <v>-14415003</v>
      </c>
      <c r="I28" s="54">
        <f t="shared" si="2"/>
        <v>-14415003</v>
      </c>
      <c r="L28" s="12"/>
      <c r="O28" s="12"/>
    </row>
    <row r="29" spans="1:15" x14ac:dyDescent="0.2">
      <c r="A29" s="219" t="s">
        <v>11</v>
      </c>
      <c r="B29" s="219"/>
      <c r="C29" s="29">
        <v>140</v>
      </c>
      <c r="D29" s="52">
        <v>0</v>
      </c>
      <c r="E29" s="53">
        <v>14467338</v>
      </c>
      <c r="F29" s="54">
        <f t="shared" si="1"/>
        <v>14467338</v>
      </c>
      <c r="G29" s="52">
        <v>0</v>
      </c>
      <c r="H29" s="53">
        <v>-15721510</v>
      </c>
      <c r="I29" s="54">
        <f t="shared" si="2"/>
        <v>-15721510</v>
      </c>
      <c r="L29" s="12"/>
      <c r="O29" s="12"/>
    </row>
    <row r="30" spans="1:15" x14ac:dyDescent="0.2">
      <c r="A30" s="219" t="s">
        <v>12</v>
      </c>
      <c r="B30" s="219"/>
      <c r="C30" s="29">
        <v>141</v>
      </c>
      <c r="D30" s="52">
        <v>0</v>
      </c>
      <c r="E30" s="53">
        <v>2266852</v>
      </c>
      <c r="F30" s="54">
        <f t="shared" si="1"/>
        <v>2266852</v>
      </c>
      <c r="G30" s="52">
        <v>0</v>
      </c>
      <c r="H30" s="53">
        <v>1306507</v>
      </c>
      <c r="I30" s="54">
        <f t="shared" si="2"/>
        <v>1306507</v>
      </c>
      <c r="L30" s="12"/>
      <c r="O30" s="12"/>
    </row>
    <row r="31" spans="1:15" ht="31.5" customHeight="1" x14ac:dyDescent="0.2">
      <c r="A31" s="217" t="s">
        <v>248</v>
      </c>
      <c r="B31" s="218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L31" s="12"/>
      <c r="O31" s="12"/>
    </row>
    <row r="32" spans="1:15" x14ac:dyDescent="0.2">
      <c r="A32" s="218" t="s">
        <v>220</v>
      </c>
      <c r="B32" s="218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L32" s="12"/>
      <c r="O32" s="12"/>
    </row>
    <row r="33" spans="1:15" x14ac:dyDescent="0.2">
      <c r="A33" s="219" t="s">
        <v>221</v>
      </c>
      <c r="B33" s="219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L33" s="12"/>
      <c r="O33" s="12"/>
    </row>
    <row r="34" spans="1:15" x14ac:dyDescent="0.2">
      <c r="A34" s="219" t="s">
        <v>222</v>
      </c>
      <c r="B34" s="219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L34" s="12"/>
      <c r="O34" s="12"/>
    </row>
    <row r="35" spans="1:15" ht="31.5" customHeight="1" x14ac:dyDescent="0.2">
      <c r="A35" s="218" t="s">
        <v>223</v>
      </c>
      <c r="B35" s="218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L35" s="12"/>
      <c r="O35" s="12"/>
    </row>
    <row r="36" spans="1:15" x14ac:dyDescent="0.2">
      <c r="A36" s="219" t="s">
        <v>224</v>
      </c>
      <c r="B36" s="219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L36" s="12"/>
      <c r="O36" s="12"/>
    </row>
    <row r="37" spans="1:15" x14ac:dyDescent="0.2">
      <c r="A37" s="219" t="s">
        <v>225</v>
      </c>
      <c r="B37" s="21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L37" s="12"/>
      <c r="O37" s="12"/>
    </row>
    <row r="38" spans="1:15" ht="45.75" customHeight="1" x14ac:dyDescent="0.2">
      <c r="A38" s="217" t="s">
        <v>317</v>
      </c>
      <c r="B38" s="218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L38" s="12"/>
      <c r="O38" s="12"/>
    </row>
    <row r="39" spans="1:15" x14ac:dyDescent="0.2">
      <c r="A39" s="219" t="s">
        <v>226</v>
      </c>
      <c r="B39" s="219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L39" s="12"/>
      <c r="O39" s="12"/>
    </row>
    <row r="40" spans="1:15" x14ac:dyDescent="0.2">
      <c r="A40" s="219" t="s">
        <v>227</v>
      </c>
      <c r="B40" s="21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L40" s="12"/>
      <c r="O40" s="12"/>
    </row>
    <row r="41" spans="1:15" ht="21" customHeight="1" x14ac:dyDescent="0.2">
      <c r="A41" s="217" t="s">
        <v>228</v>
      </c>
      <c r="B41" s="218"/>
      <c r="C41" s="32">
        <v>152</v>
      </c>
      <c r="D41" s="55">
        <f>D42+D43</f>
        <v>0</v>
      </c>
      <c r="E41" s="55">
        <f>E42+E43</f>
        <v>57105</v>
      </c>
      <c r="F41" s="54">
        <f t="shared" si="1"/>
        <v>57105</v>
      </c>
      <c r="G41" s="55">
        <f>G42+G43</f>
        <v>0</v>
      </c>
      <c r="H41" s="55">
        <f>H42+H43</f>
        <v>61483</v>
      </c>
      <c r="I41" s="54">
        <f t="shared" si="2"/>
        <v>61483</v>
      </c>
      <c r="L41" s="12"/>
      <c r="O41" s="12"/>
    </row>
    <row r="42" spans="1:15" x14ac:dyDescent="0.2">
      <c r="A42" s="219" t="s">
        <v>13</v>
      </c>
      <c r="B42" s="219"/>
      <c r="C42" s="29">
        <v>153</v>
      </c>
      <c r="D42" s="52">
        <v>0</v>
      </c>
      <c r="E42" s="53">
        <v>57105</v>
      </c>
      <c r="F42" s="54">
        <f t="shared" si="1"/>
        <v>57105</v>
      </c>
      <c r="G42" s="52">
        <v>0</v>
      </c>
      <c r="H42" s="53">
        <v>61483</v>
      </c>
      <c r="I42" s="54">
        <f t="shared" si="2"/>
        <v>61483</v>
      </c>
      <c r="L42" s="12"/>
      <c r="O42" s="12"/>
    </row>
    <row r="43" spans="1:15" x14ac:dyDescent="0.2">
      <c r="A43" s="219" t="s">
        <v>14</v>
      </c>
      <c r="B43" s="219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  <c r="L43" s="12"/>
      <c r="O43" s="12"/>
    </row>
    <row r="44" spans="1:15" ht="22.5" customHeight="1" x14ac:dyDescent="0.2">
      <c r="A44" s="217" t="s">
        <v>229</v>
      </c>
      <c r="B44" s="218"/>
      <c r="C44" s="32">
        <v>155</v>
      </c>
      <c r="D44" s="55">
        <f>D45+D49</f>
        <v>0</v>
      </c>
      <c r="E44" s="56">
        <f>E45+E49</f>
        <v>-147580379</v>
      </c>
      <c r="F44" s="54">
        <f t="shared" si="1"/>
        <v>-147580379</v>
      </c>
      <c r="G44" s="55">
        <f t="shared" ref="G44:H44" si="11">G45+G49</f>
        <v>0</v>
      </c>
      <c r="H44" s="56">
        <f t="shared" si="11"/>
        <v>-169108755</v>
      </c>
      <c r="I44" s="54">
        <f t="shared" si="2"/>
        <v>-169108755</v>
      </c>
      <c r="L44" s="12"/>
      <c r="O44" s="12"/>
    </row>
    <row r="45" spans="1:15" x14ac:dyDescent="0.2">
      <c r="A45" s="218" t="s">
        <v>230</v>
      </c>
      <c r="B45" s="218"/>
      <c r="C45" s="32">
        <v>156</v>
      </c>
      <c r="D45" s="55">
        <f>D46+D47+D48</f>
        <v>0</v>
      </c>
      <c r="E45" s="56">
        <f>E46+E47+E48</f>
        <v>-104180078</v>
      </c>
      <c r="F45" s="54">
        <f t="shared" si="1"/>
        <v>-104180078</v>
      </c>
      <c r="G45" s="55">
        <f t="shared" ref="G45:H45" si="12">G46+G47+G48</f>
        <v>0</v>
      </c>
      <c r="H45" s="56">
        <f t="shared" si="12"/>
        <v>-124150414</v>
      </c>
      <c r="I45" s="54">
        <f t="shared" si="2"/>
        <v>-124150414</v>
      </c>
      <c r="L45" s="12"/>
      <c r="O45" s="12"/>
    </row>
    <row r="46" spans="1:15" x14ac:dyDescent="0.2">
      <c r="A46" s="219" t="s">
        <v>15</v>
      </c>
      <c r="B46" s="219"/>
      <c r="C46" s="29">
        <v>157</v>
      </c>
      <c r="D46" s="52">
        <v>0</v>
      </c>
      <c r="E46" s="53">
        <v>-11642845</v>
      </c>
      <c r="F46" s="54">
        <f t="shared" si="1"/>
        <v>-11642845</v>
      </c>
      <c r="G46" s="52">
        <v>0</v>
      </c>
      <c r="H46" s="53">
        <v>-15477480</v>
      </c>
      <c r="I46" s="54">
        <f t="shared" si="2"/>
        <v>-15477480</v>
      </c>
      <c r="L46" s="12"/>
      <c r="O46" s="12"/>
    </row>
    <row r="47" spans="1:15" x14ac:dyDescent="0.2">
      <c r="A47" s="219" t="s">
        <v>16</v>
      </c>
      <c r="B47" s="219"/>
      <c r="C47" s="29">
        <v>158</v>
      </c>
      <c r="D47" s="52">
        <v>0</v>
      </c>
      <c r="E47" s="53">
        <v>-92537233</v>
      </c>
      <c r="F47" s="54">
        <f t="shared" si="1"/>
        <v>-92537233</v>
      </c>
      <c r="G47" s="52">
        <v>0</v>
      </c>
      <c r="H47" s="53">
        <v>-108672934</v>
      </c>
      <c r="I47" s="54">
        <f t="shared" si="2"/>
        <v>-108672934</v>
      </c>
      <c r="L47" s="12"/>
      <c r="O47" s="12"/>
    </row>
    <row r="48" spans="1:15" x14ac:dyDescent="0.2">
      <c r="A48" s="219" t="s">
        <v>17</v>
      </c>
      <c r="B48" s="219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L48" s="12"/>
      <c r="O48" s="12"/>
    </row>
    <row r="49" spans="1:15" ht="24.75" customHeight="1" x14ac:dyDescent="0.2">
      <c r="A49" s="218" t="s">
        <v>231</v>
      </c>
      <c r="B49" s="218"/>
      <c r="C49" s="32">
        <v>160</v>
      </c>
      <c r="D49" s="55">
        <f>D50+D51+D52</f>
        <v>0</v>
      </c>
      <c r="E49" s="56">
        <f>E50+E51+E52</f>
        <v>-43400301</v>
      </c>
      <c r="F49" s="54">
        <f t="shared" si="1"/>
        <v>-43400301</v>
      </c>
      <c r="G49" s="55">
        <f t="shared" ref="G49:H49" si="13">G50+G51+G52</f>
        <v>0</v>
      </c>
      <c r="H49" s="56">
        <f t="shared" si="13"/>
        <v>-44958341</v>
      </c>
      <c r="I49" s="54">
        <f t="shared" si="2"/>
        <v>-44958341</v>
      </c>
      <c r="L49" s="12"/>
      <c r="O49" s="12"/>
    </row>
    <row r="50" spans="1:15" x14ac:dyDescent="0.2">
      <c r="A50" s="219" t="s">
        <v>232</v>
      </c>
      <c r="B50" s="219"/>
      <c r="C50" s="29">
        <v>161</v>
      </c>
      <c r="D50" s="52">
        <v>0</v>
      </c>
      <c r="E50" s="53">
        <v>-8447017</v>
      </c>
      <c r="F50" s="54">
        <f t="shared" si="1"/>
        <v>-8447017</v>
      </c>
      <c r="G50" s="52">
        <v>0</v>
      </c>
      <c r="H50" s="53">
        <v>-9370771</v>
      </c>
      <c r="I50" s="54">
        <f t="shared" si="2"/>
        <v>-9370771</v>
      </c>
      <c r="L50" s="12"/>
      <c r="O50" s="12"/>
    </row>
    <row r="51" spans="1:15" x14ac:dyDescent="0.2">
      <c r="A51" s="219" t="s">
        <v>28</v>
      </c>
      <c r="B51" s="219"/>
      <c r="C51" s="29">
        <v>162</v>
      </c>
      <c r="D51" s="52">
        <v>0</v>
      </c>
      <c r="E51" s="53">
        <v>-16129593</v>
      </c>
      <c r="F51" s="54">
        <f t="shared" si="1"/>
        <v>-16129593</v>
      </c>
      <c r="G51" s="52">
        <v>0</v>
      </c>
      <c r="H51" s="53">
        <v>-17370219</v>
      </c>
      <c r="I51" s="54">
        <f t="shared" si="2"/>
        <v>-17370219</v>
      </c>
      <c r="L51" s="12"/>
      <c r="O51" s="12"/>
    </row>
    <row r="52" spans="1:15" x14ac:dyDescent="0.2">
      <c r="A52" s="219" t="s">
        <v>29</v>
      </c>
      <c r="B52" s="219"/>
      <c r="C52" s="29">
        <v>163</v>
      </c>
      <c r="D52" s="52">
        <v>0</v>
      </c>
      <c r="E52" s="53">
        <v>-18823691</v>
      </c>
      <c r="F52" s="54">
        <f t="shared" si="1"/>
        <v>-18823691</v>
      </c>
      <c r="G52" s="52">
        <v>0</v>
      </c>
      <c r="H52" s="53">
        <v>-18217351</v>
      </c>
      <c r="I52" s="54">
        <f t="shared" si="2"/>
        <v>-18217351</v>
      </c>
      <c r="L52" s="12"/>
      <c r="O52" s="12"/>
    </row>
    <row r="53" spans="1:15" x14ac:dyDescent="0.2">
      <c r="A53" s="217" t="s">
        <v>233</v>
      </c>
      <c r="B53" s="218"/>
      <c r="C53" s="32">
        <v>164</v>
      </c>
      <c r="D53" s="55">
        <f>D54+D55+D56+D57+D58+D59+D60</f>
        <v>0</v>
      </c>
      <c r="E53" s="56">
        <f>E54+E55+E56+E57+E58+E59+E60</f>
        <v>-4353735</v>
      </c>
      <c r="F53" s="54">
        <f t="shared" si="1"/>
        <v>-4353735</v>
      </c>
      <c r="G53" s="55">
        <f t="shared" ref="G53:H53" si="14">G54+G55+G56+G57+G58+G59+G60</f>
        <v>0</v>
      </c>
      <c r="H53" s="56">
        <f t="shared" si="14"/>
        <v>-5673636</v>
      </c>
      <c r="I53" s="54">
        <f t="shared" si="2"/>
        <v>-5673636</v>
      </c>
      <c r="L53" s="12"/>
      <c r="O53" s="12"/>
    </row>
    <row r="54" spans="1:15" ht="24" customHeight="1" x14ac:dyDescent="0.2">
      <c r="A54" s="219" t="s">
        <v>318</v>
      </c>
      <c r="B54" s="219"/>
      <c r="C54" s="29">
        <v>165</v>
      </c>
      <c r="D54" s="52">
        <v>0</v>
      </c>
      <c r="E54" s="53">
        <v>-1024624</v>
      </c>
      <c r="F54" s="54">
        <f t="shared" si="1"/>
        <v>-1024624</v>
      </c>
      <c r="G54" s="52">
        <v>0</v>
      </c>
      <c r="H54" s="53">
        <v>-1105889</v>
      </c>
      <c r="I54" s="54">
        <f t="shared" si="2"/>
        <v>-1105889</v>
      </c>
      <c r="L54" s="12"/>
      <c r="O54" s="12"/>
    </row>
    <row r="55" spans="1:15" x14ac:dyDescent="0.2">
      <c r="A55" s="219" t="s">
        <v>30</v>
      </c>
      <c r="B55" s="219"/>
      <c r="C55" s="29">
        <v>166</v>
      </c>
      <c r="D55" s="52">
        <v>0</v>
      </c>
      <c r="E55" s="53">
        <v>-1993674</v>
      </c>
      <c r="F55" s="54">
        <f t="shared" si="1"/>
        <v>-1993674</v>
      </c>
      <c r="G55" s="52">
        <v>0</v>
      </c>
      <c r="H55" s="53">
        <v>-1985133</v>
      </c>
      <c r="I55" s="54">
        <f t="shared" si="2"/>
        <v>-1985133</v>
      </c>
      <c r="L55" s="12"/>
      <c r="O55" s="12"/>
    </row>
    <row r="56" spans="1:15" x14ac:dyDescent="0.2">
      <c r="A56" s="219" t="s">
        <v>69</v>
      </c>
      <c r="B56" s="219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L56" s="12"/>
      <c r="O56" s="12"/>
    </row>
    <row r="57" spans="1:15" x14ac:dyDescent="0.2">
      <c r="A57" s="219" t="s">
        <v>234</v>
      </c>
      <c r="B57" s="219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  <c r="L57" s="12"/>
      <c r="O57" s="12"/>
    </row>
    <row r="58" spans="1:15" x14ac:dyDescent="0.2">
      <c r="A58" s="219" t="s">
        <v>235</v>
      </c>
      <c r="B58" s="219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  <c r="L58" s="12"/>
      <c r="O58" s="12"/>
    </row>
    <row r="59" spans="1:15" x14ac:dyDescent="0.2">
      <c r="A59" s="219" t="s">
        <v>236</v>
      </c>
      <c r="B59" s="219"/>
      <c r="C59" s="29">
        <v>170</v>
      </c>
      <c r="D59" s="52">
        <v>0</v>
      </c>
      <c r="E59" s="53">
        <v>-523636</v>
      </c>
      <c r="F59" s="54">
        <f t="shared" si="1"/>
        <v>-523636</v>
      </c>
      <c r="G59" s="52">
        <v>0</v>
      </c>
      <c r="H59" s="53">
        <v>-2210778</v>
      </c>
      <c r="I59" s="54">
        <f t="shared" si="2"/>
        <v>-2210778</v>
      </c>
      <c r="L59" s="12"/>
      <c r="O59" s="12"/>
    </row>
    <row r="60" spans="1:15" x14ac:dyDescent="0.2">
      <c r="A60" s="219" t="s">
        <v>94</v>
      </c>
      <c r="B60" s="219"/>
      <c r="C60" s="29">
        <v>171</v>
      </c>
      <c r="D60" s="52">
        <v>0</v>
      </c>
      <c r="E60" s="53">
        <v>-811801</v>
      </c>
      <c r="F60" s="54">
        <f t="shared" si="1"/>
        <v>-811801</v>
      </c>
      <c r="G60" s="52">
        <v>0</v>
      </c>
      <c r="H60" s="53">
        <v>-371836</v>
      </c>
      <c r="I60" s="54">
        <f t="shared" si="2"/>
        <v>-371836</v>
      </c>
      <c r="L60" s="12"/>
      <c r="O60" s="12"/>
    </row>
    <row r="61" spans="1:15" ht="29.25" customHeight="1" x14ac:dyDescent="0.2">
      <c r="A61" s="217" t="s">
        <v>319</v>
      </c>
      <c r="B61" s="218"/>
      <c r="C61" s="32">
        <v>172</v>
      </c>
      <c r="D61" s="55">
        <f>D62+D63</f>
        <v>0</v>
      </c>
      <c r="E61" s="56">
        <f>E62+E63</f>
        <v>-8172812</v>
      </c>
      <c r="F61" s="54">
        <f t="shared" si="1"/>
        <v>-8172812</v>
      </c>
      <c r="G61" s="55">
        <f t="shared" ref="G61" si="15">G62+G63</f>
        <v>0</v>
      </c>
      <c r="H61" s="56">
        <f>H62+H63</f>
        <v>-11629717</v>
      </c>
      <c r="I61" s="54">
        <f t="shared" si="2"/>
        <v>-11629717</v>
      </c>
      <c r="L61" s="12"/>
      <c r="O61" s="12"/>
    </row>
    <row r="62" spans="1:15" x14ac:dyDescent="0.2">
      <c r="A62" s="219" t="s">
        <v>31</v>
      </c>
      <c r="B62" s="219"/>
      <c r="C62" s="29">
        <v>173</v>
      </c>
      <c r="D62" s="52">
        <v>0</v>
      </c>
      <c r="E62" s="53">
        <v>-422658</v>
      </c>
      <c r="F62" s="54">
        <f t="shared" si="1"/>
        <v>-422658</v>
      </c>
      <c r="G62" s="52">
        <v>0</v>
      </c>
      <c r="H62" s="53">
        <v>-205555</v>
      </c>
      <c r="I62" s="54">
        <f t="shared" si="2"/>
        <v>-205555</v>
      </c>
      <c r="L62" s="12"/>
      <c r="O62" s="12"/>
    </row>
    <row r="63" spans="1:15" x14ac:dyDescent="0.2">
      <c r="A63" s="219" t="s">
        <v>32</v>
      </c>
      <c r="B63" s="219"/>
      <c r="C63" s="29">
        <v>174</v>
      </c>
      <c r="D63" s="52">
        <v>0</v>
      </c>
      <c r="E63" s="53">
        <v>-7750154</v>
      </c>
      <c r="F63" s="54">
        <f t="shared" si="1"/>
        <v>-7750154</v>
      </c>
      <c r="G63" s="52">
        <v>0</v>
      </c>
      <c r="H63" s="53">
        <v>-11424162</v>
      </c>
      <c r="I63" s="54">
        <f t="shared" si="2"/>
        <v>-11424162</v>
      </c>
      <c r="L63" s="12"/>
      <c r="O63" s="12"/>
    </row>
    <row r="64" spans="1:15" ht="18.75" customHeight="1" x14ac:dyDescent="0.2">
      <c r="A64" s="220" t="s">
        <v>238</v>
      </c>
      <c r="B64" s="219"/>
      <c r="C64" s="29">
        <v>175</v>
      </c>
      <c r="D64" s="52">
        <v>0</v>
      </c>
      <c r="E64" s="53">
        <v>-4622427</v>
      </c>
      <c r="F64" s="54">
        <f t="shared" si="1"/>
        <v>-4622427</v>
      </c>
      <c r="G64" s="52">
        <v>0</v>
      </c>
      <c r="H64" s="53">
        <v>-5190874</v>
      </c>
      <c r="I64" s="54">
        <f t="shared" si="2"/>
        <v>-5190874</v>
      </c>
      <c r="L64" s="12"/>
      <c r="O64" s="12"/>
    </row>
    <row r="65" spans="1:15" ht="42" customHeight="1" x14ac:dyDescent="0.2">
      <c r="A65" s="217" t="s">
        <v>249</v>
      </c>
      <c r="B65" s="218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61043999</v>
      </c>
      <c r="F65" s="54">
        <f t="shared" si="1"/>
        <v>61043999</v>
      </c>
      <c r="G65" s="55">
        <f t="shared" ref="G65" si="16">G7+G13+G21+G22+G23+G24+G31+G38+G41+G53+G61+G64+G44</f>
        <v>0</v>
      </c>
      <c r="H65" s="56">
        <f>H7+H13+H21+H22+H23+H24+H31+H38+H41+H53+H61+H64+H44</f>
        <v>68238588</v>
      </c>
      <c r="I65" s="54">
        <f t="shared" si="2"/>
        <v>68238588</v>
      </c>
      <c r="L65" s="12"/>
      <c r="O65" s="12"/>
    </row>
    <row r="66" spans="1:15" x14ac:dyDescent="0.2">
      <c r="A66" s="217" t="s">
        <v>239</v>
      </c>
      <c r="B66" s="218"/>
      <c r="C66" s="32">
        <v>177</v>
      </c>
      <c r="D66" s="55">
        <f>D67+D68</f>
        <v>0</v>
      </c>
      <c r="E66" s="56">
        <f>E67+E68</f>
        <v>-10872763</v>
      </c>
      <c r="F66" s="54">
        <f t="shared" si="1"/>
        <v>-10872763</v>
      </c>
      <c r="G66" s="55">
        <f t="shared" ref="G66:H66" si="17">G67+G68</f>
        <v>0</v>
      </c>
      <c r="H66" s="56">
        <f t="shared" si="17"/>
        <v>-11775917</v>
      </c>
      <c r="I66" s="54">
        <f t="shared" si="2"/>
        <v>-11775917</v>
      </c>
      <c r="L66" s="12"/>
      <c r="O66" s="12"/>
    </row>
    <row r="67" spans="1:15" x14ac:dyDescent="0.2">
      <c r="A67" s="219" t="s">
        <v>240</v>
      </c>
      <c r="B67" s="219"/>
      <c r="C67" s="29">
        <v>178</v>
      </c>
      <c r="D67" s="52">
        <v>0</v>
      </c>
      <c r="E67" s="53">
        <v>-10872763</v>
      </c>
      <c r="F67" s="54">
        <f t="shared" si="1"/>
        <v>-10872763</v>
      </c>
      <c r="G67" s="52">
        <v>0</v>
      </c>
      <c r="H67" s="53">
        <v>-11775917</v>
      </c>
      <c r="I67" s="54">
        <f t="shared" si="2"/>
        <v>-11775917</v>
      </c>
      <c r="L67" s="12"/>
      <c r="O67" s="12"/>
    </row>
    <row r="68" spans="1:15" x14ac:dyDescent="0.2">
      <c r="A68" s="219" t="s">
        <v>241</v>
      </c>
      <c r="B68" s="219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  <c r="L68" s="12"/>
      <c r="O68" s="12"/>
    </row>
    <row r="69" spans="1:15" ht="24" customHeight="1" x14ac:dyDescent="0.2">
      <c r="A69" s="217" t="s">
        <v>320</v>
      </c>
      <c r="B69" s="218"/>
      <c r="C69" s="32">
        <v>180</v>
      </c>
      <c r="D69" s="55">
        <f>D65+D66</f>
        <v>0</v>
      </c>
      <c r="E69" s="56">
        <f>E65+E66</f>
        <v>50171236</v>
      </c>
      <c r="F69" s="54">
        <f t="shared" si="1"/>
        <v>50171236</v>
      </c>
      <c r="G69" s="55">
        <f t="shared" ref="G69:H69" si="18">G65+G66</f>
        <v>0</v>
      </c>
      <c r="H69" s="56">
        <f t="shared" si="18"/>
        <v>56462671</v>
      </c>
      <c r="I69" s="54">
        <f t="shared" si="2"/>
        <v>56462671</v>
      </c>
      <c r="K69" s="133">
        <f>H69/E69</f>
        <v>1.1253992427055215</v>
      </c>
      <c r="L69" s="12"/>
      <c r="O69" s="12"/>
    </row>
    <row r="70" spans="1:15" x14ac:dyDescent="0.2">
      <c r="A70" s="213" t="s">
        <v>95</v>
      </c>
      <c r="B70" s="213"/>
      <c r="C70" s="29">
        <v>181</v>
      </c>
      <c r="D70" s="52">
        <v>0</v>
      </c>
      <c r="E70" s="53">
        <v>50171236</v>
      </c>
      <c r="F70" s="54">
        <f t="shared" si="1"/>
        <v>50171236</v>
      </c>
      <c r="G70" s="52">
        <v>0</v>
      </c>
      <c r="H70" s="53">
        <v>56462671</v>
      </c>
      <c r="I70" s="54">
        <f t="shared" si="2"/>
        <v>56462671</v>
      </c>
      <c r="L70" s="12"/>
      <c r="O70" s="12"/>
    </row>
    <row r="71" spans="1:15" x14ac:dyDescent="0.2">
      <c r="A71" s="213" t="s">
        <v>242</v>
      </c>
      <c r="B71" s="21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L71" s="12"/>
      <c r="O71" s="12"/>
    </row>
    <row r="72" spans="1:15" ht="30" customHeight="1" x14ac:dyDescent="0.2">
      <c r="A72" s="217" t="s">
        <v>243</v>
      </c>
      <c r="B72" s="217"/>
      <c r="C72" s="32">
        <v>183</v>
      </c>
      <c r="D72" s="55">
        <f>D7+D13+D21+D22+D23+D68</f>
        <v>0</v>
      </c>
      <c r="E72" s="56">
        <f>E7+E13+E21+E22+E23+E68</f>
        <v>367705716</v>
      </c>
      <c r="F72" s="54">
        <f t="shared" ref="F72:F86" si="19">D72+E72</f>
        <v>367705716</v>
      </c>
      <c r="G72" s="55">
        <f t="shared" ref="G72:H72" si="20">G7+G13+G21+G22+G23+G68</f>
        <v>0</v>
      </c>
      <c r="H72" s="56">
        <f t="shared" si="20"/>
        <v>414434563</v>
      </c>
      <c r="I72" s="54">
        <f t="shared" ref="I72:I86" si="21">G72+H72</f>
        <v>414434563</v>
      </c>
      <c r="L72" s="12"/>
      <c r="O72" s="12"/>
    </row>
    <row r="73" spans="1:15" ht="31.5" customHeight="1" x14ac:dyDescent="0.2">
      <c r="A73" s="217" t="s">
        <v>316</v>
      </c>
      <c r="B73" s="217"/>
      <c r="C73" s="32">
        <v>184</v>
      </c>
      <c r="D73" s="55">
        <f>D24+D31+D38+D41+D44+D53+D61+D64+D67</f>
        <v>0</v>
      </c>
      <c r="E73" s="56">
        <f>E24+E31+E38+E41+E44+E53+E61+E64+E67</f>
        <v>-317534480</v>
      </c>
      <c r="F73" s="54">
        <f t="shared" si="19"/>
        <v>-317534480</v>
      </c>
      <c r="G73" s="55">
        <f t="shared" ref="G73:H73" si="22">G24+G31+G38+G41+G44+G53+G61+G64+G67</f>
        <v>0</v>
      </c>
      <c r="H73" s="56">
        <f t="shared" si="22"/>
        <v>-357971892</v>
      </c>
      <c r="I73" s="54">
        <f t="shared" si="21"/>
        <v>-357971892</v>
      </c>
      <c r="L73" s="12"/>
      <c r="O73" s="12"/>
    </row>
    <row r="74" spans="1:15" x14ac:dyDescent="0.2">
      <c r="A74" s="217" t="s">
        <v>244</v>
      </c>
      <c r="B74" s="218"/>
      <c r="C74" s="32">
        <v>185</v>
      </c>
      <c r="D74" s="55">
        <f>D75+D76+D77+D78+D79+D80+D81+D82</f>
        <v>0</v>
      </c>
      <c r="E74" s="56">
        <f>E75+E76+E77+E78+E79+E80+E81+E82</f>
        <v>984585</v>
      </c>
      <c r="F74" s="54">
        <f t="shared" si="19"/>
        <v>984585</v>
      </c>
      <c r="G74" s="55">
        <f t="shared" ref="G74:H74" si="23">G75+G76+G77+G78+G79+G80+G81+G82</f>
        <v>0</v>
      </c>
      <c r="H74" s="56">
        <f t="shared" si="23"/>
        <v>-1741468</v>
      </c>
      <c r="I74" s="54">
        <f t="shared" si="21"/>
        <v>-1741468</v>
      </c>
      <c r="L74" s="12"/>
      <c r="O74" s="12"/>
    </row>
    <row r="75" spans="1:15" ht="27.75" customHeight="1" x14ac:dyDescent="0.2">
      <c r="A75" s="216" t="s">
        <v>321</v>
      </c>
      <c r="B75" s="216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L75" s="12"/>
      <c r="O75" s="12"/>
    </row>
    <row r="76" spans="1:15" ht="21.6" customHeight="1" x14ac:dyDescent="0.2">
      <c r="A76" s="216" t="s">
        <v>322</v>
      </c>
      <c r="B76" s="216"/>
      <c r="C76" s="29">
        <v>187</v>
      </c>
      <c r="D76" s="57">
        <v>0</v>
      </c>
      <c r="E76" s="58">
        <v>1625488</v>
      </c>
      <c r="F76" s="54">
        <f t="shared" si="19"/>
        <v>1625488</v>
      </c>
      <c r="G76" s="57">
        <v>0</v>
      </c>
      <c r="H76" s="58">
        <v>-2123741</v>
      </c>
      <c r="I76" s="54">
        <f t="shared" si="21"/>
        <v>-2123741</v>
      </c>
      <c r="L76" s="12"/>
      <c r="O76" s="12"/>
    </row>
    <row r="77" spans="1:15" ht="28.15" customHeight="1" x14ac:dyDescent="0.2">
      <c r="A77" s="216" t="s">
        <v>323</v>
      </c>
      <c r="B77" s="216"/>
      <c r="C77" s="29">
        <v>188</v>
      </c>
      <c r="D77" s="57">
        <v>0</v>
      </c>
      <c r="E77" s="58">
        <v>-424774</v>
      </c>
      <c r="F77" s="54">
        <f t="shared" si="19"/>
        <v>-424774</v>
      </c>
      <c r="G77" s="57">
        <v>0</v>
      </c>
      <c r="H77" s="58">
        <v>0</v>
      </c>
      <c r="I77" s="54">
        <f t="shared" si="21"/>
        <v>0</v>
      </c>
      <c r="L77" s="12"/>
      <c r="O77" s="12"/>
    </row>
    <row r="78" spans="1:15" ht="25.15" customHeight="1" x14ac:dyDescent="0.2">
      <c r="A78" s="216" t="s">
        <v>324</v>
      </c>
      <c r="B78" s="21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L78" s="12"/>
      <c r="O78" s="12"/>
    </row>
    <row r="79" spans="1:15" x14ac:dyDescent="0.2">
      <c r="A79" s="216" t="s">
        <v>96</v>
      </c>
      <c r="B79" s="21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L79" s="12"/>
      <c r="O79" s="12"/>
    </row>
    <row r="80" spans="1:15" ht="21" customHeight="1" x14ac:dyDescent="0.2">
      <c r="A80" s="216" t="s">
        <v>97</v>
      </c>
      <c r="B80" s="21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L80" s="12"/>
      <c r="O80" s="12"/>
    </row>
    <row r="81" spans="1:15" ht="16.149999999999999" customHeight="1" x14ac:dyDescent="0.2">
      <c r="A81" s="216" t="s">
        <v>98</v>
      </c>
      <c r="B81" s="21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L81" s="12"/>
      <c r="O81" s="12"/>
    </row>
    <row r="82" spans="1:15" x14ac:dyDescent="0.2">
      <c r="A82" s="216" t="s">
        <v>99</v>
      </c>
      <c r="B82" s="216"/>
      <c r="C82" s="29">
        <v>193</v>
      </c>
      <c r="D82" s="57">
        <v>0</v>
      </c>
      <c r="E82" s="128">
        <v>-216129</v>
      </c>
      <c r="F82" s="54">
        <f t="shared" si="19"/>
        <v>-216129</v>
      </c>
      <c r="G82" s="57">
        <v>0</v>
      </c>
      <c r="H82" s="58">
        <v>382273</v>
      </c>
      <c r="I82" s="54">
        <f t="shared" si="21"/>
        <v>382273</v>
      </c>
      <c r="L82" s="12"/>
      <c r="O82" s="12"/>
    </row>
    <row r="83" spans="1:15" x14ac:dyDescent="0.2">
      <c r="A83" s="217" t="s">
        <v>245</v>
      </c>
      <c r="B83" s="218"/>
      <c r="C83" s="32">
        <v>194</v>
      </c>
      <c r="D83" s="55">
        <f>D69+D74</f>
        <v>0</v>
      </c>
      <c r="E83" s="56">
        <f>E69+E74</f>
        <v>51155821</v>
      </c>
      <c r="F83" s="54">
        <f t="shared" si="19"/>
        <v>51155821</v>
      </c>
      <c r="G83" s="55">
        <f t="shared" ref="G83:H83" si="24">G69+G74</f>
        <v>0</v>
      </c>
      <c r="H83" s="56">
        <f t="shared" si="24"/>
        <v>54721203</v>
      </c>
      <c r="I83" s="54">
        <f t="shared" si="21"/>
        <v>54721203</v>
      </c>
      <c r="L83" s="12"/>
      <c r="O83" s="12"/>
    </row>
    <row r="84" spans="1:15" x14ac:dyDescent="0.2">
      <c r="A84" s="213" t="s">
        <v>246</v>
      </c>
      <c r="B84" s="213"/>
      <c r="C84" s="29">
        <v>195</v>
      </c>
      <c r="D84" s="52">
        <v>0</v>
      </c>
      <c r="E84" s="53">
        <v>51155821</v>
      </c>
      <c r="F84" s="54">
        <f t="shared" si="19"/>
        <v>51155821</v>
      </c>
      <c r="G84" s="52">
        <v>0</v>
      </c>
      <c r="H84" s="53">
        <v>54721203</v>
      </c>
      <c r="I84" s="54">
        <f t="shared" si="21"/>
        <v>54721203</v>
      </c>
      <c r="L84" s="12"/>
      <c r="O84" s="12"/>
    </row>
    <row r="85" spans="1:15" x14ac:dyDescent="0.2">
      <c r="A85" s="213" t="s">
        <v>247</v>
      </c>
      <c r="B85" s="21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O85" s="12"/>
    </row>
    <row r="86" spans="1:15" x14ac:dyDescent="0.2">
      <c r="A86" s="214" t="s">
        <v>110</v>
      </c>
      <c r="B86" s="21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O86" s="12"/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G4:G6 E5:F6 D4:D6 A1:A4 C6 C4 A6 A87:G1048576 I87:I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 E65:E66 E61 E53 E49 E43:E45 E31:E35 E28 E83 E24:E25 E13 E37:E41 E71:E74 E85:E86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59999389629810485"/>
  </sheetPr>
  <dimension ref="A1:I86"/>
  <sheetViews>
    <sheetView topLeftCell="A61" zoomScaleSheetLayoutView="110" workbookViewId="0">
      <selection activeCell="E82" sqref="E82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1.28515625" style="3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9" ht="15.75" x14ac:dyDescent="0.2">
      <c r="A1" s="225" t="s">
        <v>349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395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9" ht="33.75" customHeight="1" x14ac:dyDescent="0.2">
      <c r="A4" s="211" t="s">
        <v>0</v>
      </c>
      <c r="B4" s="212"/>
      <c r="C4" s="211" t="s">
        <v>77</v>
      </c>
      <c r="D4" s="196" t="s">
        <v>4</v>
      </c>
      <c r="E4" s="197"/>
      <c r="F4" s="197"/>
      <c r="G4" s="196" t="s">
        <v>285</v>
      </c>
      <c r="H4" s="197"/>
      <c r="I4" s="197"/>
    </row>
    <row r="5" spans="1:9" ht="24" customHeight="1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01" t="s">
        <v>205</v>
      </c>
      <c r="B7" s="199"/>
      <c r="C7" s="26">
        <v>118</v>
      </c>
      <c r="D7" s="40">
        <f>D8+D9+D10+D11+D12</f>
        <v>0</v>
      </c>
      <c r="E7" s="40">
        <f>E8+E9+E10+E11+E12</f>
        <v>169419243</v>
      </c>
      <c r="F7" s="40">
        <f>D7+E7</f>
        <v>169419243</v>
      </c>
      <c r="G7" s="40">
        <f t="shared" ref="G7:H7" si="0">G8+G9+G10+G11+G12</f>
        <v>0</v>
      </c>
      <c r="H7" s="40">
        <f t="shared" si="0"/>
        <v>196383330</v>
      </c>
      <c r="I7" s="40">
        <f>G7+H7</f>
        <v>196383330</v>
      </c>
    </row>
    <row r="8" spans="1:9" x14ac:dyDescent="0.2">
      <c r="A8" s="200" t="s">
        <v>67</v>
      </c>
      <c r="B8" s="200"/>
      <c r="C8" s="27">
        <v>119</v>
      </c>
      <c r="D8" s="41">
        <v>0</v>
      </c>
      <c r="E8" s="41">
        <v>195922080</v>
      </c>
      <c r="F8" s="40">
        <f t="shared" ref="F8:F71" si="1">D8+E8</f>
        <v>195922080</v>
      </c>
      <c r="G8" s="41">
        <v>0</v>
      </c>
      <c r="H8" s="41">
        <v>245863230</v>
      </c>
      <c r="I8" s="40">
        <f t="shared" ref="I8:I71" si="2">G8+H8</f>
        <v>245863230</v>
      </c>
    </row>
    <row r="9" spans="1:9" ht="19.5" customHeight="1" x14ac:dyDescent="0.2">
      <c r="A9" s="200" t="s">
        <v>206</v>
      </c>
      <c r="B9" s="200"/>
      <c r="C9" s="27">
        <v>120</v>
      </c>
      <c r="D9" s="41">
        <v>0</v>
      </c>
      <c r="E9" s="41">
        <v>-901821</v>
      </c>
      <c r="F9" s="40">
        <f t="shared" si="1"/>
        <v>-901821</v>
      </c>
      <c r="G9" s="41">
        <v>0</v>
      </c>
      <c r="H9" s="41">
        <v>-2762986</v>
      </c>
      <c r="I9" s="40">
        <f t="shared" si="2"/>
        <v>-2762986</v>
      </c>
    </row>
    <row r="10" spans="1:9" x14ac:dyDescent="0.2">
      <c r="A10" s="200" t="s">
        <v>207</v>
      </c>
      <c r="B10" s="200"/>
      <c r="C10" s="27">
        <v>121</v>
      </c>
      <c r="D10" s="41">
        <v>0</v>
      </c>
      <c r="E10" s="129">
        <v>-6232288</v>
      </c>
      <c r="F10" s="40">
        <f t="shared" si="1"/>
        <v>-6232288</v>
      </c>
      <c r="G10" s="41">
        <v>0</v>
      </c>
      <c r="H10" s="41">
        <v>-5650589</v>
      </c>
      <c r="I10" s="40">
        <f t="shared" si="2"/>
        <v>-5650589</v>
      </c>
    </row>
    <row r="11" spans="1:9" ht="22.5" customHeight="1" x14ac:dyDescent="0.2">
      <c r="A11" s="200" t="s">
        <v>208</v>
      </c>
      <c r="B11" s="200"/>
      <c r="C11" s="27">
        <v>122</v>
      </c>
      <c r="D11" s="41">
        <v>0</v>
      </c>
      <c r="E11" s="41">
        <v>-19897603</v>
      </c>
      <c r="F11" s="40">
        <f t="shared" si="1"/>
        <v>-19897603</v>
      </c>
      <c r="G11" s="41">
        <v>0</v>
      </c>
      <c r="H11" s="41">
        <v>-40203801</v>
      </c>
      <c r="I11" s="40">
        <f t="shared" si="2"/>
        <v>-40203801</v>
      </c>
    </row>
    <row r="12" spans="1:9" ht="21.75" customHeight="1" x14ac:dyDescent="0.2">
      <c r="A12" s="200" t="s">
        <v>209</v>
      </c>
      <c r="B12" s="200"/>
      <c r="C12" s="27">
        <v>123</v>
      </c>
      <c r="D12" s="41">
        <v>0</v>
      </c>
      <c r="E12" s="41">
        <v>528875</v>
      </c>
      <c r="F12" s="40">
        <f t="shared" si="1"/>
        <v>528875</v>
      </c>
      <c r="G12" s="41">
        <v>0</v>
      </c>
      <c r="H12" s="41">
        <v>-862524</v>
      </c>
      <c r="I12" s="40">
        <f t="shared" si="2"/>
        <v>-862524</v>
      </c>
    </row>
    <row r="13" spans="1:9" x14ac:dyDescent="0.2">
      <c r="A13" s="201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15060936</v>
      </c>
      <c r="F13" s="40">
        <f t="shared" si="1"/>
        <v>15060936</v>
      </c>
      <c r="G13" s="40">
        <f t="shared" ref="G13" si="3">G14+G15+G16+G17+G18+G19+G20</f>
        <v>0</v>
      </c>
      <c r="H13" s="40">
        <f>H14+H15+H16+H17+H18+H19+H20</f>
        <v>13547806</v>
      </c>
      <c r="I13" s="40">
        <f t="shared" si="2"/>
        <v>13547806</v>
      </c>
    </row>
    <row r="14" spans="1:9" ht="24" customHeight="1" x14ac:dyDescent="0.2">
      <c r="A14" s="200" t="s">
        <v>211</v>
      </c>
      <c r="B14" s="200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00" t="s">
        <v>212</v>
      </c>
      <c r="B15" s="200"/>
      <c r="C15" s="27">
        <v>126</v>
      </c>
      <c r="D15" s="41">
        <v>0</v>
      </c>
      <c r="E15" s="41">
        <v>4591839</v>
      </c>
      <c r="F15" s="40">
        <f t="shared" si="1"/>
        <v>4591839</v>
      </c>
      <c r="G15" s="41">
        <v>0</v>
      </c>
      <c r="H15" s="41">
        <v>4738894</v>
      </c>
      <c r="I15" s="40">
        <f t="shared" si="2"/>
        <v>4738894</v>
      </c>
    </row>
    <row r="16" spans="1:9" x14ac:dyDescent="0.2">
      <c r="A16" s="200" t="s">
        <v>92</v>
      </c>
      <c r="B16" s="200"/>
      <c r="C16" s="27">
        <v>127</v>
      </c>
      <c r="D16" s="41">
        <v>0</v>
      </c>
      <c r="E16" s="41">
        <v>5916951</v>
      </c>
      <c r="F16" s="40">
        <f t="shared" si="1"/>
        <v>5916951</v>
      </c>
      <c r="G16" s="41">
        <v>0</v>
      </c>
      <c r="H16" s="41">
        <v>6122362</v>
      </c>
      <c r="I16" s="40">
        <f t="shared" si="2"/>
        <v>6122362</v>
      </c>
    </row>
    <row r="17" spans="1:9" x14ac:dyDescent="0.2">
      <c r="A17" s="200" t="s">
        <v>213</v>
      </c>
      <c r="B17" s="200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00" t="s">
        <v>214</v>
      </c>
      <c r="B18" s="200"/>
      <c r="C18" s="27">
        <v>129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200" t="s">
        <v>6</v>
      </c>
      <c r="B19" s="200"/>
      <c r="C19" s="27">
        <v>130</v>
      </c>
      <c r="D19" s="41">
        <v>0</v>
      </c>
      <c r="E19" s="41">
        <v>278814</v>
      </c>
      <c r="F19" s="40">
        <f t="shared" si="1"/>
        <v>278814</v>
      </c>
      <c r="G19" s="41">
        <v>0</v>
      </c>
      <c r="H19" s="41">
        <v>1244773</v>
      </c>
      <c r="I19" s="40">
        <f t="shared" si="2"/>
        <v>1244773</v>
      </c>
    </row>
    <row r="20" spans="1:9" x14ac:dyDescent="0.2">
      <c r="A20" s="200" t="s">
        <v>7</v>
      </c>
      <c r="B20" s="200"/>
      <c r="C20" s="27">
        <v>131</v>
      </c>
      <c r="D20" s="41">
        <v>0</v>
      </c>
      <c r="E20" s="41">
        <v>4273332</v>
      </c>
      <c r="F20" s="40">
        <f t="shared" si="1"/>
        <v>4273332</v>
      </c>
      <c r="G20" s="41">
        <v>0</v>
      </c>
      <c r="H20" s="41">
        <v>1441777</v>
      </c>
      <c r="I20" s="40">
        <f t="shared" si="2"/>
        <v>1441777</v>
      </c>
    </row>
    <row r="21" spans="1:9" x14ac:dyDescent="0.2">
      <c r="A21" s="239" t="s">
        <v>8</v>
      </c>
      <c r="B21" s="200"/>
      <c r="C21" s="27">
        <v>132</v>
      </c>
      <c r="D21" s="41">
        <v>0</v>
      </c>
      <c r="E21" s="41">
        <v>456808</v>
      </c>
      <c r="F21" s="40">
        <f t="shared" si="1"/>
        <v>456808</v>
      </c>
      <c r="G21" s="41">
        <v>0</v>
      </c>
      <c r="H21" s="41">
        <v>954757</v>
      </c>
      <c r="I21" s="40">
        <f t="shared" si="2"/>
        <v>954757</v>
      </c>
    </row>
    <row r="22" spans="1:9" ht="24.75" customHeight="1" x14ac:dyDescent="0.2">
      <c r="A22" s="239" t="s">
        <v>9</v>
      </c>
      <c r="B22" s="200"/>
      <c r="C22" s="27">
        <v>133</v>
      </c>
      <c r="D22" s="41">
        <v>0</v>
      </c>
      <c r="E22" s="41">
        <v>130089</v>
      </c>
      <c r="F22" s="40">
        <f t="shared" si="1"/>
        <v>130089</v>
      </c>
      <c r="G22" s="41">
        <v>0</v>
      </c>
      <c r="H22" s="41">
        <v>1423144</v>
      </c>
      <c r="I22" s="40">
        <f t="shared" si="2"/>
        <v>1423144</v>
      </c>
    </row>
    <row r="23" spans="1:9" x14ac:dyDescent="0.2">
      <c r="A23" s="239" t="s">
        <v>10</v>
      </c>
      <c r="B23" s="200"/>
      <c r="C23" s="27">
        <v>134</v>
      </c>
      <c r="D23" s="41">
        <v>0</v>
      </c>
      <c r="E23" s="41">
        <v>3407057</v>
      </c>
      <c r="F23" s="40">
        <f t="shared" si="1"/>
        <v>3407057</v>
      </c>
      <c r="G23" s="41">
        <v>0</v>
      </c>
      <c r="H23" s="41">
        <v>3573670</v>
      </c>
      <c r="I23" s="40">
        <f t="shared" si="2"/>
        <v>3573670</v>
      </c>
    </row>
    <row r="24" spans="1:9" ht="21" customHeight="1" x14ac:dyDescent="0.2">
      <c r="A24" s="201" t="s">
        <v>215</v>
      </c>
      <c r="B24" s="199"/>
      <c r="C24" s="26">
        <v>135</v>
      </c>
      <c r="D24" s="40">
        <f>D25+D28</f>
        <v>0</v>
      </c>
      <c r="E24" s="40">
        <f>E25+E28</f>
        <v>-77963877</v>
      </c>
      <c r="F24" s="40">
        <f t="shared" si="1"/>
        <v>-77963877</v>
      </c>
      <c r="G24" s="40">
        <f t="shared" ref="G24:H24" si="4">G25+G28</f>
        <v>0</v>
      </c>
      <c r="H24" s="40">
        <f t="shared" si="4"/>
        <v>-82994600</v>
      </c>
      <c r="I24" s="40">
        <f t="shared" si="2"/>
        <v>-82994600</v>
      </c>
    </row>
    <row r="25" spans="1:9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-81069188</v>
      </c>
      <c r="F25" s="40">
        <f t="shared" si="1"/>
        <v>-81069188</v>
      </c>
      <c r="G25" s="40">
        <f t="shared" ref="G25:H25" si="5">G26+G27</f>
        <v>0</v>
      </c>
      <c r="H25" s="40">
        <f t="shared" si="5"/>
        <v>-67732290</v>
      </c>
      <c r="I25" s="40">
        <f t="shared" si="2"/>
        <v>-67732290</v>
      </c>
    </row>
    <row r="26" spans="1:9" x14ac:dyDescent="0.2">
      <c r="A26" s="200" t="s">
        <v>217</v>
      </c>
      <c r="B26" s="200"/>
      <c r="C26" s="27">
        <v>137</v>
      </c>
      <c r="D26" s="41">
        <v>0</v>
      </c>
      <c r="E26" s="130">
        <v>-81817281</v>
      </c>
      <c r="F26" s="40">
        <f t="shared" si="1"/>
        <v>-81817281</v>
      </c>
      <c r="G26" s="41">
        <v>0</v>
      </c>
      <c r="H26" s="41">
        <v>-72861107</v>
      </c>
      <c r="I26" s="40">
        <f t="shared" si="2"/>
        <v>-72861107</v>
      </c>
    </row>
    <row r="27" spans="1:9" x14ac:dyDescent="0.2">
      <c r="A27" s="200" t="s">
        <v>218</v>
      </c>
      <c r="B27" s="200"/>
      <c r="C27" s="27">
        <v>138</v>
      </c>
      <c r="D27" s="41">
        <v>0</v>
      </c>
      <c r="E27" s="41">
        <v>748093</v>
      </c>
      <c r="F27" s="40">
        <f t="shared" si="1"/>
        <v>748093</v>
      </c>
      <c r="G27" s="41">
        <v>0</v>
      </c>
      <c r="H27" s="41">
        <v>5128817</v>
      </c>
      <c r="I27" s="40">
        <f t="shared" si="2"/>
        <v>5128817</v>
      </c>
    </row>
    <row r="28" spans="1:9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3105311</v>
      </c>
      <c r="F28" s="40">
        <f t="shared" si="1"/>
        <v>3105311</v>
      </c>
      <c r="G28" s="40">
        <f t="shared" ref="G28:H28" si="6">G29+G30</f>
        <v>0</v>
      </c>
      <c r="H28" s="40">
        <f t="shared" si="6"/>
        <v>-15262310</v>
      </c>
      <c r="I28" s="40">
        <f t="shared" si="2"/>
        <v>-15262310</v>
      </c>
    </row>
    <row r="29" spans="1:9" x14ac:dyDescent="0.2">
      <c r="A29" s="200" t="s">
        <v>11</v>
      </c>
      <c r="B29" s="200"/>
      <c r="C29" s="27">
        <v>140</v>
      </c>
      <c r="D29" s="41">
        <v>0</v>
      </c>
      <c r="E29" s="41">
        <v>1864788</v>
      </c>
      <c r="F29" s="40">
        <f t="shared" si="1"/>
        <v>1864788</v>
      </c>
      <c r="G29" s="41">
        <v>0</v>
      </c>
      <c r="H29" s="41">
        <v>-15272483</v>
      </c>
      <c r="I29" s="40">
        <f t="shared" si="2"/>
        <v>-15272483</v>
      </c>
    </row>
    <row r="30" spans="1:9" x14ac:dyDescent="0.2">
      <c r="A30" s="200" t="s">
        <v>12</v>
      </c>
      <c r="B30" s="200"/>
      <c r="C30" s="27">
        <v>141</v>
      </c>
      <c r="D30" s="41">
        <v>0</v>
      </c>
      <c r="E30" s="41">
        <v>1240523</v>
      </c>
      <c r="F30" s="40">
        <f t="shared" si="1"/>
        <v>1240523</v>
      </c>
      <c r="G30" s="41">
        <v>0</v>
      </c>
      <c r="H30" s="41">
        <v>10173</v>
      </c>
      <c r="I30" s="40">
        <f t="shared" si="2"/>
        <v>10173</v>
      </c>
    </row>
    <row r="31" spans="1:9" ht="31.5" customHeight="1" x14ac:dyDescent="0.2">
      <c r="A31" s="201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00" t="s">
        <v>221</v>
      </c>
      <c r="B33" s="200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00" t="s">
        <v>222</v>
      </c>
      <c r="B34" s="200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00" t="s">
        <v>224</v>
      </c>
      <c r="B36" s="200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00" t="s">
        <v>225</v>
      </c>
      <c r="B37" s="20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201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00" t="s">
        <v>226</v>
      </c>
      <c r="B39" s="200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0" t="s">
        <v>227</v>
      </c>
      <c r="B40" s="20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39" t="s">
        <v>370</v>
      </c>
      <c r="B41" s="200"/>
      <c r="C41" s="27">
        <v>152</v>
      </c>
      <c r="D41" s="62">
        <f>D42+D43</f>
        <v>0</v>
      </c>
      <c r="E41" s="62">
        <f>E42+E43</f>
        <v>-101920</v>
      </c>
      <c r="F41" s="40">
        <f t="shared" si="1"/>
        <v>-101920</v>
      </c>
      <c r="G41" s="62">
        <f>G42+G43</f>
        <v>0</v>
      </c>
      <c r="H41" s="62">
        <f>H42+H43</f>
        <v>-107076</v>
      </c>
      <c r="I41" s="40">
        <f t="shared" si="2"/>
        <v>-107076</v>
      </c>
    </row>
    <row r="42" spans="1:9" x14ac:dyDescent="0.2">
      <c r="A42" s="200" t="s">
        <v>13</v>
      </c>
      <c r="B42" s="200"/>
      <c r="C42" s="27">
        <v>153</v>
      </c>
      <c r="D42" s="41">
        <v>0</v>
      </c>
      <c r="E42" s="41">
        <v>-101920</v>
      </c>
      <c r="F42" s="40">
        <f t="shared" si="1"/>
        <v>-101920</v>
      </c>
      <c r="G42" s="41">
        <v>0</v>
      </c>
      <c r="H42" s="41">
        <v>-107076</v>
      </c>
      <c r="I42" s="40">
        <f t="shared" si="2"/>
        <v>-107076</v>
      </c>
    </row>
    <row r="43" spans="1:9" x14ac:dyDescent="0.2">
      <c r="A43" s="200" t="s">
        <v>14</v>
      </c>
      <c r="B43" s="200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201" t="s">
        <v>229</v>
      </c>
      <c r="B44" s="199"/>
      <c r="C44" s="26">
        <v>155</v>
      </c>
      <c r="D44" s="40">
        <f>D45+D49</f>
        <v>0</v>
      </c>
      <c r="E44" s="40">
        <f>E45+E49</f>
        <v>-70571351</v>
      </c>
      <c r="F44" s="40">
        <f t="shared" si="1"/>
        <v>-70571351</v>
      </c>
      <c r="G44" s="40">
        <f t="shared" ref="G44:H44" si="11">G45+G49</f>
        <v>0</v>
      </c>
      <c r="H44" s="40">
        <f t="shared" si="11"/>
        <v>-81832233</v>
      </c>
      <c r="I44" s="40">
        <f t="shared" si="2"/>
        <v>-81832233</v>
      </c>
    </row>
    <row r="45" spans="1:9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-49000558</v>
      </c>
      <c r="F45" s="40">
        <f t="shared" si="1"/>
        <v>-49000558</v>
      </c>
      <c r="G45" s="40">
        <f t="shared" ref="G45:H45" si="12">G46+G47+G48</f>
        <v>0</v>
      </c>
      <c r="H45" s="40">
        <f t="shared" si="12"/>
        <v>-59340083</v>
      </c>
      <c r="I45" s="40">
        <f t="shared" si="2"/>
        <v>-59340083</v>
      </c>
    </row>
    <row r="46" spans="1:9" x14ac:dyDescent="0.2">
      <c r="A46" s="200" t="s">
        <v>15</v>
      </c>
      <c r="B46" s="200"/>
      <c r="C46" s="27">
        <v>157</v>
      </c>
      <c r="D46" s="41">
        <v>0</v>
      </c>
      <c r="E46" s="41">
        <v>-6342881</v>
      </c>
      <c r="F46" s="40">
        <f t="shared" si="1"/>
        <v>-6342881</v>
      </c>
      <c r="G46" s="41">
        <v>0</v>
      </c>
      <c r="H46" s="41">
        <v>-8183542</v>
      </c>
      <c r="I46" s="40">
        <f t="shared" si="2"/>
        <v>-8183542</v>
      </c>
    </row>
    <row r="47" spans="1:9" x14ac:dyDescent="0.2">
      <c r="A47" s="200" t="s">
        <v>16</v>
      </c>
      <c r="B47" s="200"/>
      <c r="C47" s="27">
        <v>158</v>
      </c>
      <c r="D47" s="41">
        <v>0</v>
      </c>
      <c r="E47" s="41">
        <v>-42657677</v>
      </c>
      <c r="F47" s="40">
        <f t="shared" si="1"/>
        <v>-42657677</v>
      </c>
      <c r="G47" s="41">
        <v>0</v>
      </c>
      <c r="H47" s="41">
        <v>-51156541</v>
      </c>
      <c r="I47" s="40">
        <f t="shared" si="2"/>
        <v>-51156541</v>
      </c>
    </row>
    <row r="48" spans="1:9" x14ac:dyDescent="0.2">
      <c r="A48" s="200" t="s">
        <v>17</v>
      </c>
      <c r="B48" s="200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-21570793</v>
      </c>
      <c r="F49" s="40">
        <f t="shared" si="1"/>
        <v>-21570793</v>
      </c>
      <c r="G49" s="40">
        <f t="shared" ref="G49:H49" si="13">G50+G51+G52</f>
        <v>0</v>
      </c>
      <c r="H49" s="40">
        <f t="shared" si="13"/>
        <v>-22492150</v>
      </c>
      <c r="I49" s="40">
        <f t="shared" si="2"/>
        <v>-22492150</v>
      </c>
    </row>
    <row r="50" spans="1:9" x14ac:dyDescent="0.2">
      <c r="A50" s="200" t="s">
        <v>232</v>
      </c>
      <c r="B50" s="200"/>
      <c r="C50" s="27">
        <v>161</v>
      </c>
      <c r="D50" s="41">
        <v>0</v>
      </c>
      <c r="E50" s="41">
        <v>-4343367</v>
      </c>
      <c r="F50" s="40">
        <f t="shared" si="1"/>
        <v>-4343367</v>
      </c>
      <c r="G50" s="41">
        <v>0</v>
      </c>
      <c r="H50" s="41">
        <v>-4676938</v>
      </c>
      <c r="I50" s="40">
        <f t="shared" si="2"/>
        <v>-4676938</v>
      </c>
    </row>
    <row r="51" spans="1:9" x14ac:dyDescent="0.2">
      <c r="A51" s="200" t="s">
        <v>28</v>
      </c>
      <c r="B51" s="200"/>
      <c r="C51" s="27">
        <v>162</v>
      </c>
      <c r="D51" s="41">
        <v>0</v>
      </c>
      <c r="E51" s="41">
        <v>-8361020</v>
      </c>
      <c r="F51" s="40">
        <f t="shared" si="1"/>
        <v>-8361020</v>
      </c>
      <c r="G51" s="41">
        <v>0</v>
      </c>
      <c r="H51" s="41">
        <v>-8692685</v>
      </c>
      <c r="I51" s="40">
        <f t="shared" si="2"/>
        <v>-8692685</v>
      </c>
    </row>
    <row r="52" spans="1:9" x14ac:dyDescent="0.2">
      <c r="A52" s="200" t="s">
        <v>29</v>
      </c>
      <c r="B52" s="200"/>
      <c r="C52" s="27">
        <v>163</v>
      </c>
      <c r="D52" s="41">
        <v>0</v>
      </c>
      <c r="E52" s="41">
        <v>-8866406</v>
      </c>
      <c r="F52" s="40">
        <f t="shared" si="1"/>
        <v>-8866406</v>
      </c>
      <c r="G52" s="41">
        <v>0</v>
      </c>
      <c r="H52" s="41">
        <v>-9122527</v>
      </c>
      <c r="I52" s="40">
        <f t="shared" si="2"/>
        <v>-9122527</v>
      </c>
    </row>
    <row r="53" spans="1:9" x14ac:dyDescent="0.2">
      <c r="A53" s="201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-1802516</v>
      </c>
      <c r="F53" s="40">
        <f t="shared" si="1"/>
        <v>-1802516</v>
      </c>
      <c r="G53" s="40">
        <f t="shared" ref="G53:H53" si="14">G54+G55+G56+G57+G58+G59+G60</f>
        <v>0</v>
      </c>
      <c r="H53" s="40">
        <f t="shared" si="14"/>
        <v>-2123016</v>
      </c>
      <c r="I53" s="40">
        <f t="shared" si="2"/>
        <v>-2123016</v>
      </c>
    </row>
    <row r="54" spans="1:9" ht="24" customHeight="1" x14ac:dyDescent="0.2">
      <c r="A54" s="200" t="s">
        <v>318</v>
      </c>
      <c r="B54" s="200"/>
      <c r="C54" s="27">
        <v>165</v>
      </c>
      <c r="D54" s="41">
        <v>0</v>
      </c>
      <c r="E54" s="41">
        <v>-514595</v>
      </c>
      <c r="F54" s="40">
        <f t="shared" si="1"/>
        <v>-514595</v>
      </c>
      <c r="G54" s="41">
        <v>0</v>
      </c>
      <c r="H54" s="41">
        <v>-554085</v>
      </c>
      <c r="I54" s="40">
        <f t="shared" si="2"/>
        <v>-554085</v>
      </c>
    </row>
    <row r="55" spans="1:9" x14ac:dyDescent="0.2">
      <c r="A55" s="200" t="s">
        <v>30</v>
      </c>
      <c r="B55" s="200"/>
      <c r="C55" s="27">
        <v>166</v>
      </c>
      <c r="D55" s="41">
        <v>0</v>
      </c>
      <c r="E55" s="41">
        <v>-984924</v>
      </c>
      <c r="F55" s="40">
        <f t="shared" si="1"/>
        <v>-984924</v>
      </c>
      <c r="G55" s="41">
        <v>0</v>
      </c>
      <c r="H55" s="41">
        <v>-963777</v>
      </c>
      <c r="I55" s="40">
        <f t="shared" si="2"/>
        <v>-963777</v>
      </c>
    </row>
    <row r="56" spans="1:9" x14ac:dyDescent="0.2">
      <c r="A56" s="200" t="s">
        <v>69</v>
      </c>
      <c r="B56" s="200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200" t="s">
        <v>234</v>
      </c>
      <c r="B57" s="200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0" t="s">
        <v>235</v>
      </c>
      <c r="B58" s="200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200" t="s">
        <v>236</v>
      </c>
      <c r="B59" s="200"/>
      <c r="C59" s="27">
        <v>170</v>
      </c>
      <c r="D59" s="41">
        <v>0</v>
      </c>
      <c r="E59" s="41">
        <v>-338955</v>
      </c>
      <c r="F59" s="40">
        <f t="shared" si="1"/>
        <v>-338955</v>
      </c>
      <c r="G59" s="41">
        <v>0</v>
      </c>
      <c r="H59" s="41">
        <v>-479087</v>
      </c>
      <c r="I59" s="40">
        <f t="shared" si="2"/>
        <v>-479087</v>
      </c>
    </row>
    <row r="60" spans="1:9" x14ac:dyDescent="0.2">
      <c r="A60" s="200" t="s">
        <v>94</v>
      </c>
      <c r="B60" s="200"/>
      <c r="C60" s="27">
        <v>171</v>
      </c>
      <c r="D60" s="41">
        <v>0</v>
      </c>
      <c r="E60" s="41">
        <v>35958</v>
      </c>
      <c r="F60" s="40">
        <f t="shared" si="1"/>
        <v>35958</v>
      </c>
      <c r="G60" s="41">
        <v>0</v>
      </c>
      <c r="H60" s="41">
        <v>-126067</v>
      </c>
      <c r="I60" s="40">
        <f t="shared" si="2"/>
        <v>-126067</v>
      </c>
    </row>
    <row r="61" spans="1:9" ht="29.25" customHeight="1" x14ac:dyDescent="0.2">
      <c r="A61" s="201" t="s">
        <v>237</v>
      </c>
      <c r="B61" s="199"/>
      <c r="C61" s="26">
        <v>172</v>
      </c>
      <c r="D61" s="40">
        <f>D62+D63</f>
        <v>0</v>
      </c>
      <c r="E61" s="40">
        <f>E62+E63</f>
        <v>-3800495</v>
      </c>
      <c r="F61" s="40">
        <f t="shared" si="1"/>
        <v>-3800495</v>
      </c>
      <c r="G61" s="40">
        <f t="shared" ref="G61:H61" si="15">G62+G63</f>
        <v>0</v>
      </c>
      <c r="H61" s="40">
        <f t="shared" si="15"/>
        <v>-4754422</v>
      </c>
      <c r="I61" s="40">
        <f t="shared" si="2"/>
        <v>-4754422</v>
      </c>
    </row>
    <row r="62" spans="1:9" x14ac:dyDescent="0.2">
      <c r="A62" s="200" t="s">
        <v>31</v>
      </c>
      <c r="B62" s="200"/>
      <c r="C62" s="27">
        <v>173</v>
      </c>
      <c r="D62" s="41">
        <v>0</v>
      </c>
      <c r="E62" s="41">
        <v>-422658</v>
      </c>
      <c r="F62" s="40">
        <f t="shared" si="1"/>
        <v>-422658</v>
      </c>
      <c r="G62" s="41">
        <v>0</v>
      </c>
      <c r="H62" s="41">
        <v>-91438</v>
      </c>
      <c r="I62" s="40">
        <f t="shared" si="2"/>
        <v>-91438</v>
      </c>
    </row>
    <row r="63" spans="1:9" x14ac:dyDescent="0.2">
      <c r="A63" s="200" t="s">
        <v>32</v>
      </c>
      <c r="B63" s="200"/>
      <c r="C63" s="27">
        <v>174</v>
      </c>
      <c r="D63" s="41">
        <v>0</v>
      </c>
      <c r="E63" s="41">
        <v>-3377837</v>
      </c>
      <c r="F63" s="40">
        <f t="shared" si="1"/>
        <v>-3377837</v>
      </c>
      <c r="G63" s="41">
        <v>0</v>
      </c>
      <c r="H63" s="41">
        <v>-4662984</v>
      </c>
      <c r="I63" s="40">
        <f t="shared" si="2"/>
        <v>-4662984</v>
      </c>
    </row>
    <row r="64" spans="1:9" ht="19.5" customHeight="1" x14ac:dyDescent="0.2">
      <c r="A64" s="239" t="s">
        <v>238</v>
      </c>
      <c r="B64" s="200"/>
      <c r="C64" s="27">
        <v>175</v>
      </c>
      <c r="D64" s="41">
        <v>0</v>
      </c>
      <c r="E64" s="41">
        <v>-2527764</v>
      </c>
      <c r="F64" s="40">
        <f t="shared" si="1"/>
        <v>-2527764</v>
      </c>
      <c r="G64" s="41">
        <v>0</v>
      </c>
      <c r="H64" s="41">
        <v>-2679997</v>
      </c>
      <c r="I64" s="40">
        <f t="shared" si="2"/>
        <v>-2679997</v>
      </c>
    </row>
    <row r="65" spans="1:9" ht="42" customHeight="1" x14ac:dyDescent="0.2">
      <c r="A65" s="201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31706210</v>
      </c>
      <c r="F65" s="40">
        <f t="shared" si="1"/>
        <v>31706210</v>
      </c>
      <c r="G65" s="40">
        <f t="shared" ref="G65:H65" si="16">G7+G13+G21+G22+G23+G24+G31+G38+G41+G53+G61+G64+G44</f>
        <v>0</v>
      </c>
      <c r="H65" s="40">
        <f t="shared" si="16"/>
        <v>41391363</v>
      </c>
      <c r="I65" s="40">
        <f t="shared" si="2"/>
        <v>41391363</v>
      </c>
    </row>
    <row r="66" spans="1:9" x14ac:dyDescent="0.2">
      <c r="A66" s="201" t="s">
        <v>239</v>
      </c>
      <c r="B66" s="199"/>
      <c r="C66" s="26">
        <v>177</v>
      </c>
      <c r="D66" s="40">
        <f>D67+D68</f>
        <v>0</v>
      </c>
      <c r="E66" s="40">
        <f>E67+E68</f>
        <v>-5653924</v>
      </c>
      <c r="F66" s="40">
        <f t="shared" si="1"/>
        <v>-5653924</v>
      </c>
      <c r="G66" s="40">
        <f t="shared" ref="G66:H66" si="17">G67+G68</f>
        <v>0</v>
      </c>
      <c r="H66" s="40">
        <f t="shared" si="17"/>
        <v>-7015638</v>
      </c>
      <c r="I66" s="40">
        <f t="shared" si="2"/>
        <v>-7015638</v>
      </c>
    </row>
    <row r="67" spans="1:9" x14ac:dyDescent="0.2">
      <c r="A67" s="200" t="s">
        <v>240</v>
      </c>
      <c r="B67" s="200"/>
      <c r="C67" s="27">
        <v>178</v>
      </c>
      <c r="D67" s="41">
        <v>0</v>
      </c>
      <c r="E67" s="41">
        <v>-5653924</v>
      </c>
      <c r="F67" s="40">
        <f t="shared" si="1"/>
        <v>-5653924</v>
      </c>
      <c r="G67" s="41">
        <v>0</v>
      </c>
      <c r="H67" s="41">
        <v>-7015638</v>
      </c>
      <c r="I67" s="40">
        <f t="shared" si="2"/>
        <v>-7015638</v>
      </c>
    </row>
    <row r="68" spans="1:9" x14ac:dyDescent="0.2">
      <c r="A68" s="200" t="s">
        <v>241</v>
      </c>
      <c r="B68" s="200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201" t="s">
        <v>315</v>
      </c>
      <c r="B69" s="199"/>
      <c r="C69" s="26">
        <v>180</v>
      </c>
      <c r="D69" s="40">
        <f>D65+D66</f>
        <v>0</v>
      </c>
      <c r="E69" s="40">
        <f>E65+E66</f>
        <v>26052286</v>
      </c>
      <c r="F69" s="40">
        <f t="shared" si="1"/>
        <v>26052286</v>
      </c>
      <c r="G69" s="40">
        <f t="shared" ref="G69:H69" si="18">G65+G66</f>
        <v>0</v>
      </c>
      <c r="H69" s="40">
        <f t="shared" si="18"/>
        <v>34375725</v>
      </c>
      <c r="I69" s="40">
        <f t="shared" si="2"/>
        <v>34375725</v>
      </c>
    </row>
    <row r="70" spans="1:9" x14ac:dyDescent="0.2">
      <c r="A70" s="238" t="s">
        <v>95</v>
      </c>
      <c r="B70" s="238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38" t="s">
        <v>242</v>
      </c>
      <c r="B71" s="238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201" t="s">
        <v>243</v>
      </c>
      <c r="B72" s="201"/>
      <c r="C72" s="26">
        <v>183</v>
      </c>
      <c r="D72" s="40">
        <f>D7+D13+D21+D22+D23+D68</f>
        <v>0</v>
      </c>
      <c r="E72" s="40">
        <f>E7+E13+E21+E22+E23+E68</f>
        <v>188474133</v>
      </c>
      <c r="F72" s="40">
        <f t="shared" ref="F72:F86" si="19">D72+E72</f>
        <v>188474133</v>
      </c>
      <c r="G72" s="40">
        <f t="shared" ref="G72:H72" si="20">G7+G13+G21+G22+G23+G68</f>
        <v>0</v>
      </c>
      <c r="H72" s="40">
        <f t="shared" si="20"/>
        <v>215882707</v>
      </c>
      <c r="I72" s="40">
        <f t="shared" ref="I72:I86" si="21">G72+H72</f>
        <v>215882707</v>
      </c>
    </row>
    <row r="73" spans="1:9" ht="31.5" customHeight="1" x14ac:dyDescent="0.2">
      <c r="A73" s="201" t="s">
        <v>316</v>
      </c>
      <c r="B73" s="201"/>
      <c r="C73" s="26">
        <v>184</v>
      </c>
      <c r="D73" s="40">
        <f>D24+D31+D38+D41+D44+D53+D61+D64+D67</f>
        <v>0</v>
      </c>
      <c r="E73" s="40">
        <f>E24+E31+E38+E41+E44+E53+E61+E64+E67</f>
        <v>-162421847</v>
      </c>
      <c r="F73" s="40">
        <f t="shared" si="19"/>
        <v>-162421847</v>
      </c>
      <c r="G73" s="40">
        <f t="shared" ref="G73:H73" si="22">G24+G31+G38+G41+G44+G53+G61+G64+G67</f>
        <v>0</v>
      </c>
      <c r="H73" s="40">
        <f t="shared" si="22"/>
        <v>-181506982</v>
      </c>
      <c r="I73" s="40">
        <f t="shared" si="21"/>
        <v>-181506982</v>
      </c>
    </row>
    <row r="74" spans="1:9" x14ac:dyDescent="0.2">
      <c r="A74" s="201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1036761</v>
      </c>
      <c r="F74" s="40">
        <f t="shared" si="19"/>
        <v>1036761</v>
      </c>
      <c r="G74" s="40">
        <f t="shared" ref="G74:H74" si="23">G75+G76+G77+G78+G79+G80+G81+G82</f>
        <v>0</v>
      </c>
      <c r="H74" s="40">
        <f t="shared" si="23"/>
        <v>753927</v>
      </c>
      <c r="I74" s="40">
        <f t="shared" si="21"/>
        <v>753927</v>
      </c>
    </row>
    <row r="75" spans="1:9" ht="27.75" customHeight="1" x14ac:dyDescent="0.2">
      <c r="A75" s="198" t="s">
        <v>321</v>
      </c>
      <c r="B75" s="198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98" t="s">
        <v>322</v>
      </c>
      <c r="B76" s="198"/>
      <c r="C76" s="27">
        <v>187</v>
      </c>
      <c r="D76" s="63">
        <v>0</v>
      </c>
      <c r="E76" s="63">
        <v>1118909</v>
      </c>
      <c r="F76" s="40">
        <f t="shared" si="19"/>
        <v>1118909</v>
      </c>
      <c r="G76" s="63">
        <v>0</v>
      </c>
      <c r="H76" s="63">
        <v>919424</v>
      </c>
      <c r="I76" s="40">
        <f t="shared" si="21"/>
        <v>919424</v>
      </c>
    </row>
    <row r="77" spans="1:9" ht="32.25" customHeight="1" x14ac:dyDescent="0.2">
      <c r="A77" s="198" t="s">
        <v>323</v>
      </c>
      <c r="B77" s="198"/>
      <c r="C77" s="27">
        <v>188</v>
      </c>
      <c r="D77" s="63">
        <v>0</v>
      </c>
      <c r="E77" s="63">
        <v>129638</v>
      </c>
      <c r="F77" s="40">
        <f t="shared" si="19"/>
        <v>129638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">
      <c r="A78" s="198" t="s">
        <v>324</v>
      </c>
      <c r="B78" s="19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98" t="s">
        <v>96</v>
      </c>
      <c r="B79" s="19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98" t="s">
        <v>97</v>
      </c>
      <c r="B80" s="19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98" t="s">
        <v>98</v>
      </c>
      <c r="B81" s="19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98" t="s">
        <v>99</v>
      </c>
      <c r="B82" s="198"/>
      <c r="C82" s="27">
        <v>193</v>
      </c>
      <c r="D82" s="63">
        <v>0</v>
      </c>
      <c r="E82" s="63">
        <v>-211786</v>
      </c>
      <c r="F82" s="40">
        <f t="shared" si="19"/>
        <v>-211786</v>
      </c>
      <c r="G82" s="63">
        <v>0</v>
      </c>
      <c r="H82" s="63">
        <v>-165497</v>
      </c>
      <c r="I82" s="40">
        <f t="shared" si="21"/>
        <v>-165497</v>
      </c>
    </row>
    <row r="83" spans="1:9" x14ac:dyDescent="0.2">
      <c r="A83" s="201" t="s">
        <v>245</v>
      </c>
      <c r="B83" s="199"/>
      <c r="C83" s="26">
        <v>194</v>
      </c>
      <c r="D83" s="40">
        <f>D69+D74</f>
        <v>0</v>
      </c>
      <c r="E83" s="40">
        <f>E69+E74</f>
        <v>27089047</v>
      </c>
      <c r="F83" s="40">
        <f t="shared" si="19"/>
        <v>27089047</v>
      </c>
      <c r="G83" s="40">
        <f t="shared" ref="G83:H83" si="24">G69+G74</f>
        <v>0</v>
      </c>
      <c r="H83" s="40">
        <f t="shared" si="24"/>
        <v>35129652</v>
      </c>
      <c r="I83" s="40">
        <f t="shared" si="21"/>
        <v>35129652</v>
      </c>
    </row>
    <row r="84" spans="1:9" x14ac:dyDescent="0.2">
      <c r="A84" s="238" t="s">
        <v>246</v>
      </c>
      <c r="B84" s="238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38" t="s">
        <v>247</v>
      </c>
      <c r="B85" s="238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04" t="s">
        <v>110</v>
      </c>
      <c r="B86" s="19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 tint="0.59999389629810485"/>
  </sheetPr>
  <dimension ref="A1:J62"/>
  <sheetViews>
    <sheetView zoomScaleSheetLayoutView="100" workbookViewId="0">
      <selection activeCell="K23" sqref="K23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7" t="s">
        <v>70</v>
      </c>
      <c r="B1" s="208"/>
      <c r="C1" s="208"/>
      <c r="D1" s="208"/>
      <c r="E1" s="208"/>
      <c r="F1" s="208"/>
      <c r="G1" s="208"/>
      <c r="H1" s="208"/>
    </row>
    <row r="2" spans="1:9" x14ac:dyDescent="0.2">
      <c r="A2" s="209" t="s">
        <v>396</v>
      </c>
      <c r="B2" s="210"/>
      <c r="C2" s="210"/>
      <c r="D2" s="210"/>
      <c r="E2" s="210"/>
      <c r="F2" s="210"/>
      <c r="G2" s="210"/>
      <c r="H2" s="210"/>
    </row>
    <row r="3" spans="1:9" x14ac:dyDescent="0.2">
      <c r="A3" s="249" t="s">
        <v>35</v>
      </c>
      <c r="B3" s="228"/>
      <c r="C3" s="228"/>
      <c r="D3" s="228"/>
      <c r="E3" s="228"/>
      <c r="F3" s="228"/>
      <c r="G3" s="228"/>
      <c r="H3" s="228"/>
    </row>
    <row r="4" spans="1:9" ht="34.5" thickBot="1" x14ac:dyDescent="0.25">
      <c r="A4" s="250" t="s">
        <v>3</v>
      </c>
      <c r="B4" s="251"/>
      <c r="C4" s="251"/>
      <c r="D4" s="251"/>
      <c r="E4" s="251"/>
      <c r="F4" s="252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53">
        <v>1</v>
      </c>
      <c r="B5" s="254"/>
      <c r="C5" s="254"/>
      <c r="D5" s="254"/>
      <c r="E5" s="254"/>
      <c r="F5" s="255"/>
      <c r="G5" s="20">
        <v>2</v>
      </c>
      <c r="H5" s="65">
        <v>3</v>
      </c>
      <c r="I5" s="65">
        <v>4</v>
      </c>
    </row>
    <row r="6" spans="1:9" x14ac:dyDescent="0.2">
      <c r="A6" s="256" t="s">
        <v>250</v>
      </c>
      <c r="B6" s="257"/>
      <c r="C6" s="257"/>
      <c r="D6" s="257"/>
      <c r="E6" s="257"/>
      <c r="F6" s="257"/>
      <c r="G6" s="21">
        <v>1</v>
      </c>
      <c r="H6" s="66">
        <f>H7+H18+H36</f>
        <v>19130527</v>
      </c>
      <c r="I6" s="66">
        <f>I7+I18+I36</f>
        <v>21784281</v>
      </c>
    </row>
    <row r="7" spans="1:9" ht="21" customHeight="1" x14ac:dyDescent="0.2">
      <c r="A7" s="244" t="s">
        <v>251</v>
      </c>
      <c r="B7" s="246"/>
      <c r="C7" s="246"/>
      <c r="D7" s="246"/>
      <c r="E7" s="246"/>
      <c r="F7" s="246"/>
      <c r="G7" s="22">
        <v>2</v>
      </c>
      <c r="H7" s="67">
        <f>H8+H9</f>
        <v>56415423</v>
      </c>
      <c r="I7" s="67">
        <f>I8+I9</f>
        <v>62970128</v>
      </c>
    </row>
    <row r="8" spans="1:9" x14ac:dyDescent="0.2">
      <c r="A8" s="240" t="s">
        <v>48</v>
      </c>
      <c r="B8" s="241"/>
      <c r="C8" s="241"/>
      <c r="D8" s="241"/>
      <c r="E8" s="241"/>
      <c r="F8" s="241"/>
      <c r="G8" s="23">
        <v>3</v>
      </c>
      <c r="H8" s="68">
        <v>61043999</v>
      </c>
      <c r="I8" s="68">
        <v>68238588</v>
      </c>
    </row>
    <row r="9" spans="1:9" x14ac:dyDescent="0.2">
      <c r="A9" s="246" t="s">
        <v>49</v>
      </c>
      <c r="B9" s="246"/>
      <c r="C9" s="246"/>
      <c r="D9" s="246"/>
      <c r="E9" s="246"/>
      <c r="F9" s="246"/>
      <c r="G9" s="22">
        <v>4</v>
      </c>
      <c r="H9" s="67">
        <f>SUM(H10:H17)</f>
        <v>-4628576</v>
      </c>
      <c r="I9" s="67">
        <f>SUM(I10:I17)</f>
        <v>-5268460</v>
      </c>
    </row>
    <row r="10" spans="1:9" x14ac:dyDescent="0.2">
      <c r="A10" s="240" t="s">
        <v>252</v>
      </c>
      <c r="B10" s="241"/>
      <c r="C10" s="241"/>
      <c r="D10" s="241"/>
      <c r="E10" s="241"/>
      <c r="F10" s="241"/>
      <c r="G10" s="23">
        <v>5</v>
      </c>
      <c r="H10" s="68">
        <v>9335468</v>
      </c>
      <c r="I10" s="68">
        <v>10404582</v>
      </c>
    </row>
    <row r="11" spans="1:9" x14ac:dyDescent="0.2">
      <c r="A11" s="240" t="s">
        <v>253</v>
      </c>
      <c r="B11" s="241"/>
      <c r="C11" s="241"/>
      <c r="D11" s="241"/>
      <c r="E11" s="241"/>
      <c r="F11" s="241"/>
      <c r="G11" s="23">
        <v>6</v>
      </c>
      <c r="H11" s="68">
        <v>212858</v>
      </c>
      <c r="I11" s="68">
        <v>148235</v>
      </c>
    </row>
    <row r="12" spans="1:9" ht="23.25" customHeight="1" x14ac:dyDescent="0.2">
      <c r="A12" s="240" t="s">
        <v>254</v>
      </c>
      <c r="B12" s="241"/>
      <c r="C12" s="241"/>
      <c r="D12" s="241"/>
      <c r="E12" s="241"/>
      <c r="F12" s="241"/>
      <c r="G12" s="23">
        <v>7</v>
      </c>
      <c r="H12" s="68">
        <v>-4336334</v>
      </c>
      <c r="I12" s="68">
        <v>-1665673</v>
      </c>
    </row>
    <row r="13" spans="1:9" x14ac:dyDescent="0.2">
      <c r="A13" s="240" t="s">
        <v>255</v>
      </c>
      <c r="B13" s="241"/>
      <c r="C13" s="241"/>
      <c r="D13" s="241"/>
      <c r="E13" s="241"/>
      <c r="F13" s="241"/>
      <c r="G13" s="23">
        <v>8</v>
      </c>
      <c r="H13" s="68">
        <v>1990541</v>
      </c>
      <c r="I13" s="68">
        <v>1396188</v>
      </c>
    </row>
    <row r="14" spans="1:9" x14ac:dyDescent="0.2">
      <c r="A14" s="240" t="s">
        <v>256</v>
      </c>
      <c r="B14" s="241"/>
      <c r="C14" s="241"/>
      <c r="D14" s="241"/>
      <c r="E14" s="241"/>
      <c r="F14" s="241"/>
      <c r="G14" s="23">
        <v>9</v>
      </c>
      <c r="H14" s="68">
        <v>-11465733</v>
      </c>
      <c r="I14" s="68">
        <v>-11753414</v>
      </c>
    </row>
    <row r="15" spans="1:9" x14ac:dyDescent="0.2">
      <c r="A15" s="240" t="s">
        <v>257</v>
      </c>
      <c r="B15" s="241"/>
      <c r="C15" s="241"/>
      <c r="D15" s="241"/>
      <c r="E15" s="241"/>
      <c r="F15" s="24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41"/>
      <c r="C16" s="241"/>
      <c r="D16" s="241"/>
      <c r="E16" s="241"/>
      <c r="F16" s="241"/>
      <c r="G16" s="23">
        <v>11</v>
      </c>
      <c r="H16" s="68">
        <v>-709843</v>
      </c>
      <c r="I16" s="68">
        <v>-169699</v>
      </c>
    </row>
    <row r="17" spans="1:9" x14ac:dyDescent="0.2">
      <c r="A17" s="240" t="s">
        <v>259</v>
      </c>
      <c r="B17" s="241"/>
      <c r="C17" s="241"/>
      <c r="D17" s="241"/>
      <c r="E17" s="241"/>
      <c r="F17" s="241"/>
      <c r="G17" s="23">
        <v>12</v>
      </c>
      <c r="H17" s="68">
        <v>344467</v>
      </c>
      <c r="I17" s="68">
        <v>-3628679</v>
      </c>
    </row>
    <row r="18" spans="1:9" ht="30.75" customHeight="1" x14ac:dyDescent="0.2">
      <c r="A18" s="244" t="s">
        <v>55</v>
      </c>
      <c r="B18" s="246"/>
      <c r="C18" s="246"/>
      <c r="D18" s="246"/>
      <c r="E18" s="246"/>
      <c r="F18" s="246"/>
      <c r="G18" s="22">
        <v>13</v>
      </c>
      <c r="H18" s="67">
        <f>SUM(H19:H35)</f>
        <v>-30366969</v>
      </c>
      <c r="I18" s="67">
        <f>SUM(I19:I35)</f>
        <v>-35537294</v>
      </c>
    </row>
    <row r="19" spans="1:9" x14ac:dyDescent="0.2">
      <c r="A19" s="240" t="s">
        <v>260</v>
      </c>
      <c r="B19" s="241"/>
      <c r="C19" s="241"/>
      <c r="D19" s="241"/>
      <c r="E19" s="241"/>
      <c r="F19" s="241"/>
      <c r="G19" s="23">
        <v>14</v>
      </c>
      <c r="H19" s="68">
        <v>5011041</v>
      </c>
      <c r="I19" s="68">
        <v>331518</v>
      </c>
    </row>
    <row r="20" spans="1:9" ht="24.75" customHeight="1" x14ac:dyDescent="0.2">
      <c r="A20" s="240" t="s">
        <v>261</v>
      </c>
      <c r="B20" s="241"/>
      <c r="C20" s="241"/>
      <c r="D20" s="241"/>
      <c r="E20" s="241"/>
      <c r="F20" s="24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41"/>
      <c r="C21" s="241"/>
      <c r="D21" s="241"/>
      <c r="E21" s="241"/>
      <c r="F21" s="241"/>
      <c r="G21" s="23">
        <v>16</v>
      </c>
      <c r="H21" s="68">
        <v>-2949160</v>
      </c>
      <c r="I21" s="68">
        <v>-53165648</v>
      </c>
    </row>
    <row r="22" spans="1:9" x14ac:dyDescent="0.2">
      <c r="A22" s="240" t="s">
        <v>263</v>
      </c>
      <c r="B22" s="241"/>
      <c r="C22" s="241"/>
      <c r="D22" s="241"/>
      <c r="E22" s="241"/>
      <c r="F22" s="24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41"/>
      <c r="C23" s="241"/>
      <c r="D23" s="241"/>
      <c r="E23" s="241"/>
      <c r="F23" s="24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41"/>
      <c r="C24" s="241"/>
      <c r="D24" s="241"/>
      <c r="E24" s="241"/>
      <c r="F24" s="241"/>
      <c r="G24" s="23">
        <v>19</v>
      </c>
      <c r="H24" s="68">
        <v>-2072889</v>
      </c>
      <c r="I24" s="68">
        <v>-6754885</v>
      </c>
    </row>
    <row r="25" spans="1:9" x14ac:dyDescent="0.2">
      <c r="A25" s="240" t="s">
        <v>57</v>
      </c>
      <c r="B25" s="241"/>
      <c r="C25" s="241"/>
      <c r="D25" s="241"/>
      <c r="E25" s="241"/>
      <c r="F25" s="24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41"/>
      <c r="C26" s="241"/>
      <c r="D26" s="241"/>
      <c r="E26" s="241"/>
      <c r="F26" s="241"/>
      <c r="G26" s="23">
        <v>21</v>
      </c>
      <c r="H26" s="68">
        <v>-32724429</v>
      </c>
      <c r="I26" s="68">
        <v>-63209024</v>
      </c>
    </row>
    <row r="27" spans="1:9" x14ac:dyDescent="0.2">
      <c r="A27" s="240" t="s">
        <v>59</v>
      </c>
      <c r="B27" s="241"/>
      <c r="C27" s="241"/>
      <c r="D27" s="241"/>
      <c r="E27" s="241"/>
      <c r="F27" s="24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41"/>
      <c r="C28" s="241"/>
      <c r="D28" s="241"/>
      <c r="E28" s="241"/>
      <c r="F28" s="241"/>
      <c r="G28" s="23">
        <v>23</v>
      </c>
      <c r="H28" s="68">
        <v>1520496</v>
      </c>
      <c r="I28" s="68">
        <v>-5525220</v>
      </c>
    </row>
    <row r="29" spans="1:9" x14ac:dyDescent="0.2">
      <c r="A29" s="240" t="s">
        <v>60</v>
      </c>
      <c r="B29" s="241"/>
      <c r="C29" s="241"/>
      <c r="D29" s="241"/>
      <c r="E29" s="241"/>
      <c r="F29" s="241"/>
      <c r="G29" s="23">
        <v>24</v>
      </c>
      <c r="H29" s="68">
        <v>15763408</v>
      </c>
      <c r="I29" s="68">
        <v>92055939</v>
      </c>
    </row>
    <row r="30" spans="1:9" ht="33" customHeight="1" x14ac:dyDescent="0.2">
      <c r="A30" s="240" t="s">
        <v>283</v>
      </c>
      <c r="B30" s="241"/>
      <c r="C30" s="241"/>
      <c r="D30" s="241"/>
      <c r="E30" s="241"/>
      <c r="F30" s="24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41"/>
      <c r="C31" s="241"/>
      <c r="D31" s="241"/>
      <c r="E31" s="241"/>
      <c r="F31" s="241"/>
      <c r="G31" s="23">
        <v>26</v>
      </c>
      <c r="H31" s="68">
        <v>1900326</v>
      </c>
      <c r="I31" s="68">
        <v>3466149</v>
      </c>
    </row>
    <row r="32" spans="1:9" ht="23.25" customHeight="1" x14ac:dyDescent="0.2">
      <c r="A32" s="240" t="s">
        <v>62</v>
      </c>
      <c r="B32" s="241"/>
      <c r="C32" s="241"/>
      <c r="D32" s="241"/>
      <c r="E32" s="241"/>
      <c r="F32" s="24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41"/>
      <c r="C33" s="241"/>
      <c r="D33" s="241"/>
      <c r="E33" s="241"/>
      <c r="F33" s="241"/>
      <c r="G33" s="23">
        <v>28</v>
      </c>
      <c r="H33" s="68">
        <v>-4549643</v>
      </c>
      <c r="I33" s="68">
        <v>-2582759</v>
      </c>
    </row>
    <row r="34" spans="1:9" x14ac:dyDescent="0.2">
      <c r="A34" s="240" t="s">
        <v>64</v>
      </c>
      <c r="B34" s="241"/>
      <c r="C34" s="241"/>
      <c r="D34" s="241"/>
      <c r="E34" s="241"/>
      <c r="F34" s="241"/>
      <c r="G34" s="23">
        <v>29</v>
      </c>
      <c r="H34" s="68">
        <v>-7831237</v>
      </c>
      <c r="I34" s="68">
        <v>9972</v>
      </c>
    </row>
    <row r="35" spans="1:9" ht="21" customHeight="1" x14ac:dyDescent="0.2">
      <c r="A35" s="240" t="s">
        <v>266</v>
      </c>
      <c r="B35" s="241"/>
      <c r="C35" s="241"/>
      <c r="D35" s="241"/>
      <c r="E35" s="241"/>
      <c r="F35" s="241"/>
      <c r="G35" s="23">
        <v>30</v>
      </c>
      <c r="H35" s="68">
        <v>-4434882</v>
      </c>
      <c r="I35" s="68">
        <v>-163336</v>
      </c>
    </row>
    <row r="36" spans="1:9" x14ac:dyDescent="0.2">
      <c r="A36" s="242" t="s">
        <v>65</v>
      </c>
      <c r="B36" s="241"/>
      <c r="C36" s="241"/>
      <c r="D36" s="241"/>
      <c r="E36" s="241"/>
      <c r="F36" s="241"/>
      <c r="G36" s="23">
        <v>31</v>
      </c>
      <c r="H36" s="68">
        <v>-6917927</v>
      </c>
      <c r="I36" s="68">
        <v>-5648553</v>
      </c>
    </row>
    <row r="37" spans="1:9" x14ac:dyDescent="0.2">
      <c r="A37" s="244" t="s">
        <v>50</v>
      </c>
      <c r="B37" s="246"/>
      <c r="C37" s="246"/>
      <c r="D37" s="246"/>
      <c r="E37" s="246"/>
      <c r="F37" s="246"/>
      <c r="G37" s="22">
        <v>32</v>
      </c>
      <c r="H37" s="67">
        <f>SUM(H38:H51)</f>
        <v>-3897433</v>
      </c>
      <c r="I37" s="67">
        <f>SUM(I38:I51)</f>
        <v>-46576922</v>
      </c>
    </row>
    <row r="38" spans="1:9" x14ac:dyDescent="0.2">
      <c r="A38" s="240" t="s">
        <v>267</v>
      </c>
      <c r="B38" s="241"/>
      <c r="C38" s="241"/>
      <c r="D38" s="241"/>
      <c r="E38" s="241"/>
      <c r="F38" s="241"/>
      <c r="G38" s="23">
        <v>33</v>
      </c>
      <c r="H38" s="68">
        <v>118958</v>
      </c>
      <c r="I38" s="68">
        <v>134000</v>
      </c>
    </row>
    <row r="39" spans="1:9" x14ac:dyDescent="0.2">
      <c r="A39" s="240" t="s">
        <v>268</v>
      </c>
      <c r="B39" s="241"/>
      <c r="C39" s="241"/>
      <c r="D39" s="241"/>
      <c r="E39" s="241"/>
      <c r="F39" s="241"/>
      <c r="G39" s="23">
        <v>34</v>
      </c>
      <c r="H39" s="68">
        <v>-23720359</v>
      </c>
      <c r="I39" s="68">
        <v>-3193472</v>
      </c>
    </row>
    <row r="40" spans="1:9" x14ac:dyDescent="0.2">
      <c r="A40" s="240" t="s">
        <v>269</v>
      </c>
      <c r="B40" s="241"/>
      <c r="C40" s="241"/>
      <c r="D40" s="241"/>
      <c r="E40" s="241"/>
      <c r="F40" s="24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41"/>
      <c r="C41" s="241"/>
      <c r="D41" s="241"/>
      <c r="E41" s="241"/>
      <c r="F41" s="241"/>
      <c r="G41" s="23">
        <v>36</v>
      </c>
      <c r="H41" s="68">
        <v>-258291</v>
      </c>
      <c r="I41" s="68">
        <v>-46594</v>
      </c>
    </row>
    <row r="42" spans="1:9" ht="25.5" customHeight="1" x14ac:dyDescent="0.2">
      <c r="A42" s="240" t="s">
        <v>271</v>
      </c>
      <c r="B42" s="241"/>
      <c r="C42" s="241"/>
      <c r="D42" s="241"/>
      <c r="E42" s="241"/>
      <c r="F42" s="24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41"/>
      <c r="C43" s="241"/>
      <c r="D43" s="241"/>
      <c r="E43" s="241"/>
      <c r="F43" s="241"/>
      <c r="G43" s="23">
        <v>38</v>
      </c>
      <c r="H43" s="68">
        <v>-3264890</v>
      </c>
      <c r="I43" s="68">
        <v>-36570610</v>
      </c>
    </row>
    <row r="44" spans="1:9" ht="24" customHeight="1" x14ac:dyDescent="0.2">
      <c r="A44" s="240" t="s">
        <v>273</v>
      </c>
      <c r="B44" s="241"/>
      <c r="C44" s="241"/>
      <c r="D44" s="241"/>
      <c r="E44" s="241"/>
      <c r="F44" s="24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41"/>
      <c r="C45" s="241"/>
      <c r="D45" s="241"/>
      <c r="E45" s="241"/>
      <c r="F45" s="24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41"/>
      <c r="C46" s="241"/>
      <c r="D46" s="241"/>
      <c r="E46" s="241"/>
      <c r="F46" s="24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41"/>
      <c r="C47" s="241"/>
      <c r="D47" s="241"/>
      <c r="E47" s="241"/>
      <c r="F47" s="241"/>
      <c r="G47" s="23">
        <v>42</v>
      </c>
      <c r="H47" s="68">
        <v>17983892</v>
      </c>
      <c r="I47" s="68">
        <v>4563682</v>
      </c>
    </row>
    <row r="48" spans="1:9" x14ac:dyDescent="0.2">
      <c r="A48" s="240" t="s">
        <v>277</v>
      </c>
      <c r="B48" s="241"/>
      <c r="C48" s="241"/>
      <c r="D48" s="241"/>
      <c r="E48" s="241"/>
      <c r="F48" s="241"/>
      <c r="G48" s="23">
        <v>43</v>
      </c>
      <c r="H48" s="68">
        <v>-20131255</v>
      </c>
      <c r="I48" s="68">
        <v>-406668</v>
      </c>
    </row>
    <row r="49" spans="1:9" x14ac:dyDescent="0.2">
      <c r="A49" s="240" t="s">
        <v>278</v>
      </c>
      <c r="B49" s="243"/>
      <c r="C49" s="243"/>
      <c r="D49" s="243"/>
      <c r="E49" s="243"/>
      <c r="F49" s="243"/>
      <c r="G49" s="23">
        <v>44</v>
      </c>
      <c r="H49" s="68">
        <v>433075</v>
      </c>
      <c r="I49" s="68">
        <v>-145310</v>
      </c>
    </row>
    <row r="50" spans="1:9" x14ac:dyDescent="0.2">
      <c r="A50" s="240" t="s">
        <v>279</v>
      </c>
      <c r="B50" s="243"/>
      <c r="C50" s="243"/>
      <c r="D50" s="243"/>
      <c r="E50" s="243"/>
      <c r="F50" s="243"/>
      <c r="G50" s="23">
        <v>45</v>
      </c>
      <c r="H50" s="68">
        <v>44832809</v>
      </c>
      <c r="I50" s="68">
        <v>13032331</v>
      </c>
    </row>
    <row r="51" spans="1:9" x14ac:dyDescent="0.2">
      <c r="A51" s="240" t="s">
        <v>280</v>
      </c>
      <c r="B51" s="243"/>
      <c r="C51" s="243"/>
      <c r="D51" s="243"/>
      <c r="E51" s="243"/>
      <c r="F51" s="243"/>
      <c r="G51" s="23">
        <v>46</v>
      </c>
      <c r="H51" s="68">
        <v>-20243228</v>
      </c>
      <c r="I51" s="68">
        <v>-24002485</v>
      </c>
    </row>
    <row r="52" spans="1:9" x14ac:dyDescent="0.2">
      <c r="A52" s="244" t="s">
        <v>51</v>
      </c>
      <c r="B52" s="245"/>
      <c r="C52" s="245"/>
      <c r="D52" s="245"/>
      <c r="E52" s="245"/>
      <c r="F52" s="245"/>
      <c r="G52" s="22">
        <v>47</v>
      </c>
      <c r="H52" s="67">
        <f>SUM(H53:H57)</f>
        <v>-23854476</v>
      </c>
      <c r="I52" s="67">
        <f>SUM(I53:I57)</f>
        <v>31518571</v>
      </c>
    </row>
    <row r="53" spans="1:9" x14ac:dyDescent="0.2">
      <c r="A53" s="240" t="s">
        <v>281</v>
      </c>
      <c r="B53" s="243"/>
      <c r="C53" s="243"/>
      <c r="D53" s="243"/>
      <c r="E53" s="243"/>
      <c r="F53" s="243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3"/>
      <c r="C54" s="243"/>
      <c r="D54" s="243"/>
      <c r="E54" s="243"/>
      <c r="F54" s="243"/>
      <c r="G54" s="23">
        <v>49</v>
      </c>
      <c r="H54" s="68">
        <v>39826203</v>
      </c>
      <c r="I54" s="68">
        <v>56546067</v>
      </c>
    </row>
    <row r="55" spans="1:9" x14ac:dyDescent="0.2">
      <c r="A55" s="240" t="s">
        <v>101</v>
      </c>
      <c r="B55" s="243"/>
      <c r="C55" s="243"/>
      <c r="D55" s="243"/>
      <c r="E55" s="243"/>
      <c r="F55" s="243"/>
      <c r="G55" s="23">
        <v>50</v>
      </c>
      <c r="H55" s="68">
        <v>-51686779</v>
      </c>
      <c r="I55" s="68">
        <v>-25027496</v>
      </c>
    </row>
    <row r="56" spans="1:9" x14ac:dyDescent="0.2">
      <c r="A56" s="240" t="s">
        <v>102</v>
      </c>
      <c r="B56" s="243"/>
      <c r="C56" s="243"/>
      <c r="D56" s="243"/>
      <c r="E56" s="243"/>
      <c r="F56" s="243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3"/>
      <c r="C57" s="243"/>
      <c r="D57" s="243"/>
      <c r="E57" s="243"/>
      <c r="F57" s="243"/>
      <c r="G57" s="23">
        <v>52</v>
      </c>
      <c r="H57" s="68">
        <v>-11993900</v>
      </c>
      <c r="I57" s="68">
        <v>0</v>
      </c>
    </row>
    <row r="58" spans="1:9" x14ac:dyDescent="0.2">
      <c r="A58" s="244" t="s">
        <v>52</v>
      </c>
      <c r="B58" s="245"/>
      <c r="C58" s="245"/>
      <c r="D58" s="245"/>
      <c r="E58" s="245"/>
      <c r="F58" s="245"/>
      <c r="G58" s="22">
        <v>53</v>
      </c>
      <c r="H58" s="67">
        <f>H6+H37+H52</f>
        <v>-8621382</v>
      </c>
      <c r="I58" s="67">
        <f>I6+I37+I52</f>
        <v>6725930</v>
      </c>
    </row>
    <row r="59" spans="1:9" ht="24.75" customHeight="1" x14ac:dyDescent="0.2">
      <c r="A59" s="242" t="s">
        <v>282</v>
      </c>
      <c r="B59" s="243"/>
      <c r="C59" s="243"/>
      <c r="D59" s="243"/>
      <c r="E59" s="243"/>
      <c r="F59" s="243"/>
      <c r="G59" s="23">
        <v>54</v>
      </c>
      <c r="H59" s="68">
        <v>0</v>
      </c>
      <c r="I59" s="68">
        <v>0</v>
      </c>
    </row>
    <row r="60" spans="1:9" ht="27.75" customHeight="1" x14ac:dyDescent="0.2">
      <c r="A60" s="244" t="s">
        <v>53</v>
      </c>
      <c r="B60" s="245"/>
      <c r="C60" s="245"/>
      <c r="D60" s="245"/>
      <c r="E60" s="245"/>
      <c r="F60" s="245"/>
      <c r="G60" s="22">
        <v>55</v>
      </c>
      <c r="H60" s="67">
        <f>H58+H59</f>
        <v>-8621382</v>
      </c>
      <c r="I60" s="67">
        <f>I58+I59</f>
        <v>6725930</v>
      </c>
    </row>
    <row r="61" spans="1:9" x14ac:dyDescent="0.2">
      <c r="A61" s="240" t="s">
        <v>104</v>
      </c>
      <c r="B61" s="243"/>
      <c r="C61" s="243"/>
      <c r="D61" s="243"/>
      <c r="E61" s="243"/>
      <c r="F61" s="243"/>
      <c r="G61" s="23">
        <v>56</v>
      </c>
      <c r="H61" s="68">
        <v>25870312</v>
      </c>
      <c r="I61" s="68">
        <v>29671063</v>
      </c>
    </row>
    <row r="62" spans="1:9" x14ac:dyDescent="0.2">
      <c r="A62" s="247" t="s">
        <v>54</v>
      </c>
      <c r="B62" s="248"/>
      <c r="C62" s="248"/>
      <c r="D62" s="248"/>
      <c r="E62" s="248"/>
      <c r="F62" s="248"/>
      <c r="G62" s="24">
        <v>57</v>
      </c>
      <c r="H62" s="69">
        <f>H60+H61</f>
        <v>17248930</v>
      </c>
      <c r="I62" s="69">
        <f>I60+I61</f>
        <v>36396993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</sheetPr>
  <dimension ref="A1:AH42"/>
  <sheetViews>
    <sheetView topLeftCell="A29" zoomScaleSheetLayoutView="80" workbookViewId="0">
      <selection activeCell="G32" sqref="G32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3" t="s">
        <v>66</v>
      </c>
      <c r="B1" s="264"/>
      <c r="C1" s="264"/>
      <c r="D1" s="264"/>
      <c r="E1" s="265"/>
      <c r="F1" s="266"/>
      <c r="G1" s="266"/>
      <c r="H1" s="266"/>
      <c r="I1" s="266"/>
      <c r="J1" s="266"/>
      <c r="K1" s="267"/>
      <c r="L1" s="208"/>
      <c r="M1" s="208"/>
    </row>
    <row r="2" spans="1:34" ht="19.5" customHeight="1" x14ac:dyDescent="0.2">
      <c r="A2" s="209" t="s">
        <v>393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8" t="s">
        <v>35</v>
      </c>
      <c r="M3" s="268"/>
    </row>
    <row r="4" spans="1:34" ht="13.5" customHeight="1" x14ac:dyDescent="0.2">
      <c r="A4" s="269" t="s">
        <v>27</v>
      </c>
      <c r="B4" s="269"/>
      <c r="C4" s="269"/>
      <c r="D4" s="262" t="s">
        <v>38</v>
      </c>
      <c r="E4" s="196" t="s">
        <v>71</v>
      </c>
      <c r="F4" s="196"/>
      <c r="G4" s="196"/>
      <c r="H4" s="196"/>
      <c r="I4" s="196"/>
      <c r="J4" s="196"/>
      <c r="K4" s="196"/>
      <c r="L4" s="196" t="s">
        <v>76</v>
      </c>
      <c r="M4" s="196" t="s">
        <v>47</v>
      </c>
    </row>
    <row r="5" spans="1:34" ht="56.25" x14ac:dyDescent="0.2">
      <c r="A5" s="269"/>
      <c r="B5" s="269"/>
      <c r="C5" s="269"/>
      <c r="D5" s="26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6"/>
      <c r="M5" s="196"/>
    </row>
    <row r="6" spans="1:34" x14ac:dyDescent="0.2">
      <c r="A6" s="196">
        <v>1</v>
      </c>
      <c r="B6" s="196"/>
      <c r="C6" s="19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61406159</v>
      </c>
      <c r="K7" s="74">
        <f>SUM(E7:J7)</f>
        <v>976063018</v>
      </c>
      <c r="L7" s="73">
        <v>0</v>
      </c>
      <c r="M7" s="74">
        <f>K7+L7</f>
        <v>976063018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8" t="s">
        <v>287</v>
      </c>
      <c r="B10" s="258"/>
      <c r="C10" s="258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61406159</v>
      </c>
      <c r="K10" s="74">
        <f t="shared" si="0"/>
        <v>976063018</v>
      </c>
      <c r="L10" s="74">
        <f t="shared" si="2"/>
        <v>0</v>
      </c>
      <c r="M10" s="74">
        <f t="shared" si="1"/>
        <v>976063018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8" t="s">
        <v>291</v>
      </c>
      <c r="B11" s="258"/>
      <c r="C11" s="25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60691620</v>
      </c>
      <c r="K11" s="74">
        <f t="shared" si="0"/>
        <v>108409081</v>
      </c>
      <c r="L11" s="74">
        <f t="shared" si="3"/>
        <v>0</v>
      </c>
      <c r="M11" s="74">
        <f t="shared" si="1"/>
        <v>108409081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60691620</v>
      </c>
      <c r="K12" s="74">
        <f t="shared" si="0"/>
        <v>60691620</v>
      </c>
      <c r="L12" s="73">
        <v>0</v>
      </c>
      <c r="M12" s="74">
        <f t="shared" si="1"/>
        <v>60691620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8" t="s">
        <v>301</v>
      </c>
      <c r="B18" s="258"/>
      <c r="C18" s="25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-61406159</v>
      </c>
      <c r="K18" s="74">
        <f t="shared" si="0"/>
        <v>668881</v>
      </c>
      <c r="L18" s="74">
        <f t="shared" si="5"/>
        <v>0</v>
      </c>
      <c r="M18" s="74">
        <f t="shared" si="1"/>
        <v>668881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-61406159</v>
      </c>
      <c r="K22" s="74">
        <f t="shared" si="0"/>
        <v>668881</v>
      </c>
      <c r="L22" s="73">
        <v>0</v>
      </c>
      <c r="M22" s="74">
        <f t="shared" si="1"/>
        <v>668881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8" t="s">
        <v>288</v>
      </c>
      <c r="B23" s="258"/>
      <c r="C23" s="258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60691620</v>
      </c>
      <c r="K23" s="74">
        <f t="shared" si="0"/>
        <v>1085140980</v>
      </c>
      <c r="L23" s="74">
        <f t="shared" ref="L23" si="7">L18+L11+L10</f>
        <v>0</v>
      </c>
      <c r="M23" s="74">
        <f t="shared" si="1"/>
        <v>1085140980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60691620</v>
      </c>
      <c r="K24" s="74">
        <f t="shared" si="0"/>
        <v>1085140980</v>
      </c>
      <c r="L24" s="73">
        <v>0</v>
      </c>
      <c r="M24" s="74">
        <f t="shared" si="1"/>
        <v>1085140980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8" t="s">
        <v>290</v>
      </c>
      <c r="B27" s="258"/>
      <c r="C27" s="258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60691620</v>
      </c>
      <c r="K27" s="74">
        <f t="shared" si="0"/>
        <v>1085140980</v>
      </c>
      <c r="L27" s="74">
        <f t="shared" si="9"/>
        <v>0</v>
      </c>
      <c r="M27" s="74">
        <f t="shared" si="1"/>
        <v>1085140980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8" t="s">
        <v>307</v>
      </c>
      <c r="B28" s="258"/>
      <c r="C28" s="258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-1741468</v>
      </c>
      <c r="H28" s="74">
        <f t="shared" si="10"/>
        <v>0</v>
      </c>
      <c r="I28" s="74">
        <f t="shared" si="10"/>
        <v>0</v>
      </c>
      <c r="J28" s="74">
        <f t="shared" si="10"/>
        <v>56462671</v>
      </c>
      <c r="K28" s="74">
        <f t="shared" si="0"/>
        <v>54721203</v>
      </c>
      <c r="L28" s="74">
        <f t="shared" si="10"/>
        <v>0</v>
      </c>
      <c r="M28" s="74">
        <f t="shared" si="1"/>
        <v>54721203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56462671</v>
      </c>
      <c r="K29" s="74">
        <f t="shared" si="0"/>
        <v>56462671</v>
      </c>
      <c r="L29" s="73">
        <v>0</v>
      </c>
      <c r="M29" s="74">
        <f t="shared" si="1"/>
        <v>56462671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-1741468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-1741468</v>
      </c>
      <c r="L30" s="74">
        <f t="shared" si="11"/>
        <v>0</v>
      </c>
      <c r="M30" s="74">
        <f t="shared" si="1"/>
        <v>-1741468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-1708235</v>
      </c>
      <c r="H32" s="73">
        <v>0</v>
      </c>
      <c r="I32" s="73">
        <v>0</v>
      </c>
      <c r="J32" s="73">
        <v>0</v>
      </c>
      <c r="K32" s="74">
        <f t="shared" si="0"/>
        <v>-1708235</v>
      </c>
      <c r="L32" s="73">
        <v>0</v>
      </c>
      <c r="M32" s="74">
        <f t="shared" si="1"/>
        <v>-1708235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8" t="s">
        <v>310</v>
      </c>
      <c r="B35" s="258"/>
      <c r="C35" s="258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-60691620</v>
      </c>
      <c r="K35" s="74">
        <f>SUM(E35:J35)</f>
        <v>-986365</v>
      </c>
      <c r="L35" s="74">
        <f t="shared" si="12"/>
        <v>0</v>
      </c>
      <c r="M35" s="74">
        <f t="shared" si="1"/>
        <v>-986365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-60691620</v>
      </c>
      <c r="K39" s="74">
        <f>SUM(E39:J39)</f>
        <v>-986365</v>
      </c>
      <c r="L39" s="73">
        <v>0</v>
      </c>
      <c r="M39" s="74">
        <f t="shared" si="1"/>
        <v>-986365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8" t="s">
        <v>313</v>
      </c>
      <c r="B40" s="258"/>
      <c r="C40" s="258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408195064</v>
      </c>
      <c r="H40" s="74">
        <f t="shared" si="16"/>
        <v>138761535</v>
      </c>
      <c r="I40" s="74">
        <f t="shared" si="16"/>
        <v>485456548</v>
      </c>
      <c r="J40" s="74">
        <f t="shared" si="16"/>
        <v>56462671</v>
      </c>
      <c r="K40" s="74">
        <f t="shared" si="0"/>
        <v>1138875818</v>
      </c>
      <c r="L40" s="74">
        <f t="shared" ref="L40" si="17">L35+L28+L27</f>
        <v>0</v>
      </c>
      <c r="M40" s="74">
        <f t="shared" si="1"/>
        <v>1138875818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 tint="0.59999389629810485"/>
  </sheetPr>
  <dimension ref="A1:I40"/>
  <sheetViews>
    <sheetView topLeftCell="A7" workbookViewId="0">
      <selection sqref="A1:I40"/>
    </sheetView>
  </sheetViews>
  <sheetFormatPr defaultRowHeight="12.75" x14ac:dyDescent="0.2"/>
  <sheetData>
    <row r="1" spans="1:9" x14ac:dyDescent="0.2">
      <c r="A1" s="270" t="s">
        <v>394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2020-04-30T16:41:15Z</cp:lastPrinted>
  <dcterms:created xsi:type="dcterms:W3CDTF">2008-10-17T11:51:54Z</dcterms:created>
  <dcterms:modified xsi:type="dcterms:W3CDTF">2020-07-30T10:28:20Z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