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amardzija\Documents\IZVJEŠTAJI\TFI-OS RE\TFI-IZD-OSIG 2021\2Q 2021\TFI-IZD-OSIG 2Q 2021 NEKONSOLIDIRANI\"/>
    </mc:Choice>
  </mc:AlternateContent>
  <xr:revisionPtr revIDLastSave="0" documentId="13_ncr:1_{3A596909-2271-447B-9010-6EC6DFE3B9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</definedNames>
  <calcPr calcId="181029"/>
</workbook>
</file>

<file path=xl/calcChain.xml><?xml version="1.0" encoding="utf-8"?>
<calcChain xmlns="http://schemas.openxmlformats.org/spreadsheetml/2006/main">
  <c r="H13" i="24" l="1"/>
  <c r="H81" i="20" l="1"/>
  <c r="H8" i="20"/>
  <c r="E7" i="24" l="1"/>
  <c r="H61" i="24" l="1"/>
  <c r="H9" i="22" l="1"/>
  <c r="E92" i="20" l="1"/>
  <c r="G35" i="23" l="1"/>
  <c r="H35" i="23"/>
  <c r="I35" i="23"/>
  <c r="J35" i="23"/>
  <c r="K39" i="23"/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13" i="21"/>
  <c r="D7" i="21"/>
  <c r="E13" i="21"/>
  <c r="E7" i="21"/>
  <c r="I52" i="22"/>
  <c r="I37" i="22"/>
  <c r="I18" i="22"/>
  <c r="I9" i="22"/>
  <c r="I7" i="22" s="1"/>
  <c r="E35" i="23"/>
  <c r="E18" i="23"/>
  <c r="E13" i="23"/>
  <c r="E11" i="23" s="1"/>
  <c r="K14" i="23"/>
  <c r="M14" i="23" s="1"/>
  <c r="E10" i="23"/>
  <c r="M39" i="23"/>
  <c r="K38" i="23"/>
  <c r="M38" i="23" s="1"/>
  <c r="K37" i="23"/>
  <c r="M37" i="23" s="1"/>
  <c r="K36" i="23"/>
  <c r="M36" i="23" s="1"/>
  <c r="L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K26" i="23"/>
  <c r="M26" i="23" s="1"/>
  <c r="K25" i="23"/>
  <c r="M25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24" i="21" l="1"/>
  <c r="D44" i="21"/>
  <c r="K35" i="23"/>
  <c r="M35" i="23" s="1"/>
  <c r="D53" i="20"/>
  <c r="D31" i="21"/>
  <c r="K10" i="23"/>
  <c r="M10" i="23" s="1"/>
  <c r="F7" i="21"/>
  <c r="E23" i="23"/>
  <c r="E24" i="23" s="1"/>
  <c r="E27" i="23" s="1"/>
  <c r="E40" i="23" s="1"/>
  <c r="D76" i="20"/>
  <c r="D124" i="20" s="1"/>
  <c r="D21" i="20"/>
  <c r="D15" i="20" s="1"/>
  <c r="D73" i="20" s="1"/>
  <c r="G23" i="23"/>
  <c r="G24" i="23" s="1"/>
  <c r="D72" i="21"/>
  <c r="F23" i="23"/>
  <c r="F24" i="23" s="1"/>
  <c r="F27" i="23" s="1"/>
  <c r="F40" i="23" s="1"/>
  <c r="J23" i="23"/>
  <c r="J24" i="23" s="1"/>
  <c r="I6" i="22"/>
  <c r="I58" i="22" s="1"/>
  <c r="I60" i="22" s="1"/>
  <c r="K30" i="23"/>
  <c r="M30" i="23" s="1"/>
  <c r="K28" i="23"/>
  <c r="M28" i="23" s="1"/>
  <c r="L23" i="23"/>
  <c r="K13" i="23"/>
  <c r="M13" i="23" s="1"/>
  <c r="H23" i="23"/>
  <c r="H24" i="23" s="1"/>
  <c r="H27" i="23" s="1"/>
  <c r="H40" i="23" s="1"/>
  <c r="K18" i="23"/>
  <c r="M18" i="23" s="1"/>
  <c r="I23" i="23"/>
  <c r="I24" i="23" s="1"/>
  <c r="I27" i="23" s="1"/>
  <c r="I40" i="23" s="1"/>
  <c r="L40" i="23"/>
  <c r="K11" i="23"/>
  <c r="M11" i="23" s="1"/>
  <c r="G27" i="23" l="1"/>
  <c r="G40" i="23" s="1"/>
  <c r="D65" i="21"/>
  <c r="D73" i="21"/>
  <c r="J27" i="23"/>
  <c r="K23" i="23"/>
  <c r="M23" i="23" s="1"/>
  <c r="H52" i="22"/>
  <c r="H37" i="22"/>
  <c r="H18" i="22"/>
  <c r="H7" i="22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H31" i="24" s="1"/>
  <c r="G32" i="24"/>
  <c r="E32" i="24"/>
  <c r="E31" i="24" s="1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G25" i="24"/>
  <c r="E25" i="24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F92" i="20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G63" i="20"/>
  <c r="E63" i="20"/>
  <c r="E62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G8" i="20"/>
  <c r="E8" i="20"/>
  <c r="F8" i="20" s="1"/>
  <c r="H24" i="24" l="1"/>
  <c r="K24" i="23"/>
  <c r="M24" i="23" s="1"/>
  <c r="I32" i="21"/>
  <c r="D69" i="21"/>
  <c r="E24" i="24"/>
  <c r="E72" i="24"/>
  <c r="F72" i="24" s="1"/>
  <c r="F61" i="21"/>
  <c r="F66" i="24"/>
  <c r="H31" i="21"/>
  <c r="I35" i="21"/>
  <c r="F32" i="24"/>
  <c r="F35" i="24"/>
  <c r="F38" i="24"/>
  <c r="F49" i="24"/>
  <c r="I85" i="20"/>
  <c r="I105" i="20"/>
  <c r="H72" i="24"/>
  <c r="H62" i="20"/>
  <c r="F63" i="20"/>
  <c r="I38" i="21"/>
  <c r="I32" i="24"/>
  <c r="G21" i="20"/>
  <c r="G15" i="20" s="1"/>
  <c r="J40" i="23"/>
  <c r="K27" i="23"/>
  <c r="M27" i="23" s="1"/>
  <c r="H6" i="22"/>
  <c r="H58" i="22" s="1"/>
  <c r="H60" i="22" s="1"/>
  <c r="H62" i="22" s="1"/>
  <c r="I74" i="21"/>
  <c r="I66" i="21"/>
  <c r="I61" i="21"/>
  <c r="I49" i="21"/>
  <c r="I28" i="21"/>
  <c r="H24" i="21"/>
  <c r="H65" i="21" s="1"/>
  <c r="I25" i="21"/>
  <c r="I13" i="21"/>
  <c r="I7" i="21"/>
  <c r="E24" i="21"/>
  <c r="I74" i="24"/>
  <c r="I66" i="24"/>
  <c r="I53" i="24"/>
  <c r="I45" i="24"/>
  <c r="I28" i="24"/>
  <c r="F61" i="24"/>
  <c r="I108" i="20"/>
  <c r="I92" i="20"/>
  <c r="I89" i="20"/>
  <c r="I81" i="20"/>
  <c r="I77" i="20"/>
  <c r="I69" i="20"/>
  <c r="I58" i="20"/>
  <c r="I25" i="20"/>
  <c r="H21" i="20"/>
  <c r="I11" i="20"/>
  <c r="I8" i="20"/>
  <c r="H53" i="20"/>
  <c r="F74" i="24"/>
  <c r="I42" i="20"/>
  <c r="H76" i="20"/>
  <c r="I13" i="24"/>
  <c r="H44" i="24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 s="1"/>
  <c r="D31" i="24"/>
  <c r="F31" i="24" s="1"/>
  <c r="I30" i="20"/>
  <c r="G53" i="20"/>
  <c r="E76" i="20"/>
  <c r="F76" i="20" s="1"/>
  <c r="F97" i="20"/>
  <c r="G31" i="21"/>
  <c r="I17" i="20"/>
  <c r="F22" i="20"/>
  <c r="I36" i="20"/>
  <c r="E53" i="20"/>
  <c r="F53" i="20" s="1"/>
  <c r="I112" i="20"/>
  <c r="G24" i="24"/>
  <c r="I24" i="24" s="1"/>
  <c r="E44" i="24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F7" i="24"/>
  <c r="D24" i="24"/>
  <c r="D44" i="24"/>
  <c r="G31" i="24"/>
  <c r="I31" i="24" s="1"/>
  <c r="I97" i="20"/>
  <c r="G62" i="20"/>
  <c r="F62" i="20"/>
  <c r="H124" i="20" l="1"/>
  <c r="H65" i="24"/>
  <c r="H69" i="24" s="1"/>
  <c r="H83" i="24" s="1"/>
  <c r="H73" i="24"/>
  <c r="I62" i="20"/>
  <c r="E65" i="21"/>
  <c r="E69" i="21" s="1"/>
  <c r="E83" i="21" s="1"/>
  <c r="D83" i="21"/>
  <c r="E73" i="24"/>
  <c r="I31" i="21"/>
  <c r="I72" i="24"/>
  <c r="I53" i="20"/>
  <c r="K40" i="23"/>
  <c r="M40" i="23" s="1"/>
  <c r="H15" i="20"/>
  <c r="H69" i="21"/>
  <c r="H83" i="21" s="1"/>
  <c r="I76" i="20"/>
  <c r="I44" i="24"/>
  <c r="F44" i="24"/>
  <c r="E65" i="24"/>
  <c r="I21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24" i="24"/>
  <c r="G73" i="24"/>
  <c r="G65" i="24"/>
  <c r="G73" i="20"/>
  <c r="E69" i="24" l="1"/>
  <c r="I124" i="20"/>
  <c r="I15" i="20"/>
  <c r="H73" i="20"/>
  <c r="I73" i="24"/>
  <c r="F73" i="24"/>
  <c r="F65" i="24"/>
  <c r="D69" i="24"/>
  <c r="F69" i="24" s="1"/>
  <c r="I73" i="21"/>
  <c r="F15" i="20"/>
  <c r="E73" i="20"/>
  <c r="F73" i="20" s="1"/>
  <c r="G69" i="21"/>
  <c r="I65" i="21"/>
  <c r="F65" i="21"/>
  <c r="G69" i="24"/>
  <c r="I65" i="24"/>
  <c r="E83" i="24" l="1"/>
  <c r="I73" i="20"/>
  <c r="D83" i="24"/>
  <c r="F83" i="24" s="1"/>
  <c r="F83" i="21"/>
  <c r="F69" i="21"/>
  <c r="G83" i="21"/>
  <c r="I69" i="21"/>
  <c r="G83" i="24"/>
  <c r="I83" i="24" s="1"/>
  <c r="I69" i="24"/>
  <c r="I83" i="21" l="1"/>
</calcChain>
</file>

<file path=xl/sharedStrings.xml><?xml version="1.0" encoding="utf-8"?>
<sst xmlns="http://schemas.openxmlformats.org/spreadsheetml/2006/main" count="507" uniqueCount="391">
  <si>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</si>
  <si>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</si>
  <si>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</si>
  <si>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</si>
  <si>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</si>
  <si>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</si>
  <si>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</si>
  <si>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</si>
  <si>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</si>
  <si>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</si>
  <si>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</si>
  <si>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</si>
  <si>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</si>
  <si>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</si>
  <si>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</si>
  <si>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</si>
  <si>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</si>
  <si>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</si>
  <si>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</si>
  <si>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</si>
  <si>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</si>
  <si>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</si>
  <si>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</si>
  <si>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</si>
  <si>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</si>
  <si>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</si>
  <si>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</si>
  <si>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</si>
  <si>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</si>
  <si>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</si>
  <si>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</si>
  <si>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</si>
  <si>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</si>
  <si>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</si>
  <si>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</si>
  <si>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</si>
  <si>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</si>
  <si>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</si>
  <si>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</si>
  <si>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</si>
  <si>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</si>
  <si>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</si>
  <si>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</si>
  <si>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</si>
  <si>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</si>
  <si>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</si>
  <si>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</si>
  <si>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</si>
  <si>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</si>
  <si>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</si>
  <si>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</si>
  <si>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</si>
  <si>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</si>
  <si>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</si>
  <si>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</si>
  <si>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</si>
  <si>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</si>
  <si>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</si>
  <si>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</si>
  <si>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</si>
  <si>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</si>
  <si>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</si>
  <si>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</si>
  <si>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</si>
  <si>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</si>
  <si>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</si>
  <si>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</si>
  <si>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</si>
  <si>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</si>
  <si>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</si>
  <si>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</si>
  <si>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</si>
  <si>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</si>
  <si>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</si>
  <si>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</si>
  <si>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</si>
  <si>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</si>
  <si>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</si>
  <si>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</si>
  <si>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</si>
  <si>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</si>
  <si>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</si>
  <si>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</si>
  <si>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</si>
  <si>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</si>
  <si>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</si>
  <si>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</si>
  <si>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</si>
  <si>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</si>
  <si>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</si>
  <si>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</si>
  <si>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</si>
  <si>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</si>
  <si>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</si>
  <si>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</si>
  <si>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</si>
  <si>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</si>
  <si>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</si>
  <si>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</si>
  <si>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</si>
  <si>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</si>
  <si>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</si>
  <si>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</si>
  <si>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</si>
  <si>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</si>
  <si>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</si>
  <si>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</si>
  <si>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</si>
  <si>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</si>
  <si>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</si>
  <si>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</si>
  <si>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</si>
  <si>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</si>
  <si>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</si>
  <si>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</si>
  <si>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</si>
  <si>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</si>
  <si>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</si>
  <si>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</si>
  <si>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</si>
  <si>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</si>
  <si>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</si>
  <si>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</si>
  <si>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</si>
  <si>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</si>
  <si>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</si>
  <si>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</si>
  <si>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</si>
  <si>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</si>
  <si>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</si>
  <si>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</si>
  <si>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</si>
  <si>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</si>
  <si>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</si>
  <si>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</si>
  <si>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</si>
  <si>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</si>
  <si>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</si>
  <si>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</si>
  <si>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</si>
  <si>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</si>
  <si>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</si>
  <si>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</si>
  <si>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</si>
  <si>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</si>
  <si>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</si>
  <si>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</si>
  <si>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</si>
  <si>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</si>
  <si>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</si>
  <si>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</si>
  <si>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</si>
  <si>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</si>
  <si>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</si>
  <si>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</si>
  <si>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</si>
  <si>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</si>
  <si>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</si>
  <si>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</si>
  <si>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</si>
  <si>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</si>
  <si>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</si>
  <si>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</si>
  <si>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</si>
  <si>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</si>
  <si>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</si>
  <si>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</si>
  <si>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</si>
  <si>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</si>
  <si>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</si>
  <si>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</si>
  <si>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</si>
  <si>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</si>
  <si>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</si>
  <si>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</si>
  <si>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</si>
  <si>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</si>
  <si>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</si>
  <si>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</si>
  <si>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</si>
  <si>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</si>
  <si>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</si>
  <si>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</si>
  <si>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</si>
  <si>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</si>
  <si>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</si>
  <si>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</si>
  <si>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</si>
  <si>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</si>
  <si>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</si>
  <si>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</si>
  <si>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</si>
  <si>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</si>
  <si>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</si>
  <si>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</si>
  <si>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</si>
  <si>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</si>
  <si>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</si>
  <si>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</si>
  <si>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</si>
  <si>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</si>
  <si>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</si>
  <si>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</si>
  <si>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</si>
  <si>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</si>
  <si>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</si>
  <si>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</si>
  <si>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</si>
  <si>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</si>
  <si>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</si>
  <si>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</si>
  <si>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</si>
  <si>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</si>
  <si>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</si>
  <si>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</si>
  <si>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</si>
  <si>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</si>
  <si>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</si>
  <si>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</si>
  <si>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</si>
  <si>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</si>
  <si>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</si>
  <si>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</si>
  <si>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</si>
  <si>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</si>
  <si>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</si>
  <si>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</si>
  <si>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</si>
  <si>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</si>
  <si>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</si>
  <si>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</si>
  <si>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</si>
  <si>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</si>
  <si>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</si>
  <si>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</si>
  <si>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</si>
  <si>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</si>
  <si>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</si>
  <si>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</si>
  <si>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</si>
  <si>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</si>
  <si>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</si>
  <si>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</si>
  <si>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</si>
  <si>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</si>
  <si>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</si>
  <si>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</si>
  <si>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</si>
  <si>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</si>
  <si>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</si>
  <si>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</si>
  <si>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</si>
  <si>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</si>
  <si>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</si>
  <si>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</si>
  <si>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</si>
  <si>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</si>
  <si>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</si>
  <si>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</si>
  <si>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</si>
  <si>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</si>
  <si>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</si>
  <si>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</si>
  <si>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</si>
  <si>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</si>
  <si>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</si>
  <si>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</si>
  <si>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</si>
  <si>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</si>
  <si>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</si>
  <si>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</si>
  <si>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</si>
  <si>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</si>
  <si>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</si>
  <si>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</si>
  <si>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</si>
  <si>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</si>
  <si>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</si>
  <si>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</si>
  <si>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</si>
  <si>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</si>
  <si>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</si>
  <si>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</si>
  <si>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</si>
  <si>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</si>
  <si>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</si>
  <si>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</si>
  <si>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</si>
  <si>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</si>
  <si>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</si>
  <si>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</si>
  <si>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</si>
  <si>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</si>
  <si>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</si>
  <si>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</si>
  <si>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</si>
  <si>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</si>
  <si>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</si>
  <si>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</si>
  <si>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</si>
  <si>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</si>
  <si>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</si>
  <si>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</si>
  <si>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</si>
  <si>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</si>
  <si>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</si>
  <si>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</si>
  <si>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</si>
  <si>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</si>
  <si>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</si>
  <si>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</si>
  <si>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</si>
  <si>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</si>
  <si>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</si>
  <si>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</si>
  <si>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</si>
  <si>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</si>
  <si>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</si>
  <si>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</si>
  <si>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</si>
  <si>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</si>
  <si>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</si>
  <si>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</si>
  <si>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</si>
  <si>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</si>
  <si>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</si>
  <si>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</si>
  <si>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</si>
  <si>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</si>
  <si>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</si>
  <si>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</si>
  <si>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</si>
  <si>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</si>
  <si>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</si>
  <si>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</si>
  <si>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</si>
  <si>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</si>
  <si>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</si>
  <si>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</si>
  <si>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</si>
  <si>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</si>
  <si>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</si>
  <si>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</si>
  <si>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</si>
  <si>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</si>
  <si>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</si>
  <si>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</si>
  <si>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</si>
  <si>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</si>
  <si>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</si>
  <si>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</si>
  <si>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</si>
  <si>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</si>
  <si>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</si>
  <si>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</si>
  <si>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</si>
  <si>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</si>
  <si>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</si>
  <si>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</si>
  <si>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</si>
  <si>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</si>
  <si>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</si>
  <si>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</si>
  <si>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</si>
  <si>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</si>
  <si>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</si>
  <si>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</si>
  <si>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</si>
  <si>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</si>
  <si>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</si>
  <si>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</si>
  <si>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</si>
  <si>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</si>
  <si>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</si>
  <si>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</si>
  <si>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</si>
  <si>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</si>
  <si>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</si>
  <si>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</si>
  <si>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</si>
  <si>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</si>
  <si>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</si>
  <si>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</si>
  <si>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</si>
  <si>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</si>
  <si>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Stanje na dan: 30.06.2021</t>
  </si>
  <si>
    <t>U razdoblju: 01.01.2021-30.06.2021</t>
  </si>
  <si>
    <t>U razdoblju:01.01.2021-30.06.2021</t>
  </si>
  <si>
    <t xml:space="preserve">BILJEŠKE UZ FINANCIJSKE IZVJEŠTAJE - TFI
(sastavljaju se za tromjesečna izvještajna razdoblja)
Naziv izdavatelja:    ADRIATIC OSIGURANJE D.D.
OIB:   94472454976
Izvještajno razdoblje:  01.01.2021.-30.06.2021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</t>
  </si>
  <si>
    <t>U razdoblju:01.01.2021.-30.06.2021</t>
  </si>
  <si>
    <t>U razdoblju: 01.04.2021-31.03.2021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</si>
</sst>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sz val="10"/>
      <name val="Arial CE"/>
      <charset val="238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3"/>
      </top>
      <bottom/>
      <diagonal/>
    </border>
  </borders>
  <cellStyleXfs count="20">
    <xf numFmtId="0" fontId="0" fillId="0" borderId="0"/>
    <xf numFmtId="0" fontId="13" fillId="0" borderId="0"/>
    <xf numFmtId="0" fontId="13" fillId="0" borderId="0"/>
    <xf numFmtId="0" fontId="8" fillId="0" borderId="0"/>
    <xf numFmtId="0" fontId="17" fillId="0" borderId="0">
      <alignment vertical="top"/>
    </xf>
    <xf numFmtId="0" fontId="3" fillId="0" borderId="0"/>
    <xf numFmtId="0" fontId="33" fillId="0" borderId="0"/>
    <xf numFmtId="0" fontId="35" fillId="0" borderId="0"/>
    <xf numFmtId="0" fontId="2" fillId="0" borderId="0"/>
    <xf numFmtId="0" fontId="13" fillId="0" borderId="0"/>
    <xf numFmtId="0" fontId="2" fillId="0" borderId="0"/>
    <xf numFmtId="0" fontId="13" fillId="0" borderId="0"/>
    <xf numFmtId="0" fontId="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</cellStyleXfs>
  <cellXfs count="272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1" fillId="4" borderId="10" xfId="0" applyNumberFormat="1" applyFont="1" applyFill="1" applyBorder="1" applyAlignment="1" applyProtection="1">
      <alignment horizontal="center" vertical="top" wrapText="1"/>
    </xf>
    <xf numFmtId="49" fontId="13" fillId="4" borderId="0" xfId="0" applyNumberFormat="1" applyFont="1" applyFill="1" applyBorder="1" applyAlignment="1" applyProtection="1">
      <alignment horizontal="center" vertical="top" wrapText="1"/>
    </xf>
    <xf numFmtId="1" fontId="13" fillId="4" borderId="0" xfId="0" applyNumberFormat="1" applyFont="1" applyFill="1" applyBorder="1" applyAlignment="1" applyProtection="1">
      <alignment horizontal="center" vertical="top" wrapText="1"/>
    </xf>
    <xf numFmtId="1" fontId="9" fillId="2" borderId="44" xfId="0" applyNumberFormat="1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1" fillId="0" borderId="0" xfId="0" applyFont="1" applyFill="1" applyProtection="1"/>
    <xf numFmtId="1" fontId="6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6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3" fillId="0" borderId="0" xfId="0" applyNumberFormat="1" applyFont="1" applyProtection="1"/>
    <xf numFmtId="1" fontId="13" fillId="0" borderId="0" xfId="0" applyNumberFormat="1" applyFont="1" applyProtection="1"/>
    <xf numFmtId="0" fontId="13" fillId="0" borderId="0" xfId="0" applyFont="1" applyFill="1" applyProtection="1"/>
    <xf numFmtId="0" fontId="13" fillId="0" borderId="0" xfId="0" applyFont="1" applyProtection="1"/>
    <xf numFmtId="0" fontId="6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/>
    </xf>
    <xf numFmtId="164" fontId="9" fillId="6" borderId="38" xfId="0" applyNumberFormat="1" applyFont="1" applyFill="1" applyBorder="1" applyAlignment="1" applyProtection="1">
      <alignment horizontal="center" vertical="center"/>
    </xf>
    <xf numFmtId="164" fontId="9" fillId="6" borderId="39" xfId="0" applyNumberFormat="1" applyFont="1" applyFill="1" applyBorder="1" applyAlignment="1" applyProtection="1">
      <alignment horizontal="center" vertical="center"/>
    </xf>
    <xf numFmtId="164" fontId="9" fillId="0" borderId="39" xfId="0" applyNumberFormat="1" applyFont="1" applyFill="1" applyBorder="1" applyAlignment="1" applyProtection="1">
      <alignment horizontal="center" vertical="center"/>
    </xf>
    <xf numFmtId="164" fontId="9" fillId="6" borderId="40" xfId="0" applyNumberFormat="1" applyFont="1" applyFill="1" applyBorder="1" applyAlignment="1" applyProtection="1">
      <alignment horizontal="center" vertical="center"/>
    </xf>
    <xf numFmtId="0" fontId="9" fillId="2" borderId="44" xfId="0" applyFont="1" applyFill="1" applyBorder="1" applyAlignment="1" applyProtection="1">
      <alignment horizontal="center" vertical="center"/>
    </xf>
    <xf numFmtId="164" fontId="9" fillId="6" borderId="44" xfId="0" applyNumberFormat="1" applyFont="1" applyFill="1" applyBorder="1" applyAlignment="1" applyProtection="1">
      <alignment horizontal="center" vertical="center"/>
    </xf>
    <xf numFmtId="164" fontId="9" fillId="0" borderId="44" xfId="0" applyNumberFormat="1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164" fontId="9" fillId="0" borderId="27" xfId="0" applyNumberFormat="1" applyFont="1" applyFill="1" applyBorder="1" applyAlignment="1" applyProtection="1">
      <alignment horizontal="center" vertical="center"/>
    </xf>
    <xf numFmtId="164" fontId="9" fillId="0" borderId="31" xfId="0" applyNumberFormat="1" applyFont="1" applyFill="1" applyBorder="1" applyAlignment="1" applyProtection="1">
      <alignment horizontal="center" vertical="center"/>
    </xf>
    <xf numFmtId="164" fontId="9" fillId="6" borderId="26" xfId="0" applyNumberFormat="1" applyFont="1" applyFill="1" applyBorder="1" applyAlignment="1" applyProtection="1">
      <alignment horizontal="center" vertical="center"/>
    </xf>
    <xf numFmtId="164" fontId="9" fillId="6" borderId="27" xfId="0" applyNumberFormat="1" applyFont="1" applyFill="1" applyBorder="1" applyAlignment="1" applyProtection="1">
      <alignment horizontal="center" vertical="center"/>
    </xf>
    <xf numFmtId="0" fontId="10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3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9" fillId="2" borderId="44" xfId="0" applyNumberFormat="1" applyFont="1" applyFill="1" applyBorder="1" applyAlignment="1" applyProtection="1">
      <alignment horizontal="center" vertical="center"/>
    </xf>
    <xf numFmtId="3" fontId="20" fillId="6" borderId="44" xfId="0" applyNumberFormat="1" applyFont="1" applyFill="1" applyBorder="1" applyAlignment="1" applyProtection="1">
      <alignment horizontal="right" vertical="center" shrinkToFit="1"/>
    </xf>
    <xf numFmtId="3" fontId="4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</xf>
    <xf numFmtId="3" fontId="9" fillId="2" borderId="2" xfId="0" applyNumberFormat="1" applyFont="1" applyFill="1" applyBorder="1" applyAlignment="1" applyProtection="1">
      <alignment horizontal="center" vertical="center" wrapText="1"/>
    </xf>
    <xf numFmtId="3" fontId="9" fillId="2" borderId="3" xfId="0" applyNumberFormat="1" applyFont="1" applyFill="1" applyBorder="1" applyAlignment="1" applyProtection="1">
      <alignment horizontal="center" vertical="center" wrapText="1"/>
    </xf>
    <xf numFmtId="3" fontId="9" fillId="2" borderId="5" xfId="0" applyNumberFormat="1" applyFont="1" applyFill="1" applyBorder="1" applyAlignment="1" applyProtection="1">
      <alignment horizontal="center" vertical="center"/>
    </xf>
    <xf numFmtId="3" fontId="9" fillId="2" borderId="6" xfId="0" applyNumberFormat="1" applyFont="1" applyFill="1" applyBorder="1" applyAlignment="1" applyProtection="1">
      <alignment horizontal="center" vertical="center"/>
    </xf>
    <xf numFmtId="3" fontId="9" fillId="2" borderId="7" xfId="0" applyNumberFormat="1" applyFont="1" applyFill="1" applyBorder="1" applyAlignment="1" applyProtection="1">
      <alignment horizontal="center" vertical="center"/>
    </xf>
    <xf numFmtId="3" fontId="9" fillId="2" borderId="12" xfId="0" applyNumberFormat="1" applyFont="1" applyFill="1" applyBorder="1" applyAlignment="1" applyProtection="1">
      <alignment horizontal="center" vertical="center"/>
    </xf>
    <xf numFmtId="3" fontId="20" fillId="6" borderId="35" xfId="0" applyNumberFormat="1" applyFont="1" applyFill="1" applyBorder="1" applyAlignment="1" applyProtection="1">
      <alignment horizontal="right" vertical="center" shrinkToFit="1"/>
    </xf>
    <xf numFmtId="3" fontId="20" fillId="6" borderId="36" xfId="0" applyNumberFormat="1" applyFont="1" applyFill="1" applyBorder="1" applyAlignment="1" applyProtection="1">
      <alignment horizontal="right" vertical="center" shrinkToFit="1"/>
    </xf>
    <xf numFmtId="3" fontId="20" fillId="6" borderId="37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20" fillId="6" borderId="30" xfId="0" applyNumberFormat="1" applyFont="1" applyFill="1" applyBorder="1" applyAlignment="1" applyProtection="1">
      <alignment horizontal="right" vertical="center" shrinkToFit="1"/>
    </xf>
    <xf numFmtId="3" fontId="20" fillId="6" borderId="28" xfId="0" applyNumberFormat="1" applyFont="1" applyFill="1" applyBorder="1" applyAlignment="1" applyProtection="1">
      <alignment horizontal="right" vertical="center" shrinkToFit="1"/>
    </xf>
    <xf numFmtId="3" fontId="20" fillId="6" borderId="29" xfId="0" applyNumberFormat="1" applyFont="1" applyFill="1" applyBorder="1" applyAlignment="1" applyProtection="1">
      <alignment horizontal="right" vertical="center" shrinkToFit="1"/>
    </xf>
    <xf numFmtId="3" fontId="4" fillId="0" borderId="28" xfId="0" applyNumberFormat="1" applyFont="1" applyBorder="1" applyAlignment="1" applyProtection="1">
      <alignment horizontal="right" vertical="center" shrinkToFit="1"/>
      <protection locked="0"/>
    </xf>
    <xf numFmtId="3" fontId="4" fillId="0" borderId="29" xfId="0" applyNumberFormat="1" applyFont="1" applyBorder="1" applyAlignment="1" applyProtection="1">
      <alignment horizontal="right" vertical="center" shrinkToFit="1"/>
      <protection locked="0"/>
    </xf>
    <xf numFmtId="3" fontId="4" fillId="0" borderId="32" xfId="0" applyNumberFormat="1" applyFont="1" applyBorder="1" applyAlignment="1" applyProtection="1">
      <alignment horizontal="right" vertical="center" shrinkToFit="1"/>
      <protection locked="0"/>
    </xf>
    <xf numFmtId="3" fontId="4" fillId="0" borderId="33" xfId="0" applyNumberFormat="1" applyFont="1" applyBorder="1" applyAlignment="1" applyProtection="1">
      <alignment horizontal="right" vertical="center" shrinkToFit="1"/>
      <protection locked="0"/>
    </xf>
    <xf numFmtId="3" fontId="20" fillId="6" borderId="34" xfId="0" applyNumberFormat="1" applyFont="1" applyFill="1" applyBorder="1" applyAlignment="1" applyProtection="1">
      <alignment horizontal="right" vertical="center" shrinkToFit="1"/>
    </xf>
    <xf numFmtId="3" fontId="20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0" applyNumberFormat="1" applyFont="1" applyBorder="1" applyAlignment="1" applyProtection="1">
      <alignment horizontal="right" vertical="center" shrinkToFit="1"/>
      <protection locked="0"/>
    </xf>
    <xf numFmtId="3" fontId="9" fillId="2" borderId="8" xfId="0" applyNumberFormat="1" applyFont="1" applyFill="1" applyBorder="1" applyAlignment="1" applyProtection="1">
      <alignment horizontal="center" vertical="center" wrapText="1"/>
    </xf>
    <xf numFmtId="3" fontId="9" fillId="2" borderId="9" xfId="0" applyNumberFormat="1" applyFont="1" applyFill="1" applyBorder="1" applyAlignment="1" applyProtection="1">
      <alignment horizontal="center" vertical="center" wrapText="1"/>
    </xf>
    <xf numFmtId="3" fontId="20" fillId="6" borderId="38" xfId="0" applyNumberFormat="1" applyFont="1" applyFill="1" applyBorder="1" applyAlignment="1" applyProtection="1">
      <alignment vertical="center" shrinkToFit="1"/>
    </xf>
    <xf numFmtId="3" fontId="20" fillId="6" borderId="39" xfId="0" applyNumberFormat="1" applyFont="1" applyFill="1" applyBorder="1" applyAlignment="1" applyProtection="1">
      <alignment vertical="center" shrinkToFit="1"/>
    </xf>
    <xf numFmtId="3" fontId="4" fillId="0" borderId="39" xfId="0" applyNumberFormat="1" applyFont="1" applyFill="1" applyBorder="1" applyAlignment="1" applyProtection="1">
      <alignment vertical="center" shrinkToFit="1"/>
      <protection locked="0"/>
    </xf>
    <xf numFmtId="3" fontId="20" fillId="6" borderId="40" xfId="0" applyNumberFormat="1" applyFont="1" applyFill="1" applyBorder="1" applyAlignment="1" applyProtection="1">
      <alignment vertical="center" shrinkToFit="1"/>
    </xf>
    <xf numFmtId="3" fontId="13" fillId="0" borderId="0" xfId="0" applyNumberFormat="1" applyFont="1" applyProtection="1"/>
    <xf numFmtId="3" fontId="16" fillId="4" borderId="0" xfId="0" applyNumberFormat="1" applyFont="1" applyFill="1" applyBorder="1" applyAlignment="1" applyProtection="1">
      <alignment horizontal="center" wrapText="1"/>
    </xf>
    <xf numFmtId="3" fontId="4" fillId="4" borderId="0" xfId="0" applyNumberFormat="1" applyFont="1" applyFill="1" applyBorder="1" applyAlignment="1" applyProtection="1">
      <alignment vertical="center"/>
    </xf>
    <xf numFmtId="3" fontId="7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4" fillId="5" borderId="44" xfId="0" applyNumberFormat="1" applyFont="1" applyFill="1" applyBorder="1" applyAlignment="1" applyProtection="1">
      <alignment horizontal="right" vertical="center" shrinkToFit="1"/>
    </xf>
    <xf numFmtId="0" fontId="26" fillId="4" borderId="11" xfId="5" applyFont="1" applyFill="1" applyBorder="1"/>
    <xf numFmtId="0" fontId="3" fillId="4" borderId="13" xfId="5" applyFill="1" applyBorder="1"/>
    <xf numFmtId="0" fontId="3" fillId="0" borderId="0" xfId="5"/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7" fillId="4" borderId="50" xfId="5" applyFont="1" applyFill="1" applyBorder="1" applyAlignment="1">
      <alignment vertical="center"/>
    </xf>
    <xf numFmtId="0" fontId="31" fillId="0" borderId="0" xfId="5" applyFont="1" applyFill="1"/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 wrapText="1"/>
    </xf>
    <xf numFmtId="0" fontId="6" fillId="4" borderId="0" xfId="5" applyFont="1" applyFill="1" applyBorder="1" applyAlignment="1">
      <alignment vertical="center" wrapText="1"/>
    </xf>
    <xf numFmtId="14" fontId="6" fillId="8" borderId="0" xfId="5" applyNumberFormat="1" applyFont="1" applyFill="1" applyBorder="1" applyAlignment="1" applyProtection="1">
      <alignment horizontal="center" vertical="center"/>
      <protection locked="0"/>
    </xf>
    <xf numFmtId="1" fontId="6" fillId="8" borderId="0" xfId="5" applyNumberFormat="1" applyFont="1" applyFill="1" applyBorder="1" applyAlignment="1" applyProtection="1">
      <alignment horizontal="center" vertical="center"/>
      <protection locked="0"/>
    </xf>
    <xf numFmtId="0" fontId="7" fillId="4" borderId="47" xfId="5" applyFont="1" applyFill="1" applyBorder="1" applyAlignment="1">
      <alignment vertical="center"/>
    </xf>
    <xf numFmtId="14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10" borderId="0" xfId="5" applyFill="1"/>
    <xf numFmtId="1" fontId="6" fillId="7" borderId="51" xfId="5" applyNumberFormat="1" applyFont="1" applyFill="1" applyBorder="1" applyAlignment="1" applyProtection="1">
      <alignment horizontal="center" vertical="center"/>
      <protection locked="0"/>
    </xf>
    <xf numFmtId="1" fontId="6" fillId="9" borderId="0" xfId="5" applyNumberFormat="1" applyFont="1" applyFill="1" applyBorder="1" applyAlignment="1" applyProtection="1">
      <alignment horizontal="center" vertical="center"/>
      <protection locked="0"/>
    </xf>
    <xf numFmtId="0" fontId="3" fillId="4" borderId="47" xfId="5" applyFill="1" applyBorder="1"/>
    <xf numFmtId="0" fontId="29" fillId="4" borderId="46" xfId="5" applyFont="1" applyFill="1" applyBorder="1" applyAlignment="1">
      <alignment wrapText="1"/>
    </xf>
    <xf numFmtId="0" fontId="29" fillId="4" borderId="47" xfId="5" applyFont="1" applyFill="1" applyBorder="1" applyAlignment="1">
      <alignment wrapText="1"/>
    </xf>
    <xf numFmtId="0" fontId="29" fillId="4" borderId="46" xfId="5" applyFont="1" applyFill="1" applyBorder="1"/>
    <xf numFmtId="0" fontId="29" fillId="4" borderId="0" xfId="5" applyFont="1" applyFill="1" applyBorder="1"/>
    <xf numFmtId="0" fontId="29" fillId="4" borderId="0" xfId="5" applyFont="1" applyFill="1" applyBorder="1" applyAlignment="1">
      <alignment wrapText="1"/>
    </xf>
    <xf numFmtId="0" fontId="29" fillId="4" borderId="47" xfId="5" applyFont="1" applyFill="1" applyBorder="1"/>
    <xf numFmtId="0" fontId="7" fillId="4" borderId="0" xfId="5" applyFont="1" applyFill="1" applyBorder="1" applyAlignment="1">
      <alignment horizontal="right" vertical="center" wrapText="1"/>
    </xf>
    <xf numFmtId="0" fontId="30" fillId="4" borderId="47" xfId="5" applyFont="1" applyFill="1" applyBorder="1" applyAlignment="1">
      <alignment vertical="center"/>
    </xf>
    <xf numFmtId="0" fontId="7" fillId="4" borderId="46" xfId="5" applyFont="1" applyFill="1" applyBorder="1" applyAlignment="1">
      <alignment horizontal="right" vertical="center" wrapText="1"/>
    </xf>
    <xf numFmtId="0" fontId="30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top"/>
    </xf>
    <xf numFmtId="0" fontId="6" fillId="7" borderId="51" xfId="5" applyFont="1" applyFill="1" applyBorder="1" applyAlignment="1" applyProtection="1">
      <alignment horizontal="center" vertical="center"/>
      <protection locked="0"/>
    </xf>
    <xf numFmtId="0" fontId="6" fillId="4" borderId="0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29" fillId="4" borderId="47" xfId="5" applyFont="1" applyFill="1" applyBorder="1" applyAlignment="1">
      <alignment vertical="center"/>
    </xf>
    <xf numFmtId="0" fontId="29" fillId="4" borderId="0" xfId="5" applyFont="1" applyFill="1" applyBorder="1" applyAlignment="1"/>
    <xf numFmtId="0" fontId="32" fillId="4" borderId="0" xfId="5" applyFont="1" applyFill="1" applyBorder="1" applyAlignment="1">
      <alignment vertical="center"/>
    </xf>
    <xf numFmtId="0" fontId="32" fillId="4" borderId="47" xfId="5" applyFont="1" applyFill="1" applyBorder="1" applyAlignment="1">
      <alignment vertical="center"/>
    </xf>
    <xf numFmtId="0" fontId="6" fillId="4" borderId="0" xfId="5" applyFont="1" applyFill="1" applyBorder="1" applyAlignment="1">
      <alignment horizontal="center" vertical="center"/>
    </xf>
    <xf numFmtId="0" fontId="7" fillId="4" borderId="47" xfId="5" applyFont="1" applyFill="1" applyBorder="1" applyAlignment="1">
      <alignment horizontal="center" vertical="center"/>
    </xf>
    <xf numFmtId="0" fontId="29" fillId="4" borderId="0" xfId="5" applyFont="1" applyFill="1" applyBorder="1" applyAlignment="1">
      <alignment vertical="top" wrapText="1"/>
    </xf>
    <xf numFmtId="0" fontId="29" fillId="4" borderId="46" xfId="5" applyFont="1" applyFill="1" applyBorder="1" applyAlignment="1">
      <alignment vertical="top"/>
    </xf>
    <xf numFmtId="0" fontId="32" fillId="4" borderId="47" xfId="5" applyFont="1" applyFill="1" applyBorder="1"/>
    <xf numFmtId="0" fontId="3" fillId="4" borderId="48" xfId="5" applyFill="1" applyBorder="1"/>
    <xf numFmtId="0" fontId="3" fillId="4" borderId="10" xfId="5" applyFill="1" applyBorder="1"/>
    <xf numFmtId="0" fontId="3" fillId="4" borderId="49" xfId="5" applyFill="1" applyBorder="1"/>
    <xf numFmtId="49" fontId="6" fillId="7" borderId="51" xfId="5" applyNumberFormat="1" applyFont="1" applyFill="1" applyBorder="1" applyAlignment="1" applyProtection="1">
      <alignment horizontal="center" vertical="center"/>
      <protection locked="0"/>
    </xf>
    <xf numFmtId="3" fontId="7" fillId="0" borderId="44" xfId="0" applyNumberFormat="1" applyFont="1" applyFill="1" applyBorder="1" applyAlignment="1" applyProtection="1">
      <alignment horizontal="right" vertical="center" shrinkToFit="1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49" fontId="6" fillId="7" borderId="51" xfId="0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/>
    </xf>
    <xf numFmtId="0" fontId="29" fillId="4" borderId="0" xfId="5" applyFont="1" applyFill="1" applyBorder="1" applyAlignment="1">
      <alignment horizontal="center" vertical="top"/>
    </xf>
    <xf numFmtId="0" fontId="29" fillId="4" borderId="47" xfId="5" applyFont="1" applyFill="1" applyBorder="1" applyAlignment="1">
      <alignment horizontal="center"/>
    </xf>
    <xf numFmtId="165" fontId="34" fillId="0" borderId="53" xfId="6" applyNumberFormat="1" applyFont="1" applyFill="1" applyBorder="1" applyAlignment="1" applyProtection="1">
      <alignment vertical="center"/>
      <protection locked="0"/>
    </xf>
    <xf numFmtId="3" fontId="4" fillId="0" borderId="44" xfId="1" applyNumberFormat="1" applyFont="1" applyFill="1" applyBorder="1" applyAlignment="1" applyProtection="1">
      <alignment horizontal="right" vertical="center" shrinkToFit="1"/>
      <protection locked="0"/>
    </xf>
    <xf numFmtId="3" fontId="4" fillId="0" borderId="44" xfId="19" applyNumberFormat="1" applyFont="1" applyFill="1" applyBorder="1" applyAlignment="1" applyProtection="1">
      <alignment horizontal="right" vertical="center" shrinkToFit="1"/>
      <protection locked="0"/>
    </xf>
    <xf numFmtId="4" fontId="0" fillId="0" borderId="0" xfId="0" applyNumberFormat="1" applyProtection="1"/>
    <xf numFmtId="0" fontId="25" fillId="4" borderId="45" xfId="5" applyFont="1" applyFill="1" applyBorder="1" applyAlignment="1">
      <alignment vertical="center"/>
    </xf>
    <xf numFmtId="0" fontId="25" fillId="4" borderId="11" xfId="5" applyFont="1" applyFill="1" applyBorder="1" applyAlignment="1">
      <alignment vertical="center"/>
    </xf>
    <xf numFmtId="0" fontId="28" fillId="4" borderId="46" xfId="5" applyFont="1" applyFill="1" applyBorder="1" applyAlignment="1">
      <alignment horizontal="center" vertical="center"/>
    </xf>
    <xf numFmtId="0" fontId="28" fillId="4" borderId="0" xfId="5" applyFont="1" applyFill="1" applyBorder="1" applyAlignment="1">
      <alignment horizontal="center" vertical="center"/>
    </xf>
    <xf numFmtId="0" fontId="28" fillId="4" borderId="47" xfId="5" applyFont="1" applyFill="1" applyBorder="1" applyAlignment="1">
      <alignment horizontal="center" vertical="center"/>
    </xf>
    <xf numFmtId="0" fontId="6" fillId="4" borderId="46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vertical="center" wrapText="1"/>
    </xf>
    <xf numFmtId="14" fontId="6" fillId="7" borderId="48" xfId="5" applyNumberFormat="1" applyFont="1" applyFill="1" applyBorder="1" applyAlignment="1" applyProtection="1">
      <alignment horizontal="center" vertical="center"/>
      <protection locked="0"/>
    </xf>
    <xf numFmtId="14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6" fillId="0" borderId="4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47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 wrapText="1"/>
    </xf>
    <xf numFmtId="0" fontId="7" fillId="4" borderId="47" xfId="5" applyFont="1" applyFill="1" applyBorder="1" applyAlignment="1">
      <alignment horizontal="right" vertical="center" wrapText="1"/>
    </xf>
    <xf numFmtId="49" fontId="6" fillId="7" borderId="48" xfId="5" applyNumberFormat="1" applyFont="1" applyFill="1" applyBorder="1" applyAlignment="1" applyProtection="1">
      <alignment horizontal="center" vertical="center"/>
      <protection locked="0"/>
    </xf>
    <xf numFmtId="49" fontId="6" fillId="7" borderId="49" xfId="5" applyNumberFormat="1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wrapText="1"/>
    </xf>
    <xf numFmtId="0" fontId="29" fillId="4" borderId="0" xfId="5" applyFont="1" applyFill="1" applyBorder="1" applyAlignment="1">
      <alignment wrapText="1"/>
    </xf>
    <xf numFmtId="0" fontId="29" fillId="4" borderId="0" xfId="5" applyFont="1" applyFill="1" applyBorder="1"/>
    <xf numFmtId="0" fontId="27" fillId="4" borderId="46" xfId="5" applyFont="1" applyFill="1" applyBorder="1" applyAlignment="1">
      <alignment horizontal="center" vertical="center" wrapText="1"/>
    </xf>
    <xf numFmtId="0" fontId="27" fillId="4" borderId="0" xfId="5" applyFont="1" applyFill="1" applyBorder="1" applyAlignment="1">
      <alignment horizontal="center" vertical="center" wrapText="1"/>
    </xf>
    <xf numFmtId="0" fontId="7" fillId="4" borderId="46" xfId="5" applyFont="1" applyFill="1" applyBorder="1" applyAlignment="1">
      <alignment horizontal="right" vertical="center"/>
    </xf>
    <xf numFmtId="0" fontId="7" fillId="4" borderId="47" xfId="5" applyFont="1" applyFill="1" applyBorder="1" applyAlignment="1">
      <alignment horizontal="right" vertical="center"/>
    </xf>
    <xf numFmtId="0" fontId="7" fillId="4" borderId="0" xfId="5" applyFont="1" applyFill="1" applyBorder="1" applyAlignment="1">
      <alignment horizontal="right" vertical="center" wrapText="1"/>
    </xf>
    <xf numFmtId="0" fontId="6" fillId="7" borderId="48" xfId="5" applyFont="1" applyFill="1" applyBorder="1" applyAlignment="1" applyProtection="1">
      <alignment horizontal="center" vertical="center"/>
      <protection locked="0"/>
    </xf>
    <xf numFmtId="0" fontId="6" fillId="7" borderId="49" xfId="5" applyFont="1" applyFill="1" applyBorder="1" applyAlignment="1" applyProtection="1">
      <alignment horizontal="center" vertical="center"/>
      <protection locked="0"/>
    </xf>
    <xf numFmtId="0" fontId="29" fillId="4" borderId="46" xfId="5" applyFont="1" applyFill="1" applyBorder="1" applyAlignment="1">
      <alignment vertical="center" wrapText="1"/>
    </xf>
    <xf numFmtId="0" fontId="29" fillId="4" borderId="0" xfId="5" applyFont="1" applyFill="1" applyBorder="1" applyAlignment="1">
      <alignment vertical="center" wrapText="1"/>
    </xf>
    <xf numFmtId="0" fontId="7" fillId="4" borderId="0" xfId="5" applyFont="1" applyFill="1" applyBorder="1" applyAlignment="1">
      <alignment horizontal="right" vertical="center"/>
    </xf>
    <xf numFmtId="0" fontId="6" fillId="7" borderId="48" xfId="5" applyFont="1" applyFill="1" applyBorder="1" applyAlignment="1" applyProtection="1">
      <alignment vertical="center"/>
      <protection locked="0"/>
    </xf>
    <xf numFmtId="0" fontId="6" fillId="7" borderId="10" xfId="5" applyFont="1" applyFill="1" applyBorder="1" applyAlignment="1" applyProtection="1">
      <alignment vertical="center"/>
      <protection locked="0"/>
    </xf>
    <xf numFmtId="0" fontId="6" fillId="7" borderId="49" xfId="5" applyFont="1" applyFill="1" applyBorder="1" applyAlignment="1" applyProtection="1">
      <alignment vertical="center"/>
      <protection locked="0"/>
    </xf>
    <xf numFmtId="0" fontId="30" fillId="4" borderId="46" xfId="5" applyFont="1" applyFill="1" applyBorder="1" applyAlignment="1">
      <alignment vertical="center"/>
    </xf>
    <xf numFmtId="0" fontId="30" fillId="4" borderId="0" xfId="5" applyFont="1" applyFill="1" applyBorder="1" applyAlignment="1">
      <alignment vertical="center"/>
    </xf>
    <xf numFmtId="0" fontId="7" fillId="4" borderId="0" xfId="5" applyFont="1" applyFill="1" applyBorder="1" applyAlignment="1">
      <alignment vertical="center"/>
    </xf>
    <xf numFmtId="0" fontId="29" fillId="7" borderId="48" xfId="5" applyFont="1" applyFill="1" applyBorder="1" applyProtection="1">
      <protection locked="0"/>
    </xf>
    <xf numFmtId="0" fontId="29" fillId="7" borderId="10" xfId="5" applyFont="1" applyFill="1" applyBorder="1" applyProtection="1">
      <protection locked="0"/>
    </xf>
    <xf numFmtId="0" fontId="29" fillId="7" borderId="49" xfId="5" applyFont="1" applyFill="1" applyBorder="1" applyProtection="1">
      <protection locked="0"/>
    </xf>
    <xf numFmtId="0" fontId="7" fillId="4" borderId="46" xfId="5" applyFont="1" applyFill="1" applyBorder="1" applyAlignment="1">
      <alignment horizontal="center" vertical="center"/>
    </xf>
    <xf numFmtId="0" fontId="7" fillId="4" borderId="0" xfId="5" applyFont="1" applyFill="1" applyBorder="1" applyAlignment="1">
      <alignment horizontal="center" vertical="center"/>
    </xf>
    <xf numFmtId="0" fontId="6" fillId="7" borderId="48" xfId="5" applyFont="1" applyFill="1" applyBorder="1" applyAlignment="1" applyProtection="1">
      <alignment horizontal="right" vertical="center"/>
      <protection locked="0"/>
    </xf>
    <xf numFmtId="0" fontId="6" fillId="7" borderId="10" xfId="5" applyFont="1" applyFill="1" applyBorder="1" applyAlignment="1" applyProtection="1">
      <alignment horizontal="right" vertical="center"/>
      <protection locked="0"/>
    </xf>
    <xf numFmtId="0" fontId="6" fillId="7" borderId="49" xfId="5" applyFont="1" applyFill="1" applyBorder="1" applyAlignment="1" applyProtection="1">
      <alignment horizontal="right" vertical="center"/>
      <protection locked="0"/>
    </xf>
    <xf numFmtId="0" fontId="29" fillId="4" borderId="0" xfId="5" applyFont="1" applyFill="1" applyBorder="1" applyAlignment="1">
      <alignment vertical="top" wrapText="1"/>
    </xf>
    <xf numFmtId="0" fontId="6" fillId="7" borderId="10" xfId="5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horizontal="center" vertical="top" wrapText="1"/>
    </xf>
    <xf numFmtId="0" fontId="6" fillId="7" borderId="48" xfId="0" applyFont="1" applyFill="1" applyBorder="1" applyAlignment="1" applyProtection="1">
      <alignment horizontal="center" vertical="center"/>
      <protection locked="0"/>
    </xf>
    <xf numFmtId="0" fontId="6" fillId="7" borderId="10" xfId="0" applyFont="1" applyFill="1" applyBorder="1" applyAlignment="1" applyProtection="1">
      <alignment horizontal="center" vertical="center"/>
      <protection locked="0"/>
    </xf>
    <xf numFmtId="0" fontId="6" fillId="7" borderId="49" xfId="0" applyFont="1" applyFill="1" applyBorder="1" applyAlignment="1" applyProtection="1">
      <alignment horizontal="center" vertical="center"/>
      <protection locked="0"/>
    </xf>
    <xf numFmtId="0" fontId="29" fillId="4" borderId="0" xfId="5" applyFont="1" applyFill="1" applyBorder="1" applyAlignment="1">
      <alignment vertical="top"/>
    </xf>
    <xf numFmtId="0" fontId="29" fillId="4" borderId="0" xfId="5" applyFont="1" applyFill="1" applyBorder="1" applyProtection="1">
      <protection locked="0"/>
    </xf>
    <xf numFmtId="49" fontId="6" fillId="7" borderId="48" xfId="5" applyNumberFormat="1" applyFont="1" applyFill="1" applyBorder="1" applyAlignment="1" applyProtection="1">
      <alignment vertical="center"/>
      <protection locked="0"/>
    </xf>
    <xf numFmtId="49" fontId="6" fillId="7" borderId="10" xfId="5" applyNumberFormat="1" applyFont="1" applyFill="1" applyBorder="1" applyAlignment="1" applyProtection="1">
      <alignment vertical="center"/>
      <protection locked="0"/>
    </xf>
    <xf numFmtId="49" fontId="6" fillId="7" borderId="49" xfId="5" applyNumberFormat="1" applyFont="1" applyFill="1" applyBorder="1" applyAlignment="1" applyProtection="1">
      <alignment vertical="center"/>
      <protection locked="0"/>
    </xf>
    <xf numFmtId="0" fontId="7" fillId="4" borderId="47" xfId="5" applyFont="1" applyFill="1" applyBorder="1" applyAlignment="1">
      <alignment horizontal="center" vertical="center"/>
    </xf>
    <xf numFmtId="0" fontId="7" fillId="4" borderId="46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horizontal="left" vertical="center"/>
    </xf>
    <xf numFmtId="0" fontId="7" fillId="4" borderId="0" xfId="5" applyFont="1" applyFill="1" applyBorder="1" applyAlignment="1">
      <alignment vertical="top"/>
    </xf>
    <xf numFmtId="0" fontId="29" fillId="7" borderId="48" xfId="5" applyFont="1" applyFill="1" applyBorder="1" applyAlignment="1" applyProtection="1">
      <alignment vertical="center"/>
      <protection locked="0"/>
    </xf>
    <xf numFmtId="0" fontId="29" fillId="7" borderId="10" xfId="5" applyFont="1" applyFill="1" applyBorder="1" applyAlignment="1" applyProtection="1">
      <alignment vertical="center"/>
      <protection locked="0"/>
    </xf>
    <xf numFmtId="0" fontId="29" fillId="7" borderId="49" xfId="5" applyFont="1" applyFill="1" applyBorder="1" applyAlignment="1" applyProtection="1">
      <alignment vertical="center"/>
      <protection locked="0"/>
    </xf>
    <xf numFmtId="0" fontId="7" fillId="4" borderId="11" xfId="5" applyFont="1" applyFill="1" applyBorder="1" applyAlignment="1">
      <alignment horizontal="left" vertical="center" wrapText="1"/>
    </xf>
    <xf numFmtId="0" fontId="7" fillId="4" borderId="52" xfId="5" applyFont="1" applyFill="1" applyBorder="1" applyAlignment="1">
      <alignment horizontal="left" vertical="center" wrapText="1"/>
    </xf>
    <xf numFmtId="0" fontId="4" fillId="0" borderId="44" xfId="0" applyFont="1" applyBorder="1" applyAlignment="1" applyProtection="1">
      <alignment vertical="center" wrapText="1"/>
    </xf>
    <xf numFmtId="0" fontId="9" fillId="6" borderId="44" xfId="0" applyFont="1" applyFill="1" applyBorder="1" applyAlignment="1" applyProtection="1">
      <alignment vertical="center" wrapText="1"/>
    </xf>
    <xf numFmtId="0" fontId="4" fillId="6" borderId="44" xfId="0" applyFont="1" applyFill="1" applyBorder="1" applyAlignment="1" applyProtection="1">
      <alignment vertical="center" wrapText="1"/>
    </xf>
    <xf numFmtId="0" fontId="9" fillId="0" borderId="44" xfId="0" applyFont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1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9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3" fontId="9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vertical="center" wrapText="1"/>
    </xf>
    <xf numFmtId="0" fontId="21" fillId="3" borderId="44" xfId="0" applyFont="1" applyFill="1" applyBorder="1" applyAlignment="1" applyProtection="1">
      <alignment horizontal="left" vertical="center" wrapText="1"/>
    </xf>
    <xf numFmtId="0" fontId="22" fillId="3" borderId="44" xfId="0" applyFont="1" applyFill="1" applyBorder="1" applyAlignment="1" applyProtection="1">
      <alignment vertical="center"/>
    </xf>
    <xf numFmtId="0" fontId="18" fillId="3" borderId="44" xfId="0" applyFont="1" applyFill="1" applyBorder="1" applyAlignment="1" applyProtection="1">
      <alignment horizontal="left"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7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9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9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9" fillId="6" borderId="26" xfId="0" applyFont="1" applyFill="1" applyBorder="1" applyAlignment="1" applyProtection="1">
      <alignment vertical="center" wrapText="1"/>
    </xf>
    <xf numFmtId="0" fontId="4" fillId="6" borderId="26" xfId="0" applyFont="1" applyFill="1" applyBorder="1" applyAlignment="1" applyProtection="1">
      <alignment vertical="center" wrapText="1"/>
    </xf>
    <xf numFmtId="0" fontId="9" fillId="6" borderId="27" xfId="0" applyFont="1" applyFill="1" applyBorder="1" applyAlignment="1" applyProtection="1">
      <alignment vertical="center" wrapText="1"/>
    </xf>
    <xf numFmtId="0" fontId="4" fillId="6" borderId="27" xfId="0" applyFont="1" applyFill="1" applyBorder="1" applyAlignment="1" applyProtection="1">
      <alignment vertical="center" wrapText="1"/>
    </xf>
    <xf numFmtId="0" fontId="9" fillId="0" borderId="27" xfId="0" applyFont="1" applyFill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23" fillId="0" borderId="27" xfId="0" applyFont="1" applyFill="1" applyBorder="1" applyAlignment="1" applyProtection="1">
      <alignment vertical="center" wrapText="1"/>
    </xf>
    <xf numFmtId="0" fontId="9" fillId="0" borderId="31" xfId="0" applyFont="1" applyBorder="1" applyAlignment="1" applyProtection="1">
      <alignment vertical="center" wrapText="1"/>
    </xf>
    <xf numFmtId="0" fontId="4" fillId="0" borderId="31" xfId="0" applyFont="1" applyBorder="1" applyAlignment="1" applyProtection="1">
      <alignment vertical="center" wrapText="1"/>
    </xf>
    <xf numFmtId="0" fontId="9" fillId="0" borderId="44" xfId="0" applyFont="1" applyFill="1" applyBorder="1" applyAlignment="1" applyProtection="1">
      <alignment vertical="center" wrapText="1"/>
    </xf>
    <xf numFmtId="0" fontId="23" fillId="0" borderId="44" xfId="0" applyFont="1" applyFill="1" applyBorder="1" applyAlignment="1" applyProtection="1">
      <alignment vertical="center" wrapText="1"/>
    </xf>
    <xf numFmtId="0" fontId="4" fillId="0" borderId="39" xfId="0" applyFont="1" applyFill="1" applyBorder="1" applyAlignment="1" applyProtection="1">
      <alignment vertical="center" wrapText="1"/>
    </xf>
    <xf numFmtId="0" fontId="4" fillId="0" borderId="39" xfId="0" applyFont="1" applyBorder="1" applyAlignment="1" applyProtection="1">
      <alignment wrapText="1"/>
    </xf>
    <xf numFmtId="0" fontId="4" fillId="6" borderId="40" xfId="0" applyFont="1" applyFill="1" applyBorder="1" applyAlignment="1" applyProtection="1">
      <alignment vertical="center" wrapText="1"/>
    </xf>
    <xf numFmtId="0" fontId="4" fillId="6" borderId="40" xfId="0" applyFont="1" applyFill="1" applyBorder="1" applyAlignment="1" applyProtection="1">
      <alignment wrapText="1"/>
    </xf>
    <xf numFmtId="0" fontId="4" fillId="4" borderId="10" xfId="0" applyFont="1" applyFill="1" applyBorder="1" applyAlignment="1" applyProtection="1">
      <alignment horizontal="right"/>
    </xf>
    <xf numFmtId="0" fontId="6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9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vertical="center" wrapText="1"/>
    </xf>
    <xf numFmtId="0" fontId="9" fillId="6" borderId="38" xfId="0" applyFont="1" applyFill="1" applyBorder="1" applyAlignment="1" applyProtection="1">
      <alignment vertical="center" wrapText="1"/>
    </xf>
    <xf numFmtId="0" fontId="4" fillId="6" borderId="38" xfId="0" applyFont="1" applyFill="1" applyBorder="1" applyAlignment="1" applyProtection="1">
      <alignment vertical="center" wrapText="1"/>
    </xf>
    <xf numFmtId="0" fontId="9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vertical="center" wrapText="1"/>
    </xf>
    <xf numFmtId="0" fontId="4" fillId="6" borderId="39" xfId="0" applyFont="1" applyFill="1" applyBorder="1" applyAlignment="1" applyProtection="1">
      <alignment wrapText="1"/>
    </xf>
    <xf numFmtId="0" fontId="9" fillId="0" borderId="39" xfId="0" applyFont="1" applyFill="1" applyBorder="1" applyAlignment="1" applyProtection="1">
      <alignment vertical="center" wrapText="1"/>
    </xf>
    <xf numFmtId="4" fontId="15" fillId="0" borderId="44" xfId="0" applyNumberFormat="1" applyFont="1" applyFill="1" applyBorder="1" applyAlignment="1" applyProtection="1">
      <alignment horizontal="left"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5" fillId="6" borderId="44" xfId="0" applyNumberFormat="1" applyFont="1" applyFill="1" applyBorder="1" applyAlignment="1" applyProtection="1">
      <alignment horizontal="left"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4" fontId="6" fillId="2" borderId="44" xfId="0" applyNumberFormat="1" applyFont="1" applyFill="1" applyBorder="1" applyAlignment="1" applyProtection="1">
      <alignment horizontal="center" vertical="center" wrapText="1"/>
    </xf>
    <xf numFmtId="1" fontId="6" fillId="2" borderId="44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wrapText="1"/>
    </xf>
    <xf numFmtId="0" fontId="16" fillId="0" borderId="0" xfId="0" applyFont="1" applyAlignment="1" applyProtection="1">
      <alignment wrapText="1"/>
    </xf>
    <xf numFmtId="0" fontId="16" fillId="0" borderId="0" xfId="0" applyFont="1" applyBorder="1" applyAlignment="1" applyProtection="1">
      <alignment wrapText="1"/>
    </xf>
    <xf numFmtId="3" fontId="4" fillId="4" borderId="10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20">
    <cellStyle name="Normal" xfId="0" builtinId="0"/>
    <cellStyle name="Normal 12" xfId="1" xr:uid="{00000000-0005-0000-0000-000001000000}"/>
    <cellStyle name="Normal 2" xfId="2" xr:uid="{00000000-0005-0000-0000-000002000000}"/>
    <cellStyle name="Normal 2 2" xfId="9" xr:uid="{00000000-0005-0000-0000-000003000000}"/>
    <cellStyle name="Normal 2 2 2" xfId="10" xr:uid="{00000000-0005-0000-0000-000004000000}"/>
    <cellStyle name="Normal 2 2 2 2" xfId="17" xr:uid="{00000000-0005-0000-0000-000005000000}"/>
    <cellStyle name="Normal 2 3" xfId="12" xr:uid="{00000000-0005-0000-0000-000006000000}"/>
    <cellStyle name="Normal 2 3 2" xfId="18" xr:uid="{00000000-0005-0000-0000-000007000000}"/>
    <cellStyle name="Normal 2 4" xfId="8" xr:uid="{00000000-0005-0000-0000-000008000000}"/>
    <cellStyle name="Normal 2 4 2" xfId="16" xr:uid="{00000000-0005-0000-0000-000009000000}"/>
    <cellStyle name="Normal 3" xfId="5" xr:uid="{00000000-0005-0000-0000-00000A000000}"/>
    <cellStyle name="Normal 3 2" xfId="11" xr:uid="{00000000-0005-0000-0000-00000B000000}"/>
    <cellStyle name="Normal 3 3" xfId="15" xr:uid="{00000000-0005-0000-0000-00000C000000}"/>
    <cellStyle name="Normal 4" xfId="7" xr:uid="{00000000-0005-0000-0000-00000D000000}"/>
    <cellStyle name="Normal 5" xfId="13" xr:uid="{00000000-0005-0000-0000-00000E000000}"/>
    <cellStyle name="Normal 6" xfId="14" xr:uid="{00000000-0005-0000-0000-00000F000000}"/>
    <cellStyle name="Normal 7" xfId="19" xr:uid="{A625D501-8423-4E6B-AA62-9984251B9F0E}"/>
    <cellStyle name="Normal_2005_racun d&amp;g" xfId="6" xr:uid="{00000000-0005-0000-0000-000010000000}"/>
    <cellStyle name="Obično_Knjiga2" xfId="3" xr:uid="{00000000-0005-0000-0000-000011000000}"/>
    <cellStyle name="Style 1" xfId="4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 tint="0.59999389629810485"/>
  </sheetPr>
  <dimension ref="A1:J72"/>
  <sheetViews>
    <sheetView tabSelected="1" workbookViewId="0">
      <selection activeCell="M8" sqref="M8"/>
    </sheetView>
  </sheetViews>
  <sheetFormatPr defaultColWidth="9.140625" defaultRowHeight="15" x14ac:dyDescent="0.25"/>
  <cols>
    <col min="1" max="8" width="9.140625" style="77"/>
    <col min="9" max="9" width="20" style="77" customWidth="1"/>
    <col min="10" max="16384" width="9.140625" style="77"/>
  </cols>
  <sheetData>
    <row r="1" spans="1:10" ht="15.75" x14ac:dyDescent="0.25">
      <c r="A1" s="133" t="s">
        <v>326</v>
      </c>
      <c r="B1" s="134"/>
      <c r="C1" s="134"/>
      <c r="D1" s="75"/>
      <c r="E1" s="75"/>
      <c r="F1" s="75"/>
      <c r="G1" s="75"/>
      <c r="H1" s="75"/>
      <c r="I1" s="75"/>
      <c r="J1" s="76"/>
    </row>
    <row r="2" spans="1:10" ht="14.45" customHeight="1" x14ac:dyDescent="0.25">
      <c r="A2" s="135" t="s">
        <v>343</v>
      </c>
      <c r="B2" s="136"/>
      <c r="C2" s="136"/>
      <c r="D2" s="136"/>
      <c r="E2" s="136"/>
      <c r="F2" s="136"/>
      <c r="G2" s="136"/>
      <c r="H2" s="136"/>
      <c r="I2" s="136"/>
      <c r="J2" s="137"/>
    </row>
    <row r="3" spans="1:10" x14ac:dyDescent="0.2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25">
      <c r="A4" s="138" t="s">
        <v>327</v>
      </c>
      <c r="B4" s="139"/>
      <c r="C4" s="139"/>
      <c r="D4" s="139"/>
      <c r="E4" s="140">
        <v>44197</v>
      </c>
      <c r="F4" s="141"/>
      <c r="G4" s="81" t="s">
        <v>328</v>
      </c>
      <c r="H4" s="140">
        <v>44377</v>
      </c>
      <c r="I4" s="141"/>
      <c r="J4" s="82"/>
    </row>
    <row r="5" spans="1:10" s="83" customFormat="1" ht="10.15" customHeight="1" x14ac:dyDescent="0.25">
      <c r="A5" s="142"/>
      <c r="B5" s="143"/>
      <c r="C5" s="143"/>
      <c r="D5" s="143"/>
      <c r="E5" s="143"/>
      <c r="F5" s="143"/>
      <c r="G5" s="143"/>
      <c r="H5" s="143"/>
      <c r="I5" s="143"/>
      <c r="J5" s="144"/>
    </row>
    <row r="6" spans="1:10" ht="20.45" customHeight="1" x14ac:dyDescent="0.25">
      <c r="A6" s="84"/>
      <c r="B6" s="85" t="s">
        <v>350</v>
      </c>
      <c r="C6" s="86"/>
      <c r="D6" s="86"/>
      <c r="E6" s="92">
        <v>2021</v>
      </c>
      <c r="F6" s="87"/>
      <c r="G6" s="81"/>
      <c r="H6" s="87"/>
      <c r="I6" s="88"/>
      <c r="J6" s="89"/>
    </row>
    <row r="7" spans="1:10" s="91" customFormat="1" ht="10.9" customHeight="1" x14ac:dyDescent="0.2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45" customHeight="1" x14ac:dyDescent="0.25">
      <c r="A8" s="84"/>
      <c r="B8" s="85" t="s">
        <v>351</v>
      </c>
      <c r="C8" s="86"/>
      <c r="D8" s="86"/>
      <c r="E8" s="92">
        <v>2</v>
      </c>
      <c r="F8" s="87"/>
      <c r="G8" s="81"/>
      <c r="H8" s="87"/>
      <c r="I8" s="88"/>
      <c r="J8" s="89"/>
    </row>
    <row r="9" spans="1:10" s="91" customFormat="1" ht="10.9" customHeight="1" x14ac:dyDescent="0.2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25">
      <c r="A10" s="152" t="s">
        <v>352</v>
      </c>
      <c r="B10" s="153"/>
      <c r="C10" s="153"/>
      <c r="D10" s="153"/>
      <c r="E10" s="153"/>
      <c r="F10" s="153"/>
      <c r="G10" s="153"/>
      <c r="H10" s="153"/>
      <c r="I10" s="153"/>
      <c r="J10" s="94"/>
    </row>
    <row r="11" spans="1:10" ht="24.6" customHeight="1" x14ac:dyDescent="0.25">
      <c r="A11" s="154" t="s">
        <v>329</v>
      </c>
      <c r="B11" s="155"/>
      <c r="C11" s="147" t="s">
        <v>371</v>
      </c>
      <c r="D11" s="148"/>
      <c r="E11" s="95"/>
      <c r="F11" s="156" t="s">
        <v>353</v>
      </c>
      <c r="G11" s="146"/>
      <c r="H11" s="157" t="s">
        <v>372</v>
      </c>
      <c r="I11" s="158"/>
      <c r="J11" s="96"/>
    </row>
    <row r="12" spans="1:10" ht="14.45" customHeight="1" x14ac:dyDescent="0.25">
      <c r="A12" s="97"/>
      <c r="B12" s="98"/>
      <c r="C12" s="98"/>
      <c r="D12" s="98"/>
      <c r="E12" s="150"/>
      <c r="F12" s="150"/>
      <c r="G12" s="150"/>
      <c r="H12" s="150"/>
      <c r="I12" s="99"/>
      <c r="J12" s="96"/>
    </row>
    <row r="13" spans="1:10" ht="21" customHeight="1" x14ac:dyDescent="0.25">
      <c r="A13" s="145" t="s">
        <v>344</v>
      </c>
      <c r="B13" s="146"/>
      <c r="C13" s="147" t="s">
        <v>373</v>
      </c>
      <c r="D13" s="148"/>
      <c r="E13" s="149"/>
      <c r="F13" s="150"/>
      <c r="G13" s="150"/>
      <c r="H13" s="150"/>
      <c r="I13" s="99"/>
      <c r="J13" s="96"/>
    </row>
    <row r="14" spans="1:10" ht="10.9" customHeight="1" x14ac:dyDescent="0.25">
      <c r="A14" s="95"/>
      <c r="B14" s="99"/>
      <c r="C14" s="98"/>
      <c r="D14" s="98"/>
      <c r="E14" s="151"/>
      <c r="F14" s="151"/>
      <c r="G14" s="151"/>
      <c r="H14" s="151"/>
      <c r="I14" s="98"/>
      <c r="J14" s="100"/>
    </row>
    <row r="15" spans="1:10" ht="22.9" customHeight="1" x14ac:dyDescent="0.25">
      <c r="A15" s="145" t="s">
        <v>330</v>
      </c>
      <c r="B15" s="146"/>
      <c r="C15" s="147" t="s">
        <v>374</v>
      </c>
      <c r="D15" s="148"/>
      <c r="E15" s="165"/>
      <c r="F15" s="166"/>
      <c r="G15" s="101" t="s">
        <v>354</v>
      </c>
      <c r="H15" s="157" t="s">
        <v>375</v>
      </c>
      <c r="I15" s="158"/>
      <c r="J15" s="102"/>
    </row>
    <row r="16" spans="1:10" ht="10.9" customHeight="1" x14ac:dyDescent="0.25">
      <c r="A16" s="95"/>
      <c r="B16" s="99"/>
      <c r="C16" s="98"/>
      <c r="D16" s="98"/>
      <c r="E16" s="151"/>
      <c r="F16" s="151"/>
      <c r="G16" s="151"/>
      <c r="H16" s="151"/>
      <c r="I16" s="98"/>
      <c r="J16" s="100"/>
    </row>
    <row r="17" spans="1:10" ht="22.9" customHeight="1" x14ac:dyDescent="0.25">
      <c r="A17" s="103"/>
      <c r="B17" s="101" t="s">
        <v>355</v>
      </c>
      <c r="C17" s="147" t="s">
        <v>376</v>
      </c>
      <c r="D17" s="148"/>
      <c r="E17" s="104"/>
      <c r="F17" s="104"/>
      <c r="G17" s="104"/>
      <c r="H17" s="104"/>
      <c r="I17" s="104"/>
      <c r="J17" s="102"/>
    </row>
    <row r="18" spans="1:10" x14ac:dyDescent="0.25">
      <c r="A18" s="159"/>
      <c r="B18" s="160"/>
      <c r="C18" s="151"/>
      <c r="D18" s="151"/>
      <c r="E18" s="151"/>
      <c r="F18" s="151"/>
      <c r="G18" s="151"/>
      <c r="H18" s="151"/>
      <c r="I18" s="98"/>
      <c r="J18" s="100"/>
    </row>
    <row r="19" spans="1:10" x14ac:dyDescent="0.25">
      <c r="A19" s="154" t="s">
        <v>331</v>
      </c>
      <c r="B19" s="161"/>
      <c r="C19" s="162" t="s">
        <v>377</v>
      </c>
      <c r="D19" s="163"/>
      <c r="E19" s="163"/>
      <c r="F19" s="163"/>
      <c r="G19" s="163"/>
      <c r="H19" s="163"/>
      <c r="I19" s="163"/>
      <c r="J19" s="164"/>
    </row>
    <row r="20" spans="1:10" x14ac:dyDescent="0.25">
      <c r="A20" s="97"/>
      <c r="B20" s="98"/>
      <c r="C20" s="105"/>
      <c r="D20" s="98"/>
      <c r="E20" s="151"/>
      <c r="F20" s="151"/>
      <c r="G20" s="151"/>
      <c r="H20" s="151"/>
      <c r="I20" s="98"/>
      <c r="J20" s="100"/>
    </row>
    <row r="21" spans="1:10" x14ac:dyDescent="0.25">
      <c r="A21" s="154" t="s">
        <v>332</v>
      </c>
      <c r="B21" s="161"/>
      <c r="C21" s="157">
        <v>10000</v>
      </c>
      <c r="D21" s="158"/>
      <c r="E21" s="151"/>
      <c r="F21" s="151"/>
      <c r="G21" s="162" t="s">
        <v>378</v>
      </c>
      <c r="H21" s="163"/>
      <c r="I21" s="163"/>
      <c r="J21" s="164"/>
    </row>
    <row r="22" spans="1:10" x14ac:dyDescent="0.25">
      <c r="A22" s="97"/>
      <c r="B22" s="98"/>
      <c r="C22" s="98"/>
      <c r="D22" s="98"/>
      <c r="E22" s="151"/>
      <c r="F22" s="151"/>
      <c r="G22" s="151"/>
      <c r="H22" s="151"/>
      <c r="I22" s="98"/>
      <c r="J22" s="100"/>
    </row>
    <row r="23" spans="1:10" x14ac:dyDescent="0.25">
      <c r="A23" s="154" t="s">
        <v>333</v>
      </c>
      <c r="B23" s="161"/>
      <c r="C23" s="162" t="s">
        <v>379</v>
      </c>
      <c r="D23" s="163"/>
      <c r="E23" s="163"/>
      <c r="F23" s="163"/>
      <c r="G23" s="163"/>
      <c r="H23" s="163"/>
      <c r="I23" s="163"/>
      <c r="J23" s="164"/>
    </row>
    <row r="24" spans="1:10" x14ac:dyDescent="0.25">
      <c r="A24" s="97"/>
      <c r="B24" s="98"/>
      <c r="C24" s="98"/>
      <c r="D24" s="98"/>
      <c r="E24" s="151"/>
      <c r="F24" s="151"/>
      <c r="G24" s="151"/>
      <c r="H24" s="151"/>
      <c r="I24" s="98"/>
      <c r="J24" s="100"/>
    </row>
    <row r="25" spans="1:10" x14ac:dyDescent="0.25">
      <c r="A25" s="154" t="s">
        <v>334</v>
      </c>
      <c r="B25" s="161"/>
      <c r="C25" s="168" t="s">
        <v>380</v>
      </c>
      <c r="D25" s="169"/>
      <c r="E25" s="169"/>
      <c r="F25" s="169"/>
      <c r="G25" s="169"/>
      <c r="H25" s="169"/>
      <c r="I25" s="169"/>
      <c r="J25" s="170"/>
    </row>
    <row r="26" spans="1:10" x14ac:dyDescent="0.25">
      <c r="A26" s="97"/>
      <c r="B26" s="98"/>
      <c r="C26" s="105"/>
      <c r="D26" s="98"/>
      <c r="E26" s="151"/>
      <c r="F26" s="151"/>
      <c r="G26" s="151"/>
      <c r="H26" s="151"/>
      <c r="I26" s="98"/>
      <c r="J26" s="100"/>
    </row>
    <row r="27" spans="1:10" x14ac:dyDescent="0.25">
      <c r="A27" s="154" t="s">
        <v>335</v>
      </c>
      <c r="B27" s="161"/>
      <c r="C27" s="168" t="s">
        <v>381</v>
      </c>
      <c r="D27" s="169"/>
      <c r="E27" s="169"/>
      <c r="F27" s="169"/>
      <c r="G27" s="169"/>
      <c r="H27" s="169"/>
      <c r="I27" s="169"/>
      <c r="J27" s="170"/>
    </row>
    <row r="28" spans="1:10" ht="13.9" customHeight="1" x14ac:dyDescent="0.25">
      <c r="A28" s="97"/>
      <c r="B28" s="98"/>
      <c r="C28" s="105"/>
      <c r="D28" s="98"/>
      <c r="E28" s="151"/>
      <c r="F28" s="151"/>
      <c r="G28" s="151"/>
      <c r="H28" s="151"/>
      <c r="I28" s="98"/>
      <c r="J28" s="100"/>
    </row>
    <row r="29" spans="1:10" ht="22.9" customHeight="1" x14ac:dyDescent="0.25">
      <c r="A29" s="145" t="s">
        <v>345</v>
      </c>
      <c r="B29" s="161"/>
      <c r="C29" s="106">
        <v>929</v>
      </c>
      <c r="D29" s="107"/>
      <c r="E29" s="167"/>
      <c r="F29" s="167"/>
      <c r="G29" s="167"/>
      <c r="H29" s="167"/>
      <c r="I29" s="108"/>
      <c r="J29" s="109"/>
    </row>
    <row r="30" spans="1:10" x14ac:dyDescent="0.25">
      <c r="A30" s="97"/>
      <c r="B30" s="98"/>
      <c r="C30" s="98"/>
      <c r="D30" s="98"/>
      <c r="E30" s="151"/>
      <c r="F30" s="151"/>
      <c r="G30" s="151"/>
      <c r="H30" s="151"/>
      <c r="I30" s="108"/>
      <c r="J30" s="109"/>
    </row>
    <row r="31" spans="1:10" x14ac:dyDescent="0.25">
      <c r="A31" s="154" t="s">
        <v>336</v>
      </c>
      <c r="B31" s="161"/>
      <c r="C31" s="121" t="s">
        <v>357</v>
      </c>
      <c r="D31" s="171" t="s">
        <v>356</v>
      </c>
      <c r="E31" s="172"/>
      <c r="F31" s="172"/>
      <c r="G31" s="172"/>
      <c r="H31" s="110"/>
      <c r="I31" s="111" t="s">
        <v>357</v>
      </c>
      <c r="J31" s="112" t="s">
        <v>358</v>
      </c>
    </row>
    <row r="32" spans="1:10" x14ac:dyDescent="0.25">
      <c r="A32" s="154"/>
      <c r="B32" s="161"/>
      <c r="C32" s="113"/>
      <c r="D32" s="81"/>
      <c r="E32" s="166"/>
      <c r="F32" s="166"/>
      <c r="G32" s="166"/>
      <c r="H32" s="166"/>
      <c r="I32" s="108"/>
      <c r="J32" s="109"/>
    </row>
    <row r="33" spans="1:10" x14ac:dyDescent="0.25">
      <c r="A33" s="154" t="s">
        <v>346</v>
      </c>
      <c r="B33" s="161"/>
      <c r="C33" s="106" t="s">
        <v>360</v>
      </c>
      <c r="D33" s="171" t="s">
        <v>359</v>
      </c>
      <c r="E33" s="172"/>
      <c r="F33" s="172"/>
      <c r="G33" s="172"/>
      <c r="H33" s="104"/>
      <c r="I33" s="111" t="s">
        <v>360</v>
      </c>
      <c r="J33" s="112" t="s">
        <v>361</v>
      </c>
    </row>
    <row r="34" spans="1:10" x14ac:dyDescent="0.25">
      <c r="A34" s="97"/>
      <c r="B34" s="98"/>
      <c r="C34" s="98"/>
      <c r="D34" s="98"/>
      <c r="E34" s="151"/>
      <c r="F34" s="151"/>
      <c r="G34" s="151"/>
      <c r="H34" s="151"/>
      <c r="I34" s="98"/>
      <c r="J34" s="100"/>
    </row>
    <row r="35" spans="1:10" x14ac:dyDescent="0.25">
      <c r="A35" s="171" t="s">
        <v>347</v>
      </c>
      <c r="B35" s="172"/>
      <c r="C35" s="172"/>
      <c r="D35" s="172"/>
      <c r="E35" s="172" t="s">
        <v>337</v>
      </c>
      <c r="F35" s="172"/>
      <c r="G35" s="172"/>
      <c r="H35" s="172"/>
      <c r="I35" s="172"/>
      <c r="J35" s="114" t="s">
        <v>338</v>
      </c>
    </row>
    <row r="36" spans="1:10" x14ac:dyDescent="0.25">
      <c r="A36" s="97"/>
      <c r="B36" s="98"/>
      <c r="C36" s="98"/>
      <c r="D36" s="98"/>
      <c r="E36" s="151"/>
      <c r="F36" s="151"/>
      <c r="G36" s="151"/>
      <c r="H36" s="151"/>
      <c r="I36" s="98"/>
      <c r="J36" s="109"/>
    </row>
    <row r="37" spans="1:10" x14ac:dyDescent="0.25">
      <c r="A37" s="157"/>
      <c r="B37" s="177"/>
      <c r="C37" s="177"/>
      <c r="D37" s="177"/>
      <c r="E37" s="157"/>
      <c r="F37" s="177"/>
      <c r="G37" s="177"/>
      <c r="H37" s="177"/>
      <c r="I37" s="158"/>
      <c r="J37" s="123"/>
    </row>
    <row r="38" spans="1:10" x14ac:dyDescent="0.25">
      <c r="A38" s="125"/>
      <c r="B38" s="126"/>
      <c r="C38" s="127"/>
      <c r="D38" s="178"/>
      <c r="E38" s="178"/>
      <c r="F38" s="178"/>
      <c r="G38" s="178"/>
      <c r="H38" s="178"/>
      <c r="I38" s="178"/>
      <c r="J38" s="128"/>
    </row>
    <row r="39" spans="1:10" x14ac:dyDescent="0.25">
      <c r="A39" s="179"/>
      <c r="B39" s="180"/>
      <c r="C39" s="180"/>
      <c r="D39" s="181"/>
      <c r="E39" s="179"/>
      <c r="F39" s="180"/>
      <c r="G39" s="180"/>
      <c r="H39" s="180"/>
      <c r="I39" s="181"/>
      <c r="J39" s="124"/>
    </row>
    <row r="40" spans="1:10" x14ac:dyDescent="0.25">
      <c r="A40" s="97"/>
      <c r="B40" s="98"/>
      <c r="C40" s="105"/>
      <c r="D40" s="115"/>
      <c r="E40" s="176"/>
      <c r="F40" s="176"/>
      <c r="G40" s="176"/>
      <c r="H40" s="176"/>
      <c r="I40" s="99"/>
      <c r="J40" s="100"/>
    </row>
    <row r="41" spans="1:10" x14ac:dyDescent="0.25">
      <c r="A41" s="173"/>
      <c r="B41" s="174"/>
      <c r="C41" s="174"/>
      <c r="D41" s="175"/>
      <c r="E41" s="173"/>
      <c r="F41" s="174"/>
      <c r="G41" s="174"/>
      <c r="H41" s="174"/>
      <c r="I41" s="175"/>
      <c r="J41" s="106"/>
    </row>
    <row r="42" spans="1:10" x14ac:dyDescent="0.25">
      <c r="A42" s="97"/>
      <c r="B42" s="98"/>
      <c r="C42" s="105"/>
      <c r="D42" s="115"/>
      <c r="E42" s="176"/>
      <c r="F42" s="176"/>
      <c r="G42" s="176"/>
      <c r="H42" s="176"/>
      <c r="I42" s="99"/>
      <c r="J42" s="100"/>
    </row>
    <row r="43" spans="1:10" x14ac:dyDescent="0.25">
      <c r="A43" s="173"/>
      <c r="B43" s="174"/>
      <c r="C43" s="174"/>
      <c r="D43" s="175"/>
      <c r="E43" s="173"/>
      <c r="F43" s="174"/>
      <c r="G43" s="174"/>
      <c r="H43" s="174"/>
      <c r="I43" s="175"/>
      <c r="J43" s="106"/>
    </row>
    <row r="44" spans="1:10" x14ac:dyDescent="0.25">
      <c r="A44" s="116"/>
      <c r="B44" s="105"/>
      <c r="C44" s="182"/>
      <c r="D44" s="182"/>
      <c r="E44" s="151"/>
      <c r="F44" s="151"/>
      <c r="G44" s="182"/>
      <c r="H44" s="182"/>
      <c r="I44" s="182"/>
      <c r="J44" s="100"/>
    </row>
    <row r="45" spans="1:10" x14ac:dyDescent="0.25">
      <c r="A45" s="173"/>
      <c r="B45" s="174"/>
      <c r="C45" s="174"/>
      <c r="D45" s="175"/>
      <c r="E45" s="173"/>
      <c r="F45" s="174"/>
      <c r="G45" s="174"/>
      <c r="H45" s="174"/>
      <c r="I45" s="175"/>
      <c r="J45" s="106"/>
    </row>
    <row r="46" spans="1:10" x14ac:dyDescent="0.25">
      <c r="A46" s="116"/>
      <c r="B46" s="105"/>
      <c r="C46" s="105"/>
      <c r="D46" s="98"/>
      <c r="E46" s="183"/>
      <c r="F46" s="183"/>
      <c r="G46" s="182"/>
      <c r="H46" s="182"/>
      <c r="I46" s="98"/>
      <c r="J46" s="100"/>
    </row>
    <row r="47" spans="1:10" x14ac:dyDescent="0.25">
      <c r="A47" s="173"/>
      <c r="B47" s="174"/>
      <c r="C47" s="174"/>
      <c r="D47" s="175"/>
      <c r="E47" s="173"/>
      <c r="F47" s="174"/>
      <c r="G47" s="174"/>
      <c r="H47" s="174"/>
      <c r="I47" s="175"/>
      <c r="J47" s="106"/>
    </row>
    <row r="48" spans="1:10" x14ac:dyDescent="0.25">
      <c r="A48" s="116"/>
      <c r="B48" s="105"/>
      <c r="C48" s="105"/>
      <c r="D48" s="98"/>
      <c r="E48" s="151"/>
      <c r="F48" s="151"/>
      <c r="G48" s="182"/>
      <c r="H48" s="182"/>
      <c r="I48" s="98"/>
      <c r="J48" s="117" t="s">
        <v>362</v>
      </c>
    </row>
    <row r="49" spans="1:10" x14ac:dyDescent="0.25">
      <c r="A49" s="116"/>
      <c r="B49" s="105"/>
      <c r="C49" s="105"/>
      <c r="D49" s="98"/>
      <c r="E49" s="151"/>
      <c r="F49" s="151"/>
      <c r="G49" s="182"/>
      <c r="H49" s="182"/>
      <c r="I49" s="98"/>
      <c r="J49" s="117" t="s">
        <v>363</v>
      </c>
    </row>
    <row r="50" spans="1:10" ht="14.45" customHeight="1" x14ac:dyDescent="0.25">
      <c r="A50" s="145" t="s">
        <v>339</v>
      </c>
      <c r="B50" s="156"/>
      <c r="C50" s="157" t="s">
        <v>363</v>
      </c>
      <c r="D50" s="158"/>
      <c r="E50" s="188" t="s">
        <v>364</v>
      </c>
      <c r="F50" s="189"/>
      <c r="G50" s="162"/>
      <c r="H50" s="163"/>
      <c r="I50" s="163"/>
      <c r="J50" s="164"/>
    </row>
    <row r="51" spans="1:10" x14ac:dyDescent="0.25">
      <c r="A51" s="116"/>
      <c r="B51" s="105"/>
      <c r="C51" s="182"/>
      <c r="D51" s="182"/>
      <c r="E51" s="151"/>
      <c r="F51" s="151"/>
      <c r="G51" s="190" t="s">
        <v>365</v>
      </c>
      <c r="H51" s="190"/>
      <c r="I51" s="190"/>
      <c r="J51" s="89"/>
    </row>
    <row r="52" spans="1:10" ht="13.9" customHeight="1" x14ac:dyDescent="0.25">
      <c r="A52" s="145" t="s">
        <v>340</v>
      </c>
      <c r="B52" s="156"/>
      <c r="C52" s="162" t="s">
        <v>382</v>
      </c>
      <c r="D52" s="163"/>
      <c r="E52" s="163"/>
      <c r="F52" s="163"/>
      <c r="G52" s="163"/>
      <c r="H52" s="163"/>
      <c r="I52" s="163"/>
      <c r="J52" s="164"/>
    </row>
    <row r="53" spans="1:10" x14ac:dyDescent="0.25">
      <c r="A53" s="97"/>
      <c r="B53" s="98"/>
      <c r="C53" s="167" t="s">
        <v>341</v>
      </c>
      <c r="D53" s="167"/>
      <c r="E53" s="167"/>
      <c r="F53" s="167"/>
      <c r="G53" s="167"/>
      <c r="H53" s="167"/>
      <c r="I53" s="167"/>
      <c r="J53" s="100"/>
    </row>
    <row r="54" spans="1:10" x14ac:dyDescent="0.25">
      <c r="A54" s="145" t="s">
        <v>342</v>
      </c>
      <c r="B54" s="156"/>
      <c r="C54" s="184" t="s">
        <v>383</v>
      </c>
      <c r="D54" s="185"/>
      <c r="E54" s="186"/>
      <c r="F54" s="151"/>
      <c r="G54" s="151"/>
      <c r="H54" s="172"/>
      <c r="I54" s="172"/>
      <c r="J54" s="187"/>
    </row>
    <row r="55" spans="1:10" x14ac:dyDescent="0.25">
      <c r="A55" s="97"/>
      <c r="B55" s="98"/>
      <c r="C55" s="105"/>
      <c r="D55" s="98"/>
      <c r="E55" s="151"/>
      <c r="F55" s="151"/>
      <c r="G55" s="151"/>
      <c r="H55" s="151"/>
      <c r="I55" s="98"/>
      <c r="J55" s="100"/>
    </row>
    <row r="56" spans="1:10" ht="14.45" customHeight="1" x14ac:dyDescent="0.25">
      <c r="A56" s="145" t="s">
        <v>334</v>
      </c>
      <c r="B56" s="156"/>
      <c r="C56" s="191" t="s">
        <v>384</v>
      </c>
      <c r="D56" s="192"/>
      <c r="E56" s="192"/>
      <c r="F56" s="192"/>
      <c r="G56" s="192"/>
      <c r="H56" s="192"/>
      <c r="I56" s="192"/>
      <c r="J56" s="193"/>
    </row>
    <row r="57" spans="1:10" x14ac:dyDescent="0.25">
      <c r="A57" s="97"/>
      <c r="B57" s="98"/>
      <c r="C57" s="98"/>
      <c r="D57" s="98"/>
      <c r="E57" s="151"/>
      <c r="F57" s="151"/>
      <c r="G57" s="151"/>
      <c r="H57" s="151"/>
      <c r="I57" s="98"/>
      <c r="J57" s="100"/>
    </row>
    <row r="58" spans="1:10" x14ac:dyDescent="0.25">
      <c r="A58" s="145" t="s">
        <v>366</v>
      </c>
      <c r="B58" s="156"/>
      <c r="C58" s="191"/>
      <c r="D58" s="192"/>
      <c r="E58" s="192"/>
      <c r="F58" s="192"/>
      <c r="G58" s="192"/>
      <c r="H58" s="192"/>
      <c r="I58" s="192"/>
      <c r="J58" s="193"/>
    </row>
    <row r="59" spans="1:10" ht="14.45" customHeight="1" x14ac:dyDescent="0.25">
      <c r="A59" s="97"/>
      <c r="B59" s="98"/>
      <c r="C59" s="194" t="s">
        <v>367</v>
      </c>
      <c r="D59" s="194"/>
      <c r="E59" s="194"/>
      <c r="F59" s="194"/>
      <c r="G59" s="98"/>
      <c r="H59" s="98"/>
      <c r="I59" s="98"/>
      <c r="J59" s="100"/>
    </row>
    <row r="60" spans="1:10" x14ac:dyDescent="0.25">
      <c r="A60" s="145" t="s">
        <v>368</v>
      </c>
      <c r="B60" s="156"/>
      <c r="C60" s="191"/>
      <c r="D60" s="192"/>
      <c r="E60" s="192"/>
      <c r="F60" s="192"/>
      <c r="G60" s="192"/>
      <c r="H60" s="192"/>
      <c r="I60" s="192"/>
      <c r="J60" s="193"/>
    </row>
    <row r="61" spans="1:10" ht="14.45" customHeight="1" x14ac:dyDescent="0.25">
      <c r="A61" s="118"/>
      <c r="B61" s="119"/>
      <c r="C61" s="195" t="s">
        <v>369</v>
      </c>
      <c r="D61" s="195"/>
      <c r="E61" s="195"/>
      <c r="F61" s="195"/>
      <c r="G61" s="195"/>
      <c r="H61" s="119"/>
      <c r="I61" s="119"/>
      <c r="J61" s="120"/>
    </row>
    <row r="68" ht="27" customHeight="1" x14ac:dyDescent="0.25"/>
    <row r="72" ht="38.450000000000003" customHeight="1" x14ac:dyDescent="0.25"/>
  </sheetData>
  <sheetProtection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7" tint="0.59999389629810485"/>
  </sheetPr>
  <dimension ref="A1:L129"/>
  <sheetViews>
    <sheetView topLeftCell="A19" zoomScaleNormal="100" zoomScaleSheetLayoutView="85" workbookViewId="0">
      <selection activeCell="K16" sqref="K16"/>
    </sheetView>
  </sheetViews>
  <sheetFormatPr defaultColWidth="8.85546875" defaultRowHeight="12.75" x14ac:dyDescent="0.2"/>
  <cols>
    <col min="1" max="2" width="29.5703125" style="3" customWidth="1"/>
    <col min="3" max="3" width="9.7109375" style="3" customWidth="1"/>
    <col min="4" max="9" width="10.85546875" style="12" customWidth="1"/>
    <col min="10" max="10" width="13.85546875" style="3" bestFit="1" customWidth="1"/>
    <col min="11" max="12" width="15.42578125" style="132" bestFit="1" customWidth="1"/>
    <col min="13" max="13" width="13.85546875" style="3" bestFit="1" customWidth="1"/>
    <col min="14" max="15" width="15.42578125" style="3" bestFit="1" customWidth="1"/>
    <col min="16" max="16" width="14.42578125" style="3" bestFit="1" customWidth="1"/>
    <col min="17" max="16384" width="8.85546875" style="3"/>
  </cols>
  <sheetData>
    <row r="1" spans="1:9" ht="27" customHeight="1" x14ac:dyDescent="0.2">
      <c r="A1" s="200" t="s">
        <v>68</v>
      </c>
      <c r="B1" s="201"/>
      <c r="C1" s="201"/>
      <c r="D1" s="201"/>
      <c r="E1" s="201"/>
      <c r="F1" s="201"/>
      <c r="G1" s="201"/>
      <c r="H1" s="201"/>
      <c r="I1" s="201"/>
    </row>
    <row r="2" spans="1:9" x14ac:dyDescent="0.2">
      <c r="A2" s="202" t="s">
        <v>385</v>
      </c>
      <c r="B2" s="203"/>
      <c r="C2" s="203"/>
      <c r="D2" s="203"/>
      <c r="E2" s="203"/>
      <c r="F2" s="203"/>
      <c r="G2" s="203"/>
      <c r="H2" s="203"/>
      <c r="I2" s="203"/>
    </row>
    <row r="3" spans="1:9" x14ac:dyDescent="0.2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">
      <c r="A4" s="204" t="s">
        <v>0</v>
      </c>
      <c r="B4" s="205"/>
      <c r="C4" s="204" t="s">
        <v>77</v>
      </c>
      <c r="D4" s="206" t="s">
        <v>284</v>
      </c>
      <c r="E4" s="207"/>
      <c r="F4" s="207"/>
      <c r="G4" s="206" t="s">
        <v>293</v>
      </c>
      <c r="H4" s="207"/>
      <c r="I4" s="207"/>
    </row>
    <row r="5" spans="1:9" x14ac:dyDescent="0.2">
      <c r="A5" s="205"/>
      <c r="B5" s="205"/>
      <c r="C5" s="205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204">
        <v>1</v>
      </c>
      <c r="B6" s="205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">
      <c r="A7" s="211" t="s">
        <v>1</v>
      </c>
      <c r="B7" s="212"/>
      <c r="C7" s="212"/>
      <c r="D7" s="212"/>
      <c r="E7" s="212"/>
      <c r="F7" s="212"/>
      <c r="G7" s="212"/>
      <c r="H7" s="212"/>
      <c r="I7" s="212"/>
    </row>
    <row r="8" spans="1:9" ht="12.75" customHeight="1" x14ac:dyDescent="0.2">
      <c r="A8" s="197" t="s">
        <v>136</v>
      </c>
      <c r="B8" s="198"/>
      <c r="C8" s="26">
        <v>1</v>
      </c>
      <c r="D8" s="40">
        <f>D9+D10</f>
        <v>0</v>
      </c>
      <c r="E8" s="40">
        <f>E9+E10</f>
        <v>14493070</v>
      </c>
      <c r="F8" s="40">
        <f>D8+E8</f>
        <v>14493070</v>
      </c>
      <c r="G8" s="40">
        <f t="shared" ref="G8" si="0">G9+G10</f>
        <v>0</v>
      </c>
      <c r="H8" s="40">
        <f>H9+H10</f>
        <v>14857428</v>
      </c>
      <c r="I8" s="40">
        <f>G8+H8</f>
        <v>14857428</v>
      </c>
    </row>
    <row r="9" spans="1:9" ht="12.75" customHeight="1" x14ac:dyDescent="0.2">
      <c r="A9" s="196" t="s">
        <v>111</v>
      </c>
      <c r="B9" s="196"/>
      <c r="C9" s="27">
        <v>2</v>
      </c>
      <c r="D9" s="41">
        <v>0</v>
      </c>
      <c r="E9" s="131">
        <v>13892488</v>
      </c>
      <c r="F9" s="40">
        <f t="shared" ref="F9:F73" si="1">D9+E9</f>
        <v>13892488</v>
      </c>
      <c r="G9" s="41">
        <v>0</v>
      </c>
      <c r="H9" s="41">
        <v>13892488</v>
      </c>
      <c r="I9" s="40">
        <f>G9+H9</f>
        <v>13892488</v>
      </c>
    </row>
    <row r="10" spans="1:9" x14ac:dyDescent="0.2">
      <c r="A10" s="196" t="s">
        <v>112</v>
      </c>
      <c r="B10" s="196"/>
      <c r="C10" s="27">
        <v>3</v>
      </c>
      <c r="D10" s="41">
        <v>0</v>
      </c>
      <c r="E10" s="131">
        <v>600582</v>
      </c>
      <c r="F10" s="40">
        <f t="shared" si="1"/>
        <v>600582</v>
      </c>
      <c r="G10" s="41">
        <v>0</v>
      </c>
      <c r="H10" s="41">
        <v>964940</v>
      </c>
      <c r="I10" s="40">
        <f t="shared" ref="I10:I72" si="2">G10+H10</f>
        <v>964940</v>
      </c>
    </row>
    <row r="11" spans="1:9" x14ac:dyDescent="0.2">
      <c r="A11" s="197" t="s">
        <v>137</v>
      </c>
      <c r="B11" s="198"/>
      <c r="C11" s="26">
        <v>4</v>
      </c>
      <c r="D11" s="40">
        <f>D12+D13+D14</f>
        <v>0</v>
      </c>
      <c r="E11" s="40">
        <f>E12+E13+E14</f>
        <v>351388157</v>
      </c>
      <c r="F11" s="40">
        <f t="shared" si="1"/>
        <v>351388157</v>
      </c>
      <c r="G11" s="40">
        <f t="shared" ref="G11:H11" si="3">G12+G13+G14</f>
        <v>0</v>
      </c>
      <c r="H11" s="40">
        <f t="shared" si="3"/>
        <v>397009881</v>
      </c>
      <c r="I11" s="40">
        <f t="shared" si="2"/>
        <v>397009881</v>
      </c>
    </row>
    <row r="12" spans="1:9" x14ac:dyDescent="0.2">
      <c r="A12" s="196" t="s">
        <v>113</v>
      </c>
      <c r="B12" s="196"/>
      <c r="C12" s="27">
        <v>5</v>
      </c>
      <c r="D12" s="41">
        <v>0</v>
      </c>
      <c r="E12" s="41">
        <v>320337952</v>
      </c>
      <c r="F12" s="40">
        <f t="shared" si="1"/>
        <v>320337952</v>
      </c>
      <c r="G12" s="41">
        <v>0</v>
      </c>
      <c r="H12" s="41">
        <v>366658428</v>
      </c>
      <c r="I12" s="40">
        <f t="shared" si="2"/>
        <v>366658428</v>
      </c>
    </row>
    <row r="13" spans="1:9" x14ac:dyDescent="0.2">
      <c r="A13" s="196" t="s">
        <v>114</v>
      </c>
      <c r="B13" s="196"/>
      <c r="C13" s="27">
        <v>6</v>
      </c>
      <c r="D13" s="41">
        <v>0</v>
      </c>
      <c r="E13" s="41">
        <v>31050205</v>
      </c>
      <c r="F13" s="40">
        <f t="shared" si="1"/>
        <v>31050205</v>
      </c>
      <c r="G13" s="41">
        <v>0</v>
      </c>
      <c r="H13" s="41">
        <v>30351453</v>
      </c>
      <c r="I13" s="40">
        <f t="shared" si="2"/>
        <v>30351453</v>
      </c>
    </row>
    <row r="14" spans="1:9" x14ac:dyDescent="0.2">
      <c r="A14" s="196" t="s">
        <v>115</v>
      </c>
      <c r="B14" s="196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x14ac:dyDescent="0.2">
      <c r="A15" s="197" t="s">
        <v>138</v>
      </c>
      <c r="B15" s="198"/>
      <c r="C15" s="26">
        <v>8</v>
      </c>
      <c r="D15" s="40">
        <f>D16+D17+D21+D40</f>
        <v>0</v>
      </c>
      <c r="E15" s="40">
        <f>E16+E17+E21+E40</f>
        <v>1696558794</v>
      </c>
      <c r="F15" s="40">
        <f t="shared" si="1"/>
        <v>1696558794</v>
      </c>
      <c r="G15" s="40">
        <f t="shared" ref="G15:H15" si="4">G16+G17+G21+G40</f>
        <v>0</v>
      </c>
      <c r="H15" s="40">
        <f t="shared" si="4"/>
        <v>1782447149</v>
      </c>
      <c r="I15" s="40">
        <f t="shared" si="2"/>
        <v>1782447149</v>
      </c>
    </row>
    <row r="16" spans="1:9" ht="22.5" customHeight="1" x14ac:dyDescent="0.2">
      <c r="A16" s="199" t="s">
        <v>139</v>
      </c>
      <c r="B16" s="196"/>
      <c r="C16" s="27">
        <v>9</v>
      </c>
      <c r="D16" s="41">
        <v>0</v>
      </c>
      <c r="E16" s="41">
        <v>505741448</v>
      </c>
      <c r="F16" s="40">
        <f t="shared" si="1"/>
        <v>505741448</v>
      </c>
      <c r="G16" s="41">
        <v>0</v>
      </c>
      <c r="H16" s="41">
        <v>520331045</v>
      </c>
      <c r="I16" s="40">
        <f t="shared" si="2"/>
        <v>520331045</v>
      </c>
    </row>
    <row r="17" spans="1:9" ht="29.25" customHeight="1" x14ac:dyDescent="0.2">
      <c r="A17" s="197" t="s">
        <v>140</v>
      </c>
      <c r="B17" s="198"/>
      <c r="C17" s="26">
        <v>10</v>
      </c>
      <c r="D17" s="40">
        <f>D18+D19+D20</f>
        <v>0</v>
      </c>
      <c r="E17" s="40">
        <f>E18+E19+E20</f>
        <v>94626375</v>
      </c>
      <c r="F17" s="40">
        <f t="shared" si="1"/>
        <v>94626375</v>
      </c>
      <c r="G17" s="40">
        <f>G18+G19+G20</f>
        <v>0</v>
      </c>
      <c r="H17" s="40">
        <f t="shared" ref="H17" si="5">H18+H19+H20</f>
        <v>94626375</v>
      </c>
      <c r="I17" s="40">
        <f t="shared" si="2"/>
        <v>94626375</v>
      </c>
    </row>
    <row r="18" spans="1:9" x14ac:dyDescent="0.2">
      <c r="A18" s="196" t="s">
        <v>116</v>
      </c>
      <c r="B18" s="196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196" t="s">
        <v>117</v>
      </c>
      <c r="B19" s="196"/>
      <c r="C19" s="27">
        <v>12</v>
      </c>
      <c r="D19" s="41">
        <v>0</v>
      </c>
      <c r="E19" s="41">
        <v>94626375</v>
      </c>
      <c r="F19" s="40">
        <f t="shared" si="1"/>
        <v>94626375</v>
      </c>
      <c r="G19" s="41">
        <v>0</v>
      </c>
      <c r="H19" s="41">
        <v>94626375</v>
      </c>
      <c r="I19" s="40">
        <f t="shared" si="2"/>
        <v>94626375</v>
      </c>
    </row>
    <row r="20" spans="1:9" x14ac:dyDescent="0.2">
      <c r="A20" s="196" t="s">
        <v>141</v>
      </c>
      <c r="B20" s="196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">
      <c r="A21" s="197" t="s">
        <v>142</v>
      </c>
      <c r="B21" s="198"/>
      <c r="C21" s="26">
        <v>14</v>
      </c>
      <c r="D21" s="40">
        <f>D22+D25+D30+D36</f>
        <v>0</v>
      </c>
      <c r="E21" s="40">
        <f>E22+E25+E30+E36</f>
        <v>1096190971</v>
      </c>
      <c r="F21" s="40">
        <f t="shared" si="1"/>
        <v>1096190971</v>
      </c>
      <c r="G21" s="40">
        <f t="shared" ref="G21:H21" si="6">G22+G25+G30+G36</f>
        <v>0</v>
      </c>
      <c r="H21" s="40">
        <f t="shared" si="6"/>
        <v>1167489729</v>
      </c>
      <c r="I21" s="40">
        <f t="shared" si="2"/>
        <v>1167489729</v>
      </c>
    </row>
    <row r="22" spans="1:9" x14ac:dyDescent="0.2">
      <c r="A22" s="198" t="s">
        <v>143</v>
      </c>
      <c r="B22" s="198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">
      <c r="A23" s="196" t="s">
        <v>144</v>
      </c>
      <c r="B23" s="196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">
      <c r="A24" s="196" t="s">
        <v>145</v>
      </c>
      <c r="B24" s="196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">
      <c r="A25" s="198" t="s">
        <v>146</v>
      </c>
      <c r="B25" s="198"/>
      <c r="C25" s="26">
        <v>18</v>
      </c>
      <c r="D25" s="40">
        <f>D26+D27+D28+D29</f>
        <v>0</v>
      </c>
      <c r="E25" s="40">
        <f>E26+E27+E28+E29</f>
        <v>605745131</v>
      </c>
      <c r="F25" s="40">
        <f t="shared" si="1"/>
        <v>605745131</v>
      </c>
      <c r="G25" s="40">
        <f t="shared" ref="G25:H25" si="8">G26+G27+G28+G29</f>
        <v>0</v>
      </c>
      <c r="H25" s="40">
        <f t="shared" si="8"/>
        <v>624824463</v>
      </c>
      <c r="I25" s="40">
        <f t="shared" si="2"/>
        <v>624824463</v>
      </c>
    </row>
    <row r="26" spans="1:9" x14ac:dyDescent="0.2">
      <c r="A26" s="196" t="s">
        <v>147</v>
      </c>
      <c r="B26" s="196"/>
      <c r="C26" s="27">
        <v>19</v>
      </c>
      <c r="D26" s="41">
        <v>0</v>
      </c>
      <c r="E26" s="41">
        <v>432875359</v>
      </c>
      <c r="F26" s="40">
        <f t="shared" si="1"/>
        <v>432875359</v>
      </c>
      <c r="G26" s="41">
        <v>0</v>
      </c>
      <c r="H26" s="41">
        <v>438862005</v>
      </c>
      <c r="I26" s="40">
        <f t="shared" si="2"/>
        <v>438862005</v>
      </c>
    </row>
    <row r="27" spans="1:9" x14ac:dyDescent="0.2">
      <c r="A27" s="196" t="s">
        <v>148</v>
      </c>
      <c r="B27" s="196"/>
      <c r="C27" s="27">
        <v>20</v>
      </c>
      <c r="D27" s="41">
        <v>0</v>
      </c>
      <c r="E27" s="41">
        <v>109137380</v>
      </c>
      <c r="F27" s="40">
        <f t="shared" si="1"/>
        <v>109137380</v>
      </c>
      <c r="G27" s="41">
        <v>0</v>
      </c>
      <c r="H27" s="41">
        <v>125920301</v>
      </c>
      <c r="I27" s="40">
        <f t="shared" si="2"/>
        <v>125920301</v>
      </c>
    </row>
    <row r="28" spans="1:9" x14ac:dyDescent="0.2">
      <c r="A28" s="196" t="s">
        <v>118</v>
      </c>
      <c r="B28" s="196"/>
      <c r="C28" s="27">
        <v>21</v>
      </c>
      <c r="D28" s="41">
        <v>0</v>
      </c>
      <c r="E28" s="41">
        <v>8148774</v>
      </c>
      <c r="F28" s="40">
        <f t="shared" si="1"/>
        <v>8148774</v>
      </c>
      <c r="G28" s="41">
        <v>0</v>
      </c>
      <c r="H28" s="41">
        <v>10258540</v>
      </c>
      <c r="I28" s="40">
        <f t="shared" si="2"/>
        <v>10258540</v>
      </c>
    </row>
    <row r="29" spans="1:9" x14ac:dyDescent="0.2">
      <c r="A29" s="196" t="s">
        <v>149</v>
      </c>
      <c r="B29" s="196"/>
      <c r="C29" s="27">
        <v>22</v>
      </c>
      <c r="D29" s="41">
        <v>0</v>
      </c>
      <c r="E29" s="41">
        <v>55583618</v>
      </c>
      <c r="F29" s="40">
        <f t="shared" si="1"/>
        <v>55583618</v>
      </c>
      <c r="G29" s="41">
        <v>0</v>
      </c>
      <c r="H29" s="41">
        <v>49783617</v>
      </c>
      <c r="I29" s="40">
        <f t="shared" si="2"/>
        <v>49783617</v>
      </c>
    </row>
    <row r="30" spans="1:9" ht="21" customHeight="1" x14ac:dyDescent="0.2">
      <c r="A30" s="198" t="s">
        <v>150</v>
      </c>
      <c r="B30" s="198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">
      <c r="A31" s="196" t="s">
        <v>151</v>
      </c>
      <c r="B31" s="196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">
      <c r="A32" s="196" t="s">
        <v>152</v>
      </c>
      <c r="B32" s="196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">
      <c r="A33" s="196" t="s">
        <v>153</v>
      </c>
      <c r="B33" s="196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196" t="s">
        <v>119</v>
      </c>
      <c r="B34" s="196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">
      <c r="A35" s="196" t="s">
        <v>154</v>
      </c>
      <c r="B35" s="196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">
      <c r="A36" s="198" t="s">
        <v>155</v>
      </c>
      <c r="B36" s="198"/>
      <c r="C36" s="26">
        <v>29</v>
      </c>
      <c r="D36" s="40">
        <f>D37+D38+D39</f>
        <v>0</v>
      </c>
      <c r="E36" s="40">
        <f>E37+E38+E39</f>
        <v>490445840</v>
      </c>
      <c r="F36" s="40">
        <f t="shared" si="1"/>
        <v>490445840</v>
      </c>
      <c r="G36" s="40">
        <f t="shared" ref="G36:H36" si="10">G37+G38+G39</f>
        <v>0</v>
      </c>
      <c r="H36" s="40">
        <f t="shared" si="10"/>
        <v>542665266</v>
      </c>
      <c r="I36" s="40">
        <f t="shared" si="2"/>
        <v>542665266</v>
      </c>
    </row>
    <row r="37" spans="1:9" x14ac:dyDescent="0.2">
      <c r="A37" s="208" t="s">
        <v>156</v>
      </c>
      <c r="B37" s="208"/>
      <c r="C37" s="27">
        <v>30</v>
      </c>
      <c r="D37" s="41">
        <v>0</v>
      </c>
      <c r="E37" s="41">
        <v>114529988</v>
      </c>
      <c r="F37" s="40">
        <f t="shared" si="1"/>
        <v>114529988</v>
      </c>
      <c r="G37" s="41">
        <v>0</v>
      </c>
      <c r="H37" s="41">
        <v>145772890</v>
      </c>
      <c r="I37" s="40">
        <f t="shared" si="2"/>
        <v>145772890</v>
      </c>
    </row>
    <row r="38" spans="1:9" x14ac:dyDescent="0.2">
      <c r="A38" s="196" t="s">
        <v>120</v>
      </c>
      <c r="B38" s="196"/>
      <c r="C38" s="27">
        <v>31</v>
      </c>
      <c r="D38" s="41">
        <v>0</v>
      </c>
      <c r="E38" s="41">
        <v>375915852</v>
      </c>
      <c r="F38" s="40">
        <f t="shared" si="1"/>
        <v>375915852</v>
      </c>
      <c r="G38" s="41">
        <v>0</v>
      </c>
      <c r="H38" s="41">
        <v>396892376</v>
      </c>
      <c r="I38" s="40">
        <f t="shared" si="2"/>
        <v>396892376</v>
      </c>
    </row>
    <row r="39" spans="1:9" x14ac:dyDescent="0.2">
      <c r="A39" s="196" t="s">
        <v>157</v>
      </c>
      <c r="B39" s="196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199" t="s">
        <v>158</v>
      </c>
      <c r="B40" s="196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">
      <c r="A41" s="199" t="s">
        <v>159</v>
      </c>
      <c r="B41" s="196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">
      <c r="A42" s="197" t="s">
        <v>160</v>
      </c>
      <c r="B42" s="198"/>
      <c r="C42" s="26">
        <v>35</v>
      </c>
      <c r="D42" s="40">
        <f>D43+D44+D45+D46+D47+D48+D49</f>
        <v>0</v>
      </c>
      <c r="E42" s="40">
        <f>E43+E44+E45+E46+E47+E48+E49</f>
        <v>27094300</v>
      </c>
      <c r="F42" s="40">
        <f t="shared" si="1"/>
        <v>27094300</v>
      </c>
      <c r="G42" s="40">
        <f>G43+G44+G45+G46+G47+G48+G49</f>
        <v>0</v>
      </c>
      <c r="H42" s="40">
        <f>H43+H44+H45+H46+H47+H48+H49</f>
        <v>41391739</v>
      </c>
      <c r="I42" s="40">
        <f t="shared" si="2"/>
        <v>41391739</v>
      </c>
    </row>
    <row r="43" spans="1:9" x14ac:dyDescent="0.2">
      <c r="A43" s="196" t="s">
        <v>161</v>
      </c>
      <c r="B43" s="196"/>
      <c r="C43" s="27">
        <v>36</v>
      </c>
      <c r="D43" s="41">
        <v>0</v>
      </c>
      <c r="E43" s="41">
        <v>19388654</v>
      </c>
      <c r="F43" s="40">
        <f t="shared" si="1"/>
        <v>19388654</v>
      </c>
      <c r="G43" s="41">
        <v>0</v>
      </c>
      <c r="H43" s="41">
        <v>18572374</v>
      </c>
      <c r="I43" s="40">
        <f t="shared" si="2"/>
        <v>18572374</v>
      </c>
    </row>
    <row r="44" spans="1:9" x14ac:dyDescent="0.2">
      <c r="A44" s="196" t="s">
        <v>162</v>
      </c>
      <c r="B44" s="196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41">
        <v>0</v>
      </c>
      <c r="I44" s="40">
        <f t="shared" si="2"/>
        <v>0</v>
      </c>
    </row>
    <row r="45" spans="1:9" x14ac:dyDescent="0.2">
      <c r="A45" s="196" t="s">
        <v>121</v>
      </c>
      <c r="B45" s="196"/>
      <c r="C45" s="27">
        <v>38</v>
      </c>
      <c r="D45" s="41">
        <v>0</v>
      </c>
      <c r="E45" s="41">
        <v>7705646</v>
      </c>
      <c r="F45" s="40">
        <f t="shared" si="1"/>
        <v>7705646</v>
      </c>
      <c r="G45" s="41">
        <v>0</v>
      </c>
      <c r="H45" s="41">
        <v>22819365</v>
      </c>
      <c r="I45" s="40">
        <f t="shared" si="2"/>
        <v>22819365</v>
      </c>
    </row>
    <row r="46" spans="1:9" x14ac:dyDescent="0.2">
      <c r="A46" s="196" t="s">
        <v>163</v>
      </c>
      <c r="B46" s="196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">
      <c r="A47" s="208" t="s">
        <v>106</v>
      </c>
      <c r="B47" s="208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">
      <c r="A48" s="196" t="s">
        <v>164</v>
      </c>
      <c r="B48" s="196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">
      <c r="A49" s="196" t="s">
        <v>165</v>
      </c>
      <c r="B49" s="196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">
      <c r="A50" s="197" t="s">
        <v>166</v>
      </c>
      <c r="B50" s="198"/>
      <c r="C50" s="26">
        <v>43</v>
      </c>
      <c r="D50" s="40">
        <f>D51+D52</f>
        <v>0</v>
      </c>
      <c r="E50" s="40">
        <f>E51+E52</f>
        <v>20969891</v>
      </c>
      <c r="F50" s="40">
        <f t="shared" si="1"/>
        <v>20969891</v>
      </c>
      <c r="G50" s="40">
        <f>G51+G52</f>
        <v>0</v>
      </c>
      <c r="H50" s="40">
        <f>H51+H52</f>
        <v>20197587</v>
      </c>
      <c r="I50" s="40">
        <f t="shared" si="2"/>
        <v>20197587</v>
      </c>
    </row>
    <row r="51" spans="1:9" x14ac:dyDescent="0.2">
      <c r="A51" s="196" t="s">
        <v>122</v>
      </c>
      <c r="B51" s="196"/>
      <c r="C51" s="27">
        <v>44</v>
      </c>
      <c r="D51" s="41">
        <v>0</v>
      </c>
      <c r="E51" s="41">
        <v>13595891</v>
      </c>
      <c r="F51" s="40">
        <f t="shared" si="1"/>
        <v>13595891</v>
      </c>
      <c r="G51" s="41">
        <v>0</v>
      </c>
      <c r="H51" s="41">
        <v>20197587</v>
      </c>
      <c r="I51" s="40">
        <f t="shared" si="2"/>
        <v>20197587</v>
      </c>
    </row>
    <row r="52" spans="1:9" x14ac:dyDescent="0.2">
      <c r="A52" s="196" t="s">
        <v>123</v>
      </c>
      <c r="B52" s="196"/>
      <c r="C52" s="27">
        <v>45</v>
      </c>
      <c r="D52" s="41">
        <v>0</v>
      </c>
      <c r="E52" s="41">
        <v>7374000</v>
      </c>
      <c r="F52" s="40">
        <f t="shared" si="1"/>
        <v>7374000</v>
      </c>
      <c r="G52" s="41">
        <v>0</v>
      </c>
      <c r="H52" s="41">
        <v>0</v>
      </c>
      <c r="I52" s="40">
        <f t="shared" si="2"/>
        <v>0</v>
      </c>
    </row>
    <row r="53" spans="1:9" x14ac:dyDescent="0.2">
      <c r="A53" s="197" t="s">
        <v>167</v>
      </c>
      <c r="B53" s="198"/>
      <c r="C53" s="26">
        <v>46</v>
      </c>
      <c r="D53" s="40">
        <f>D54+D57+D58</f>
        <v>0</v>
      </c>
      <c r="E53" s="40">
        <f>E54+E57+E58</f>
        <v>352143309</v>
      </c>
      <c r="F53" s="40">
        <f t="shared" si="1"/>
        <v>352143309</v>
      </c>
      <c r="G53" s="40">
        <f>G54+G57+G58</f>
        <v>0</v>
      </c>
      <c r="H53" s="40">
        <f>H54+H57+H58</f>
        <v>374197287</v>
      </c>
      <c r="I53" s="40">
        <f t="shared" si="2"/>
        <v>374197287</v>
      </c>
    </row>
    <row r="54" spans="1:9" x14ac:dyDescent="0.2">
      <c r="A54" s="197" t="s">
        <v>168</v>
      </c>
      <c r="B54" s="198"/>
      <c r="C54" s="26">
        <v>47</v>
      </c>
      <c r="D54" s="40">
        <f>D55+D56</f>
        <v>0</v>
      </c>
      <c r="E54" s="40">
        <f>E55+E56</f>
        <v>154033177</v>
      </c>
      <c r="F54" s="40">
        <f t="shared" si="1"/>
        <v>154033177</v>
      </c>
      <c r="G54" s="40">
        <f>G55+G56</f>
        <v>0</v>
      </c>
      <c r="H54" s="40">
        <f>H55+H56</f>
        <v>202026869</v>
      </c>
      <c r="I54" s="40">
        <f t="shared" si="2"/>
        <v>202026869</v>
      </c>
    </row>
    <row r="55" spans="1:9" x14ac:dyDescent="0.2">
      <c r="A55" s="196" t="s">
        <v>107</v>
      </c>
      <c r="B55" s="196"/>
      <c r="C55" s="27">
        <v>48</v>
      </c>
      <c r="D55" s="41">
        <v>0</v>
      </c>
      <c r="E55" s="41">
        <v>141355924</v>
      </c>
      <c r="F55" s="40">
        <f t="shared" si="1"/>
        <v>141355924</v>
      </c>
      <c r="G55" s="41">
        <v>0</v>
      </c>
      <c r="H55" s="41">
        <v>183103441</v>
      </c>
      <c r="I55" s="40">
        <f t="shared" si="2"/>
        <v>183103441</v>
      </c>
    </row>
    <row r="56" spans="1:9" x14ac:dyDescent="0.2">
      <c r="A56" s="196" t="s">
        <v>169</v>
      </c>
      <c r="B56" s="196"/>
      <c r="C56" s="27">
        <v>49</v>
      </c>
      <c r="D56" s="41">
        <v>0</v>
      </c>
      <c r="E56" s="41">
        <v>12677253</v>
      </c>
      <c r="F56" s="40">
        <f t="shared" si="1"/>
        <v>12677253</v>
      </c>
      <c r="G56" s="41">
        <v>0</v>
      </c>
      <c r="H56" s="41">
        <v>18923428</v>
      </c>
      <c r="I56" s="40">
        <f t="shared" si="2"/>
        <v>18923428</v>
      </c>
    </row>
    <row r="57" spans="1:9" x14ac:dyDescent="0.2">
      <c r="A57" s="199" t="s">
        <v>170</v>
      </c>
      <c r="B57" s="196"/>
      <c r="C57" s="27">
        <v>50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696891</v>
      </c>
      <c r="I57" s="40">
        <f t="shared" si="2"/>
        <v>696891</v>
      </c>
    </row>
    <row r="58" spans="1:9" x14ac:dyDescent="0.2">
      <c r="A58" s="197" t="s">
        <v>171</v>
      </c>
      <c r="B58" s="198"/>
      <c r="C58" s="26">
        <v>51</v>
      </c>
      <c r="D58" s="40">
        <f>D59+D60+D61</f>
        <v>0</v>
      </c>
      <c r="E58" s="40">
        <f>E59+E60+E61</f>
        <v>198110132</v>
      </c>
      <c r="F58" s="40">
        <f t="shared" si="1"/>
        <v>198110132</v>
      </c>
      <c r="G58" s="40">
        <f>G59+G60+G61</f>
        <v>0</v>
      </c>
      <c r="H58" s="40">
        <f>H59+H60+H61</f>
        <v>171473527</v>
      </c>
      <c r="I58" s="40">
        <f t="shared" si="2"/>
        <v>171473527</v>
      </c>
    </row>
    <row r="59" spans="1:9" x14ac:dyDescent="0.2">
      <c r="A59" s="196" t="s">
        <v>105</v>
      </c>
      <c r="B59" s="196"/>
      <c r="C59" s="27">
        <v>52</v>
      </c>
      <c r="D59" s="41">
        <v>0</v>
      </c>
      <c r="E59" s="41">
        <v>36771312</v>
      </c>
      <c r="F59" s="40">
        <f t="shared" si="1"/>
        <v>36771312</v>
      </c>
      <c r="G59" s="41">
        <v>0</v>
      </c>
      <c r="H59" s="41">
        <v>41656360</v>
      </c>
      <c r="I59" s="40">
        <f t="shared" si="2"/>
        <v>41656360</v>
      </c>
    </row>
    <row r="60" spans="1:9" x14ac:dyDescent="0.2">
      <c r="A60" s="196" t="s">
        <v>172</v>
      </c>
      <c r="B60" s="196"/>
      <c r="C60" s="27">
        <v>53</v>
      </c>
      <c r="D60" s="41">
        <v>0</v>
      </c>
      <c r="E60" s="41">
        <v>10714170</v>
      </c>
      <c r="F60" s="40">
        <f t="shared" si="1"/>
        <v>10714170</v>
      </c>
      <c r="G60" s="41">
        <v>0</v>
      </c>
      <c r="H60" s="41">
        <v>16475787</v>
      </c>
      <c r="I60" s="40">
        <f t="shared" si="2"/>
        <v>16475787</v>
      </c>
    </row>
    <row r="61" spans="1:9" x14ac:dyDescent="0.2">
      <c r="A61" s="196" t="s">
        <v>124</v>
      </c>
      <c r="B61" s="196"/>
      <c r="C61" s="27">
        <v>54</v>
      </c>
      <c r="D61" s="41">
        <v>0</v>
      </c>
      <c r="E61" s="41">
        <v>150624650</v>
      </c>
      <c r="F61" s="40">
        <f t="shared" si="1"/>
        <v>150624650</v>
      </c>
      <c r="G61" s="41">
        <v>0</v>
      </c>
      <c r="H61" s="41">
        <v>113341380</v>
      </c>
      <c r="I61" s="40">
        <f t="shared" si="2"/>
        <v>113341380</v>
      </c>
    </row>
    <row r="62" spans="1:9" x14ac:dyDescent="0.2">
      <c r="A62" s="197" t="s">
        <v>173</v>
      </c>
      <c r="B62" s="198"/>
      <c r="C62" s="26">
        <v>55</v>
      </c>
      <c r="D62" s="40">
        <f>D63+D67+D68</f>
        <v>0</v>
      </c>
      <c r="E62" s="40">
        <f>E63+E67+E68</f>
        <v>53632553</v>
      </c>
      <c r="F62" s="40">
        <f t="shared" si="1"/>
        <v>53632553</v>
      </c>
      <c r="G62" s="40">
        <f>G63+G67+G68</f>
        <v>0</v>
      </c>
      <c r="H62" s="40">
        <f>H63+H67+H68</f>
        <v>73045287</v>
      </c>
      <c r="I62" s="40">
        <f t="shared" si="2"/>
        <v>73045287</v>
      </c>
    </row>
    <row r="63" spans="1:9" x14ac:dyDescent="0.2">
      <c r="A63" s="197" t="s">
        <v>174</v>
      </c>
      <c r="B63" s="198"/>
      <c r="C63" s="26">
        <v>56</v>
      </c>
      <c r="D63" s="40">
        <f>D64+D65+D66</f>
        <v>0</v>
      </c>
      <c r="E63" s="40">
        <f>E64+E65+E66</f>
        <v>53632553</v>
      </c>
      <c r="F63" s="40">
        <f t="shared" si="1"/>
        <v>53632553</v>
      </c>
      <c r="G63" s="40">
        <f>G64+G65+G66</f>
        <v>0</v>
      </c>
      <c r="H63" s="40">
        <f>H64+H65+H66</f>
        <v>73045287</v>
      </c>
      <c r="I63" s="40">
        <f t="shared" si="2"/>
        <v>73045287</v>
      </c>
    </row>
    <row r="64" spans="1:9" x14ac:dyDescent="0.2">
      <c r="A64" s="196" t="s">
        <v>125</v>
      </c>
      <c r="B64" s="196"/>
      <c r="C64" s="27">
        <v>57</v>
      </c>
      <c r="D64" s="41">
        <v>0</v>
      </c>
      <c r="E64" s="41">
        <v>53563304</v>
      </c>
      <c r="F64" s="40">
        <f t="shared" si="1"/>
        <v>53563304</v>
      </c>
      <c r="G64" s="41">
        <v>0</v>
      </c>
      <c r="H64" s="41">
        <v>72957359</v>
      </c>
      <c r="I64" s="40">
        <f t="shared" si="2"/>
        <v>72957359</v>
      </c>
    </row>
    <row r="65" spans="1:9" x14ac:dyDescent="0.2">
      <c r="A65" s="196" t="s">
        <v>126</v>
      </c>
      <c r="B65" s="196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41">
        <v>0</v>
      </c>
      <c r="I65" s="40">
        <f t="shared" si="2"/>
        <v>0</v>
      </c>
    </row>
    <row r="66" spans="1:9" x14ac:dyDescent="0.2">
      <c r="A66" s="196" t="s">
        <v>127</v>
      </c>
      <c r="B66" s="196"/>
      <c r="C66" s="27">
        <v>59</v>
      </c>
      <c r="D66" s="41">
        <v>0</v>
      </c>
      <c r="E66" s="41">
        <v>69249</v>
      </c>
      <c r="F66" s="40">
        <f t="shared" si="1"/>
        <v>69249</v>
      </c>
      <c r="G66" s="41">
        <v>0</v>
      </c>
      <c r="H66" s="41">
        <v>87928</v>
      </c>
      <c r="I66" s="40">
        <f t="shared" si="2"/>
        <v>87928</v>
      </c>
    </row>
    <row r="67" spans="1:9" x14ac:dyDescent="0.2">
      <c r="A67" s="199" t="s">
        <v>128</v>
      </c>
      <c r="B67" s="196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41">
        <v>0</v>
      </c>
      <c r="I67" s="40">
        <f t="shared" si="2"/>
        <v>0</v>
      </c>
    </row>
    <row r="68" spans="1:9" x14ac:dyDescent="0.2">
      <c r="A68" s="199" t="s">
        <v>129</v>
      </c>
      <c r="B68" s="196"/>
      <c r="C68" s="27">
        <v>61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3.25" customHeight="1" x14ac:dyDescent="0.2">
      <c r="A69" s="197" t="s">
        <v>175</v>
      </c>
      <c r="B69" s="198"/>
      <c r="C69" s="26">
        <v>62</v>
      </c>
      <c r="D69" s="40">
        <f>D70+D71+D72</f>
        <v>0</v>
      </c>
      <c r="E69" s="40">
        <f>E70+E71+E72</f>
        <v>28044618</v>
      </c>
      <c r="F69" s="40">
        <f t="shared" si="1"/>
        <v>28044618</v>
      </c>
      <c r="G69" s="40">
        <f>G70+G71+G72</f>
        <v>0</v>
      </c>
      <c r="H69" s="40">
        <f>H70+H71+H72</f>
        <v>29512777</v>
      </c>
      <c r="I69" s="40">
        <f t="shared" si="2"/>
        <v>29512777</v>
      </c>
    </row>
    <row r="70" spans="1:9" x14ac:dyDescent="0.2">
      <c r="A70" s="196" t="s">
        <v>130</v>
      </c>
      <c r="B70" s="196"/>
      <c r="C70" s="27">
        <v>63</v>
      </c>
      <c r="D70" s="41">
        <v>0</v>
      </c>
      <c r="E70" s="41">
        <v>10034472</v>
      </c>
      <c r="F70" s="40">
        <f t="shared" si="1"/>
        <v>10034472</v>
      </c>
      <c r="G70" s="41">
        <v>0</v>
      </c>
      <c r="H70" s="41">
        <v>5075633</v>
      </c>
      <c r="I70" s="40">
        <f t="shared" si="2"/>
        <v>5075633</v>
      </c>
    </row>
    <row r="71" spans="1:9" x14ac:dyDescent="0.2">
      <c r="A71" s="196" t="s">
        <v>131</v>
      </c>
      <c r="B71" s="196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x14ac:dyDescent="0.2">
      <c r="A72" s="196" t="s">
        <v>135</v>
      </c>
      <c r="B72" s="196"/>
      <c r="C72" s="27">
        <v>65</v>
      </c>
      <c r="D72" s="41">
        <v>0</v>
      </c>
      <c r="E72" s="41">
        <v>18010146</v>
      </c>
      <c r="F72" s="40">
        <f t="shared" si="1"/>
        <v>18010146</v>
      </c>
      <c r="G72" s="41">
        <v>0</v>
      </c>
      <c r="H72" s="41">
        <v>24437144</v>
      </c>
      <c r="I72" s="40">
        <f t="shared" si="2"/>
        <v>24437144</v>
      </c>
    </row>
    <row r="73" spans="1:9" x14ac:dyDescent="0.2">
      <c r="A73" s="197" t="s">
        <v>176</v>
      </c>
      <c r="B73" s="198"/>
      <c r="C73" s="26">
        <v>66</v>
      </c>
      <c r="D73" s="40">
        <f>D8+D11+D15+D41+D42+D50+D53+D62+D69</f>
        <v>0</v>
      </c>
      <c r="E73" s="40">
        <f>E8+E11+E15+E41+E42+E50+E53+E62+E69</f>
        <v>2544324692</v>
      </c>
      <c r="F73" s="40">
        <f t="shared" si="1"/>
        <v>2544324692</v>
      </c>
      <c r="G73" s="40">
        <f>G8+G11+G15+G41+G42+G50+G53+G62+G69</f>
        <v>0</v>
      </c>
      <c r="H73" s="40">
        <f>H8+H11+H15+H41+H42+H50+H53+H62+H69</f>
        <v>2732659135</v>
      </c>
      <c r="I73" s="40">
        <f>G73+H73</f>
        <v>2732659135</v>
      </c>
    </row>
    <row r="74" spans="1:9" x14ac:dyDescent="0.2">
      <c r="A74" s="199" t="s">
        <v>177</v>
      </c>
      <c r="B74" s="196"/>
      <c r="C74" s="27">
        <v>67</v>
      </c>
      <c r="D74" s="41">
        <v>0</v>
      </c>
      <c r="E74" s="41">
        <v>47045796</v>
      </c>
      <c r="F74" s="40">
        <f t="shared" ref="F74" si="11">D74+E74</f>
        <v>47045796</v>
      </c>
      <c r="G74" s="41">
        <v>0</v>
      </c>
      <c r="H74" s="41">
        <v>11448367</v>
      </c>
      <c r="I74" s="40">
        <f t="shared" ref="I74" si="12">G74+H74</f>
        <v>11448367</v>
      </c>
    </row>
    <row r="75" spans="1:9" x14ac:dyDescent="0.2">
      <c r="A75" s="209" t="s">
        <v>78</v>
      </c>
      <c r="B75" s="210"/>
      <c r="C75" s="210"/>
      <c r="D75" s="210"/>
      <c r="E75" s="210"/>
      <c r="F75" s="210"/>
      <c r="G75" s="210"/>
      <c r="H75" s="210"/>
      <c r="I75" s="210"/>
    </row>
    <row r="76" spans="1:9" x14ac:dyDescent="0.2">
      <c r="A76" s="197" t="s">
        <v>178</v>
      </c>
      <c r="B76" s="198"/>
      <c r="C76" s="26">
        <v>68</v>
      </c>
      <c r="D76" s="40">
        <f>D77+D80+D81+D85+D89+D92</f>
        <v>0</v>
      </c>
      <c r="E76" s="40">
        <f>E77+E80+E81+E85+E89+E92</f>
        <v>1166495612</v>
      </c>
      <c r="F76" s="40">
        <f>D76+E76</f>
        <v>1166495612</v>
      </c>
      <c r="G76" s="40">
        <f t="shared" ref="G76:H76" si="13">G77+G80+G81+G85+G89+G92</f>
        <v>0</v>
      </c>
      <c r="H76" s="40">
        <f t="shared" si="13"/>
        <v>1216681108</v>
      </c>
      <c r="I76" s="40">
        <f>G76+H76</f>
        <v>1216681108</v>
      </c>
    </row>
    <row r="77" spans="1:9" x14ac:dyDescent="0.2">
      <c r="A77" s="197" t="s">
        <v>179</v>
      </c>
      <c r="B77" s="198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">
      <c r="A78" s="196" t="s">
        <v>18</v>
      </c>
      <c r="B78" s="196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">
      <c r="A79" s="196" t="s">
        <v>180</v>
      </c>
      <c r="B79" s="196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">
      <c r="A80" s="199" t="s">
        <v>19</v>
      </c>
      <c r="B80" s="196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9" x14ac:dyDescent="0.2">
      <c r="A81" s="197" t="s">
        <v>181</v>
      </c>
      <c r="B81" s="198"/>
      <c r="C81" s="26">
        <v>73</v>
      </c>
      <c r="D81" s="40">
        <f>D82+D83+D84</f>
        <v>0</v>
      </c>
      <c r="E81" s="40">
        <f>E82+E83+E84</f>
        <v>420544323</v>
      </c>
      <c r="F81" s="40">
        <f t="shared" si="14"/>
        <v>420544323</v>
      </c>
      <c r="G81" s="40">
        <f t="shared" ref="G81" si="17">G82+G83+G84</f>
        <v>0</v>
      </c>
      <c r="H81" s="40">
        <f>H82+H83+H84</f>
        <v>420217193</v>
      </c>
      <c r="I81" s="40">
        <f t="shared" si="16"/>
        <v>420217193</v>
      </c>
    </row>
    <row r="82" spans="1:9" x14ac:dyDescent="0.2">
      <c r="A82" s="196" t="s">
        <v>20</v>
      </c>
      <c r="B82" s="196"/>
      <c r="C82" s="27">
        <v>74</v>
      </c>
      <c r="D82" s="41">
        <v>0</v>
      </c>
      <c r="E82" s="41">
        <v>277932829</v>
      </c>
      <c r="F82" s="40">
        <f t="shared" si="14"/>
        <v>277932829</v>
      </c>
      <c r="G82" s="41">
        <v>0</v>
      </c>
      <c r="H82" s="41">
        <v>277851313</v>
      </c>
      <c r="I82" s="40">
        <f t="shared" si="16"/>
        <v>277851313</v>
      </c>
    </row>
    <row r="83" spans="1:9" x14ac:dyDescent="0.2">
      <c r="A83" s="196" t="s">
        <v>182</v>
      </c>
      <c r="B83" s="196"/>
      <c r="C83" s="27">
        <v>75</v>
      </c>
      <c r="D83" s="41">
        <v>0</v>
      </c>
      <c r="E83" s="41">
        <v>142611494</v>
      </c>
      <c r="F83" s="40">
        <f t="shared" si="14"/>
        <v>142611494</v>
      </c>
      <c r="G83" s="41">
        <v>0</v>
      </c>
      <c r="H83" s="41">
        <v>142365880</v>
      </c>
      <c r="I83" s="40">
        <f t="shared" si="16"/>
        <v>142365880</v>
      </c>
    </row>
    <row r="84" spans="1:9" x14ac:dyDescent="0.2">
      <c r="A84" s="196" t="s">
        <v>21</v>
      </c>
      <c r="B84" s="196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9" x14ac:dyDescent="0.2">
      <c r="A85" s="197" t="s">
        <v>183</v>
      </c>
      <c r="B85" s="198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9" x14ac:dyDescent="0.2">
      <c r="A86" s="196" t="s">
        <v>22</v>
      </c>
      <c r="B86" s="196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41">
        <v>91154569</v>
      </c>
      <c r="I86" s="40">
        <f t="shared" si="16"/>
        <v>91154569</v>
      </c>
    </row>
    <row r="87" spans="1:9" x14ac:dyDescent="0.2">
      <c r="A87" s="196" t="s">
        <v>23</v>
      </c>
      <c r="B87" s="196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41">
        <v>0</v>
      </c>
      <c r="I87" s="40">
        <f t="shared" si="16"/>
        <v>0</v>
      </c>
    </row>
    <row r="88" spans="1:9" x14ac:dyDescent="0.2">
      <c r="A88" s="196" t="s">
        <v>24</v>
      </c>
      <c r="B88" s="196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41">
        <v>47606966</v>
      </c>
      <c r="I88" s="40">
        <f t="shared" si="16"/>
        <v>47606966</v>
      </c>
    </row>
    <row r="89" spans="1:9" x14ac:dyDescent="0.2">
      <c r="A89" s="197" t="s">
        <v>184</v>
      </c>
      <c r="B89" s="198"/>
      <c r="C89" s="26">
        <v>81</v>
      </c>
      <c r="D89" s="40">
        <f>D90+D91</f>
        <v>0</v>
      </c>
      <c r="E89" s="40">
        <f>E90+E91</f>
        <v>488974820</v>
      </c>
      <c r="F89" s="40">
        <f t="shared" si="14"/>
        <v>488974820</v>
      </c>
      <c r="G89" s="40">
        <f t="shared" ref="G89:H89" si="19">G90+G91</f>
        <v>0</v>
      </c>
      <c r="H89" s="40">
        <f t="shared" si="19"/>
        <v>557189754</v>
      </c>
      <c r="I89" s="40">
        <f t="shared" si="16"/>
        <v>557189754</v>
      </c>
    </row>
    <row r="90" spans="1:9" x14ac:dyDescent="0.2">
      <c r="A90" s="196" t="s">
        <v>2</v>
      </c>
      <c r="B90" s="196"/>
      <c r="C90" s="27">
        <v>82</v>
      </c>
      <c r="D90" s="41">
        <v>0</v>
      </c>
      <c r="E90" s="41">
        <v>488974820</v>
      </c>
      <c r="F90" s="40">
        <f t="shared" si="14"/>
        <v>488974820</v>
      </c>
      <c r="G90" s="41">
        <v>0</v>
      </c>
      <c r="H90" s="41">
        <v>573803380</v>
      </c>
      <c r="I90" s="40">
        <f t="shared" si="16"/>
        <v>573803380</v>
      </c>
    </row>
    <row r="91" spans="1:9" x14ac:dyDescent="0.2">
      <c r="A91" s="196" t="s">
        <v>86</v>
      </c>
      <c r="B91" s="196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-16613626</v>
      </c>
      <c r="I91" s="40">
        <f t="shared" si="16"/>
        <v>-16613626</v>
      </c>
    </row>
    <row r="92" spans="1:9" x14ac:dyDescent="0.2">
      <c r="A92" s="197" t="s">
        <v>185</v>
      </c>
      <c r="B92" s="198"/>
      <c r="C92" s="26">
        <v>84</v>
      </c>
      <c r="D92" s="40">
        <f>D93+D94</f>
        <v>0</v>
      </c>
      <c r="E92" s="40">
        <f>E93+E94</f>
        <v>68214934</v>
      </c>
      <c r="F92" s="40">
        <f t="shared" si="14"/>
        <v>68214934</v>
      </c>
      <c r="G92" s="40">
        <f t="shared" ref="G92:H92" si="20">G93+G94</f>
        <v>0</v>
      </c>
      <c r="H92" s="40">
        <f t="shared" si="20"/>
        <v>50512626</v>
      </c>
      <c r="I92" s="40">
        <f t="shared" si="16"/>
        <v>50512626</v>
      </c>
    </row>
    <row r="93" spans="1:9" x14ac:dyDescent="0.2">
      <c r="A93" s="196" t="s">
        <v>87</v>
      </c>
      <c r="B93" s="196"/>
      <c r="C93" s="27">
        <v>85</v>
      </c>
      <c r="D93" s="41">
        <v>0</v>
      </c>
      <c r="E93" s="41">
        <v>68214934</v>
      </c>
      <c r="F93" s="40">
        <f t="shared" si="14"/>
        <v>68214934</v>
      </c>
      <c r="G93" s="41">
        <v>0</v>
      </c>
      <c r="H93" s="41">
        <v>50512626</v>
      </c>
      <c r="I93" s="40">
        <f t="shared" si="16"/>
        <v>50512626</v>
      </c>
    </row>
    <row r="94" spans="1:9" x14ac:dyDescent="0.2">
      <c r="A94" s="196" t="s">
        <v>108</v>
      </c>
      <c r="B94" s="196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">
      <c r="A95" s="199" t="s">
        <v>186</v>
      </c>
      <c r="B95" s="196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">
      <c r="A96" s="199" t="s">
        <v>187</v>
      </c>
      <c r="B96" s="196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">
      <c r="A97" s="197" t="s">
        <v>188</v>
      </c>
      <c r="B97" s="198"/>
      <c r="C97" s="26">
        <v>89</v>
      </c>
      <c r="D97" s="40">
        <f>D98+D99+D100+D101+D102+D103</f>
        <v>0</v>
      </c>
      <c r="E97" s="40">
        <f>E98+E99+E100+E101+E102+E103</f>
        <v>1064857071</v>
      </c>
      <c r="F97" s="40">
        <f t="shared" si="14"/>
        <v>1064857071</v>
      </c>
      <c r="G97" s="40">
        <f t="shared" ref="G97:H97" si="21">G98+G99+G100+G101+G102+G103</f>
        <v>0</v>
      </c>
      <c r="H97" s="40">
        <f t="shared" si="21"/>
        <v>1206326886</v>
      </c>
      <c r="I97" s="40">
        <f t="shared" si="16"/>
        <v>1206326886</v>
      </c>
    </row>
    <row r="98" spans="1:9" x14ac:dyDescent="0.2">
      <c r="A98" s="196" t="s">
        <v>189</v>
      </c>
      <c r="B98" s="196"/>
      <c r="C98" s="27">
        <v>90</v>
      </c>
      <c r="D98" s="41">
        <v>0</v>
      </c>
      <c r="E98" s="41">
        <v>525116737</v>
      </c>
      <c r="F98" s="40">
        <f t="shared" si="14"/>
        <v>525116737</v>
      </c>
      <c r="G98" s="41">
        <v>0</v>
      </c>
      <c r="H98" s="41">
        <v>588682334</v>
      </c>
      <c r="I98" s="40">
        <f t="shared" si="16"/>
        <v>588682334</v>
      </c>
    </row>
    <row r="99" spans="1:9" x14ac:dyDescent="0.2">
      <c r="A99" s="196" t="s">
        <v>190</v>
      </c>
      <c r="B99" s="196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41">
        <v>0</v>
      </c>
      <c r="I99" s="40">
        <f t="shared" si="16"/>
        <v>0</v>
      </c>
    </row>
    <row r="100" spans="1:9" x14ac:dyDescent="0.2">
      <c r="A100" s="196" t="s">
        <v>191</v>
      </c>
      <c r="B100" s="196"/>
      <c r="C100" s="27">
        <v>92</v>
      </c>
      <c r="D100" s="41">
        <v>0</v>
      </c>
      <c r="E100" s="41">
        <v>539465685</v>
      </c>
      <c r="F100" s="40">
        <f t="shared" si="14"/>
        <v>539465685</v>
      </c>
      <c r="G100" s="41">
        <v>0</v>
      </c>
      <c r="H100" s="41">
        <v>617445324</v>
      </c>
      <c r="I100" s="40">
        <f t="shared" si="16"/>
        <v>617445324</v>
      </c>
    </row>
    <row r="101" spans="1:9" x14ac:dyDescent="0.2">
      <c r="A101" s="196" t="s">
        <v>192</v>
      </c>
      <c r="B101" s="196"/>
      <c r="C101" s="27">
        <v>93</v>
      </c>
      <c r="D101" s="41">
        <v>0</v>
      </c>
      <c r="E101" s="41">
        <v>274649</v>
      </c>
      <c r="F101" s="40">
        <f t="shared" si="14"/>
        <v>274649</v>
      </c>
      <c r="G101" s="41">
        <v>0</v>
      </c>
      <c r="H101" s="41">
        <v>199228</v>
      </c>
      <c r="I101" s="40">
        <f t="shared" si="16"/>
        <v>199228</v>
      </c>
    </row>
    <row r="102" spans="1:9" x14ac:dyDescent="0.2">
      <c r="A102" s="196" t="s">
        <v>109</v>
      </c>
      <c r="B102" s="196"/>
      <c r="C102" s="27">
        <v>94</v>
      </c>
      <c r="D102" s="41">
        <v>0</v>
      </c>
      <c r="E102" s="41">
        <v>0</v>
      </c>
      <c r="F102" s="40">
        <f t="shared" si="14"/>
        <v>0</v>
      </c>
      <c r="G102" s="41">
        <v>0</v>
      </c>
      <c r="H102" s="41">
        <v>0</v>
      </c>
      <c r="I102" s="40">
        <f t="shared" si="16"/>
        <v>0</v>
      </c>
    </row>
    <row r="103" spans="1:9" x14ac:dyDescent="0.2">
      <c r="A103" s="196" t="s">
        <v>193</v>
      </c>
      <c r="B103" s="196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">
      <c r="A104" s="199" t="s">
        <v>194</v>
      </c>
      <c r="B104" s="196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">
      <c r="A105" s="197" t="s">
        <v>195</v>
      </c>
      <c r="B105" s="198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">
      <c r="A106" s="208" t="s">
        <v>88</v>
      </c>
      <c r="B106" s="208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">
      <c r="A107" s="196" t="s">
        <v>89</v>
      </c>
      <c r="B107" s="196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">
      <c r="A108" s="197" t="s">
        <v>196</v>
      </c>
      <c r="B108" s="198"/>
      <c r="C108" s="26">
        <v>100</v>
      </c>
      <c r="D108" s="40">
        <f>D109+D110</f>
        <v>0</v>
      </c>
      <c r="E108" s="40">
        <f>E109+E110</f>
        <v>101767167</v>
      </c>
      <c r="F108" s="40">
        <f t="shared" si="14"/>
        <v>101767167</v>
      </c>
      <c r="G108" s="40">
        <f t="shared" ref="G108:H108" si="23">G109+G110</f>
        <v>0</v>
      </c>
      <c r="H108" s="40">
        <f t="shared" si="23"/>
        <v>94699058</v>
      </c>
      <c r="I108" s="40">
        <f t="shared" si="16"/>
        <v>94699058</v>
      </c>
    </row>
    <row r="109" spans="1:9" x14ac:dyDescent="0.2">
      <c r="A109" s="196" t="s">
        <v>90</v>
      </c>
      <c r="B109" s="196"/>
      <c r="C109" s="27">
        <v>101</v>
      </c>
      <c r="D109" s="41">
        <v>0</v>
      </c>
      <c r="E109" s="41">
        <v>92314607</v>
      </c>
      <c r="F109" s="40">
        <f t="shared" si="14"/>
        <v>92314607</v>
      </c>
      <c r="G109" s="41">
        <v>0</v>
      </c>
      <c r="H109" s="41">
        <v>92242798</v>
      </c>
      <c r="I109" s="40">
        <f t="shared" si="16"/>
        <v>92242798</v>
      </c>
    </row>
    <row r="110" spans="1:9" x14ac:dyDescent="0.2">
      <c r="A110" s="196" t="s">
        <v>91</v>
      </c>
      <c r="B110" s="196"/>
      <c r="C110" s="27">
        <v>102</v>
      </c>
      <c r="D110" s="41">
        <v>0</v>
      </c>
      <c r="E110" s="41">
        <v>9452560</v>
      </c>
      <c r="F110" s="40">
        <f t="shared" si="14"/>
        <v>9452560</v>
      </c>
      <c r="G110" s="41">
        <v>0</v>
      </c>
      <c r="H110" s="41">
        <v>2456260</v>
      </c>
      <c r="I110" s="40">
        <f t="shared" si="16"/>
        <v>2456260</v>
      </c>
    </row>
    <row r="111" spans="1:9" x14ac:dyDescent="0.2">
      <c r="A111" s="199" t="s">
        <v>197</v>
      </c>
      <c r="B111" s="196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">
      <c r="A112" s="197" t="s">
        <v>198</v>
      </c>
      <c r="B112" s="198"/>
      <c r="C112" s="26">
        <v>104</v>
      </c>
      <c r="D112" s="40">
        <f>D113+D114+D115</f>
        <v>0</v>
      </c>
      <c r="E112" s="40">
        <f>E113+E114+E115</f>
        <v>99711178</v>
      </c>
      <c r="F112" s="40">
        <f t="shared" si="14"/>
        <v>99711178</v>
      </c>
      <c r="G112" s="40">
        <f t="shared" ref="G112:H112" si="24">G113+G114+G115</f>
        <v>0</v>
      </c>
      <c r="H112" s="40">
        <f t="shared" si="24"/>
        <v>98776571</v>
      </c>
      <c r="I112" s="40">
        <f t="shared" si="16"/>
        <v>98776571</v>
      </c>
    </row>
    <row r="113" spans="1:9" x14ac:dyDescent="0.2">
      <c r="A113" s="196" t="s">
        <v>79</v>
      </c>
      <c r="B113" s="196"/>
      <c r="C113" s="27">
        <v>105</v>
      </c>
      <c r="D113" s="41">
        <v>0</v>
      </c>
      <c r="E113" s="41">
        <v>80029837</v>
      </c>
      <c r="F113" s="40">
        <f t="shared" si="14"/>
        <v>80029837</v>
      </c>
      <c r="G113" s="41">
        <v>0</v>
      </c>
      <c r="H113" s="41">
        <v>79853805</v>
      </c>
      <c r="I113" s="40">
        <f t="shared" si="16"/>
        <v>79853805</v>
      </c>
    </row>
    <row r="114" spans="1:9" x14ac:dyDescent="0.2">
      <c r="A114" s="196" t="s">
        <v>199</v>
      </c>
      <c r="B114" s="196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">
      <c r="A115" s="196" t="s">
        <v>80</v>
      </c>
      <c r="B115" s="196"/>
      <c r="C115" s="27">
        <v>107</v>
      </c>
      <c r="D115" s="41">
        <v>0</v>
      </c>
      <c r="E115" s="41">
        <v>19681341</v>
      </c>
      <c r="F115" s="40">
        <f t="shared" si="14"/>
        <v>19681341</v>
      </c>
      <c r="G115" s="41">
        <v>0</v>
      </c>
      <c r="H115" s="41">
        <v>18922766</v>
      </c>
      <c r="I115" s="40">
        <f t="shared" si="16"/>
        <v>18922766</v>
      </c>
    </row>
    <row r="116" spans="1:9" x14ac:dyDescent="0.2">
      <c r="A116" s="197" t="s">
        <v>200</v>
      </c>
      <c r="B116" s="198"/>
      <c r="C116" s="26">
        <v>108</v>
      </c>
      <c r="D116" s="40">
        <f>D117+D118+D119+D120</f>
        <v>0</v>
      </c>
      <c r="E116" s="40">
        <f>E117+E118+E119+E120</f>
        <v>91758936</v>
      </c>
      <c r="F116" s="40">
        <f t="shared" si="14"/>
        <v>91758936</v>
      </c>
      <c r="G116" s="40">
        <f t="shared" ref="G116:H116" si="25">G117+G118+G119+G120</f>
        <v>0</v>
      </c>
      <c r="H116" s="40">
        <f t="shared" si="25"/>
        <v>99665834</v>
      </c>
      <c r="I116" s="40">
        <f t="shared" si="16"/>
        <v>99665834</v>
      </c>
    </row>
    <row r="117" spans="1:9" x14ac:dyDescent="0.2">
      <c r="A117" s="196" t="s">
        <v>201</v>
      </c>
      <c r="B117" s="196"/>
      <c r="C117" s="27">
        <v>109</v>
      </c>
      <c r="D117" s="41">
        <v>0</v>
      </c>
      <c r="E117" s="41">
        <v>44331870</v>
      </c>
      <c r="F117" s="40">
        <f t="shared" si="14"/>
        <v>44331870</v>
      </c>
      <c r="G117" s="41">
        <v>0</v>
      </c>
      <c r="H117" s="41">
        <v>46663740</v>
      </c>
      <c r="I117" s="40">
        <f t="shared" si="16"/>
        <v>46663740</v>
      </c>
    </row>
    <row r="118" spans="1:9" x14ac:dyDescent="0.2">
      <c r="A118" s="196" t="s">
        <v>81</v>
      </c>
      <c r="B118" s="196"/>
      <c r="C118" s="27">
        <v>110</v>
      </c>
      <c r="D118" s="41">
        <v>0</v>
      </c>
      <c r="E118" s="41">
        <v>7794371</v>
      </c>
      <c r="F118" s="40">
        <f t="shared" si="14"/>
        <v>7794371</v>
      </c>
      <c r="G118" s="41">
        <v>0</v>
      </c>
      <c r="H118" s="41">
        <v>10245803</v>
      </c>
      <c r="I118" s="40">
        <f t="shared" si="16"/>
        <v>10245803</v>
      </c>
    </row>
    <row r="119" spans="1:9" x14ac:dyDescent="0.2">
      <c r="A119" s="196" t="s">
        <v>82</v>
      </c>
      <c r="B119" s="196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41">
        <v>0</v>
      </c>
      <c r="I119" s="40">
        <f t="shared" si="16"/>
        <v>0</v>
      </c>
    </row>
    <row r="120" spans="1:9" x14ac:dyDescent="0.2">
      <c r="A120" s="196" t="s">
        <v>83</v>
      </c>
      <c r="B120" s="196"/>
      <c r="C120" s="27">
        <v>112</v>
      </c>
      <c r="D120" s="41">
        <v>0</v>
      </c>
      <c r="E120" s="41">
        <v>39632695</v>
      </c>
      <c r="F120" s="40">
        <f t="shared" si="14"/>
        <v>39632695</v>
      </c>
      <c r="G120" s="41">
        <v>0</v>
      </c>
      <c r="H120" s="41">
        <v>42756291</v>
      </c>
      <c r="I120" s="40">
        <f t="shared" si="16"/>
        <v>42756291</v>
      </c>
    </row>
    <row r="121" spans="1:9" ht="22.5" customHeight="1" x14ac:dyDescent="0.2">
      <c r="A121" s="197" t="s">
        <v>202</v>
      </c>
      <c r="B121" s="198"/>
      <c r="C121" s="26">
        <v>113</v>
      </c>
      <c r="D121" s="40">
        <f>D122+D123</f>
        <v>0</v>
      </c>
      <c r="E121" s="40">
        <f>E122+E123</f>
        <v>19734728</v>
      </c>
      <c r="F121" s="40">
        <f t="shared" si="14"/>
        <v>19734728</v>
      </c>
      <c r="G121" s="40">
        <f t="shared" ref="G121:H121" si="26">G122+G123</f>
        <v>0</v>
      </c>
      <c r="H121" s="40">
        <f t="shared" si="26"/>
        <v>16509678</v>
      </c>
      <c r="I121" s="40">
        <f t="shared" si="16"/>
        <v>16509678</v>
      </c>
    </row>
    <row r="122" spans="1:9" x14ac:dyDescent="0.2">
      <c r="A122" s="196" t="s">
        <v>84</v>
      </c>
      <c r="B122" s="196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">
      <c r="A123" s="196" t="s">
        <v>85</v>
      </c>
      <c r="B123" s="196"/>
      <c r="C123" s="27">
        <v>115</v>
      </c>
      <c r="D123" s="41">
        <v>0</v>
      </c>
      <c r="E123" s="41">
        <v>19734728</v>
      </c>
      <c r="F123" s="40">
        <f t="shared" si="14"/>
        <v>19734728</v>
      </c>
      <c r="G123" s="41">
        <v>0</v>
      </c>
      <c r="H123" s="41">
        <v>16509678</v>
      </c>
      <c r="I123" s="40">
        <f t="shared" si="16"/>
        <v>16509678</v>
      </c>
    </row>
    <row r="124" spans="1:9" x14ac:dyDescent="0.2">
      <c r="A124" s="197" t="s">
        <v>203</v>
      </c>
      <c r="B124" s="198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2544324692</v>
      </c>
      <c r="F124" s="40">
        <f t="shared" si="14"/>
        <v>2544324692</v>
      </c>
      <c r="G124" s="40">
        <f t="shared" ref="G124:H124" si="27">G95++G96+G97+G104+G105+G108+G111+G112+G116+G121+G76</f>
        <v>0</v>
      </c>
      <c r="H124" s="40">
        <f t="shared" si="27"/>
        <v>2732659135</v>
      </c>
      <c r="I124" s="40">
        <f t="shared" si="16"/>
        <v>2732659135</v>
      </c>
    </row>
    <row r="125" spans="1:9" x14ac:dyDescent="0.2">
      <c r="A125" s="199" t="s">
        <v>204</v>
      </c>
      <c r="B125" s="196"/>
      <c r="C125" s="27">
        <v>117</v>
      </c>
      <c r="D125" s="41">
        <v>0</v>
      </c>
      <c r="E125" s="41">
        <v>47045796</v>
      </c>
      <c r="F125" s="40">
        <f t="shared" si="14"/>
        <v>47045796</v>
      </c>
      <c r="G125" s="41">
        <v>0</v>
      </c>
      <c r="H125" s="41">
        <v>11448367</v>
      </c>
      <c r="I125" s="40">
        <f t="shared" si="16"/>
        <v>11448367</v>
      </c>
    </row>
    <row r="129" spans="8:8" x14ac:dyDescent="0.2">
      <c r="H129" s="132"/>
    </row>
  </sheetData>
  <mergeCells count="126"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</mergeCells>
  <phoneticPr fontId="5" type="noConversion"/>
  <dataValidations count="1">
    <dataValidation type="whole" operator="greaterThanOrEqual" allowBlank="1" showInputMessage="1" showErrorMessage="1" sqref="D8:I74 D76:I125" xr:uid="{00000000-0002-0000-0100-000000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customProperties>
    <customPr name="EpmWorksheetKeyString_GUID" r:id="rId2"/>
  </customProperties>
  <ignoredErrors>
    <ignoredError sqref="F8:F74 F76:F125" formula="1"/>
    <ignoredError sqref="H11 H14:H15 H17:H18 H20:H25 H30:H36 H39:H42 H46:H50 H52:H54 H58 H62:H63 H67:H69 H76:H80 H84:H85 H89 H92 H94:H97 H102:H108 H111:H112 H116 H121:H122 H124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7" tint="0.59999389629810485"/>
  </sheetPr>
  <dimension ref="A1:M86"/>
  <sheetViews>
    <sheetView topLeftCell="A34" zoomScaleNormal="100" zoomScaleSheetLayoutView="100" workbookViewId="0">
      <selection activeCell="G56" sqref="G56"/>
    </sheetView>
  </sheetViews>
  <sheetFormatPr defaultColWidth="9.14062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1.85546875" style="3" bestFit="1" customWidth="1"/>
    <col min="11" max="11" width="12.85546875" style="3" bestFit="1" customWidth="1"/>
    <col min="12" max="13" width="9.140625" style="132"/>
    <col min="14" max="16384" width="9.140625" style="3"/>
  </cols>
  <sheetData>
    <row r="1" spans="1:9" ht="15.75" x14ac:dyDescent="0.2">
      <c r="A1" s="213" t="s">
        <v>348</v>
      </c>
      <c r="B1" s="201"/>
      <c r="C1" s="201"/>
      <c r="D1" s="201"/>
      <c r="E1" s="201"/>
      <c r="F1" s="201"/>
      <c r="G1" s="201"/>
      <c r="H1" s="201"/>
      <c r="I1" s="201"/>
    </row>
    <row r="2" spans="1:9" x14ac:dyDescent="0.2">
      <c r="A2" s="202" t="s">
        <v>386</v>
      </c>
      <c r="B2" s="214"/>
      <c r="C2" s="214"/>
      <c r="D2" s="214"/>
      <c r="E2" s="214"/>
      <c r="F2" s="214"/>
      <c r="G2" s="214"/>
      <c r="H2" s="214"/>
      <c r="I2" s="214"/>
    </row>
    <row r="3" spans="1:9" x14ac:dyDescent="0.2">
      <c r="A3" s="215" t="s">
        <v>35</v>
      </c>
      <c r="B3" s="216"/>
      <c r="C3" s="216"/>
      <c r="D3" s="216"/>
      <c r="E3" s="216"/>
      <c r="F3" s="216"/>
      <c r="G3" s="216"/>
      <c r="H3" s="216"/>
      <c r="I3" s="216"/>
    </row>
    <row r="4" spans="1:9" ht="33.75" customHeight="1" x14ac:dyDescent="0.2">
      <c r="A4" s="217" t="s">
        <v>0</v>
      </c>
      <c r="B4" s="218"/>
      <c r="C4" s="221" t="s">
        <v>77</v>
      </c>
      <c r="D4" s="223" t="s">
        <v>4</v>
      </c>
      <c r="E4" s="224"/>
      <c r="F4" s="225"/>
      <c r="G4" s="223" t="s">
        <v>93</v>
      </c>
      <c r="H4" s="224"/>
      <c r="I4" s="225"/>
    </row>
    <row r="5" spans="1:9" ht="24" customHeight="1" thickBot="1" x14ac:dyDescent="0.25">
      <c r="A5" s="219"/>
      <c r="B5" s="220"/>
      <c r="C5" s="222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">
      <c r="A6" s="227">
        <v>1</v>
      </c>
      <c r="B6" s="228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">
      <c r="A7" s="229" t="s">
        <v>205</v>
      </c>
      <c r="B7" s="230"/>
      <c r="C7" s="31">
        <v>118</v>
      </c>
      <c r="D7" s="49">
        <f>D8+D9+D10+D11+D12</f>
        <v>0</v>
      </c>
      <c r="E7" s="50">
        <f>E8+E9+E10+E11+E12</f>
        <v>374427392</v>
      </c>
      <c r="F7" s="50">
        <f>D7+E7</f>
        <v>374427392</v>
      </c>
      <c r="G7" s="49">
        <f t="shared" ref="G7:H7" si="0">G8+G9+G10+G11+G12</f>
        <v>0</v>
      </c>
      <c r="H7" s="50">
        <f t="shared" si="0"/>
        <v>496787286</v>
      </c>
      <c r="I7" s="51">
        <f>G7+H7</f>
        <v>496787286</v>
      </c>
    </row>
    <row r="8" spans="1:9" x14ac:dyDescent="0.2">
      <c r="A8" s="226" t="s">
        <v>67</v>
      </c>
      <c r="B8" s="226"/>
      <c r="C8" s="29">
        <v>119</v>
      </c>
      <c r="D8" s="52">
        <v>0</v>
      </c>
      <c r="E8" s="53">
        <v>470137341</v>
      </c>
      <c r="F8" s="54">
        <f t="shared" ref="F8:F71" si="1">D8+E8</f>
        <v>470137341</v>
      </c>
      <c r="G8" s="52">
        <v>0</v>
      </c>
      <c r="H8" s="53">
        <v>586313281</v>
      </c>
      <c r="I8" s="54">
        <f t="shared" ref="I8:I71" si="2">G8+H8</f>
        <v>586313281</v>
      </c>
    </row>
    <row r="9" spans="1:9" ht="19.5" customHeight="1" x14ac:dyDescent="0.2">
      <c r="A9" s="226" t="s">
        <v>206</v>
      </c>
      <c r="B9" s="226"/>
      <c r="C9" s="29">
        <v>120</v>
      </c>
      <c r="D9" s="52">
        <v>0</v>
      </c>
      <c r="E9" s="53">
        <v>-4057888</v>
      </c>
      <c r="F9" s="54">
        <f>D9+E9</f>
        <v>-4057888</v>
      </c>
      <c r="G9" s="52">
        <v>0</v>
      </c>
      <c r="H9" s="53">
        <v>-637250</v>
      </c>
      <c r="I9" s="54">
        <f t="shared" si="2"/>
        <v>-637250</v>
      </c>
    </row>
    <row r="10" spans="1:9" x14ac:dyDescent="0.2">
      <c r="A10" s="226" t="s">
        <v>207</v>
      </c>
      <c r="B10" s="226"/>
      <c r="C10" s="29">
        <v>121</v>
      </c>
      <c r="D10" s="52">
        <v>0</v>
      </c>
      <c r="E10" s="53">
        <v>-20704527</v>
      </c>
      <c r="F10" s="54">
        <f t="shared" si="1"/>
        <v>-20704527</v>
      </c>
      <c r="G10" s="52">
        <v>0</v>
      </c>
      <c r="H10" s="53">
        <v>-24506867</v>
      </c>
      <c r="I10" s="54">
        <f t="shared" si="2"/>
        <v>-24506867</v>
      </c>
    </row>
    <row r="11" spans="1:9" ht="22.5" customHeight="1" x14ac:dyDescent="0.2">
      <c r="A11" s="226" t="s">
        <v>208</v>
      </c>
      <c r="B11" s="226"/>
      <c r="C11" s="29">
        <v>122</v>
      </c>
      <c r="D11" s="52">
        <v>0</v>
      </c>
      <c r="E11" s="53">
        <v>-76395912</v>
      </c>
      <c r="F11" s="54">
        <f t="shared" si="1"/>
        <v>-76395912</v>
      </c>
      <c r="G11" s="52">
        <v>0</v>
      </c>
      <c r="H11" s="53">
        <v>-63565597</v>
      </c>
      <c r="I11" s="54">
        <f t="shared" si="2"/>
        <v>-63565597</v>
      </c>
    </row>
    <row r="12" spans="1:9" ht="21.75" customHeight="1" x14ac:dyDescent="0.2">
      <c r="A12" s="226" t="s">
        <v>209</v>
      </c>
      <c r="B12" s="226"/>
      <c r="C12" s="29">
        <v>123</v>
      </c>
      <c r="D12" s="52">
        <v>0</v>
      </c>
      <c r="E12" s="53">
        <v>5448378</v>
      </c>
      <c r="F12" s="54">
        <f t="shared" si="1"/>
        <v>5448378</v>
      </c>
      <c r="G12" s="52">
        <v>0</v>
      </c>
      <c r="H12" s="53">
        <v>-816281</v>
      </c>
      <c r="I12" s="54">
        <f t="shared" si="2"/>
        <v>-816281</v>
      </c>
    </row>
    <row r="13" spans="1:9" x14ac:dyDescent="0.2">
      <c r="A13" s="231" t="s">
        <v>210</v>
      </c>
      <c r="B13" s="232"/>
      <c r="C13" s="32">
        <v>124</v>
      </c>
      <c r="D13" s="55">
        <f>D14+D15+D16+D17+D18+D19+D20</f>
        <v>0</v>
      </c>
      <c r="E13" s="56">
        <f>E14+E15+E16+E17+E18+E19+E20</f>
        <v>25992258</v>
      </c>
      <c r="F13" s="54">
        <f t="shared" si="1"/>
        <v>25992258</v>
      </c>
      <c r="G13" s="55">
        <f t="shared" ref="G13" si="3">G14+G15+G16+G17+G18+G19+G20</f>
        <v>0</v>
      </c>
      <c r="H13" s="56">
        <f>H14+H15+H16+H17+H18+H19+H20</f>
        <v>25172627</v>
      </c>
      <c r="I13" s="54">
        <f t="shared" si="2"/>
        <v>25172627</v>
      </c>
    </row>
    <row r="14" spans="1:9" ht="24" customHeight="1" x14ac:dyDescent="0.2">
      <c r="A14" s="226" t="s">
        <v>211</v>
      </c>
      <c r="B14" s="226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</row>
    <row r="15" spans="1:9" ht="17.45" customHeight="1" x14ac:dyDescent="0.2">
      <c r="A15" s="226" t="s">
        <v>212</v>
      </c>
      <c r="B15" s="226"/>
      <c r="C15" s="29">
        <v>126</v>
      </c>
      <c r="D15" s="52">
        <v>0</v>
      </c>
      <c r="E15" s="53">
        <v>9211950</v>
      </c>
      <c r="F15" s="54">
        <f t="shared" si="1"/>
        <v>9211950</v>
      </c>
      <c r="G15" s="52">
        <v>0</v>
      </c>
      <c r="H15" s="53">
        <v>10162112</v>
      </c>
      <c r="I15" s="54">
        <f t="shared" si="2"/>
        <v>10162112</v>
      </c>
    </row>
    <row r="16" spans="1:9" x14ac:dyDescent="0.2">
      <c r="A16" s="226" t="s">
        <v>92</v>
      </c>
      <c r="B16" s="226"/>
      <c r="C16" s="29">
        <v>127</v>
      </c>
      <c r="D16" s="52">
        <v>0</v>
      </c>
      <c r="E16" s="53">
        <v>11754451</v>
      </c>
      <c r="F16" s="54">
        <f t="shared" si="1"/>
        <v>11754451</v>
      </c>
      <c r="G16" s="52">
        <v>0</v>
      </c>
      <c r="H16" s="53">
        <v>10393455</v>
      </c>
      <c r="I16" s="54">
        <f t="shared" si="2"/>
        <v>10393455</v>
      </c>
    </row>
    <row r="17" spans="1:9" x14ac:dyDescent="0.2">
      <c r="A17" s="226" t="s">
        <v>213</v>
      </c>
      <c r="B17" s="226"/>
      <c r="C17" s="29">
        <v>128</v>
      </c>
      <c r="D17" s="52">
        <v>0</v>
      </c>
      <c r="E17" s="53">
        <v>0</v>
      </c>
      <c r="F17" s="54">
        <f t="shared" si="1"/>
        <v>0</v>
      </c>
      <c r="G17" s="52">
        <v>0</v>
      </c>
      <c r="H17" s="53">
        <v>0</v>
      </c>
      <c r="I17" s="54">
        <f t="shared" si="2"/>
        <v>0</v>
      </c>
    </row>
    <row r="18" spans="1:9" x14ac:dyDescent="0.2">
      <c r="A18" s="226" t="s">
        <v>214</v>
      </c>
      <c r="B18" s="226"/>
      <c r="C18" s="29">
        <v>129</v>
      </c>
      <c r="D18" s="52">
        <v>0</v>
      </c>
      <c r="E18" s="53">
        <v>18436</v>
      </c>
      <c r="F18" s="54">
        <f t="shared" si="1"/>
        <v>18436</v>
      </c>
      <c r="G18" s="52">
        <v>0</v>
      </c>
      <c r="H18" s="53">
        <v>15877</v>
      </c>
      <c r="I18" s="54">
        <f t="shared" si="2"/>
        <v>15877</v>
      </c>
    </row>
    <row r="19" spans="1:9" x14ac:dyDescent="0.2">
      <c r="A19" s="226" t="s">
        <v>6</v>
      </c>
      <c r="B19" s="226"/>
      <c r="C19" s="29">
        <v>130</v>
      </c>
      <c r="D19" s="52">
        <v>0</v>
      </c>
      <c r="E19" s="53">
        <v>3283400</v>
      </c>
      <c r="F19" s="54">
        <f t="shared" si="1"/>
        <v>3283400</v>
      </c>
      <c r="G19" s="52">
        <v>0</v>
      </c>
      <c r="H19" s="53">
        <v>936915</v>
      </c>
      <c r="I19" s="54">
        <f t="shared" si="2"/>
        <v>936915</v>
      </c>
    </row>
    <row r="20" spans="1:9" x14ac:dyDescent="0.2">
      <c r="A20" s="226" t="s">
        <v>7</v>
      </c>
      <c r="B20" s="226"/>
      <c r="C20" s="29">
        <v>131</v>
      </c>
      <c r="D20" s="52">
        <v>0</v>
      </c>
      <c r="E20" s="53">
        <v>1724021</v>
      </c>
      <c r="F20" s="54">
        <f t="shared" si="1"/>
        <v>1724021</v>
      </c>
      <c r="G20" s="52">
        <v>0</v>
      </c>
      <c r="H20" s="53">
        <v>3664268</v>
      </c>
      <c r="I20" s="54">
        <f t="shared" si="2"/>
        <v>3664268</v>
      </c>
    </row>
    <row r="21" spans="1:9" x14ac:dyDescent="0.2">
      <c r="A21" s="233" t="s">
        <v>8</v>
      </c>
      <c r="B21" s="226"/>
      <c r="C21" s="29">
        <v>132</v>
      </c>
      <c r="D21" s="52">
        <v>0</v>
      </c>
      <c r="E21" s="53">
        <v>1762069</v>
      </c>
      <c r="F21" s="54">
        <f t="shared" si="1"/>
        <v>1762069</v>
      </c>
      <c r="G21" s="52">
        <v>0</v>
      </c>
      <c r="H21" s="53">
        <v>1478265</v>
      </c>
      <c r="I21" s="54">
        <f t="shared" si="2"/>
        <v>1478265</v>
      </c>
    </row>
    <row r="22" spans="1:9" ht="24.75" customHeight="1" x14ac:dyDescent="0.2">
      <c r="A22" s="233" t="s">
        <v>9</v>
      </c>
      <c r="B22" s="226"/>
      <c r="C22" s="29">
        <v>133</v>
      </c>
      <c r="D22" s="52">
        <v>0</v>
      </c>
      <c r="E22" s="53">
        <v>5313799</v>
      </c>
      <c r="F22" s="54">
        <f t="shared" si="1"/>
        <v>5313799</v>
      </c>
      <c r="G22" s="52">
        <v>0</v>
      </c>
      <c r="H22" s="53">
        <v>9883240</v>
      </c>
      <c r="I22" s="54">
        <f t="shared" si="2"/>
        <v>9883240</v>
      </c>
    </row>
    <row r="23" spans="1:9" x14ac:dyDescent="0.2">
      <c r="A23" s="233" t="s">
        <v>10</v>
      </c>
      <c r="B23" s="226"/>
      <c r="C23" s="29">
        <v>134</v>
      </c>
      <c r="D23" s="52">
        <v>0</v>
      </c>
      <c r="E23" s="53">
        <v>1387667</v>
      </c>
      <c r="F23" s="54">
        <f t="shared" si="1"/>
        <v>1387667</v>
      </c>
      <c r="G23" s="52">
        <v>0</v>
      </c>
      <c r="H23" s="53">
        <v>2502270</v>
      </c>
      <c r="I23" s="54">
        <f t="shared" si="2"/>
        <v>2502270</v>
      </c>
    </row>
    <row r="24" spans="1:9" ht="21" customHeight="1" x14ac:dyDescent="0.2">
      <c r="A24" s="231" t="s">
        <v>215</v>
      </c>
      <c r="B24" s="232"/>
      <c r="C24" s="32">
        <v>135</v>
      </c>
      <c r="D24" s="55">
        <f>D25+D28</f>
        <v>0</v>
      </c>
      <c r="E24" s="56">
        <f>E25+E28</f>
        <v>-154654476</v>
      </c>
      <c r="F24" s="54">
        <f t="shared" si="1"/>
        <v>-154654476</v>
      </c>
      <c r="G24" s="55">
        <f t="shared" ref="G24:H24" si="4">G25+G28</f>
        <v>0</v>
      </c>
      <c r="H24" s="56">
        <f t="shared" si="4"/>
        <v>-247671394</v>
      </c>
      <c r="I24" s="54">
        <f t="shared" si="2"/>
        <v>-247671394</v>
      </c>
    </row>
    <row r="25" spans="1:9" x14ac:dyDescent="0.2">
      <c r="A25" s="232" t="s">
        <v>216</v>
      </c>
      <c r="B25" s="232"/>
      <c r="C25" s="32">
        <v>136</v>
      </c>
      <c r="D25" s="55">
        <f>D26+D27</f>
        <v>0</v>
      </c>
      <c r="E25" s="56">
        <f>E26+E27</f>
        <v>-140239473</v>
      </c>
      <c r="F25" s="54">
        <f t="shared" si="1"/>
        <v>-140239473</v>
      </c>
      <c r="G25" s="55">
        <f t="shared" ref="G25:H25" si="5">G26+G27</f>
        <v>0</v>
      </c>
      <c r="H25" s="56">
        <f t="shared" si="5"/>
        <v>-184805474</v>
      </c>
      <c r="I25" s="54">
        <f t="shared" si="2"/>
        <v>-184805474</v>
      </c>
    </row>
    <row r="26" spans="1:9" x14ac:dyDescent="0.2">
      <c r="A26" s="226" t="s">
        <v>217</v>
      </c>
      <c r="B26" s="226"/>
      <c r="C26" s="29">
        <v>137</v>
      </c>
      <c r="D26" s="52">
        <v>0</v>
      </c>
      <c r="E26" s="53">
        <v>-146343731</v>
      </c>
      <c r="F26" s="54">
        <f t="shared" si="1"/>
        <v>-146343731</v>
      </c>
      <c r="G26" s="52">
        <v>0</v>
      </c>
      <c r="H26" s="53">
        <v>-187731867</v>
      </c>
      <c r="I26" s="54">
        <f t="shared" si="2"/>
        <v>-187731867</v>
      </c>
    </row>
    <row r="27" spans="1:9" x14ac:dyDescent="0.2">
      <c r="A27" s="226" t="s">
        <v>218</v>
      </c>
      <c r="B27" s="226"/>
      <c r="C27" s="29">
        <v>138</v>
      </c>
      <c r="D27" s="52">
        <v>0</v>
      </c>
      <c r="E27" s="53">
        <v>6104258</v>
      </c>
      <c r="F27" s="54">
        <f t="shared" si="1"/>
        <v>6104258</v>
      </c>
      <c r="G27" s="52">
        <v>0</v>
      </c>
      <c r="H27" s="53">
        <v>2926393</v>
      </c>
      <c r="I27" s="54">
        <f t="shared" si="2"/>
        <v>2926393</v>
      </c>
    </row>
    <row r="28" spans="1:9" x14ac:dyDescent="0.2">
      <c r="A28" s="232" t="s">
        <v>219</v>
      </c>
      <c r="B28" s="232"/>
      <c r="C28" s="32">
        <v>139</v>
      </c>
      <c r="D28" s="55">
        <f>D29+D30</f>
        <v>0</v>
      </c>
      <c r="E28" s="56">
        <f>E29+E30</f>
        <v>-14415003</v>
      </c>
      <c r="F28" s="54">
        <f t="shared" si="1"/>
        <v>-14415003</v>
      </c>
      <c r="G28" s="55">
        <f t="shared" ref="G28:H28" si="6">G29+G30</f>
        <v>0</v>
      </c>
      <c r="H28" s="56">
        <f t="shared" si="6"/>
        <v>-62865920</v>
      </c>
      <c r="I28" s="54">
        <f t="shared" si="2"/>
        <v>-62865920</v>
      </c>
    </row>
    <row r="29" spans="1:9" x14ac:dyDescent="0.2">
      <c r="A29" s="226" t="s">
        <v>11</v>
      </c>
      <c r="B29" s="226"/>
      <c r="C29" s="29">
        <v>140</v>
      </c>
      <c r="D29" s="52">
        <v>0</v>
      </c>
      <c r="E29" s="53">
        <v>-15721510</v>
      </c>
      <c r="F29" s="54">
        <f t="shared" si="1"/>
        <v>-15721510</v>
      </c>
      <c r="G29" s="52">
        <v>0</v>
      </c>
      <c r="H29" s="53">
        <v>-77979639</v>
      </c>
      <c r="I29" s="54">
        <f t="shared" si="2"/>
        <v>-77979639</v>
      </c>
    </row>
    <row r="30" spans="1:9" x14ac:dyDescent="0.2">
      <c r="A30" s="226" t="s">
        <v>12</v>
      </c>
      <c r="B30" s="226"/>
      <c r="C30" s="29">
        <v>141</v>
      </c>
      <c r="D30" s="52">
        <v>0</v>
      </c>
      <c r="E30" s="53">
        <v>1306507</v>
      </c>
      <c r="F30" s="54">
        <f t="shared" si="1"/>
        <v>1306507</v>
      </c>
      <c r="G30" s="52">
        <v>0</v>
      </c>
      <c r="H30" s="53">
        <v>15113719</v>
      </c>
      <c r="I30" s="54">
        <f t="shared" si="2"/>
        <v>15113719</v>
      </c>
    </row>
    <row r="31" spans="1:9" ht="31.5" customHeight="1" x14ac:dyDescent="0.2">
      <c r="A31" s="231" t="s">
        <v>248</v>
      </c>
      <c r="B31" s="232"/>
      <c r="C31" s="32">
        <v>142</v>
      </c>
      <c r="D31" s="55">
        <f>D32+D35</f>
        <v>0</v>
      </c>
      <c r="E31" s="56">
        <f>E32+E35</f>
        <v>0</v>
      </c>
      <c r="F31" s="54">
        <f t="shared" si="1"/>
        <v>0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</row>
    <row r="32" spans="1:9" x14ac:dyDescent="0.2">
      <c r="A32" s="232" t="s">
        <v>220</v>
      </c>
      <c r="B32" s="232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</row>
    <row r="33" spans="1:9" x14ac:dyDescent="0.2">
      <c r="A33" s="226" t="s">
        <v>221</v>
      </c>
      <c r="B33" s="226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</row>
    <row r="34" spans="1:9" x14ac:dyDescent="0.2">
      <c r="A34" s="226" t="s">
        <v>222</v>
      </c>
      <c r="B34" s="226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</row>
    <row r="35" spans="1:9" ht="31.5" customHeight="1" x14ac:dyDescent="0.2">
      <c r="A35" s="232" t="s">
        <v>223</v>
      </c>
      <c r="B35" s="232"/>
      <c r="C35" s="32">
        <v>146</v>
      </c>
      <c r="D35" s="55">
        <f>D36+D37</f>
        <v>0</v>
      </c>
      <c r="E35" s="56">
        <f>E36+E37</f>
        <v>0</v>
      </c>
      <c r="F35" s="54">
        <f t="shared" si="1"/>
        <v>0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</row>
    <row r="36" spans="1:9" x14ac:dyDescent="0.2">
      <c r="A36" s="226" t="s">
        <v>224</v>
      </c>
      <c r="B36" s="226"/>
      <c r="C36" s="29">
        <v>147</v>
      </c>
      <c r="D36" s="52">
        <v>0</v>
      </c>
      <c r="E36" s="53">
        <v>0</v>
      </c>
      <c r="F36" s="54">
        <f t="shared" si="1"/>
        <v>0</v>
      </c>
      <c r="G36" s="52">
        <v>0</v>
      </c>
      <c r="H36" s="53">
        <v>0</v>
      </c>
      <c r="I36" s="54">
        <f t="shared" si="2"/>
        <v>0</v>
      </c>
    </row>
    <row r="37" spans="1:9" x14ac:dyDescent="0.2">
      <c r="A37" s="226" t="s">
        <v>225</v>
      </c>
      <c r="B37" s="226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">
      <c r="A38" s="231" t="s">
        <v>317</v>
      </c>
      <c r="B38" s="232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</row>
    <row r="39" spans="1:9" x14ac:dyDescent="0.2">
      <c r="A39" s="226" t="s">
        <v>226</v>
      </c>
      <c r="B39" s="226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</row>
    <row r="40" spans="1:9" x14ac:dyDescent="0.2">
      <c r="A40" s="226" t="s">
        <v>227</v>
      </c>
      <c r="B40" s="226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">
      <c r="A41" s="231" t="s">
        <v>228</v>
      </c>
      <c r="B41" s="232"/>
      <c r="C41" s="32">
        <v>152</v>
      </c>
      <c r="D41" s="55">
        <f>D42+D43</f>
        <v>0</v>
      </c>
      <c r="E41" s="55">
        <f>E42+E43</f>
        <v>61483</v>
      </c>
      <c r="F41" s="54">
        <f t="shared" si="1"/>
        <v>61483</v>
      </c>
      <c r="G41" s="55">
        <f>G42+G43</f>
        <v>0</v>
      </c>
      <c r="H41" s="55">
        <f>H42+H43</f>
        <v>75422</v>
      </c>
      <c r="I41" s="54">
        <f t="shared" si="2"/>
        <v>75422</v>
      </c>
    </row>
    <row r="42" spans="1:9" x14ac:dyDescent="0.2">
      <c r="A42" s="226" t="s">
        <v>13</v>
      </c>
      <c r="B42" s="226"/>
      <c r="C42" s="29">
        <v>153</v>
      </c>
      <c r="D42" s="52">
        <v>0</v>
      </c>
      <c r="E42" s="53">
        <v>61483</v>
      </c>
      <c r="F42" s="54">
        <f t="shared" si="1"/>
        <v>61483</v>
      </c>
      <c r="G42" s="52">
        <v>0</v>
      </c>
      <c r="H42" s="53">
        <v>75422</v>
      </c>
      <c r="I42" s="54">
        <f t="shared" si="2"/>
        <v>75422</v>
      </c>
    </row>
    <row r="43" spans="1:9" x14ac:dyDescent="0.2">
      <c r="A43" s="226" t="s">
        <v>14</v>
      </c>
      <c r="B43" s="226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">
      <c r="A44" s="231" t="s">
        <v>229</v>
      </c>
      <c r="B44" s="232"/>
      <c r="C44" s="32">
        <v>155</v>
      </c>
      <c r="D44" s="55">
        <f>D45+D49</f>
        <v>0</v>
      </c>
      <c r="E44" s="56">
        <f>E45+E49</f>
        <v>-169108753</v>
      </c>
      <c r="F44" s="54">
        <f t="shared" si="1"/>
        <v>-169108753</v>
      </c>
      <c r="G44" s="55">
        <f t="shared" ref="G44:H44" si="11">G45+G49</f>
        <v>0</v>
      </c>
      <c r="H44" s="56">
        <f t="shared" si="11"/>
        <v>-199675609</v>
      </c>
      <c r="I44" s="54">
        <f t="shared" si="2"/>
        <v>-199675609</v>
      </c>
    </row>
    <row r="45" spans="1:9" x14ac:dyDescent="0.2">
      <c r="A45" s="232" t="s">
        <v>230</v>
      </c>
      <c r="B45" s="232"/>
      <c r="C45" s="32">
        <v>156</v>
      </c>
      <c r="D45" s="55">
        <f>D46+D47+D48</f>
        <v>0</v>
      </c>
      <c r="E45" s="56">
        <f>E46+E47+E48</f>
        <v>-124150413</v>
      </c>
      <c r="F45" s="54">
        <f t="shared" si="1"/>
        <v>-124150413</v>
      </c>
      <c r="G45" s="55">
        <f t="shared" ref="G45:H45" si="12">G46+G47+G48</f>
        <v>0</v>
      </c>
      <c r="H45" s="56">
        <f t="shared" si="12"/>
        <v>-149503037</v>
      </c>
      <c r="I45" s="54">
        <f t="shared" si="2"/>
        <v>-149503037</v>
      </c>
    </row>
    <row r="46" spans="1:9" x14ac:dyDescent="0.2">
      <c r="A46" s="226" t="s">
        <v>15</v>
      </c>
      <c r="B46" s="226"/>
      <c r="C46" s="29">
        <v>157</v>
      </c>
      <c r="D46" s="52">
        <v>0</v>
      </c>
      <c r="E46" s="53">
        <v>-15477480</v>
      </c>
      <c r="F46" s="54">
        <f t="shared" si="1"/>
        <v>-15477480</v>
      </c>
      <c r="G46" s="52">
        <v>0</v>
      </c>
      <c r="H46" s="53">
        <v>-38265214</v>
      </c>
      <c r="I46" s="54">
        <f t="shared" si="2"/>
        <v>-38265214</v>
      </c>
    </row>
    <row r="47" spans="1:9" x14ac:dyDescent="0.2">
      <c r="A47" s="226" t="s">
        <v>16</v>
      </c>
      <c r="B47" s="226"/>
      <c r="C47" s="29">
        <v>158</v>
      </c>
      <c r="D47" s="52">
        <v>0</v>
      </c>
      <c r="E47" s="53">
        <v>-108672933</v>
      </c>
      <c r="F47" s="54">
        <f t="shared" si="1"/>
        <v>-108672933</v>
      </c>
      <c r="G47" s="52">
        <v>0</v>
      </c>
      <c r="H47" s="53">
        <v>-111237823</v>
      </c>
      <c r="I47" s="54">
        <f t="shared" si="2"/>
        <v>-111237823</v>
      </c>
    </row>
    <row r="48" spans="1:9" x14ac:dyDescent="0.2">
      <c r="A48" s="226" t="s">
        <v>17</v>
      </c>
      <c r="B48" s="226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</row>
    <row r="49" spans="1:9" ht="24.75" customHeight="1" x14ac:dyDescent="0.2">
      <c r="A49" s="232" t="s">
        <v>231</v>
      </c>
      <c r="B49" s="232"/>
      <c r="C49" s="32">
        <v>160</v>
      </c>
      <c r="D49" s="55">
        <f>D50+D51+D52</f>
        <v>0</v>
      </c>
      <c r="E49" s="56">
        <f>E50+E51+E52</f>
        <v>-44958340</v>
      </c>
      <c r="F49" s="54">
        <f t="shared" si="1"/>
        <v>-44958340</v>
      </c>
      <c r="G49" s="55">
        <f t="shared" ref="G49:H49" si="13">G50+G51+G52</f>
        <v>0</v>
      </c>
      <c r="H49" s="56">
        <f t="shared" si="13"/>
        <v>-50172572</v>
      </c>
      <c r="I49" s="54">
        <f t="shared" si="2"/>
        <v>-50172572</v>
      </c>
    </row>
    <row r="50" spans="1:9" x14ac:dyDescent="0.2">
      <c r="A50" s="226" t="s">
        <v>232</v>
      </c>
      <c r="B50" s="226"/>
      <c r="C50" s="29">
        <v>161</v>
      </c>
      <c r="D50" s="52">
        <v>0</v>
      </c>
      <c r="E50" s="53">
        <v>-9370771</v>
      </c>
      <c r="F50" s="54">
        <f t="shared" si="1"/>
        <v>-9370771</v>
      </c>
      <c r="G50" s="52">
        <v>0</v>
      </c>
      <c r="H50" s="53">
        <v>-10677284</v>
      </c>
      <c r="I50" s="54">
        <f t="shared" si="2"/>
        <v>-10677284</v>
      </c>
    </row>
    <row r="51" spans="1:9" x14ac:dyDescent="0.2">
      <c r="A51" s="226" t="s">
        <v>28</v>
      </c>
      <c r="B51" s="226"/>
      <c r="C51" s="29">
        <v>162</v>
      </c>
      <c r="D51" s="52">
        <v>0</v>
      </c>
      <c r="E51" s="53">
        <v>-17370219</v>
      </c>
      <c r="F51" s="54">
        <f t="shared" si="1"/>
        <v>-17370219</v>
      </c>
      <c r="G51" s="52">
        <v>0</v>
      </c>
      <c r="H51" s="53">
        <v>-22052506</v>
      </c>
      <c r="I51" s="54">
        <f t="shared" si="2"/>
        <v>-22052506</v>
      </c>
    </row>
    <row r="52" spans="1:9" x14ac:dyDescent="0.2">
      <c r="A52" s="226" t="s">
        <v>29</v>
      </c>
      <c r="B52" s="226"/>
      <c r="C52" s="29">
        <v>163</v>
      </c>
      <c r="D52" s="52">
        <v>0</v>
      </c>
      <c r="E52" s="53">
        <v>-18217350</v>
      </c>
      <c r="F52" s="54">
        <f t="shared" si="1"/>
        <v>-18217350</v>
      </c>
      <c r="G52" s="52">
        <v>0</v>
      </c>
      <c r="H52" s="53">
        <v>-17442782</v>
      </c>
      <c r="I52" s="54">
        <f t="shared" si="2"/>
        <v>-17442782</v>
      </c>
    </row>
    <row r="53" spans="1:9" x14ac:dyDescent="0.2">
      <c r="A53" s="231" t="s">
        <v>233</v>
      </c>
      <c r="B53" s="232"/>
      <c r="C53" s="32">
        <v>164</v>
      </c>
      <c r="D53" s="55">
        <f>D54+D55+D56+D57+D58+D59+D60</f>
        <v>0</v>
      </c>
      <c r="E53" s="56">
        <f>E54+E55+E56+E57+E58+E59+E60</f>
        <v>-5673637</v>
      </c>
      <c r="F53" s="54">
        <f t="shared" si="1"/>
        <v>-5673637</v>
      </c>
      <c r="G53" s="55">
        <f t="shared" ref="G53:H53" si="14">G54+G55+G56+G57+G58+G59+G60</f>
        <v>0</v>
      </c>
      <c r="H53" s="56">
        <f t="shared" si="14"/>
        <v>-6632950</v>
      </c>
      <c r="I53" s="54">
        <f t="shared" si="2"/>
        <v>-6632950</v>
      </c>
    </row>
    <row r="54" spans="1:9" ht="24" customHeight="1" x14ac:dyDescent="0.2">
      <c r="A54" s="226" t="s">
        <v>318</v>
      </c>
      <c r="B54" s="226"/>
      <c r="C54" s="29">
        <v>165</v>
      </c>
      <c r="D54" s="52">
        <v>0</v>
      </c>
      <c r="E54" s="53">
        <v>-1105889</v>
      </c>
      <c r="F54" s="54">
        <f t="shared" si="1"/>
        <v>-1105889</v>
      </c>
      <c r="G54" s="52">
        <v>0</v>
      </c>
      <c r="H54" s="53">
        <v>-1164448</v>
      </c>
      <c r="I54" s="54">
        <f t="shared" si="2"/>
        <v>-1164448</v>
      </c>
    </row>
    <row r="55" spans="1:9" x14ac:dyDescent="0.2">
      <c r="A55" s="226" t="s">
        <v>30</v>
      </c>
      <c r="B55" s="226"/>
      <c r="C55" s="29">
        <v>166</v>
      </c>
      <c r="D55" s="52">
        <v>0</v>
      </c>
      <c r="E55" s="53">
        <v>-1985133</v>
      </c>
      <c r="F55" s="54">
        <f t="shared" si="1"/>
        <v>-1985133</v>
      </c>
      <c r="G55" s="52">
        <v>0</v>
      </c>
      <c r="H55" s="53">
        <v>-1688099</v>
      </c>
      <c r="I55" s="54">
        <f t="shared" si="2"/>
        <v>-1688099</v>
      </c>
    </row>
    <row r="56" spans="1:9" x14ac:dyDescent="0.2">
      <c r="A56" s="226" t="s">
        <v>69</v>
      </c>
      <c r="B56" s="226"/>
      <c r="C56" s="29">
        <v>167</v>
      </c>
      <c r="D56" s="52">
        <v>0</v>
      </c>
      <c r="E56" s="53">
        <v>0</v>
      </c>
      <c r="F56" s="54">
        <f t="shared" si="1"/>
        <v>0</v>
      </c>
      <c r="G56" s="52">
        <v>0</v>
      </c>
      <c r="H56" s="53">
        <v>0</v>
      </c>
      <c r="I56" s="54">
        <f t="shared" si="2"/>
        <v>0</v>
      </c>
    </row>
    <row r="57" spans="1:9" x14ac:dyDescent="0.2">
      <c r="A57" s="226" t="s">
        <v>234</v>
      </c>
      <c r="B57" s="226"/>
      <c r="C57" s="29">
        <v>168</v>
      </c>
      <c r="D57" s="52">
        <v>0</v>
      </c>
      <c r="E57" s="53">
        <v>0</v>
      </c>
      <c r="F57" s="54">
        <f t="shared" si="1"/>
        <v>0</v>
      </c>
      <c r="G57" s="52">
        <v>0</v>
      </c>
      <c r="H57" s="53">
        <v>-14</v>
      </c>
      <c r="I57" s="54">
        <f t="shared" si="2"/>
        <v>-14</v>
      </c>
    </row>
    <row r="58" spans="1:9" x14ac:dyDescent="0.2">
      <c r="A58" s="226" t="s">
        <v>235</v>
      </c>
      <c r="B58" s="226"/>
      <c r="C58" s="29">
        <v>169</v>
      </c>
      <c r="D58" s="52">
        <v>0</v>
      </c>
      <c r="E58" s="53">
        <v>0</v>
      </c>
      <c r="F58" s="54">
        <f t="shared" si="1"/>
        <v>0</v>
      </c>
      <c r="G58" s="52">
        <v>0</v>
      </c>
      <c r="H58" s="53">
        <v>0</v>
      </c>
      <c r="I58" s="54">
        <f t="shared" si="2"/>
        <v>0</v>
      </c>
    </row>
    <row r="59" spans="1:9" x14ac:dyDescent="0.2">
      <c r="A59" s="226" t="s">
        <v>236</v>
      </c>
      <c r="B59" s="226"/>
      <c r="C59" s="29">
        <v>170</v>
      </c>
      <c r="D59" s="52">
        <v>0</v>
      </c>
      <c r="E59" s="53">
        <v>-2210779</v>
      </c>
      <c r="F59" s="54">
        <f t="shared" si="1"/>
        <v>-2210779</v>
      </c>
      <c r="G59" s="52">
        <v>0</v>
      </c>
      <c r="H59" s="53">
        <v>-3355021</v>
      </c>
      <c r="I59" s="54">
        <f t="shared" si="2"/>
        <v>-3355021</v>
      </c>
    </row>
    <row r="60" spans="1:9" x14ac:dyDescent="0.2">
      <c r="A60" s="226" t="s">
        <v>94</v>
      </c>
      <c r="B60" s="226"/>
      <c r="C60" s="29">
        <v>171</v>
      </c>
      <c r="D60" s="52">
        <v>0</v>
      </c>
      <c r="E60" s="53">
        <v>-371836</v>
      </c>
      <c r="F60" s="54">
        <f t="shared" si="1"/>
        <v>-371836</v>
      </c>
      <c r="G60" s="52">
        <v>0</v>
      </c>
      <c r="H60" s="53">
        <v>-425368</v>
      </c>
      <c r="I60" s="54">
        <f t="shared" si="2"/>
        <v>-425368</v>
      </c>
    </row>
    <row r="61" spans="1:9" ht="29.25" customHeight="1" x14ac:dyDescent="0.2">
      <c r="A61" s="231" t="s">
        <v>319</v>
      </c>
      <c r="B61" s="232"/>
      <c r="C61" s="32">
        <v>172</v>
      </c>
      <c r="D61" s="55">
        <f>D62+D63</f>
        <v>0</v>
      </c>
      <c r="E61" s="56">
        <f>E62+E63</f>
        <v>-11629717</v>
      </c>
      <c r="F61" s="54">
        <f t="shared" si="1"/>
        <v>-11629717</v>
      </c>
      <c r="G61" s="55">
        <f t="shared" ref="G61" si="15">G62+G63</f>
        <v>0</v>
      </c>
      <c r="H61" s="56">
        <f>H62+H63</f>
        <v>-20613397</v>
      </c>
      <c r="I61" s="54">
        <f t="shared" si="2"/>
        <v>-20613397</v>
      </c>
    </row>
    <row r="62" spans="1:9" x14ac:dyDescent="0.2">
      <c r="A62" s="226" t="s">
        <v>31</v>
      </c>
      <c r="B62" s="226"/>
      <c r="C62" s="29">
        <v>173</v>
      </c>
      <c r="D62" s="52">
        <v>0</v>
      </c>
      <c r="E62" s="53">
        <v>-205555</v>
      </c>
      <c r="F62" s="54">
        <f t="shared" si="1"/>
        <v>-205555</v>
      </c>
      <c r="G62" s="52">
        <v>0</v>
      </c>
      <c r="H62" s="53">
        <v>-168158</v>
      </c>
      <c r="I62" s="54">
        <f t="shared" si="2"/>
        <v>-168158</v>
      </c>
    </row>
    <row r="63" spans="1:9" x14ac:dyDescent="0.2">
      <c r="A63" s="226" t="s">
        <v>32</v>
      </c>
      <c r="B63" s="226"/>
      <c r="C63" s="29">
        <v>174</v>
      </c>
      <c r="D63" s="52">
        <v>0</v>
      </c>
      <c r="E63" s="53">
        <v>-11424162</v>
      </c>
      <c r="F63" s="54">
        <f t="shared" si="1"/>
        <v>-11424162</v>
      </c>
      <c r="G63" s="52">
        <v>0</v>
      </c>
      <c r="H63" s="53">
        <v>-20445239</v>
      </c>
      <c r="I63" s="54">
        <f t="shared" si="2"/>
        <v>-20445239</v>
      </c>
    </row>
    <row r="64" spans="1:9" ht="18.75" customHeight="1" x14ac:dyDescent="0.2">
      <c r="A64" s="233" t="s">
        <v>238</v>
      </c>
      <c r="B64" s="226"/>
      <c r="C64" s="29">
        <v>175</v>
      </c>
      <c r="D64" s="52">
        <v>0</v>
      </c>
      <c r="E64" s="53">
        <v>0</v>
      </c>
      <c r="F64" s="54">
        <f t="shared" si="1"/>
        <v>0</v>
      </c>
      <c r="G64" s="52">
        <v>0</v>
      </c>
      <c r="H64" s="53">
        <v>0</v>
      </c>
      <c r="I64" s="54">
        <f t="shared" si="2"/>
        <v>0</v>
      </c>
    </row>
    <row r="65" spans="1:9" ht="42" customHeight="1" x14ac:dyDescent="0.2">
      <c r="A65" s="231" t="s">
        <v>249</v>
      </c>
      <c r="B65" s="232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67878085</v>
      </c>
      <c r="F65" s="54">
        <f t="shared" si="1"/>
        <v>67878085</v>
      </c>
      <c r="G65" s="55">
        <f t="shared" ref="G65" si="16">G7+G13+G21+G22+G23+G24+G31+G38+G41+G53+G61+G64+G44</f>
        <v>0</v>
      </c>
      <c r="H65" s="56">
        <f>H7+H13+H21+H22+H23+H24+H31+H38+H41+H53+H61+H64+H44</f>
        <v>61305760</v>
      </c>
      <c r="I65" s="54">
        <f t="shared" si="2"/>
        <v>61305760</v>
      </c>
    </row>
    <row r="66" spans="1:9" x14ac:dyDescent="0.2">
      <c r="A66" s="231" t="s">
        <v>239</v>
      </c>
      <c r="B66" s="232"/>
      <c r="C66" s="32">
        <v>177</v>
      </c>
      <c r="D66" s="55">
        <f>D67+D68</f>
        <v>0</v>
      </c>
      <c r="E66" s="56">
        <f>E67+E68</f>
        <v>-11775916</v>
      </c>
      <c r="F66" s="54">
        <f t="shared" si="1"/>
        <v>-11775916</v>
      </c>
      <c r="G66" s="55">
        <f t="shared" ref="G66:H66" si="17">G67+G68</f>
        <v>0</v>
      </c>
      <c r="H66" s="56">
        <f t="shared" si="17"/>
        <v>-10793134</v>
      </c>
      <c r="I66" s="54">
        <f t="shared" si="2"/>
        <v>-10793134</v>
      </c>
    </row>
    <row r="67" spans="1:9" x14ac:dyDescent="0.2">
      <c r="A67" s="226" t="s">
        <v>240</v>
      </c>
      <c r="B67" s="226"/>
      <c r="C67" s="29">
        <v>178</v>
      </c>
      <c r="D67" s="52">
        <v>0</v>
      </c>
      <c r="E67" s="53">
        <v>-11775916</v>
      </c>
      <c r="F67" s="54">
        <f t="shared" si="1"/>
        <v>-11775916</v>
      </c>
      <c r="G67" s="52">
        <v>0</v>
      </c>
      <c r="H67" s="53">
        <v>-10793134</v>
      </c>
      <c r="I67" s="54">
        <f t="shared" si="2"/>
        <v>-10793134</v>
      </c>
    </row>
    <row r="68" spans="1:9" x14ac:dyDescent="0.2">
      <c r="A68" s="226" t="s">
        <v>241</v>
      </c>
      <c r="B68" s="226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</row>
    <row r="69" spans="1:9" ht="24" customHeight="1" x14ac:dyDescent="0.2">
      <c r="A69" s="231" t="s">
        <v>320</v>
      </c>
      <c r="B69" s="232"/>
      <c r="C69" s="32">
        <v>180</v>
      </c>
      <c r="D69" s="55">
        <f>D65+D66</f>
        <v>0</v>
      </c>
      <c r="E69" s="56">
        <f>E65+E66</f>
        <v>56102169</v>
      </c>
      <c r="F69" s="54">
        <f t="shared" si="1"/>
        <v>56102169</v>
      </c>
      <c r="G69" s="55">
        <f t="shared" ref="G69:H69" si="18">G65+G66</f>
        <v>0</v>
      </c>
      <c r="H69" s="56">
        <f t="shared" si="18"/>
        <v>50512626</v>
      </c>
      <c r="I69" s="54">
        <f t="shared" si="2"/>
        <v>50512626</v>
      </c>
    </row>
    <row r="70" spans="1:9" x14ac:dyDescent="0.2">
      <c r="A70" s="235" t="s">
        <v>95</v>
      </c>
      <c r="B70" s="235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</row>
    <row r="71" spans="1:9" x14ac:dyDescent="0.2">
      <c r="A71" s="235" t="s">
        <v>242</v>
      </c>
      <c r="B71" s="235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">
      <c r="A72" s="231" t="s">
        <v>243</v>
      </c>
      <c r="B72" s="231"/>
      <c r="C72" s="32">
        <v>183</v>
      </c>
      <c r="D72" s="55">
        <f>D7+D13+D21+D22+D23+D68</f>
        <v>0</v>
      </c>
      <c r="E72" s="56">
        <f>E7+E13+E21+E22+E23+E68</f>
        <v>408883185</v>
      </c>
      <c r="F72" s="54">
        <f t="shared" ref="F72:F86" si="19">D72+E72</f>
        <v>408883185</v>
      </c>
      <c r="G72" s="55">
        <f t="shared" ref="G72:H72" si="20">G7+G13+G21+G22+G23+G68</f>
        <v>0</v>
      </c>
      <c r="H72" s="56">
        <f t="shared" si="20"/>
        <v>535823688</v>
      </c>
      <c r="I72" s="54">
        <f t="shared" ref="I72:I86" si="21">G72+H72</f>
        <v>535823688</v>
      </c>
    </row>
    <row r="73" spans="1:9" ht="31.5" customHeight="1" x14ac:dyDescent="0.2">
      <c r="A73" s="231" t="s">
        <v>316</v>
      </c>
      <c r="B73" s="231"/>
      <c r="C73" s="32">
        <v>184</v>
      </c>
      <c r="D73" s="55">
        <f>D24+D31+D38+D41+D44+D53+D61+D64+D67</f>
        <v>0</v>
      </c>
      <c r="E73" s="56">
        <f>E24+E31+E38+E41+E44+E53+E61+E64+E67</f>
        <v>-352781016</v>
      </c>
      <c r="F73" s="54">
        <f t="shared" si="19"/>
        <v>-352781016</v>
      </c>
      <c r="G73" s="55">
        <f t="shared" ref="G73:H73" si="22">G24+G31+G38+G41+G44+G53+G61+G64+G67</f>
        <v>0</v>
      </c>
      <c r="H73" s="56">
        <f t="shared" si="22"/>
        <v>-485311062</v>
      </c>
      <c r="I73" s="54">
        <f t="shared" si="21"/>
        <v>-485311062</v>
      </c>
    </row>
    <row r="74" spans="1:9" x14ac:dyDescent="0.2">
      <c r="A74" s="231" t="s">
        <v>244</v>
      </c>
      <c r="B74" s="232"/>
      <c r="C74" s="32">
        <v>185</v>
      </c>
      <c r="D74" s="55">
        <f>D75+D76+D77+D78+D79+D80+D81+D82</f>
        <v>0</v>
      </c>
      <c r="E74" s="56">
        <f>E75+E76+E77+E78+E79+E80+E81+E82</f>
        <v>-1741469</v>
      </c>
      <c r="F74" s="54">
        <f t="shared" si="19"/>
        <v>-1741469</v>
      </c>
      <c r="G74" s="55">
        <f t="shared" ref="G74:H74" si="23">G75+G76+G77+G78+G79+G80+G81+G82</f>
        <v>0</v>
      </c>
      <c r="H74" s="56">
        <f t="shared" si="23"/>
        <v>-316532</v>
      </c>
      <c r="I74" s="54">
        <f t="shared" si="21"/>
        <v>-316532</v>
      </c>
    </row>
    <row r="75" spans="1:9" ht="27.75" customHeight="1" x14ac:dyDescent="0.2">
      <c r="A75" s="234" t="s">
        <v>321</v>
      </c>
      <c r="B75" s="234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</row>
    <row r="76" spans="1:9" ht="21.6" customHeight="1" x14ac:dyDescent="0.2">
      <c r="A76" s="234" t="s">
        <v>322</v>
      </c>
      <c r="B76" s="234"/>
      <c r="C76" s="29">
        <v>187</v>
      </c>
      <c r="D76" s="57">
        <v>0</v>
      </c>
      <c r="E76" s="58">
        <v>-2123742</v>
      </c>
      <c r="F76" s="54">
        <f t="shared" si="19"/>
        <v>-2123742</v>
      </c>
      <c r="G76" s="57">
        <v>0</v>
      </c>
      <c r="H76" s="58">
        <v>-289826</v>
      </c>
      <c r="I76" s="54">
        <f t="shared" si="21"/>
        <v>-289826</v>
      </c>
    </row>
    <row r="77" spans="1:9" ht="28.15" customHeight="1" x14ac:dyDescent="0.2">
      <c r="A77" s="234" t="s">
        <v>323</v>
      </c>
      <c r="B77" s="234"/>
      <c r="C77" s="29">
        <v>188</v>
      </c>
      <c r="D77" s="57">
        <v>0</v>
      </c>
      <c r="E77" s="58">
        <v>0</v>
      </c>
      <c r="F77" s="54">
        <f t="shared" si="19"/>
        <v>0</v>
      </c>
      <c r="G77" s="57">
        <v>0</v>
      </c>
      <c r="H77" s="58">
        <v>-96189</v>
      </c>
      <c r="I77" s="54">
        <f t="shared" si="21"/>
        <v>-96189</v>
      </c>
    </row>
    <row r="78" spans="1:9" ht="25.15" customHeight="1" x14ac:dyDescent="0.2">
      <c r="A78" s="234" t="s">
        <v>324</v>
      </c>
      <c r="B78" s="234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">
      <c r="A79" s="234" t="s">
        <v>96</v>
      </c>
      <c r="B79" s="234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">
      <c r="A80" s="234" t="s">
        <v>97</v>
      </c>
      <c r="B80" s="234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149999999999999" customHeight="1" x14ac:dyDescent="0.2">
      <c r="A81" s="234" t="s">
        <v>98</v>
      </c>
      <c r="B81" s="234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">
      <c r="A82" s="234" t="s">
        <v>99</v>
      </c>
      <c r="B82" s="234"/>
      <c r="C82" s="29">
        <v>193</v>
      </c>
      <c r="D82" s="57">
        <v>0</v>
      </c>
      <c r="E82" s="129">
        <v>382273</v>
      </c>
      <c r="F82" s="54">
        <f t="shared" si="19"/>
        <v>382273</v>
      </c>
      <c r="G82" s="57">
        <v>0</v>
      </c>
      <c r="H82" s="58">
        <v>69483</v>
      </c>
      <c r="I82" s="54">
        <f t="shared" si="21"/>
        <v>69483</v>
      </c>
    </row>
    <row r="83" spans="1:9" x14ac:dyDescent="0.2">
      <c r="A83" s="231" t="s">
        <v>245</v>
      </c>
      <c r="B83" s="232"/>
      <c r="C83" s="32">
        <v>194</v>
      </c>
      <c r="D83" s="55">
        <f>D69+D74</f>
        <v>0</v>
      </c>
      <c r="E83" s="56">
        <f>E69+E74</f>
        <v>54360700</v>
      </c>
      <c r="F83" s="54">
        <f t="shared" si="19"/>
        <v>54360700</v>
      </c>
      <c r="G83" s="55">
        <f t="shared" ref="G83:H83" si="24">G69+G74</f>
        <v>0</v>
      </c>
      <c r="H83" s="56">
        <f t="shared" si="24"/>
        <v>50196094</v>
      </c>
      <c r="I83" s="54">
        <f t="shared" si="21"/>
        <v>50196094</v>
      </c>
    </row>
    <row r="84" spans="1:9" x14ac:dyDescent="0.2">
      <c r="A84" s="235" t="s">
        <v>246</v>
      </c>
      <c r="B84" s="235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</row>
    <row r="85" spans="1:9" x14ac:dyDescent="0.2">
      <c r="A85" s="235" t="s">
        <v>247</v>
      </c>
      <c r="B85" s="235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">
      <c r="A86" s="236" t="s">
        <v>110</v>
      </c>
      <c r="B86" s="237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3">
    <dataValidation allowBlank="1" sqref="I5:I6 I87:I1048576 G4:G6 E5:F6 D4:D6 A1:A4 C6 C4 A6 A87:G1048576 J1:XFD1048576" xr:uid="{00000000-0002-0000-0200-000000000000}"/>
    <dataValidation type="whole" operator="greaterThanOrEqual" allowBlank="1" showInputMessage="1" showErrorMessage="1" sqref="D7:D86 E83:E86 E69:E75 E7:E8 E12:E25 E27:E28 E31:E45 E48:E49 E53 E65:E66 E61 F7:G86 I7:I86" xr:uid="{00000000-0002-0000-0200-000001000000}">
      <formula1>0</formula1>
    </dataValidation>
    <dataValidation operator="greaterThanOrEqual" allowBlank="1" showInputMessage="1" showErrorMessage="1" sqref="E9 E78:E82 E56:E60 E68" xr:uid="{00000000-0002-0000-0200-000002000000}"/>
  </dataValidation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ignoredErrors>
    <ignoredError sqref="F7:F8" formula="1"/>
    <ignoredError sqref="G13 G16:G22 G15 G24:G25 G23 G65:G66 G64 G9:G12 G14 G28 G26:G27 G31:G41 G29:G30 G43:G45 G42 G48:G49 G46:G47 G53 G50:G52 G61 G54:G60 G62:G63 G68:G74 G67 G83:G86 G75:G82 E69:E74 E65:E66 E61 E53 E49 E44:E45 E31:E35 E28 E83:E86 E24:E25 E13 E37:E41 I9:I11" listDataValidation="1"/>
    <ignoredError sqref="F9:F86" formula="1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7" tint="0.39997558519241921"/>
  </sheetPr>
  <dimension ref="A1:O88"/>
  <sheetViews>
    <sheetView zoomScaleSheetLayoutView="110" workbookViewId="0">
      <selection activeCell="A3" sqref="A3:I3"/>
    </sheetView>
  </sheetViews>
  <sheetFormatPr defaultColWidth="9.14062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14.7109375" style="3" bestFit="1" customWidth="1"/>
    <col min="11" max="12" width="15.140625" style="132" customWidth="1"/>
    <col min="13" max="13" width="12.85546875" style="3" bestFit="1" customWidth="1"/>
    <col min="14" max="14" width="11.85546875" style="3" bestFit="1" customWidth="1"/>
    <col min="15" max="18" width="12.85546875" style="3" bestFit="1" customWidth="1"/>
    <col min="19" max="19" width="13.7109375" style="3" bestFit="1" customWidth="1"/>
    <col min="20" max="16384" width="9.140625" style="3"/>
  </cols>
  <sheetData>
    <row r="1" spans="1:15" ht="15.75" x14ac:dyDescent="0.2">
      <c r="A1" s="213" t="s">
        <v>349</v>
      </c>
      <c r="B1" s="201"/>
      <c r="C1" s="201"/>
      <c r="D1" s="201"/>
      <c r="E1" s="201"/>
      <c r="F1" s="201"/>
      <c r="G1" s="201"/>
      <c r="H1" s="201"/>
      <c r="I1" s="201"/>
    </row>
    <row r="2" spans="1:15" x14ac:dyDescent="0.2">
      <c r="A2" s="202" t="s">
        <v>390</v>
      </c>
      <c r="B2" s="214"/>
      <c r="C2" s="214"/>
      <c r="D2" s="214"/>
      <c r="E2" s="214"/>
      <c r="F2" s="214"/>
      <c r="G2" s="214"/>
      <c r="H2" s="214"/>
      <c r="I2" s="214"/>
    </row>
    <row r="3" spans="1:15" x14ac:dyDescent="0.2">
      <c r="A3" s="215" t="s">
        <v>35</v>
      </c>
      <c r="B3" s="216"/>
      <c r="C3" s="216"/>
      <c r="D3" s="216"/>
      <c r="E3" s="216"/>
      <c r="F3" s="216"/>
      <c r="G3" s="216"/>
      <c r="H3" s="216"/>
      <c r="I3" s="216"/>
    </row>
    <row r="4" spans="1:15" ht="33.75" customHeight="1" x14ac:dyDescent="0.2">
      <c r="A4" s="204" t="s">
        <v>0</v>
      </c>
      <c r="B4" s="205"/>
      <c r="C4" s="204" t="s">
        <v>77</v>
      </c>
      <c r="D4" s="206" t="s">
        <v>4</v>
      </c>
      <c r="E4" s="207"/>
      <c r="F4" s="207"/>
      <c r="G4" s="206" t="s">
        <v>285</v>
      </c>
      <c r="H4" s="207"/>
      <c r="I4" s="207"/>
    </row>
    <row r="5" spans="1:15" ht="24" customHeight="1" x14ac:dyDescent="0.2">
      <c r="A5" s="205"/>
      <c r="B5" s="205"/>
      <c r="C5" s="205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15" x14ac:dyDescent="0.2">
      <c r="A6" s="204">
        <v>1</v>
      </c>
      <c r="B6" s="205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15" ht="22.5" customHeight="1" x14ac:dyDescent="0.2">
      <c r="A7" s="197" t="s">
        <v>205</v>
      </c>
      <c r="B7" s="198"/>
      <c r="C7" s="26">
        <v>118</v>
      </c>
      <c r="D7" s="40">
        <f>D8+D9+D10+D11+D12</f>
        <v>0</v>
      </c>
      <c r="E7" s="40">
        <f>E8+E9+E10+E11+E12</f>
        <v>196383330</v>
      </c>
      <c r="F7" s="40">
        <f>D7+E7</f>
        <v>196383330</v>
      </c>
      <c r="G7" s="40">
        <f t="shared" ref="G7:H7" si="0">G8+G9+G10+G11+G12</f>
        <v>0</v>
      </c>
      <c r="H7" s="40">
        <f t="shared" si="0"/>
        <v>258687390</v>
      </c>
      <c r="I7" s="40">
        <f>G7+H7</f>
        <v>258687390</v>
      </c>
      <c r="M7" s="132"/>
      <c r="N7" s="132"/>
      <c r="O7" s="12"/>
    </row>
    <row r="8" spans="1:15" x14ac:dyDescent="0.2">
      <c r="A8" s="208" t="s">
        <v>67</v>
      </c>
      <c r="B8" s="208"/>
      <c r="C8" s="27">
        <v>119</v>
      </c>
      <c r="D8" s="41">
        <v>0</v>
      </c>
      <c r="E8" s="41">
        <v>245863230</v>
      </c>
      <c r="F8" s="40">
        <f t="shared" ref="F8:F71" si="1">D8+E8</f>
        <v>245863230</v>
      </c>
      <c r="G8" s="41">
        <v>0</v>
      </c>
      <c r="H8" s="41">
        <v>306023592</v>
      </c>
      <c r="I8" s="40">
        <f t="shared" ref="I8:I71" si="2">G8+H8</f>
        <v>306023592</v>
      </c>
      <c r="M8" s="132"/>
      <c r="N8" s="132"/>
      <c r="O8" s="12"/>
    </row>
    <row r="9" spans="1:15" ht="19.5" customHeight="1" x14ac:dyDescent="0.2">
      <c r="A9" s="208" t="s">
        <v>206</v>
      </c>
      <c r="B9" s="208"/>
      <c r="C9" s="27">
        <v>120</v>
      </c>
      <c r="D9" s="41">
        <v>0</v>
      </c>
      <c r="E9" s="41">
        <v>-2762986</v>
      </c>
      <c r="F9" s="40">
        <f t="shared" si="1"/>
        <v>-2762986</v>
      </c>
      <c r="G9" s="41">
        <v>0</v>
      </c>
      <c r="H9" s="41">
        <v>476494</v>
      </c>
      <c r="I9" s="40">
        <f t="shared" si="2"/>
        <v>476494</v>
      </c>
      <c r="M9" s="132"/>
      <c r="N9" s="132"/>
      <c r="O9" s="12"/>
    </row>
    <row r="10" spans="1:15" x14ac:dyDescent="0.2">
      <c r="A10" s="208" t="s">
        <v>207</v>
      </c>
      <c r="B10" s="208"/>
      <c r="C10" s="27">
        <v>121</v>
      </c>
      <c r="D10" s="41">
        <v>0</v>
      </c>
      <c r="E10" s="130">
        <v>-5650589</v>
      </c>
      <c r="F10" s="40">
        <f t="shared" si="1"/>
        <v>-5650589</v>
      </c>
      <c r="G10" s="41">
        <v>0</v>
      </c>
      <c r="H10" s="41">
        <v>-16103408</v>
      </c>
      <c r="I10" s="40">
        <f t="shared" si="2"/>
        <v>-16103408</v>
      </c>
      <c r="M10" s="132"/>
      <c r="N10" s="132"/>
      <c r="O10" s="12"/>
    </row>
    <row r="11" spans="1:15" ht="22.5" customHeight="1" x14ac:dyDescent="0.2">
      <c r="A11" s="208" t="s">
        <v>208</v>
      </c>
      <c r="B11" s="208"/>
      <c r="C11" s="27">
        <v>122</v>
      </c>
      <c r="D11" s="41">
        <v>0</v>
      </c>
      <c r="E11" s="41">
        <v>-40203801</v>
      </c>
      <c r="F11" s="40">
        <f t="shared" si="1"/>
        <v>-40203801</v>
      </c>
      <c r="G11" s="41">
        <v>0</v>
      </c>
      <c r="H11" s="41">
        <v>-31577813</v>
      </c>
      <c r="I11" s="40">
        <f t="shared" si="2"/>
        <v>-31577813</v>
      </c>
      <c r="M11" s="132"/>
      <c r="N11" s="132"/>
      <c r="O11" s="12"/>
    </row>
    <row r="12" spans="1:15" ht="21.75" customHeight="1" x14ac:dyDescent="0.2">
      <c r="A12" s="208" t="s">
        <v>209</v>
      </c>
      <c r="B12" s="208"/>
      <c r="C12" s="27">
        <v>123</v>
      </c>
      <c r="D12" s="41">
        <v>0</v>
      </c>
      <c r="E12" s="41">
        <v>-862524</v>
      </c>
      <c r="F12" s="40">
        <f t="shared" si="1"/>
        <v>-862524</v>
      </c>
      <c r="G12" s="41">
        <v>0</v>
      </c>
      <c r="H12" s="41">
        <v>-131475</v>
      </c>
      <c r="I12" s="40">
        <f t="shared" si="2"/>
        <v>-131475</v>
      </c>
      <c r="M12" s="132"/>
      <c r="N12" s="132"/>
      <c r="O12" s="12"/>
    </row>
    <row r="13" spans="1:15" x14ac:dyDescent="0.2">
      <c r="A13" s="197" t="s">
        <v>210</v>
      </c>
      <c r="B13" s="198"/>
      <c r="C13" s="26">
        <v>124</v>
      </c>
      <c r="D13" s="40">
        <f>D14+D15+D16+D17+D18+D19+D20</f>
        <v>0</v>
      </c>
      <c r="E13" s="40">
        <f>E14+E15+E16+E17+E18+E19+E20</f>
        <v>13452145</v>
      </c>
      <c r="F13" s="40">
        <f t="shared" si="1"/>
        <v>13452145</v>
      </c>
      <c r="G13" s="40">
        <f t="shared" ref="G13" si="3">G14+G15+G16+G17+G18+G19+G20</f>
        <v>0</v>
      </c>
      <c r="H13" s="40">
        <f>H14+H15+H16+H17+H18+H19+H20</f>
        <v>13657950</v>
      </c>
      <c r="I13" s="40">
        <f t="shared" si="2"/>
        <v>13657950</v>
      </c>
      <c r="M13" s="132"/>
      <c r="N13" s="132"/>
      <c r="O13" s="12"/>
    </row>
    <row r="14" spans="1:15" ht="24" customHeight="1" x14ac:dyDescent="0.2">
      <c r="A14" s="208" t="s">
        <v>211</v>
      </c>
      <c r="B14" s="208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  <c r="M14" s="132"/>
      <c r="N14" s="132"/>
      <c r="O14" s="12"/>
    </row>
    <row r="15" spans="1:15" ht="24.75" customHeight="1" x14ac:dyDescent="0.2">
      <c r="A15" s="208" t="s">
        <v>212</v>
      </c>
      <c r="B15" s="208"/>
      <c r="C15" s="27">
        <v>126</v>
      </c>
      <c r="D15" s="41">
        <v>0</v>
      </c>
      <c r="E15" s="41">
        <v>4643234</v>
      </c>
      <c r="F15" s="40">
        <f t="shared" si="1"/>
        <v>4643234</v>
      </c>
      <c r="G15" s="41">
        <v>0</v>
      </c>
      <c r="H15" s="41">
        <v>5098703</v>
      </c>
      <c r="I15" s="40">
        <f t="shared" si="2"/>
        <v>5098703</v>
      </c>
      <c r="M15" s="132"/>
      <c r="N15" s="132"/>
      <c r="O15" s="12"/>
    </row>
    <row r="16" spans="1:15" x14ac:dyDescent="0.2">
      <c r="A16" s="208" t="s">
        <v>92</v>
      </c>
      <c r="B16" s="208"/>
      <c r="C16" s="27">
        <v>127</v>
      </c>
      <c r="D16" s="41">
        <v>0</v>
      </c>
      <c r="E16" s="41">
        <v>6122362</v>
      </c>
      <c r="F16" s="40">
        <f t="shared" si="1"/>
        <v>6122362</v>
      </c>
      <c r="G16" s="41">
        <v>0</v>
      </c>
      <c r="H16" s="41">
        <v>5068939</v>
      </c>
      <c r="I16" s="40">
        <f t="shared" si="2"/>
        <v>5068939</v>
      </c>
      <c r="M16" s="132"/>
      <c r="N16" s="132"/>
      <c r="O16" s="12"/>
    </row>
    <row r="17" spans="1:15" x14ac:dyDescent="0.2">
      <c r="A17" s="208" t="s">
        <v>213</v>
      </c>
      <c r="B17" s="208"/>
      <c r="C17" s="27">
        <v>128</v>
      </c>
      <c r="D17" s="41">
        <v>0</v>
      </c>
      <c r="E17" s="41">
        <v>0</v>
      </c>
      <c r="F17" s="40">
        <f t="shared" si="1"/>
        <v>0</v>
      </c>
      <c r="G17" s="41">
        <v>0</v>
      </c>
      <c r="H17" s="41">
        <v>0</v>
      </c>
      <c r="I17" s="40">
        <f t="shared" si="2"/>
        <v>0</v>
      </c>
      <c r="M17" s="132"/>
      <c r="N17" s="132"/>
      <c r="O17" s="12"/>
    </row>
    <row r="18" spans="1:15" x14ac:dyDescent="0.2">
      <c r="A18" s="208" t="s">
        <v>214</v>
      </c>
      <c r="B18" s="208"/>
      <c r="C18" s="27">
        <v>129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3687</v>
      </c>
      <c r="I18" s="40">
        <f t="shared" si="2"/>
        <v>3687</v>
      </c>
      <c r="M18" s="132"/>
      <c r="N18" s="132"/>
      <c r="O18" s="12"/>
    </row>
    <row r="19" spans="1:15" x14ac:dyDescent="0.2">
      <c r="A19" s="208" t="s">
        <v>6</v>
      </c>
      <c r="B19" s="208"/>
      <c r="C19" s="27">
        <v>130</v>
      </c>
      <c r="D19" s="41">
        <v>0</v>
      </c>
      <c r="E19" s="41">
        <v>1244773</v>
      </c>
      <c r="F19" s="40">
        <f t="shared" si="1"/>
        <v>1244773</v>
      </c>
      <c r="G19" s="41">
        <v>0</v>
      </c>
      <c r="H19" s="41">
        <v>-150158</v>
      </c>
      <c r="I19" s="40">
        <f t="shared" si="2"/>
        <v>-150158</v>
      </c>
      <c r="M19" s="132"/>
      <c r="N19" s="132"/>
      <c r="O19" s="12"/>
    </row>
    <row r="20" spans="1:15" x14ac:dyDescent="0.2">
      <c r="A20" s="208" t="s">
        <v>7</v>
      </c>
      <c r="B20" s="208"/>
      <c r="C20" s="27">
        <v>131</v>
      </c>
      <c r="D20" s="41">
        <v>0</v>
      </c>
      <c r="E20" s="41">
        <v>1441776</v>
      </c>
      <c r="F20" s="40">
        <f t="shared" si="1"/>
        <v>1441776</v>
      </c>
      <c r="G20" s="41">
        <v>0</v>
      </c>
      <c r="H20" s="41">
        <v>3636779</v>
      </c>
      <c r="I20" s="40">
        <f t="shared" si="2"/>
        <v>3636779</v>
      </c>
      <c r="M20" s="132"/>
      <c r="N20" s="132"/>
      <c r="O20" s="12"/>
    </row>
    <row r="21" spans="1:15" x14ac:dyDescent="0.2">
      <c r="A21" s="238" t="s">
        <v>8</v>
      </c>
      <c r="B21" s="208"/>
      <c r="C21" s="27">
        <v>132</v>
      </c>
      <c r="D21" s="41">
        <v>0</v>
      </c>
      <c r="E21" s="41">
        <v>954757</v>
      </c>
      <c r="F21" s="40">
        <f t="shared" si="1"/>
        <v>954757</v>
      </c>
      <c r="G21" s="41">
        <v>0</v>
      </c>
      <c r="H21" s="41">
        <v>799212</v>
      </c>
      <c r="I21" s="40">
        <f t="shared" si="2"/>
        <v>799212</v>
      </c>
      <c r="M21" s="132"/>
      <c r="N21" s="132"/>
      <c r="O21" s="12"/>
    </row>
    <row r="22" spans="1:15" ht="24.75" customHeight="1" x14ac:dyDescent="0.2">
      <c r="A22" s="238" t="s">
        <v>9</v>
      </c>
      <c r="B22" s="208"/>
      <c r="C22" s="27">
        <v>133</v>
      </c>
      <c r="D22" s="41">
        <v>0</v>
      </c>
      <c r="E22" s="41">
        <v>1423144</v>
      </c>
      <c r="F22" s="40">
        <f t="shared" si="1"/>
        <v>1423144</v>
      </c>
      <c r="G22" s="41">
        <v>0</v>
      </c>
      <c r="H22" s="41">
        <v>4355587</v>
      </c>
      <c r="I22" s="40">
        <f t="shared" si="2"/>
        <v>4355587</v>
      </c>
      <c r="M22" s="132"/>
      <c r="N22" s="132"/>
      <c r="O22" s="12"/>
    </row>
    <row r="23" spans="1:15" x14ac:dyDescent="0.2">
      <c r="A23" s="238" t="s">
        <v>10</v>
      </c>
      <c r="B23" s="208"/>
      <c r="C23" s="27">
        <v>134</v>
      </c>
      <c r="D23" s="41">
        <v>0</v>
      </c>
      <c r="E23" s="41">
        <v>707289</v>
      </c>
      <c r="F23" s="40">
        <f t="shared" si="1"/>
        <v>707289</v>
      </c>
      <c r="G23" s="41">
        <v>0</v>
      </c>
      <c r="H23" s="41">
        <v>1459820</v>
      </c>
      <c r="I23" s="40">
        <f t="shared" si="2"/>
        <v>1459820</v>
      </c>
      <c r="M23" s="132"/>
      <c r="N23" s="132"/>
      <c r="O23" s="12"/>
    </row>
    <row r="24" spans="1:15" ht="21" customHeight="1" x14ac:dyDescent="0.2">
      <c r="A24" s="197" t="s">
        <v>215</v>
      </c>
      <c r="B24" s="198"/>
      <c r="C24" s="26">
        <v>135</v>
      </c>
      <c r="D24" s="40">
        <f>D25+D28</f>
        <v>0</v>
      </c>
      <c r="E24" s="40">
        <f>E25+E28</f>
        <v>-82994600</v>
      </c>
      <c r="F24" s="40">
        <f t="shared" si="1"/>
        <v>-82994600</v>
      </c>
      <c r="G24" s="40">
        <f t="shared" ref="G24:H24" si="4">G25+G28</f>
        <v>0</v>
      </c>
      <c r="H24" s="40">
        <f t="shared" si="4"/>
        <v>-127769222</v>
      </c>
      <c r="I24" s="40">
        <f t="shared" si="2"/>
        <v>-127769222</v>
      </c>
      <c r="M24" s="132"/>
      <c r="N24" s="132"/>
      <c r="O24" s="12"/>
    </row>
    <row r="25" spans="1:15" x14ac:dyDescent="0.2">
      <c r="A25" s="198" t="s">
        <v>216</v>
      </c>
      <c r="B25" s="198"/>
      <c r="C25" s="26">
        <v>136</v>
      </c>
      <c r="D25" s="40">
        <f>D26+D27</f>
        <v>0</v>
      </c>
      <c r="E25" s="40">
        <f>E26+E27</f>
        <v>-67732290</v>
      </c>
      <c r="F25" s="40">
        <f t="shared" si="1"/>
        <v>-67732290</v>
      </c>
      <c r="G25" s="40">
        <f t="shared" ref="G25:H25" si="5">G26+G27</f>
        <v>0</v>
      </c>
      <c r="H25" s="40">
        <f t="shared" si="5"/>
        <v>-100499261</v>
      </c>
      <c r="I25" s="40">
        <f t="shared" si="2"/>
        <v>-100499261</v>
      </c>
      <c r="M25" s="132"/>
      <c r="N25" s="132"/>
      <c r="O25" s="12"/>
    </row>
    <row r="26" spans="1:15" x14ac:dyDescent="0.2">
      <c r="A26" s="208" t="s">
        <v>217</v>
      </c>
      <c r="B26" s="208"/>
      <c r="C26" s="27">
        <v>137</v>
      </c>
      <c r="D26" s="41">
        <v>0</v>
      </c>
      <c r="E26" s="53">
        <v>-72861107</v>
      </c>
      <c r="F26" s="40">
        <f t="shared" si="1"/>
        <v>-72861107</v>
      </c>
      <c r="G26" s="41">
        <v>0</v>
      </c>
      <c r="H26" s="41">
        <v>-101234613</v>
      </c>
      <c r="I26" s="40">
        <f t="shared" si="2"/>
        <v>-101234613</v>
      </c>
      <c r="M26" s="132"/>
      <c r="N26" s="132"/>
      <c r="O26" s="12"/>
    </row>
    <row r="27" spans="1:15" x14ac:dyDescent="0.2">
      <c r="A27" s="208" t="s">
        <v>218</v>
      </c>
      <c r="B27" s="208"/>
      <c r="C27" s="27">
        <v>138</v>
      </c>
      <c r="D27" s="41">
        <v>0</v>
      </c>
      <c r="E27" s="53">
        <v>5128817</v>
      </c>
      <c r="F27" s="40">
        <f t="shared" si="1"/>
        <v>5128817</v>
      </c>
      <c r="G27" s="41">
        <v>0</v>
      </c>
      <c r="H27" s="41">
        <v>735352</v>
      </c>
      <c r="I27" s="40">
        <f t="shared" si="2"/>
        <v>735352</v>
      </c>
      <c r="M27" s="132"/>
      <c r="N27" s="132"/>
      <c r="O27" s="12"/>
    </row>
    <row r="28" spans="1:15" x14ac:dyDescent="0.2">
      <c r="A28" s="198" t="s">
        <v>219</v>
      </c>
      <c r="B28" s="198"/>
      <c r="C28" s="26">
        <v>139</v>
      </c>
      <c r="D28" s="40">
        <f>D29+D30</f>
        <v>0</v>
      </c>
      <c r="E28" s="40">
        <f>E29+E30</f>
        <v>-15262310</v>
      </c>
      <c r="F28" s="40">
        <f t="shared" si="1"/>
        <v>-15262310</v>
      </c>
      <c r="G28" s="40">
        <f t="shared" ref="G28:H28" si="6">G29+G30</f>
        <v>0</v>
      </c>
      <c r="H28" s="40">
        <f t="shared" si="6"/>
        <v>-27269961</v>
      </c>
      <c r="I28" s="40">
        <f t="shared" si="2"/>
        <v>-27269961</v>
      </c>
      <c r="M28" s="132"/>
      <c r="N28" s="132"/>
      <c r="O28" s="12"/>
    </row>
    <row r="29" spans="1:15" x14ac:dyDescent="0.2">
      <c r="A29" s="208" t="s">
        <v>11</v>
      </c>
      <c r="B29" s="208"/>
      <c r="C29" s="27">
        <v>140</v>
      </c>
      <c r="D29" s="41">
        <v>0</v>
      </c>
      <c r="E29" s="41">
        <v>-15272483</v>
      </c>
      <c r="F29" s="40">
        <f t="shared" si="1"/>
        <v>-15272483</v>
      </c>
      <c r="G29" s="41">
        <v>0</v>
      </c>
      <c r="H29" s="41">
        <v>-31491463</v>
      </c>
      <c r="I29" s="40">
        <f t="shared" si="2"/>
        <v>-31491463</v>
      </c>
      <c r="M29" s="132"/>
      <c r="N29" s="132"/>
      <c r="O29" s="12"/>
    </row>
    <row r="30" spans="1:15" x14ac:dyDescent="0.2">
      <c r="A30" s="208" t="s">
        <v>12</v>
      </c>
      <c r="B30" s="208"/>
      <c r="C30" s="27">
        <v>141</v>
      </c>
      <c r="D30" s="41">
        <v>0</v>
      </c>
      <c r="E30" s="41">
        <v>10173</v>
      </c>
      <c r="F30" s="40">
        <f t="shared" si="1"/>
        <v>10173</v>
      </c>
      <c r="G30" s="41">
        <v>0</v>
      </c>
      <c r="H30" s="41">
        <v>4221502</v>
      </c>
      <c r="I30" s="40">
        <f t="shared" si="2"/>
        <v>4221502</v>
      </c>
      <c r="M30" s="132"/>
      <c r="N30" s="132"/>
      <c r="O30" s="12"/>
    </row>
    <row r="31" spans="1:15" ht="31.5" customHeight="1" x14ac:dyDescent="0.2">
      <c r="A31" s="197" t="s">
        <v>248</v>
      </c>
      <c r="B31" s="198"/>
      <c r="C31" s="26">
        <v>142</v>
      </c>
      <c r="D31" s="40">
        <f>D32+D35</f>
        <v>0</v>
      </c>
      <c r="E31" s="40">
        <f>E32+E35</f>
        <v>0</v>
      </c>
      <c r="F31" s="40">
        <f t="shared" si="1"/>
        <v>0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  <c r="M31" s="132"/>
      <c r="N31" s="132"/>
      <c r="O31" s="12"/>
    </row>
    <row r="32" spans="1:15" x14ac:dyDescent="0.2">
      <c r="A32" s="198" t="s">
        <v>220</v>
      </c>
      <c r="B32" s="198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  <c r="M32" s="132"/>
      <c r="N32" s="132"/>
      <c r="O32" s="12"/>
    </row>
    <row r="33" spans="1:15" x14ac:dyDescent="0.2">
      <c r="A33" s="208" t="s">
        <v>221</v>
      </c>
      <c r="B33" s="208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  <c r="M33" s="132"/>
      <c r="N33" s="132"/>
      <c r="O33" s="12"/>
    </row>
    <row r="34" spans="1:15" x14ac:dyDescent="0.2">
      <c r="A34" s="208" t="s">
        <v>222</v>
      </c>
      <c r="B34" s="208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  <c r="M34" s="132"/>
      <c r="N34" s="132"/>
      <c r="O34" s="12"/>
    </row>
    <row r="35" spans="1:15" ht="31.5" customHeight="1" x14ac:dyDescent="0.2">
      <c r="A35" s="198" t="s">
        <v>223</v>
      </c>
      <c r="B35" s="198"/>
      <c r="C35" s="26">
        <v>146</v>
      </c>
      <c r="D35" s="40">
        <f>D36+D37</f>
        <v>0</v>
      </c>
      <c r="E35" s="40">
        <f>E36+E37</f>
        <v>0</v>
      </c>
      <c r="F35" s="40">
        <f t="shared" si="1"/>
        <v>0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  <c r="M35" s="132"/>
      <c r="N35" s="132"/>
      <c r="O35" s="12"/>
    </row>
    <row r="36" spans="1:15" x14ac:dyDescent="0.2">
      <c r="A36" s="208" t="s">
        <v>224</v>
      </c>
      <c r="B36" s="208"/>
      <c r="C36" s="27">
        <v>147</v>
      </c>
      <c r="D36" s="41">
        <v>0</v>
      </c>
      <c r="E36" s="41">
        <v>0</v>
      </c>
      <c r="F36" s="40">
        <f t="shared" si="1"/>
        <v>0</v>
      </c>
      <c r="G36" s="41">
        <v>0</v>
      </c>
      <c r="H36" s="41">
        <v>0</v>
      </c>
      <c r="I36" s="40">
        <f t="shared" si="2"/>
        <v>0</v>
      </c>
      <c r="M36" s="132"/>
      <c r="N36" s="132"/>
      <c r="O36" s="12"/>
    </row>
    <row r="37" spans="1:15" x14ac:dyDescent="0.2">
      <c r="A37" s="208" t="s">
        <v>225</v>
      </c>
      <c r="B37" s="208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  <c r="M37" s="132"/>
      <c r="N37" s="132"/>
      <c r="O37" s="12"/>
    </row>
    <row r="38" spans="1:15" ht="45.75" customHeight="1" x14ac:dyDescent="0.2">
      <c r="A38" s="197" t="s">
        <v>325</v>
      </c>
      <c r="B38" s="198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  <c r="M38" s="132"/>
      <c r="N38" s="132"/>
      <c r="O38" s="12"/>
    </row>
    <row r="39" spans="1:15" x14ac:dyDescent="0.2">
      <c r="A39" s="208" t="s">
        <v>226</v>
      </c>
      <c r="B39" s="208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  <c r="M39" s="132"/>
      <c r="N39" s="132"/>
      <c r="O39" s="12"/>
    </row>
    <row r="40" spans="1:15" x14ac:dyDescent="0.2">
      <c r="A40" s="208" t="s">
        <v>227</v>
      </c>
      <c r="B40" s="208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  <c r="M40" s="132"/>
      <c r="N40" s="132"/>
      <c r="O40" s="12"/>
    </row>
    <row r="41" spans="1:15" ht="22.9" customHeight="1" x14ac:dyDescent="0.2">
      <c r="A41" s="238" t="s">
        <v>370</v>
      </c>
      <c r="B41" s="208"/>
      <c r="C41" s="27">
        <v>152</v>
      </c>
      <c r="D41" s="62">
        <f>D42+D43</f>
        <v>0</v>
      </c>
      <c r="E41" s="62">
        <f>E42+E43</f>
        <v>-107076</v>
      </c>
      <c r="F41" s="40">
        <f t="shared" si="1"/>
        <v>-107076</v>
      </c>
      <c r="G41" s="62">
        <f>G42+G43</f>
        <v>0</v>
      </c>
      <c r="H41" s="62">
        <f>H42+H43</f>
        <v>-83368</v>
      </c>
      <c r="I41" s="40">
        <f t="shared" si="2"/>
        <v>-83368</v>
      </c>
      <c r="M41" s="132"/>
      <c r="N41" s="132"/>
      <c r="O41" s="12"/>
    </row>
    <row r="42" spans="1:15" x14ac:dyDescent="0.2">
      <c r="A42" s="208" t="s">
        <v>13</v>
      </c>
      <c r="B42" s="208"/>
      <c r="C42" s="27">
        <v>153</v>
      </c>
      <c r="D42" s="41">
        <v>0</v>
      </c>
      <c r="E42" s="41">
        <v>-107076</v>
      </c>
      <c r="F42" s="40">
        <f t="shared" si="1"/>
        <v>-107076</v>
      </c>
      <c r="G42" s="41">
        <v>0</v>
      </c>
      <c r="H42" s="41">
        <v>-83368</v>
      </c>
      <c r="I42" s="40">
        <f t="shared" si="2"/>
        <v>-83368</v>
      </c>
      <c r="M42" s="132"/>
      <c r="N42" s="132"/>
      <c r="O42" s="12"/>
    </row>
    <row r="43" spans="1:15" x14ac:dyDescent="0.2">
      <c r="A43" s="208" t="s">
        <v>14</v>
      </c>
      <c r="B43" s="208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53">
        <v>0</v>
      </c>
      <c r="I43" s="40">
        <f t="shared" si="2"/>
        <v>0</v>
      </c>
      <c r="M43" s="132"/>
      <c r="N43" s="132"/>
      <c r="O43" s="12"/>
    </row>
    <row r="44" spans="1:15" ht="22.5" customHeight="1" x14ac:dyDescent="0.2">
      <c r="A44" s="197" t="s">
        <v>229</v>
      </c>
      <c r="B44" s="198"/>
      <c r="C44" s="26">
        <v>155</v>
      </c>
      <c r="D44" s="40">
        <f>D45+D49</f>
        <v>0</v>
      </c>
      <c r="E44" s="40">
        <f>E45+E49</f>
        <v>-81832231</v>
      </c>
      <c r="F44" s="40">
        <f t="shared" si="1"/>
        <v>-81832231</v>
      </c>
      <c r="G44" s="40">
        <f t="shared" ref="G44:H44" si="11">G45+G49</f>
        <v>0</v>
      </c>
      <c r="H44" s="40">
        <f t="shared" si="11"/>
        <v>-101132107</v>
      </c>
      <c r="I44" s="40">
        <f t="shared" si="2"/>
        <v>-101132107</v>
      </c>
      <c r="M44" s="132"/>
      <c r="N44" s="132"/>
      <c r="O44" s="12"/>
    </row>
    <row r="45" spans="1:15" x14ac:dyDescent="0.2">
      <c r="A45" s="198" t="s">
        <v>230</v>
      </c>
      <c r="B45" s="198"/>
      <c r="C45" s="26">
        <v>156</v>
      </c>
      <c r="D45" s="40">
        <f>D46+D47+D48</f>
        <v>0</v>
      </c>
      <c r="E45" s="40">
        <f>E46+E47+E48</f>
        <v>-59340082</v>
      </c>
      <c r="F45" s="40">
        <f t="shared" si="1"/>
        <v>-59340082</v>
      </c>
      <c r="G45" s="40">
        <f t="shared" ref="G45:H45" si="12">G46+G47+G48</f>
        <v>0</v>
      </c>
      <c r="H45" s="40">
        <f t="shared" si="12"/>
        <v>-74226517</v>
      </c>
      <c r="I45" s="40">
        <f t="shared" si="2"/>
        <v>-74226517</v>
      </c>
      <c r="M45" s="132"/>
      <c r="N45" s="132"/>
      <c r="O45" s="12"/>
    </row>
    <row r="46" spans="1:15" x14ac:dyDescent="0.2">
      <c r="A46" s="208" t="s">
        <v>15</v>
      </c>
      <c r="B46" s="208"/>
      <c r="C46" s="27">
        <v>157</v>
      </c>
      <c r="D46" s="41">
        <v>0</v>
      </c>
      <c r="E46" s="41">
        <v>-8183542</v>
      </c>
      <c r="F46" s="40">
        <f t="shared" si="1"/>
        <v>-8183542</v>
      </c>
      <c r="G46" s="41">
        <v>0</v>
      </c>
      <c r="H46" s="41">
        <v>-20246884</v>
      </c>
      <c r="I46" s="40">
        <f t="shared" si="2"/>
        <v>-20246884</v>
      </c>
      <c r="M46" s="132"/>
      <c r="N46" s="132"/>
      <c r="O46" s="12"/>
    </row>
    <row r="47" spans="1:15" x14ac:dyDescent="0.2">
      <c r="A47" s="208" t="s">
        <v>16</v>
      </c>
      <c r="B47" s="208"/>
      <c r="C47" s="27">
        <v>158</v>
      </c>
      <c r="D47" s="41">
        <v>0</v>
      </c>
      <c r="E47" s="41">
        <v>-51156540</v>
      </c>
      <c r="F47" s="40">
        <f t="shared" si="1"/>
        <v>-51156540</v>
      </c>
      <c r="G47" s="41">
        <v>0</v>
      </c>
      <c r="H47" s="41">
        <v>-53979633</v>
      </c>
      <c r="I47" s="40">
        <f t="shared" si="2"/>
        <v>-53979633</v>
      </c>
      <c r="M47" s="132"/>
      <c r="N47" s="132"/>
      <c r="O47" s="12"/>
    </row>
    <row r="48" spans="1:15" x14ac:dyDescent="0.2">
      <c r="A48" s="208" t="s">
        <v>17</v>
      </c>
      <c r="B48" s="208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  <c r="M48" s="132"/>
      <c r="N48" s="132"/>
      <c r="O48" s="12"/>
    </row>
    <row r="49" spans="1:15" ht="24.75" customHeight="1" x14ac:dyDescent="0.2">
      <c r="A49" s="198" t="s">
        <v>231</v>
      </c>
      <c r="B49" s="198"/>
      <c r="C49" s="26">
        <v>160</v>
      </c>
      <c r="D49" s="40">
        <f>D50+D51+D52</f>
        <v>0</v>
      </c>
      <c r="E49" s="40">
        <f>E50+E51+E52</f>
        <v>-22492149</v>
      </c>
      <c r="F49" s="40">
        <f t="shared" si="1"/>
        <v>-22492149</v>
      </c>
      <c r="G49" s="40">
        <f t="shared" ref="G49:H49" si="13">G50+G51+G52</f>
        <v>0</v>
      </c>
      <c r="H49" s="40">
        <f t="shared" si="13"/>
        <v>-26905590</v>
      </c>
      <c r="I49" s="40">
        <f t="shared" si="2"/>
        <v>-26905590</v>
      </c>
      <c r="M49" s="132"/>
      <c r="N49" s="132"/>
      <c r="O49" s="12"/>
    </row>
    <row r="50" spans="1:15" x14ac:dyDescent="0.2">
      <c r="A50" s="208" t="s">
        <v>232</v>
      </c>
      <c r="B50" s="208"/>
      <c r="C50" s="27">
        <v>161</v>
      </c>
      <c r="D50" s="41">
        <v>0</v>
      </c>
      <c r="E50" s="41">
        <v>-4676938</v>
      </c>
      <c r="F50" s="40">
        <f t="shared" si="1"/>
        <v>-4676938</v>
      </c>
      <c r="G50" s="41">
        <v>0</v>
      </c>
      <c r="H50" s="41">
        <v>-5472921</v>
      </c>
      <c r="I50" s="40">
        <f t="shared" si="2"/>
        <v>-5472921</v>
      </c>
      <c r="M50" s="132"/>
      <c r="N50" s="132"/>
      <c r="O50" s="12"/>
    </row>
    <row r="51" spans="1:15" x14ac:dyDescent="0.2">
      <c r="A51" s="208" t="s">
        <v>28</v>
      </c>
      <c r="B51" s="208"/>
      <c r="C51" s="27">
        <v>162</v>
      </c>
      <c r="D51" s="41">
        <v>0</v>
      </c>
      <c r="E51" s="41">
        <v>-8692685</v>
      </c>
      <c r="F51" s="40">
        <f t="shared" si="1"/>
        <v>-8692685</v>
      </c>
      <c r="G51" s="41">
        <v>0</v>
      </c>
      <c r="H51" s="41">
        <v>-11617814</v>
      </c>
      <c r="I51" s="40">
        <f t="shared" si="2"/>
        <v>-11617814</v>
      </c>
      <c r="M51" s="132"/>
      <c r="N51" s="132"/>
      <c r="O51" s="12"/>
    </row>
    <row r="52" spans="1:15" x14ac:dyDescent="0.2">
      <c r="A52" s="208" t="s">
        <v>29</v>
      </c>
      <c r="B52" s="208"/>
      <c r="C52" s="27">
        <v>163</v>
      </c>
      <c r="D52" s="41">
        <v>0</v>
      </c>
      <c r="E52" s="41">
        <v>-9122526</v>
      </c>
      <c r="F52" s="40">
        <f t="shared" si="1"/>
        <v>-9122526</v>
      </c>
      <c r="G52" s="41">
        <v>0</v>
      </c>
      <c r="H52" s="41">
        <v>-9814855</v>
      </c>
      <c r="I52" s="40">
        <f t="shared" si="2"/>
        <v>-9814855</v>
      </c>
      <c r="M52" s="132"/>
      <c r="N52" s="132"/>
      <c r="O52" s="12"/>
    </row>
    <row r="53" spans="1:15" x14ac:dyDescent="0.2">
      <c r="A53" s="197" t="s">
        <v>233</v>
      </c>
      <c r="B53" s="198"/>
      <c r="C53" s="26">
        <v>164</v>
      </c>
      <c r="D53" s="40">
        <f>D54+D55+D56+D57+D58+D59+D60</f>
        <v>0</v>
      </c>
      <c r="E53" s="40">
        <f>E54+E55+E56+E57+E58+E59+E60</f>
        <v>-2123017</v>
      </c>
      <c r="F53" s="40">
        <f t="shared" si="1"/>
        <v>-2123017</v>
      </c>
      <c r="G53" s="40">
        <f t="shared" ref="G53" si="14">G54+G55+G56+G57+G58+G59+G60</f>
        <v>0</v>
      </c>
      <c r="H53" s="40">
        <f>H54+H55+H56+H57+H58+H59+H60</f>
        <v>-4516378</v>
      </c>
      <c r="I53" s="40">
        <f t="shared" si="2"/>
        <v>-4516378</v>
      </c>
      <c r="M53" s="132"/>
      <c r="N53" s="132"/>
      <c r="O53" s="12"/>
    </row>
    <row r="54" spans="1:15" ht="24" customHeight="1" x14ac:dyDescent="0.2">
      <c r="A54" s="208" t="s">
        <v>318</v>
      </c>
      <c r="B54" s="208"/>
      <c r="C54" s="27">
        <v>165</v>
      </c>
      <c r="D54" s="41">
        <v>0</v>
      </c>
      <c r="E54" s="41">
        <v>-554085</v>
      </c>
      <c r="F54" s="40">
        <f t="shared" si="1"/>
        <v>-554085</v>
      </c>
      <c r="G54" s="41">
        <v>0</v>
      </c>
      <c r="H54" s="41">
        <v>-584788</v>
      </c>
      <c r="I54" s="40">
        <f t="shared" si="2"/>
        <v>-584788</v>
      </c>
      <c r="M54" s="132"/>
      <c r="N54" s="132"/>
      <c r="O54" s="12"/>
    </row>
    <row r="55" spans="1:15" x14ac:dyDescent="0.2">
      <c r="A55" s="208" t="s">
        <v>30</v>
      </c>
      <c r="B55" s="208"/>
      <c r="C55" s="27">
        <v>166</v>
      </c>
      <c r="D55" s="41">
        <v>0</v>
      </c>
      <c r="E55" s="41">
        <v>-963777</v>
      </c>
      <c r="F55" s="40">
        <f t="shared" si="1"/>
        <v>-963777</v>
      </c>
      <c r="G55" s="41">
        <v>0</v>
      </c>
      <c r="H55" s="41">
        <v>-861518</v>
      </c>
      <c r="I55" s="40">
        <f t="shared" si="2"/>
        <v>-861518</v>
      </c>
      <c r="M55" s="132"/>
      <c r="N55" s="132"/>
      <c r="O55" s="12"/>
    </row>
    <row r="56" spans="1:15" x14ac:dyDescent="0.2">
      <c r="A56" s="208" t="s">
        <v>69</v>
      </c>
      <c r="B56" s="208"/>
      <c r="C56" s="27">
        <v>167</v>
      </c>
      <c r="D56" s="41">
        <v>0</v>
      </c>
      <c r="E56" s="41">
        <v>0</v>
      </c>
      <c r="F56" s="40">
        <f t="shared" si="1"/>
        <v>0</v>
      </c>
      <c r="G56" s="41">
        <v>0</v>
      </c>
      <c r="H56" s="41">
        <v>0</v>
      </c>
      <c r="I56" s="40">
        <f t="shared" si="2"/>
        <v>0</v>
      </c>
      <c r="M56" s="132"/>
      <c r="N56" s="132"/>
      <c r="O56" s="12"/>
    </row>
    <row r="57" spans="1:15" x14ac:dyDescent="0.2">
      <c r="A57" s="208" t="s">
        <v>234</v>
      </c>
      <c r="B57" s="208"/>
      <c r="C57" s="27">
        <v>168</v>
      </c>
      <c r="D57" s="41">
        <v>0</v>
      </c>
      <c r="E57" s="41">
        <v>0</v>
      </c>
      <c r="F57" s="40">
        <f t="shared" si="1"/>
        <v>0</v>
      </c>
      <c r="G57" s="41">
        <v>0</v>
      </c>
      <c r="H57" s="41">
        <v>45</v>
      </c>
      <c r="I57" s="40">
        <f t="shared" si="2"/>
        <v>45</v>
      </c>
      <c r="M57" s="132"/>
      <c r="N57" s="132"/>
      <c r="O57" s="12"/>
    </row>
    <row r="58" spans="1:15" x14ac:dyDescent="0.2">
      <c r="A58" s="208" t="s">
        <v>235</v>
      </c>
      <c r="B58" s="208"/>
      <c r="C58" s="27">
        <v>169</v>
      </c>
      <c r="D58" s="41">
        <v>0</v>
      </c>
      <c r="E58" s="41">
        <v>0</v>
      </c>
      <c r="F58" s="40">
        <f t="shared" si="1"/>
        <v>0</v>
      </c>
      <c r="G58" s="41">
        <v>0</v>
      </c>
      <c r="H58" s="41">
        <v>0</v>
      </c>
      <c r="I58" s="40">
        <f t="shared" si="2"/>
        <v>0</v>
      </c>
      <c r="M58" s="132"/>
      <c r="N58" s="132"/>
      <c r="O58" s="12"/>
    </row>
    <row r="59" spans="1:15" x14ac:dyDescent="0.2">
      <c r="A59" s="208" t="s">
        <v>236</v>
      </c>
      <c r="B59" s="208"/>
      <c r="C59" s="27">
        <v>170</v>
      </c>
      <c r="D59" s="41">
        <v>0</v>
      </c>
      <c r="E59" s="41">
        <v>-479088</v>
      </c>
      <c r="F59" s="40">
        <f t="shared" si="1"/>
        <v>-479088</v>
      </c>
      <c r="G59" s="41">
        <v>0</v>
      </c>
      <c r="H59" s="41">
        <v>-2905842</v>
      </c>
      <c r="I59" s="40">
        <f>G59+H59</f>
        <v>-2905842</v>
      </c>
      <c r="M59" s="132"/>
      <c r="N59" s="132"/>
      <c r="O59" s="12"/>
    </row>
    <row r="60" spans="1:15" x14ac:dyDescent="0.2">
      <c r="A60" s="208" t="s">
        <v>94</v>
      </c>
      <c r="B60" s="208"/>
      <c r="C60" s="27">
        <v>171</v>
      </c>
      <c r="D60" s="41">
        <v>0</v>
      </c>
      <c r="E60" s="41">
        <v>-126067</v>
      </c>
      <c r="F60" s="40">
        <f t="shared" si="1"/>
        <v>-126067</v>
      </c>
      <c r="G60" s="41">
        <v>0</v>
      </c>
      <c r="H60" s="41">
        <v>-164275</v>
      </c>
      <c r="I60" s="40">
        <f>G60+H60</f>
        <v>-164275</v>
      </c>
      <c r="M60" s="132"/>
      <c r="N60" s="132"/>
      <c r="O60" s="12"/>
    </row>
    <row r="61" spans="1:15" ht="29.25" customHeight="1" x14ac:dyDescent="0.2">
      <c r="A61" s="197" t="s">
        <v>237</v>
      </c>
      <c r="B61" s="198"/>
      <c r="C61" s="26">
        <v>172</v>
      </c>
      <c r="D61" s="40">
        <f>D62+D63</f>
        <v>0</v>
      </c>
      <c r="E61" s="40">
        <f>E62+E63</f>
        <v>-4754422</v>
      </c>
      <c r="F61" s="40">
        <f t="shared" si="1"/>
        <v>-4754422</v>
      </c>
      <c r="G61" s="40">
        <f t="shared" ref="G61:H61" si="15">G62+G63</f>
        <v>0</v>
      </c>
      <c r="H61" s="40">
        <f t="shared" si="15"/>
        <v>-11786869</v>
      </c>
      <c r="I61" s="40">
        <f t="shared" si="2"/>
        <v>-11786869</v>
      </c>
      <c r="M61" s="132"/>
      <c r="N61" s="132"/>
      <c r="O61" s="12"/>
    </row>
    <row r="62" spans="1:15" x14ac:dyDescent="0.2">
      <c r="A62" s="208" t="s">
        <v>31</v>
      </c>
      <c r="B62" s="208"/>
      <c r="C62" s="27">
        <v>173</v>
      </c>
      <c r="D62" s="41">
        <v>0</v>
      </c>
      <c r="E62" s="41">
        <v>-91438</v>
      </c>
      <c r="F62" s="40">
        <f t="shared" si="1"/>
        <v>-91438</v>
      </c>
      <c r="G62" s="41">
        <v>0</v>
      </c>
      <c r="H62" s="41">
        <v>-168158</v>
      </c>
      <c r="I62" s="40">
        <f t="shared" si="2"/>
        <v>-168158</v>
      </c>
      <c r="M62" s="132"/>
      <c r="N62" s="132"/>
      <c r="O62" s="12"/>
    </row>
    <row r="63" spans="1:15" x14ac:dyDescent="0.2">
      <c r="A63" s="208" t="s">
        <v>32</v>
      </c>
      <c r="B63" s="208"/>
      <c r="C63" s="27">
        <v>174</v>
      </c>
      <c r="D63" s="41">
        <v>0</v>
      </c>
      <c r="E63" s="41">
        <v>-4662984</v>
      </c>
      <c r="F63" s="40">
        <f t="shared" si="1"/>
        <v>-4662984</v>
      </c>
      <c r="G63" s="41">
        <v>0</v>
      </c>
      <c r="H63" s="41">
        <v>-11618711</v>
      </c>
      <c r="I63" s="40">
        <f t="shared" si="2"/>
        <v>-11618711</v>
      </c>
      <c r="M63" s="132"/>
      <c r="N63" s="132"/>
      <c r="O63" s="12"/>
    </row>
    <row r="64" spans="1:15" ht="19.5" customHeight="1" x14ac:dyDescent="0.2">
      <c r="A64" s="238" t="s">
        <v>238</v>
      </c>
      <c r="B64" s="208"/>
      <c r="C64" s="27">
        <v>175</v>
      </c>
      <c r="D64" s="41">
        <v>0</v>
      </c>
      <c r="E64" s="41">
        <v>0</v>
      </c>
      <c r="F64" s="40">
        <f t="shared" si="1"/>
        <v>0</v>
      </c>
      <c r="G64" s="41">
        <v>0</v>
      </c>
      <c r="H64" s="41">
        <v>56756</v>
      </c>
      <c r="I64" s="40">
        <f t="shared" si="2"/>
        <v>56756</v>
      </c>
      <c r="M64" s="132"/>
      <c r="N64" s="132"/>
      <c r="O64" s="12"/>
    </row>
    <row r="65" spans="1:15" ht="42" customHeight="1" x14ac:dyDescent="0.2">
      <c r="A65" s="197" t="s">
        <v>314</v>
      </c>
      <c r="B65" s="198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41109319</v>
      </c>
      <c r="F65" s="40">
        <f t="shared" si="1"/>
        <v>41109319</v>
      </c>
      <c r="G65" s="40">
        <f t="shared" ref="G65" si="16">G7+G13+G21+G22+G23+G24+G31+G38+G41+G53+G61+G64+G44</f>
        <v>0</v>
      </c>
      <c r="H65" s="40">
        <f>H7+H13+H21+H22+H23+H24+H31+H38+H41+H53+H61+H64+H44</f>
        <v>33728771</v>
      </c>
      <c r="I65" s="40">
        <f t="shared" si="2"/>
        <v>33728771</v>
      </c>
      <c r="M65" s="132"/>
      <c r="N65" s="132"/>
      <c r="O65" s="12"/>
    </row>
    <row r="66" spans="1:15" x14ac:dyDescent="0.2">
      <c r="A66" s="197" t="s">
        <v>239</v>
      </c>
      <c r="B66" s="198"/>
      <c r="C66" s="26">
        <v>177</v>
      </c>
      <c r="D66" s="40">
        <f>D67+D68</f>
        <v>0</v>
      </c>
      <c r="E66" s="40">
        <f>E67+E68</f>
        <v>-7015637</v>
      </c>
      <c r="F66" s="40">
        <f t="shared" si="1"/>
        <v>-7015637</v>
      </c>
      <c r="G66" s="40">
        <f t="shared" ref="G66:H66" si="17">G67+G68</f>
        <v>0</v>
      </c>
      <c r="H66" s="40">
        <f t="shared" si="17"/>
        <v>-5578584</v>
      </c>
      <c r="I66" s="40">
        <f t="shared" si="2"/>
        <v>-5578584</v>
      </c>
      <c r="M66" s="132"/>
      <c r="N66" s="132"/>
      <c r="O66" s="12"/>
    </row>
    <row r="67" spans="1:15" x14ac:dyDescent="0.2">
      <c r="A67" s="208" t="s">
        <v>240</v>
      </c>
      <c r="B67" s="208"/>
      <c r="C67" s="27">
        <v>178</v>
      </c>
      <c r="D67" s="41">
        <v>0</v>
      </c>
      <c r="E67" s="41">
        <v>-7015637</v>
      </c>
      <c r="F67" s="40">
        <f t="shared" si="1"/>
        <v>-7015637</v>
      </c>
      <c r="G67" s="41">
        <v>0</v>
      </c>
      <c r="H67" s="41">
        <v>-5578584</v>
      </c>
      <c r="I67" s="40">
        <f t="shared" si="2"/>
        <v>-5578584</v>
      </c>
      <c r="M67" s="132"/>
      <c r="N67" s="132"/>
      <c r="O67" s="12"/>
    </row>
    <row r="68" spans="1:15" x14ac:dyDescent="0.2">
      <c r="A68" s="208" t="s">
        <v>241</v>
      </c>
      <c r="B68" s="208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  <c r="M68" s="132"/>
      <c r="N68" s="132"/>
      <c r="O68" s="12"/>
    </row>
    <row r="69" spans="1:15" ht="24" customHeight="1" x14ac:dyDescent="0.2">
      <c r="A69" s="197" t="s">
        <v>315</v>
      </c>
      <c r="B69" s="198"/>
      <c r="C69" s="26">
        <v>180</v>
      </c>
      <c r="D69" s="40">
        <f>D65+D66</f>
        <v>0</v>
      </c>
      <c r="E69" s="40">
        <f>E65+E66</f>
        <v>34093682</v>
      </c>
      <c r="F69" s="40">
        <f t="shared" si="1"/>
        <v>34093682</v>
      </c>
      <c r="G69" s="40">
        <f t="shared" ref="G69:H69" si="18">G65+G66</f>
        <v>0</v>
      </c>
      <c r="H69" s="40">
        <f t="shared" si="18"/>
        <v>28150187</v>
      </c>
      <c r="I69" s="40">
        <f t="shared" si="2"/>
        <v>28150187</v>
      </c>
      <c r="M69" s="132"/>
      <c r="N69" s="132"/>
      <c r="O69" s="12"/>
    </row>
    <row r="70" spans="1:15" x14ac:dyDescent="0.2">
      <c r="A70" s="239" t="s">
        <v>95</v>
      </c>
      <c r="B70" s="239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  <c r="M70" s="132"/>
      <c r="N70" s="132"/>
      <c r="O70" s="12"/>
    </row>
    <row r="71" spans="1:15" x14ac:dyDescent="0.2">
      <c r="A71" s="239" t="s">
        <v>242</v>
      </c>
      <c r="B71" s="239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  <c r="M71" s="132"/>
      <c r="N71" s="132"/>
      <c r="O71" s="12"/>
    </row>
    <row r="72" spans="1:15" ht="30" customHeight="1" x14ac:dyDescent="0.2">
      <c r="A72" s="197" t="s">
        <v>243</v>
      </c>
      <c r="B72" s="197"/>
      <c r="C72" s="26">
        <v>183</v>
      </c>
      <c r="D72" s="40">
        <f>D7+D13+D21+D22+D23+D68</f>
        <v>0</v>
      </c>
      <c r="E72" s="40">
        <f>E7+E13+E21+E22+E23+E68</f>
        <v>212920665</v>
      </c>
      <c r="F72" s="40">
        <f t="shared" ref="F72:F86" si="19">D72+E72</f>
        <v>212920665</v>
      </c>
      <c r="G72" s="40">
        <f t="shared" ref="G72:H72" si="20">G7+G13+G21+G22+G23+G68</f>
        <v>0</v>
      </c>
      <c r="H72" s="40">
        <f t="shared" si="20"/>
        <v>278959959</v>
      </c>
      <c r="I72" s="40">
        <f t="shared" ref="I72:I86" si="21">G72+H72</f>
        <v>278959959</v>
      </c>
      <c r="M72" s="132"/>
      <c r="N72" s="132"/>
      <c r="O72" s="12"/>
    </row>
    <row r="73" spans="1:15" ht="31.5" customHeight="1" x14ac:dyDescent="0.2">
      <c r="A73" s="197" t="s">
        <v>316</v>
      </c>
      <c r="B73" s="197"/>
      <c r="C73" s="26">
        <v>184</v>
      </c>
      <c r="D73" s="40">
        <f>D24+D31+D38+D41+D44+D53+D61+D64+D67</f>
        <v>0</v>
      </c>
      <c r="E73" s="40">
        <f>E24+E31+E38+E41+E44+E53+E61+E64+E67</f>
        <v>-178826983</v>
      </c>
      <c r="F73" s="40">
        <f t="shared" si="19"/>
        <v>-178826983</v>
      </c>
      <c r="G73" s="40">
        <f t="shared" ref="G73:H73" si="22">G24+G31+G38+G41+G44+G53+G61+G64+G67</f>
        <v>0</v>
      </c>
      <c r="H73" s="40">
        <f t="shared" si="22"/>
        <v>-250809772</v>
      </c>
      <c r="I73" s="40">
        <f t="shared" si="21"/>
        <v>-250809772</v>
      </c>
      <c r="M73" s="132"/>
      <c r="N73" s="132"/>
      <c r="O73" s="12"/>
    </row>
    <row r="74" spans="1:15" x14ac:dyDescent="0.2">
      <c r="A74" s="197" t="s">
        <v>244</v>
      </c>
      <c r="B74" s="198"/>
      <c r="C74" s="26">
        <v>185</v>
      </c>
      <c r="D74" s="40">
        <f>D75+D76+D77+D78+D79+D80+D81+D82</f>
        <v>0</v>
      </c>
      <c r="E74" s="40">
        <f>E75+E76+E77+E78+E79+E80+E81+E82</f>
        <v>753926</v>
      </c>
      <c r="F74" s="40">
        <f t="shared" si="19"/>
        <v>753926</v>
      </c>
      <c r="G74" s="40">
        <f t="shared" ref="G74:H74" si="23">G75+G76+G77+G78+G79+G80+G81+G82</f>
        <v>0</v>
      </c>
      <c r="H74" s="40">
        <f t="shared" si="23"/>
        <v>-605779</v>
      </c>
      <c r="I74" s="40">
        <f t="shared" si="21"/>
        <v>-605779</v>
      </c>
      <c r="M74" s="132"/>
      <c r="N74" s="132"/>
      <c r="O74" s="12"/>
    </row>
    <row r="75" spans="1:15" ht="27.75" customHeight="1" x14ac:dyDescent="0.2">
      <c r="A75" s="196" t="s">
        <v>321</v>
      </c>
      <c r="B75" s="196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  <c r="M75" s="132"/>
      <c r="N75" s="132"/>
      <c r="O75" s="12"/>
    </row>
    <row r="76" spans="1:15" ht="22.9" customHeight="1" x14ac:dyDescent="0.2">
      <c r="A76" s="196" t="s">
        <v>322</v>
      </c>
      <c r="B76" s="196"/>
      <c r="C76" s="27">
        <v>187</v>
      </c>
      <c r="D76" s="63">
        <v>0</v>
      </c>
      <c r="E76" s="63">
        <v>919423</v>
      </c>
      <c r="F76" s="40">
        <f t="shared" si="19"/>
        <v>919423</v>
      </c>
      <c r="G76" s="63">
        <v>0</v>
      </c>
      <c r="H76" s="63">
        <v>-642566</v>
      </c>
      <c r="I76" s="40">
        <f t="shared" si="21"/>
        <v>-642566</v>
      </c>
      <c r="M76" s="132"/>
      <c r="N76" s="132"/>
      <c r="O76" s="12"/>
    </row>
    <row r="77" spans="1:15" ht="32.25" customHeight="1" x14ac:dyDescent="0.2">
      <c r="A77" s="196" t="s">
        <v>323</v>
      </c>
      <c r="B77" s="196"/>
      <c r="C77" s="27">
        <v>188</v>
      </c>
      <c r="D77" s="63">
        <v>0</v>
      </c>
      <c r="E77" s="63">
        <v>0</v>
      </c>
      <c r="F77" s="40">
        <f t="shared" si="19"/>
        <v>0</v>
      </c>
      <c r="G77" s="63">
        <v>0</v>
      </c>
      <c r="H77" s="63">
        <v>-96189</v>
      </c>
      <c r="I77" s="40">
        <f t="shared" si="21"/>
        <v>-96189</v>
      </c>
      <c r="M77" s="132"/>
      <c r="N77" s="132"/>
      <c r="O77" s="12"/>
    </row>
    <row r="78" spans="1:15" ht="32.25" customHeight="1" x14ac:dyDescent="0.2">
      <c r="A78" s="196" t="s">
        <v>324</v>
      </c>
      <c r="B78" s="196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  <c r="M78" s="132"/>
      <c r="N78" s="132"/>
      <c r="O78" s="12"/>
    </row>
    <row r="79" spans="1:15" x14ac:dyDescent="0.2">
      <c r="A79" s="196" t="s">
        <v>96</v>
      </c>
      <c r="B79" s="196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  <c r="M79" s="132"/>
      <c r="N79" s="132"/>
      <c r="O79" s="12"/>
    </row>
    <row r="80" spans="1:15" ht="21" customHeight="1" x14ac:dyDescent="0.2">
      <c r="A80" s="196" t="s">
        <v>97</v>
      </c>
      <c r="B80" s="196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  <c r="M80" s="132"/>
      <c r="N80" s="132"/>
      <c r="O80" s="12"/>
    </row>
    <row r="81" spans="1:15" ht="18.600000000000001" customHeight="1" x14ac:dyDescent="0.2">
      <c r="A81" s="196" t="s">
        <v>98</v>
      </c>
      <c r="B81" s="196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  <c r="M81" s="132"/>
      <c r="N81" s="132"/>
      <c r="O81" s="12"/>
    </row>
    <row r="82" spans="1:15" x14ac:dyDescent="0.2">
      <c r="A82" s="196" t="s">
        <v>99</v>
      </c>
      <c r="B82" s="196"/>
      <c r="C82" s="27">
        <v>193</v>
      </c>
      <c r="D82" s="63">
        <v>0</v>
      </c>
      <c r="E82" s="63">
        <v>-165497</v>
      </c>
      <c r="F82" s="40">
        <f t="shared" si="19"/>
        <v>-165497</v>
      </c>
      <c r="G82" s="63">
        <v>0</v>
      </c>
      <c r="H82" s="63">
        <v>132976</v>
      </c>
      <c r="I82" s="40">
        <f t="shared" si="21"/>
        <v>132976</v>
      </c>
      <c r="M82" s="132"/>
      <c r="N82" s="132"/>
      <c r="O82" s="12"/>
    </row>
    <row r="83" spans="1:15" x14ac:dyDescent="0.2">
      <c r="A83" s="197" t="s">
        <v>245</v>
      </c>
      <c r="B83" s="198"/>
      <c r="C83" s="26">
        <v>194</v>
      </c>
      <c r="D83" s="40">
        <f>D69+D74</f>
        <v>0</v>
      </c>
      <c r="E83" s="40">
        <f>E69+E74</f>
        <v>34847608</v>
      </c>
      <c r="F83" s="40">
        <f t="shared" si="19"/>
        <v>34847608</v>
      </c>
      <c r="G83" s="40">
        <f t="shared" ref="G83:H83" si="24">G69+G74</f>
        <v>0</v>
      </c>
      <c r="H83" s="40">
        <f t="shared" si="24"/>
        <v>27544408</v>
      </c>
      <c r="I83" s="40">
        <f t="shared" si="21"/>
        <v>27544408</v>
      </c>
      <c r="M83" s="132"/>
      <c r="N83" s="132"/>
      <c r="O83" s="12"/>
    </row>
    <row r="84" spans="1:15" x14ac:dyDescent="0.2">
      <c r="A84" s="239" t="s">
        <v>246</v>
      </c>
      <c r="B84" s="239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  <c r="M84" s="132"/>
      <c r="N84" s="132"/>
      <c r="O84" s="12"/>
    </row>
    <row r="85" spans="1:15" x14ac:dyDescent="0.2">
      <c r="A85" s="239" t="s">
        <v>247</v>
      </c>
      <c r="B85" s="239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  <c r="M85" s="132"/>
      <c r="N85" s="132"/>
      <c r="O85" s="12"/>
    </row>
    <row r="86" spans="1:15" x14ac:dyDescent="0.2">
      <c r="A86" s="199" t="s">
        <v>110</v>
      </c>
      <c r="B86" s="196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  <c r="M86" s="132"/>
      <c r="N86" s="132"/>
      <c r="O86" s="12"/>
    </row>
    <row r="87" spans="1:15" x14ac:dyDescent="0.2">
      <c r="M87" s="12"/>
      <c r="N87" s="132"/>
      <c r="O87" s="12"/>
    </row>
    <row r="88" spans="1:15" x14ac:dyDescent="0.2">
      <c r="N88" s="132"/>
    </row>
  </sheetData>
  <dataConsolidate/>
  <mergeCells count="88"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  <mergeCell ref="A34:B34"/>
    <mergeCell ref="A28:B28"/>
    <mergeCell ref="A29:B29"/>
    <mergeCell ref="A30:B30"/>
    <mergeCell ref="A49:B49"/>
    <mergeCell ref="A47:B47"/>
    <mergeCell ref="A48:B48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6:B26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53:B53"/>
    <mergeCell ref="A54:B54"/>
    <mergeCell ref="A55:B55"/>
    <mergeCell ref="A56:B56"/>
    <mergeCell ref="A50:B50"/>
    <mergeCell ref="A51:B51"/>
    <mergeCell ref="A52:B52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1:I1"/>
    <mergeCell ref="A2:I2"/>
    <mergeCell ref="A3:I3"/>
    <mergeCell ref="C4:C5"/>
    <mergeCell ref="A4:B5"/>
    <mergeCell ref="D4:F4"/>
    <mergeCell ref="G4:I4"/>
  </mergeCells>
  <phoneticPr fontId="5" type="noConversion"/>
  <dataValidations count="2">
    <dataValidation allowBlank="1" sqref="F5:F6 I5:I6 G4:G6 C6 D4:D6 A1:A4 I87:I1048576 C4 A6 A87:D1048576 F87:G1048576 J1:XFD1048576" xr:uid="{00000000-0002-0000-0300-000000000000}"/>
    <dataValidation type="whole" operator="greaterThanOrEqual" allowBlank="1" showInputMessage="1" showErrorMessage="1" sqref="D7:D86 F7:G86 I7:I86 E27" xr:uid="{00000000-0002-0000-0300-000001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  <ignoredErrors>
    <ignoredError sqref="F7:F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59999389629810485"/>
  </sheetPr>
  <dimension ref="A1:J62"/>
  <sheetViews>
    <sheetView zoomScaleSheetLayoutView="100" workbookViewId="0">
      <selection activeCell="N18" sqref="N18"/>
    </sheetView>
  </sheetViews>
  <sheetFormatPr defaultColWidth="9.140625" defaultRowHeight="12.75" x14ac:dyDescent="0.2"/>
  <cols>
    <col min="1" max="7" width="9.140625" style="18"/>
    <col min="8" max="8" width="13.28515625" style="70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 x14ac:dyDescent="0.2">
      <c r="A1" s="200" t="s">
        <v>70</v>
      </c>
      <c r="B1" s="201"/>
      <c r="C1" s="201"/>
      <c r="D1" s="201"/>
      <c r="E1" s="201"/>
      <c r="F1" s="201"/>
      <c r="G1" s="201"/>
      <c r="H1" s="201"/>
    </row>
    <row r="2" spans="1:9" x14ac:dyDescent="0.2">
      <c r="A2" s="202" t="s">
        <v>387</v>
      </c>
      <c r="B2" s="203"/>
      <c r="C2" s="203"/>
      <c r="D2" s="203"/>
      <c r="E2" s="203"/>
      <c r="F2" s="203"/>
      <c r="G2" s="203"/>
      <c r="H2" s="203"/>
    </row>
    <row r="3" spans="1:9" x14ac:dyDescent="0.2">
      <c r="A3" s="244" t="s">
        <v>35</v>
      </c>
      <c r="B3" s="216"/>
      <c r="C3" s="216"/>
      <c r="D3" s="216"/>
      <c r="E3" s="216"/>
      <c r="F3" s="216"/>
      <c r="G3" s="216"/>
      <c r="H3" s="216"/>
    </row>
    <row r="4" spans="1:9" ht="34.5" thickBot="1" x14ac:dyDescent="0.25">
      <c r="A4" s="245" t="s">
        <v>3</v>
      </c>
      <c r="B4" s="246"/>
      <c r="C4" s="246"/>
      <c r="D4" s="246"/>
      <c r="E4" s="246"/>
      <c r="F4" s="247"/>
      <c r="G4" s="19" t="s">
        <v>38</v>
      </c>
      <c r="H4" s="64" t="s">
        <v>4</v>
      </c>
      <c r="I4" s="64" t="s">
        <v>5</v>
      </c>
    </row>
    <row r="5" spans="1:9" ht="12.75" customHeight="1" x14ac:dyDescent="0.2">
      <c r="A5" s="248">
        <v>1</v>
      </c>
      <c r="B5" s="249"/>
      <c r="C5" s="249"/>
      <c r="D5" s="249"/>
      <c r="E5" s="249"/>
      <c r="F5" s="250"/>
      <c r="G5" s="20">
        <v>2</v>
      </c>
      <c r="H5" s="65">
        <v>3</v>
      </c>
      <c r="I5" s="65">
        <v>4</v>
      </c>
    </row>
    <row r="6" spans="1:9" x14ac:dyDescent="0.2">
      <c r="A6" s="252" t="s">
        <v>250</v>
      </c>
      <c r="B6" s="253"/>
      <c r="C6" s="253"/>
      <c r="D6" s="253"/>
      <c r="E6" s="253"/>
      <c r="F6" s="253"/>
      <c r="G6" s="21">
        <v>1</v>
      </c>
      <c r="H6" s="66">
        <f>H7+H18+H36</f>
        <v>21083680</v>
      </c>
      <c r="I6" s="66">
        <f>I7+I18+I36</f>
        <v>139398030</v>
      </c>
    </row>
    <row r="7" spans="1:9" ht="21" customHeight="1" x14ac:dyDescent="0.2">
      <c r="A7" s="254" t="s">
        <v>251</v>
      </c>
      <c r="B7" s="255"/>
      <c r="C7" s="255"/>
      <c r="D7" s="255"/>
      <c r="E7" s="255"/>
      <c r="F7" s="255"/>
      <c r="G7" s="22">
        <v>2</v>
      </c>
      <c r="H7" s="67">
        <f>H8+H9</f>
        <v>63537366</v>
      </c>
      <c r="I7" s="67">
        <f>I8+I9</f>
        <v>69581844</v>
      </c>
    </row>
    <row r="8" spans="1:9" x14ac:dyDescent="0.2">
      <c r="A8" s="240" t="s">
        <v>48</v>
      </c>
      <c r="B8" s="251"/>
      <c r="C8" s="251"/>
      <c r="D8" s="251"/>
      <c r="E8" s="251"/>
      <c r="F8" s="251"/>
      <c r="G8" s="23">
        <v>3</v>
      </c>
      <c r="H8" s="68">
        <v>67878085</v>
      </c>
      <c r="I8" s="68">
        <v>61305761</v>
      </c>
    </row>
    <row r="9" spans="1:9" x14ac:dyDescent="0.2">
      <c r="A9" s="255" t="s">
        <v>49</v>
      </c>
      <c r="B9" s="255"/>
      <c r="C9" s="255"/>
      <c r="D9" s="255"/>
      <c r="E9" s="255"/>
      <c r="F9" s="255"/>
      <c r="G9" s="22">
        <v>4</v>
      </c>
      <c r="H9" s="67">
        <f>SUM(H10:H17)</f>
        <v>-4340719</v>
      </c>
      <c r="I9" s="67">
        <f>SUM(I10:I17)</f>
        <v>8276083</v>
      </c>
    </row>
    <row r="10" spans="1:9" x14ac:dyDescent="0.2">
      <c r="A10" s="240" t="s">
        <v>252</v>
      </c>
      <c r="B10" s="251"/>
      <c r="C10" s="251"/>
      <c r="D10" s="251"/>
      <c r="E10" s="251"/>
      <c r="F10" s="251"/>
      <c r="G10" s="23">
        <v>5</v>
      </c>
      <c r="H10" s="68">
        <v>10326165</v>
      </c>
      <c r="I10" s="68">
        <v>7777515</v>
      </c>
    </row>
    <row r="11" spans="1:9" x14ac:dyDescent="0.2">
      <c r="A11" s="240" t="s">
        <v>253</v>
      </c>
      <c r="B11" s="251"/>
      <c r="C11" s="251"/>
      <c r="D11" s="251"/>
      <c r="E11" s="251"/>
      <c r="F11" s="251"/>
      <c r="G11" s="23">
        <v>6</v>
      </c>
      <c r="H11" s="68">
        <v>148235</v>
      </c>
      <c r="I11" s="68">
        <v>257395</v>
      </c>
    </row>
    <row r="12" spans="1:9" ht="23.25" customHeight="1" x14ac:dyDescent="0.2">
      <c r="A12" s="240" t="s">
        <v>254</v>
      </c>
      <c r="B12" s="251"/>
      <c r="C12" s="251"/>
      <c r="D12" s="251"/>
      <c r="E12" s="251"/>
      <c r="F12" s="251"/>
      <c r="G12" s="23">
        <v>7</v>
      </c>
      <c r="H12" s="68">
        <v>-1665673</v>
      </c>
      <c r="I12" s="68">
        <v>-1205955</v>
      </c>
    </row>
    <row r="13" spans="1:9" x14ac:dyDescent="0.2">
      <c r="A13" s="240" t="s">
        <v>255</v>
      </c>
      <c r="B13" s="251"/>
      <c r="C13" s="251"/>
      <c r="D13" s="251"/>
      <c r="E13" s="251"/>
      <c r="F13" s="251"/>
      <c r="G13" s="23">
        <v>8</v>
      </c>
      <c r="H13" s="68">
        <v>1396188</v>
      </c>
      <c r="I13" s="68">
        <v>1102126</v>
      </c>
    </row>
    <row r="14" spans="1:9" x14ac:dyDescent="0.2">
      <c r="A14" s="240" t="s">
        <v>256</v>
      </c>
      <c r="B14" s="251"/>
      <c r="C14" s="251"/>
      <c r="D14" s="251"/>
      <c r="E14" s="251"/>
      <c r="F14" s="251"/>
      <c r="G14" s="23">
        <v>9</v>
      </c>
      <c r="H14" s="68">
        <v>-11753414</v>
      </c>
      <c r="I14" s="68">
        <v>-8479393</v>
      </c>
    </row>
    <row r="15" spans="1:9" x14ac:dyDescent="0.2">
      <c r="A15" s="240" t="s">
        <v>257</v>
      </c>
      <c r="B15" s="251"/>
      <c r="C15" s="251"/>
      <c r="D15" s="251"/>
      <c r="E15" s="251"/>
      <c r="F15" s="251"/>
      <c r="G15" s="23">
        <v>10</v>
      </c>
      <c r="H15" s="68">
        <v>0</v>
      </c>
      <c r="I15" s="68">
        <v>0</v>
      </c>
    </row>
    <row r="16" spans="1:9" ht="24.75" customHeight="1" x14ac:dyDescent="0.2">
      <c r="A16" s="240" t="s">
        <v>258</v>
      </c>
      <c r="B16" s="251"/>
      <c r="C16" s="251"/>
      <c r="D16" s="251"/>
      <c r="E16" s="251"/>
      <c r="F16" s="251"/>
      <c r="G16" s="23">
        <v>11</v>
      </c>
      <c r="H16" s="68">
        <v>-169699</v>
      </c>
      <c r="I16" s="68">
        <v>-499293</v>
      </c>
    </row>
    <row r="17" spans="1:9" x14ac:dyDescent="0.2">
      <c r="A17" s="240" t="s">
        <v>259</v>
      </c>
      <c r="B17" s="251"/>
      <c r="C17" s="251"/>
      <c r="D17" s="251"/>
      <c r="E17" s="251"/>
      <c r="F17" s="251"/>
      <c r="G17" s="23">
        <v>12</v>
      </c>
      <c r="H17" s="68">
        <v>-2622521</v>
      </c>
      <c r="I17" s="68">
        <v>9323688</v>
      </c>
    </row>
    <row r="18" spans="1:9" ht="30.75" customHeight="1" x14ac:dyDescent="0.2">
      <c r="A18" s="254" t="s">
        <v>55</v>
      </c>
      <c r="B18" s="255"/>
      <c r="C18" s="255"/>
      <c r="D18" s="255"/>
      <c r="E18" s="255"/>
      <c r="F18" s="255"/>
      <c r="G18" s="22">
        <v>13</v>
      </c>
      <c r="H18" s="67">
        <f>SUM(H19:H35)</f>
        <v>-36805133</v>
      </c>
      <c r="I18" s="67">
        <f>SUM(I19:I35)</f>
        <v>78153060</v>
      </c>
    </row>
    <row r="19" spans="1:9" x14ac:dyDescent="0.2">
      <c r="A19" s="240" t="s">
        <v>260</v>
      </c>
      <c r="B19" s="251"/>
      <c r="C19" s="251"/>
      <c r="D19" s="251"/>
      <c r="E19" s="251"/>
      <c r="F19" s="251"/>
      <c r="G19" s="23">
        <v>14</v>
      </c>
      <c r="H19" s="68">
        <v>331518</v>
      </c>
      <c r="I19" s="68">
        <v>1822383</v>
      </c>
    </row>
    <row r="20" spans="1:9" ht="24.75" customHeight="1" x14ac:dyDescent="0.2">
      <c r="A20" s="240" t="s">
        <v>261</v>
      </c>
      <c r="B20" s="251"/>
      <c r="C20" s="251"/>
      <c r="D20" s="251"/>
      <c r="E20" s="251"/>
      <c r="F20" s="251"/>
      <c r="G20" s="23">
        <v>15</v>
      </c>
      <c r="H20" s="68">
        <v>0</v>
      </c>
      <c r="I20" s="68">
        <v>0</v>
      </c>
    </row>
    <row r="21" spans="1:9" x14ac:dyDescent="0.2">
      <c r="A21" s="240" t="s">
        <v>262</v>
      </c>
      <c r="B21" s="251"/>
      <c r="C21" s="251"/>
      <c r="D21" s="251"/>
      <c r="E21" s="251"/>
      <c r="F21" s="251"/>
      <c r="G21" s="23">
        <v>16</v>
      </c>
      <c r="H21" s="68">
        <v>-53165648</v>
      </c>
      <c r="I21" s="68">
        <v>-31345917</v>
      </c>
    </row>
    <row r="22" spans="1:9" x14ac:dyDescent="0.2">
      <c r="A22" s="240" t="s">
        <v>263</v>
      </c>
      <c r="B22" s="251"/>
      <c r="C22" s="251"/>
      <c r="D22" s="251"/>
      <c r="E22" s="251"/>
      <c r="F22" s="251"/>
      <c r="G22" s="23">
        <v>17</v>
      </c>
      <c r="H22" s="68">
        <v>0</v>
      </c>
      <c r="I22" s="68">
        <v>0</v>
      </c>
    </row>
    <row r="23" spans="1:9" ht="30" customHeight="1" x14ac:dyDescent="0.2">
      <c r="A23" s="240" t="s">
        <v>264</v>
      </c>
      <c r="B23" s="251"/>
      <c r="C23" s="251"/>
      <c r="D23" s="251"/>
      <c r="E23" s="251"/>
      <c r="F23" s="251"/>
      <c r="G23" s="23">
        <v>18</v>
      </c>
      <c r="H23" s="68">
        <v>0</v>
      </c>
      <c r="I23" s="68">
        <v>0</v>
      </c>
    </row>
    <row r="24" spans="1:9" x14ac:dyDescent="0.2">
      <c r="A24" s="240" t="s">
        <v>56</v>
      </c>
      <c r="B24" s="251"/>
      <c r="C24" s="251"/>
      <c r="D24" s="251"/>
      <c r="E24" s="251"/>
      <c r="F24" s="251"/>
      <c r="G24" s="23">
        <v>19</v>
      </c>
      <c r="H24" s="68">
        <v>-6754885</v>
      </c>
      <c r="I24" s="68">
        <v>-14297438</v>
      </c>
    </row>
    <row r="25" spans="1:9" x14ac:dyDescent="0.2">
      <c r="A25" s="240" t="s">
        <v>57</v>
      </c>
      <c r="B25" s="251"/>
      <c r="C25" s="251"/>
      <c r="D25" s="251"/>
      <c r="E25" s="251"/>
      <c r="F25" s="251"/>
      <c r="G25" s="23">
        <v>20</v>
      </c>
      <c r="H25" s="68">
        <v>0</v>
      </c>
      <c r="I25" s="68">
        <v>0</v>
      </c>
    </row>
    <row r="26" spans="1:9" x14ac:dyDescent="0.2">
      <c r="A26" s="240" t="s">
        <v>58</v>
      </c>
      <c r="B26" s="251"/>
      <c r="C26" s="251"/>
      <c r="D26" s="251"/>
      <c r="E26" s="251"/>
      <c r="F26" s="251"/>
      <c r="G26" s="23">
        <v>21</v>
      </c>
      <c r="H26" s="68">
        <v>-62727790</v>
      </c>
      <c r="I26" s="68">
        <v>-19908262</v>
      </c>
    </row>
    <row r="27" spans="1:9" x14ac:dyDescent="0.2">
      <c r="A27" s="240" t="s">
        <v>59</v>
      </c>
      <c r="B27" s="251"/>
      <c r="C27" s="251"/>
      <c r="D27" s="251"/>
      <c r="E27" s="251"/>
      <c r="F27" s="251"/>
      <c r="G27" s="23">
        <v>22</v>
      </c>
      <c r="H27" s="68">
        <v>0</v>
      </c>
      <c r="I27" s="68">
        <v>0</v>
      </c>
    </row>
    <row r="28" spans="1:9" ht="25.5" customHeight="1" x14ac:dyDescent="0.2">
      <c r="A28" s="240" t="s">
        <v>265</v>
      </c>
      <c r="B28" s="251"/>
      <c r="C28" s="251"/>
      <c r="D28" s="251"/>
      <c r="E28" s="251"/>
      <c r="F28" s="251"/>
      <c r="G28" s="23">
        <v>23</v>
      </c>
      <c r="H28" s="68">
        <v>-5522389</v>
      </c>
      <c r="I28" s="68">
        <v>-1468158</v>
      </c>
    </row>
    <row r="29" spans="1:9" x14ac:dyDescent="0.2">
      <c r="A29" s="240" t="s">
        <v>60</v>
      </c>
      <c r="B29" s="251"/>
      <c r="C29" s="251"/>
      <c r="D29" s="251"/>
      <c r="E29" s="251"/>
      <c r="F29" s="251"/>
      <c r="G29" s="23">
        <v>24</v>
      </c>
      <c r="H29" s="68">
        <v>92055939</v>
      </c>
      <c r="I29" s="68">
        <v>141469814</v>
      </c>
    </row>
    <row r="30" spans="1:9" ht="33" customHeight="1" x14ac:dyDescent="0.2">
      <c r="A30" s="240" t="s">
        <v>283</v>
      </c>
      <c r="B30" s="251"/>
      <c r="C30" s="251"/>
      <c r="D30" s="251"/>
      <c r="E30" s="251"/>
      <c r="F30" s="251"/>
      <c r="G30" s="23">
        <v>25</v>
      </c>
      <c r="H30" s="68">
        <v>0</v>
      </c>
      <c r="I30" s="68">
        <v>0</v>
      </c>
    </row>
    <row r="31" spans="1:9" x14ac:dyDescent="0.2">
      <c r="A31" s="240" t="s">
        <v>61</v>
      </c>
      <c r="B31" s="251"/>
      <c r="C31" s="251"/>
      <c r="D31" s="251"/>
      <c r="E31" s="251"/>
      <c r="F31" s="251"/>
      <c r="G31" s="23">
        <v>26</v>
      </c>
      <c r="H31" s="68">
        <v>3462180</v>
      </c>
      <c r="I31" s="68">
        <v>-3825391</v>
      </c>
    </row>
    <row r="32" spans="1:9" ht="23.25" customHeight="1" x14ac:dyDescent="0.2">
      <c r="A32" s="240" t="s">
        <v>62</v>
      </c>
      <c r="B32" s="251"/>
      <c r="C32" s="251"/>
      <c r="D32" s="251"/>
      <c r="E32" s="251"/>
      <c r="F32" s="251"/>
      <c r="G32" s="23">
        <v>27</v>
      </c>
      <c r="H32" s="68">
        <v>0</v>
      </c>
      <c r="I32" s="68">
        <v>0</v>
      </c>
    </row>
    <row r="33" spans="1:9" x14ac:dyDescent="0.2">
      <c r="A33" s="240" t="s">
        <v>63</v>
      </c>
      <c r="B33" s="251"/>
      <c r="C33" s="251"/>
      <c r="D33" s="251"/>
      <c r="E33" s="251"/>
      <c r="F33" s="251"/>
      <c r="G33" s="23">
        <v>28</v>
      </c>
      <c r="H33" s="68">
        <v>-2582759</v>
      </c>
      <c r="I33" s="68">
        <v>-1860700</v>
      </c>
    </row>
    <row r="34" spans="1:9" x14ac:dyDescent="0.2">
      <c r="A34" s="240" t="s">
        <v>64</v>
      </c>
      <c r="B34" s="251"/>
      <c r="C34" s="251"/>
      <c r="D34" s="251"/>
      <c r="E34" s="251"/>
      <c r="F34" s="251"/>
      <c r="G34" s="23">
        <v>29</v>
      </c>
      <c r="H34" s="68">
        <v>-1737963</v>
      </c>
      <c r="I34" s="68">
        <v>10791780</v>
      </c>
    </row>
    <row r="35" spans="1:9" ht="21" customHeight="1" x14ac:dyDescent="0.2">
      <c r="A35" s="240" t="s">
        <v>266</v>
      </c>
      <c r="B35" s="251"/>
      <c r="C35" s="251"/>
      <c r="D35" s="251"/>
      <c r="E35" s="251"/>
      <c r="F35" s="251"/>
      <c r="G35" s="23">
        <v>30</v>
      </c>
      <c r="H35" s="68">
        <v>-163336</v>
      </c>
      <c r="I35" s="68">
        <v>-3225051</v>
      </c>
    </row>
    <row r="36" spans="1:9" x14ac:dyDescent="0.2">
      <c r="A36" s="257" t="s">
        <v>65</v>
      </c>
      <c r="B36" s="251"/>
      <c r="C36" s="251"/>
      <c r="D36" s="251"/>
      <c r="E36" s="251"/>
      <c r="F36" s="251"/>
      <c r="G36" s="23">
        <v>31</v>
      </c>
      <c r="H36" s="68">
        <v>-5648553</v>
      </c>
      <c r="I36" s="68">
        <v>-8336874</v>
      </c>
    </row>
    <row r="37" spans="1:9" x14ac:dyDescent="0.2">
      <c r="A37" s="254" t="s">
        <v>50</v>
      </c>
      <c r="B37" s="255"/>
      <c r="C37" s="255"/>
      <c r="D37" s="255"/>
      <c r="E37" s="255"/>
      <c r="F37" s="255"/>
      <c r="G37" s="22">
        <v>32</v>
      </c>
      <c r="H37" s="67">
        <f>SUM(H38:H51)</f>
        <v>-46024307</v>
      </c>
      <c r="I37" s="67">
        <f>SUM(I38:I51)</f>
        <v>-119311553</v>
      </c>
    </row>
    <row r="38" spans="1:9" x14ac:dyDescent="0.2">
      <c r="A38" s="240" t="s">
        <v>267</v>
      </c>
      <c r="B38" s="251"/>
      <c r="C38" s="251"/>
      <c r="D38" s="251"/>
      <c r="E38" s="251"/>
      <c r="F38" s="251"/>
      <c r="G38" s="23">
        <v>33</v>
      </c>
      <c r="H38" s="68">
        <v>134000</v>
      </c>
      <c r="I38" s="68">
        <v>839347</v>
      </c>
    </row>
    <row r="39" spans="1:9" x14ac:dyDescent="0.2">
      <c r="A39" s="240" t="s">
        <v>268</v>
      </c>
      <c r="B39" s="251"/>
      <c r="C39" s="251"/>
      <c r="D39" s="251"/>
      <c r="E39" s="251"/>
      <c r="F39" s="251"/>
      <c r="G39" s="23">
        <v>34</v>
      </c>
      <c r="H39" s="68">
        <v>-3143342</v>
      </c>
      <c r="I39" s="68">
        <v>-53037014</v>
      </c>
    </row>
    <row r="40" spans="1:9" x14ac:dyDescent="0.2">
      <c r="A40" s="240" t="s">
        <v>269</v>
      </c>
      <c r="B40" s="251"/>
      <c r="C40" s="251"/>
      <c r="D40" s="251"/>
      <c r="E40" s="251"/>
      <c r="F40" s="251"/>
      <c r="G40" s="23">
        <v>35</v>
      </c>
      <c r="H40" s="68">
        <v>0</v>
      </c>
      <c r="I40" s="68">
        <v>0</v>
      </c>
    </row>
    <row r="41" spans="1:9" x14ac:dyDescent="0.2">
      <c r="A41" s="240" t="s">
        <v>270</v>
      </c>
      <c r="B41" s="251"/>
      <c r="C41" s="251"/>
      <c r="D41" s="251"/>
      <c r="E41" s="251"/>
      <c r="F41" s="251"/>
      <c r="G41" s="23">
        <v>36</v>
      </c>
      <c r="H41" s="68">
        <v>-46594</v>
      </c>
      <c r="I41" s="68">
        <v>-648890</v>
      </c>
    </row>
    <row r="42" spans="1:9" ht="25.5" customHeight="1" x14ac:dyDescent="0.2">
      <c r="A42" s="240" t="s">
        <v>271</v>
      </c>
      <c r="B42" s="251"/>
      <c r="C42" s="251"/>
      <c r="D42" s="251"/>
      <c r="E42" s="251"/>
      <c r="F42" s="251"/>
      <c r="G42" s="23">
        <v>37</v>
      </c>
      <c r="H42" s="68">
        <v>58204</v>
      </c>
      <c r="I42" s="68">
        <v>0</v>
      </c>
    </row>
    <row r="43" spans="1:9" ht="21.75" customHeight="1" x14ac:dyDescent="0.2">
      <c r="A43" s="240" t="s">
        <v>272</v>
      </c>
      <c r="B43" s="251"/>
      <c r="C43" s="251"/>
      <c r="D43" s="251"/>
      <c r="E43" s="251"/>
      <c r="F43" s="251"/>
      <c r="G43" s="23">
        <v>38</v>
      </c>
      <c r="H43" s="68">
        <v>-36570610</v>
      </c>
      <c r="I43" s="68">
        <v>-15823328</v>
      </c>
    </row>
    <row r="44" spans="1:9" ht="24" customHeight="1" x14ac:dyDescent="0.2">
      <c r="A44" s="240" t="s">
        <v>273</v>
      </c>
      <c r="B44" s="251"/>
      <c r="C44" s="251"/>
      <c r="D44" s="251"/>
      <c r="E44" s="251"/>
      <c r="F44" s="251"/>
      <c r="G44" s="23">
        <v>39</v>
      </c>
      <c r="H44" s="68">
        <v>0</v>
      </c>
      <c r="I44" s="68">
        <v>0</v>
      </c>
    </row>
    <row r="45" spans="1:9" x14ac:dyDescent="0.2">
      <c r="A45" s="240" t="s">
        <v>274</v>
      </c>
      <c r="B45" s="251"/>
      <c r="C45" s="251"/>
      <c r="D45" s="251"/>
      <c r="E45" s="251"/>
      <c r="F45" s="251"/>
      <c r="G45" s="23">
        <v>40</v>
      </c>
      <c r="H45" s="68">
        <v>0</v>
      </c>
      <c r="I45" s="68">
        <v>0</v>
      </c>
    </row>
    <row r="46" spans="1:9" x14ac:dyDescent="0.2">
      <c r="A46" s="240" t="s">
        <v>275</v>
      </c>
      <c r="B46" s="251"/>
      <c r="C46" s="251"/>
      <c r="D46" s="251"/>
      <c r="E46" s="251"/>
      <c r="F46" s="251"/>
      <c r="G46" s="23">
        <v>41</v>
      </c>
      <c r="H46" s="68">
        <v>0</v>
      </c>
      <c r="I46" s="68">
        <v>0</v>
      </c>
    </row>
    <row r="47" spans="1:9" x14ac:dyDescent="0.2">
      <c r="A47" s="240" t="s">
        <v>276</v>
      </c>
      <c r="B47" s="251"/>
      <c r="C47" s="251"/>
      <c r="D47" s="251"/>
      <c r="E47" s="251"/>
      <c r="F47" s="251"/>
      <c r="G47" s="23">
        <v>42</v>
      </c>
      <c r="H47" s="68">
        <v>4563682</v>
      </c>
      <c r="I47" s="68">
        <v>25682772</v>
      </c>
    </row>
    <row r="48" spans="1:9" x14ac:dyDescent="0.2">
      <c r="A48" s="240" t="s">
        <v>277</v>
      </c>
      <c r="B48" s="251"/>
      <c r="C48" s="251"/>
      <c r="D48" s="251"/>
      <c r="E48" s="251"/>
      <c r="F48" s="251"/>
      <c r="G48" s="23">
        <v>43</v>
      </c>
      <c r="H48" s="68">
        <v>-406668</v>
      </c>
      <c r="I48" s="68">
        <v>-52307179</v>
      </c>
    </row>
    <row r="49" spans="1:9" x14ac:dyDescent="0.2">
      <c r="A49" s="240" t="s">
        <v>278</v>
      </c>
      <c r="B49" s="241"/>
      <c r="C49" s="241"/>
      <c r="D49" s="241"/>
      <c r="E49" s="241"/>
      <c r="F49" s="241"/>
      <c r="G49" s="23">
        <v>44</v>
      </c>
      <c r="H49" s="68">
        <v>-145310</v>
      </c>
      <c r="I49" s="68">
        <v>-1686162</v>
      </c>
    </row>
    <row r="50" spans="1:9" x14ac:dyDescent="0.2">
      <c r="A50" s="240" t="s">
        <v>279</v>
      </c>
      <c r="B50" s="241"/>
      <c r="C50" s="241"/>
      <c r="D50" s="241"/>
      <c r="E50" s="241"/>
      <c r="F50" s="241"/>
      <c r="G50" s="23">
        <v>45</v>
      </c>
      <c r="H50" s="68">
        <v>13032331</v>
      </c>
      <c r="I50" s="68">
        <v>10215385</v>
      </c>
    </row>
    <row r="51" spans="1:9" x14ac:dyDescent="0.2">
      <c r="A51" s="240" t="s">
        <v>280</v>
      </c>
      <c r="B51" s="241"/>
      <c r="C51" s="241"/>
      <c r="D51" s="241"/>
      <c r="E51" s="241"/>
      <c r="F51" s="241"/>
      <c r="G51" s="23">
        <v>46</v>
      </c>
      <c r="H51" s="68">
        <v>-23500000</v>
      </c>
      <c r="I51" s="68">
        <v>-32546484</v>
      </c>
    </row>
    <row r="52" spans="1:9" x14ac:dyDescent="0.2">
      <c r="A52" s="254" t="s">
        <v>51</v>
      </c>
      <c r="B52" s="256"/>
      <c r="C52" s="256"/>
      <c r="D52" s="256"/>
      <c r="E52" s="256"/>
      <c r="F52" s="256"/>
      <c r="G52" s="22">
        <v>47</v>
      </c>
      <c r="H52" s="67">
        <f>SUM(H53:H57)</f>
        <v>31518571</v>
      </c>
      <c r="I52" s="67">
        <f>SUM(I53:I57)</f>
        <v>-395228</v>
      </c>
    </row>
    <row r="53" spans="1:9" x14ac:dyDescent="0.2">
      <c r="A53" s="240" t="s">
        <v>281</v>
      </c>
      <c r="B53" s="241"/>
      <c r="C53" s="241"/>
      <c r="D53" s="241"/>
      <c r="E53" s="241"/>
      <c r="F53" s="241"/>
      <c r="G53" s="23">
        <v>48</v>
      </c>
      <c r="H53" s="68">
        <v>0</v>
      </c>
      <c r="I53" s="68">
        <v>0</v>
      </c>
    </row>
    <row r="54" spans="1:9" x14ac:dyDescent="0.2">
      <c r="A54" s="240" t="s">
        <v>100</v>
      </c>
      <c r="B54" s="241"/>
      <c r="C54" s="241"/>
      <c r="D54" s="241"/>
      <c r="E54" s="241"/>
      <c r="F54" s="241"/>
      <c r="G54" s="23">
        <v>49</v>
      </c>
      <c r="H54" s="68">
        <v>56546067</v>
      </c>
      <c r="I54" s="68">
        <v>32707847</v>
      </c>
    </row>
    <row r="55" spans="1:9" x14ac:dyDescent="0.2">
      <c r="A55" s="240" t="s">
        <v>101</v>
      </c>
      <c r="B55" s="241"/>
      <c r="C55" s="241"/>
      <c r="D55" s="241"/>
      <c r="E55" s="241"/>
      <c r="F55" s="241"/>
      <c r="G55" s="23">
        <v>50</v>
      </c>
      <c r="H55" s="68">
        <v>-25027496</v>
      </c>
      <c r="I55" s="68">
        <v>-33103075</v>
      </c>
    </row>
    <row r="56" spans="1:9" x14ac:dyDescent="0.2">
      <c r="A56" s="240" t="s">
        <v>102</v>
      </c>
      <c r="B56" s="241"/>
      <c r="C56" s="241"/>
      <c r="D56" s="241"/>
      <c r="E56" s="241"/>
      <c r="F56" s="241"/>
      <c r="G56" s="23">
        <v>51</v>
      </c>
      <c r="H56" s="68">
        <v>0</v>
      </c>
      <c r="I56" s="68">
        <v>0</v>
      </c>
    </row>
    <row r="57" spans="1:9" x14ac:dyDescent="0.2">
      <c r="A57" s="240" t="s">
        <v>103</v>
      </c>
      <c r="B57" s="241"/>
      <c r="C57" s="241"/>
      <c r="D57" s="241"/>
      <c r="E57" s="241"/>
      <c r="F57" s="241"/>
      <c r="G57" s="23">
        <v>52</v>
      </c>
      <c r="H57" s="68">
        <v>0</v>
      </c>
      <c r="I57" s="68">
        <v>0</v>
      </c>
    </row>
    <row r="58" spans="1:9" x14ac:dyDescent="0.2">
      <c r="A58" s="254" t="s">
        <v>52</v>
      </c>
      <c r="B58" s="256"/>
      <c r="C58" s="256"/>
      <c r="D58" s="256"/>
      <c r="E58" s="256"/>
      <c r="F58" s="256"/>
      <c r="G58" s="22">
        <v>53</v>
      </c>
      <c r="H58" s="67">
        <f>H6+H37+H52</f>
        <v>6577944</v>
      </c>
      <c r="I58" s="67">
        <f>I6+I37+I52</f>
        <v>19691249</v>
      </c>
    </row>
    <row r="59" spans="1:9" ht="24.75" customHeight="1" x14ac:dyDescent="0.2">
      <c r="A59" s="257" t="s">
        <v>282</v>
      </c>
      <c r="B59" s="241"/>
      <c r="C59" s="241"/>
      <c r="D59" s="241"/>
      <c r="E59" s="241"/>
      <c r="F59" s="241"/>
      <c r="G59" s="23">
        <v>54</v>
      </c>
      <c r="H59" s="68">
        <v>0</v>
      </c>
      <c r="I59" s="68">
        <v>0</v>
      </c>
    </row>
    <row r="60" spans="1:9" ht="27.75" customHeight="1" x14ac:dyDescent="0.2">
      <c r="A60" s="254" t="s">
        <v>53</v>
      </c>
      <c r="B60" s="256"/>
      <c r="C60" s="256"/>
      <c r="D60" s="256"/>
      <c r="E60" s="256"/>
      <c r="F60" s="256"/>
      <c r="G60" s="22">
        <v>55</v>
      </c>
      <c r="H60" s="67">
        <f>H58+H59</f>
        <v>6577944</v>
      </c>
      <c r="I60" s="67">
        <f>I58+I59</f>
        <v>19691249</v>
      </c>
    </row>
    <row r="61" spans="1:9" x14ac:dyDescent="0.2">
      <c r="A61" s="240" t="s">
        <v>104</v>
      </c>
      <c r="B61" s="241"/>
      <c r="C61" s="241"/>
      <c r="D61" s="241"/>
      <c r="E61" s="241"/>
      <c r="F61" s="241"/>
      <c r="G61" s="23">
        <v>56</v>
      </c>
      <c r="H61" s="68">
        <v>28747462</v>
      </c>
      <c r="I61" s="68">
        <v>53858032</v>
      </c>
    </row>
    <row r="62" spans="1:9" x14ac:dyDescent="0.2">
      <c r="A62" s="242" t="s">
        <v>54</v>
      </c>
      <c r="B62" s="243"/>
      <c r="C62" s="243"/>
      <c r="D62" s="243"/>
      <c r="E62" s="243"/>
      <c r="F62" s="243"/>
      <c r="G62" s="24">
        <v>57</v>
      </c>
      <c r="H62" s="69">
        <f>H60+H61</f>
        <v>35325406</v>
      </c>
      <c r="I62" s="69">
        <f>I60+I61</f>
        <v>73549281</v>
      </c>
    </row>
  </sheetData>
  <sheetProtection sheet="1" objects="1" scenarios="1"/>
  <mergeCells count="62">
    <mergeCell ref="A20:F20"/>
    <mergeCell ref="A21:F21"/>
    <mergeCell ref="A22:F22"/>
    <mergeCell ref="A23:F23"/>
    <mergeCell ref="A24:F24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34:F34"/>
    <mergeCell ref="A35:F35"/>
    <mergeCell ref="A36:F36"/>
    <mergeCell ref="A37:F37"/>
    <mergeCell ref="A38:F38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15:F15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</mergeCells>
  <phoneticPr fontId="5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  <ignoredErrors>
    <ignoredError sqref="H18:I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7" tint="0.59999389629810485"/>
  </sheetPr>
  <dimension ref="A1:AH42"/>
  <sheetViews>
    <sheetView zoomScaleSheetLayoutView="80" workbookViewId="0">
      <pane ySplit="6" topLeftCell="A13" activePane="bottomLeft" state="frozen"/>
      <selection pane="bottomLeft" activeCell="P20" sqref="P20"/>
    </sheetView>
  </sheetViews>
  <sheetFormatPr defaultColWidth="8.85546875" defaultRowHeight="12.75" x14ac:dyDescent="0.2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 x14ac:dyDescent="0.25">
      <c r="A1" s="264" t="s">
        <v>66</v>
      </c>
      <c r="B1" s="265"/>
      <c r="C1" s="265"/>
      <c r="D1" s="265"/>
      <c r="E1" s="266"/>
      <c r="F1" s="267"/>
      <c r="G1" s="267"/>
      <c r="H1" s="267"/>
      <c r="I1" s="267"/>
      <c r="J1" s="267"/>
      <c r="K1" s="268"/>
      <c r="L1" s="201"/>
      <c r="M1" s="201"/>
    </row>
    <row r="2" spans="1:34" ht="19.5" customHeight="1" x14ac:dyDescent="0.2">
      <c r="A2" s="202" t="s">
        <v>389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34" x14ac:dyDescent="0.2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69" t="s">
        <v>35</v>
      </c>
      <c r="M3" s="269"/>
    </row>
    <row r="4" spans="1:34" ht="13.5" customHeight="1" x14ac:dyDescent="0.2">
      <c r="A4" s="262" t="s">
        <v>27</v>
      </c>
      <c r="B4" s="262"/>
      <c r="C4" s="262"/>
      <c r="D4" s="263" t="s">
        <v>38</v>
      </c>
      <c r="E4" s="206" t="s">
        <v>71</v>
      </c>
      <c r="F4" s="206"/>
      <c r="G4" s="206"/>
      <c r="H4" s="206"/>
      <c r="I4" s="206"/>
      <c r="J4" s="206"/>
      <c r="K4" s="206"/>
      <c r="L4" s="206" t="s">
        <v>76</v>
      </c>
      <c r="M4" s="206" t="s">
        <v>47</v>
      </c>
    </row>
    <row r="5" spans="1:34" ht="56.25" x14ac:dyDescent="0.2">
      <c r="A5" s="262"/>
      <c r="B5" s="262"/>
      <c r="C5" s="262"/>
      <c r="D5" s="263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206"/>
      <c r="M5" s="206"/>
    </row>
    <row r="6" spans="1:34" x14ac:dyDescent="0.2">
      <c r="A6" s="206">
        <v>1</v>
      </c>
      <c r="B6" s="206"/>
      <c r="C6" s="206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">
      <c r="A7" s="261" t="s">
        <v>286</v>
      </c>
      <c r="B7" s="261"/>
      <c r="C7" s="261"/>
      <c r="D7" s="11">
        <v>1</v>
      </c>
      <c r="E7" s="73">
        <v>50000000</v>
      </c>
      <c r="F7" s="73">
        <v>0</v>
      </c>
      <c r="G7" s="73">
        <v>409936532</v>
      </c>
      <c r="H7" s="73">
        <v>138761535</v>
      </c>
      <c r="I7" s="73">
        <v>425751293</v>
      </c>
      <c r="J7" s="73">
        <v>59705255</v>
      </c>
      <c r="K7" s="74">
        <f>SUM(E7:J7)</f>
        <v>1084154615</v>
      </c>
      <c r="L7" s="73">
        <v>0</v>
      </c>
      <c r="M7" s="74">
        <f>K7+L7</f>
        <v>1084154615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">
      <c r="A8" s="258" t="s">
        <v>294</v>
      </c>
      <c r="B8" s="258"/>
      <c r="C8" s="258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">
      <c r="A9" s="258" t="s">
        <v>295</v>
      </c>
      <c r="B9" s="258"/>
      <c r="C9" s="258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 x14ac:dyDescent="0.2">
      <c r="A10" s="259" t="s">
        <v>287</v>
      </c>
      <c r="B10" s="259"/>
      <c r="C10" s="259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409936532</v>
      </c>
      <c r="H10" s="74">
        <f t="shared" si="2"/>
        <v>138761535</v>
      </c>
      <c r="I10" s="74">
        <f t="shared" si="2"/>
        <v>425751293</v>
      </c>
      <c r="J10" s="74">
        <f t="shared" si="2"/>
        <v>59705255</v>
      </c>
      <c r="K10" s="74">
        <f t="shared" si="0"/>
        <v>1084154615</v>
      </c>
      <c r="L10" s="74">
        <f t="shared" si="2"/>
        <v>0</v>
      </c>
      <c r="M10" s="74">
        <f t="shared" si="1"/>
        <v>1084154615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">
      <c r="A11" s="259" t="s">
        <v>291</v>
      </c>
      <c r="B11" s="259"/>
      <c r="C11" s="259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14126064</v>
      </c>
      <c r="H11" s="74">
        <f t="shared" si="3"/>
        <v>0</v>
      </c>
      <c r="I11" s="74">
        <f t="shared" si="3"/>
        <v>0</v>
      </c>
      <c r="J11" s="74">
        <f t="shared" si="3"/>
        <v>68214934</v>
      </c>
      <c r="K11" s="74">
        <f t="shared" si="0"/>
        <v>82340998</v>
      </c>
      <c r="L11" s="74">
        <f t="shared" si="3"/>
        <v>0</v>
      </c>
      <c r="M11" s="74">
        <f t="shared" si="1"/>
        <v>82340998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">
      <c r="A12" s="258" t="s">
        <v>296</v>
      </c>
      <c r="B12" s="258"/>
      <c r="C12" s="258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68214934</v>
      </c>
      <c r="K12" s="74">
        <f t="shared" si="0"/>
        <v>68214934</v>
      </c>
      <c r="L12" s="73">
        <v>0</v>
      </c>
      <c r="M12" s="74">
        <f t="shared" si="1"/>
        <v>68214934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">
      <c r="A13" s="260" t="s">
        <v>292</v>
      </c>
      <c r="B13" s="260"/>
      <c r="C13" s="260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14126064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14126064</v>
      </c>
      <c r="L13" s="74">
        <f t="shared" si="4"/>
        <v>0</v>
      </c>
      <c r="M13" s="74">
        <f t="shared" si="1"/>
        <v>14126064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 x14ac:dyDescent="0.2">
      <c r="A14" s="258" t="s">
        <v>297</v>
      </c>
      <c r="B14" s="258"/>
      <c r="C14" s="258"/>
      <c r="D14" s="11">
        <v>8</v>
      </c>
      <c r="E14" s="73">
        <v>0</v>
      </c>
      <c r="F14" s="73">
        <v>0</v>
      </c>
      <c r="G14" s="73">
        <v>772763</v>
      </c>
      <c r="H14" s="73">
        <v>0</v>
      </c>
      <c r="I14" s="73">
        <v>0</v>
      </c>
      <c r="J14" s="73">
        <v>0</v>
      </c>
      <c r="K14" s="74">
        <f>SUM(E14:J14)</f>
        <v>772763</v>
      </c>
      <c r="L14" s="73">
        <v>0</v>
      </c>
      <c r="M14" s="74">
        <f>K14+L14</f>
        <v>772763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 x14ac:dyDescent="0.2">
      <c r="A15" s="258" t="s">
        <v>298</v>
      </c>
      <c r="B15" s="258"/>
      <c r="C15" s="258"/>
      <c r="D15" s="11">
        <v>9</v>
      </c>
      <c r="E15" s="73">
        <v>0</v>
      </c>
      <c r="F15" s="73">
        <v>0</v>
      </c>
      <c r="G15" s="73">
        <v>13401633</v>
      </c>
      <c r="H15" s="73">
        <v>0</v>
      </c>
      <c r="I15" s="73">
        <v>0</v>
      </c>
      <c r="J15" s="73">
        <v>0</v>
      </c>
      <c r="K15" s="74">
        <f t="shared" si="0"/>
        <v>13401633</v>
      </c>
      <c r="L15" s="73">
        <v>0</v>
      </c>
      <c r="M15" s="74">
        <f t="shared" si="1"/>
        <v>13401633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 x14ac:dyDescent="0.2">
      <c r="A16" s="258" t="s">
        <v>299</v>
      </c>
      <c r="B16" s="258"/>
      <c r="C16" s="258"/>
      <c r="D16" s="11">
        <v>10</v>
      </c>
      <c r="E16" s="73">
        <v>0</v>
      </c>
      <c r="F16" s="73">
        <v>0</v>
      </c>
      <c r="G16" s="73">
        <v>-48332</v>
      </c>
      <c r="H16" s="73">
        <v>0</v>
      </c>
      <c r="I16" s="73">
        <v>0</v>
      </c>
      <c r="J16" s="73">
        <v>0</v>
      </c>
      <c r="K16" s="74">
        <f t="shared" si="0"/>
        <v>-48332</v>
      </c>
      <c r="L16" s="73">
        <v>0</v>
      </c>
      <c r="M16" s="74">
        <f t="shared" si="1"/>
        <v>-48332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">
      <c r="A17" s="258" t="s">
        <v>300</v>
      </c>
      <c r="B17" s="258"/>
      <c r="C17" s="258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2">
        <v>0</v>
      </c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">
      <c r="A18" s="259" t="s">
        <v>301</v>
      </c>
      <c r="B18" s="259"/>
      <c r="C18" s="259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-3518272</v>
      </c>
      <c r="H18" s="74">
        <f t="shared" si="5"/>
        <v>0</v>
      </c>
      <c r="I18" s="74">
        <f t="shared" si="5"/>
        <v>63223527</v>
      </c>
      <c r="J18" s="74">
        <f t="shared" si="5"/>
        <v>-59705255</v>
      </c>
      <c r="K18" s="74">
        <f t="shared" si="0"/>
        <v>0</v>
      </c>
      <c r="L18" s="74">
        <f t="shared" si="5"/>
        <v>0</v>
      </c>
      <c r="M18" s="74">
        <f t="shared" si="1"/>
        <v>0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">
      <c r="A19" s="258" t="s">
        <v>302</v>
      </c>
      <c r="B19" s="258"/>
      <c r="C19" s="258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">
      <c r="A20" s="258" t="s">
        <v>303</v>
      </c>
      <c r="B20" s="258"/>
      <c r="C20" s="258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">
      <c r="A21" s="258" t="s">
        <v>304</v>
      </c>
      <c r="B21" s="258"/>
      <c r="C21" s="258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">
      <c r="A22" s="258" t="s">
        <v>305</v>
      </c>
      <c r="B22" s="258"/>
      <c r="C22" s="258"/>
      <c r="D22" s="11">
        <v>16</v>
      </c>
      <c r="E22" s="73">
        <v>0</v>
      </c>
      <c r="F22" s="73">
        <v>0</v>
      </c>
      <c r="G22" s="73">
        <v>-3518272</v>
      </c>
      <c r="H22" s="73">
        <v>0</v>
      </c>
      <c r="I22" s="73">
        <v>63223527</v>
      </c>
      <c r="J22" s="73">
        <v>-59705255</v>
      </c>
      <c r="K22" s="74">
        <f t="shared" si="0"/>
        <v>0</v>
      </c>
      <c r="L22" s="73">
        <v>0</v>
      </c>
      <c r="M22" s="74">
        <f t="shared" si="1"/>
        <v>0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">
      <c r="A23" s="259" t="s">
        <v>288</v>
      </c>
      <c r="B23" s="259"/>
      <c r="C23" s="259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420544324</v>
      </c>
      <c r="H23" s="74">
        <f t="shared" si="6"/>
        <v>138761535</v>
      </c>
      <c r="I23" s="74">
        <f t="shared" si="6"/>
        <v>488974820</v>
      </c>
      <c r="J23" s="74">
        <f t="shared" si="6"/>
        <v>68214934</v>
      </c>
      <c r="K23" s="74">
        <f t="shared" si="0"/>
        <v>1166495613</v>
      </c>
      <c r="L23" s="74">
        <f t="shared" ref="L23" si="7">L18+L11+L10</f>
        <v>0</v>
      </c>
      <c r="M23" s="74">
        <f t="shared" si="1"/>
        <v>1166495613</v>
      </c>
      <c r="N23" s="2"/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">
      <c r="A24" s="261" t="s">
        <v>289</v>
      </c>
      <c r="B24" s="261"/>
      <c r="C24" s="261"/>
      <c r="D24" s="11">
        <v>18</v>
      </c>
      <c r="E24" s="73">
        <f>E23</f>
        <v>50000000</v>
      </c>
      <c r="F24" s="73">
        <f t="shared" ref="F24:J24" si="8">F23</f>
        <v>0</v>
      </c>
      <c r="G24" s="73">
        <f>G23</f>
        <v>420544324</v>
      </c>
      <c r="H24" s="73">
        <f t="shared" si="8"/>
        <v>138761535</v>
      </c>
      <c r="I24" s="73">
        <f t="shared" si="8"/>
        <v>488974820</v>
      </c>
      <c r="J24" s="73">
        <f t="shared" si="8"/>
        <v>68214934</v>
      </c>
      <c r="K24" s="74">
        <f t="shared" si="0"/>
        <v>1166495613</v>
      </c>
      <c r="L24" s="73">
        <v>0</v>
      </c>
      <c r="M24" s="74">
        <f t="shared" si="1"/>
        <v>1166495613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">
      <c r="A25" s="258" t="s">
        <v>306</v>
      </c>
      <c r="B25" s="258"/>
      <c r="C25" s="258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">
      <c r="A26" s="258" t="s">
        <v>295</v>
      </c>
      <c r="B26" s="258"/>
      <c r="C26" s="258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">
      <c r="A27" s="259" t="s">
        <v>290</v>
      </c>
      <c r="B27" s="259"/>
      <c r="C27" s="259"/>
      <c r="D27" s="13">
        <v>21</v>
      </c>
      <c r="E27" s="74">
        <f>E24+E25+E26</f>
        <v>50000000</v>
      </c>
      <c r="F27" s="74">
        <f t="shared" ref="F27:L27" si="9">F24+F25+F26</f>
        <v>0</v>
      </c>
      <c r="G27" s="74">
        <f t="shared" si="9"/>
        <v>420544324</v>
      </c>
      <c r="H27" s="74">
        <f t="shared" si="9"/>
        <v>138761535</v>
      </c>
      <c r="I27" s="74">
        <f t="shared" si="9"/>
        <v>488974820</v>
      </c>
      <c r="J27" s="74">
        <f t="shared" si="9"/>
        <v>68214934</v>
      </c>
      <c r="K27" s="74">
        <f t="shared" si="0"/>
        <v>1166495613</v>
      </c>
      <c r="L27" s="74">
        <f t="shared" si="9"/>
        <v>0</v>
      </c>
      <c r="M27" s="74">
        <f t="shared" si="1"/>
        <v>1166495613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">
      <c r="A28" s="259" t="s">
        <v>307</v>
      </c>
      <c r="B28" s="259"/>
      <c r="C28" s="259"/>
      <c r="D28" s="13">
        <v>22</v>
      </c>
      <c r="E28" s="74">
        <f>E29+E30</f>
        <v>0</v>
      </c>
      <c r="F28" s="74">
        <f t="shared" ref="F28:L28" si="10">F29+F30</f>
        <v>0</v>
      </c>
      <c r="G28" s="74">
        <f t="shared" si="10"/>
        <v>-327131</v>
      </c>
      <c r="H28" s="74">
        <f t="shared" si="10"/>
        <v>0</v>
      </c>
      <c r="I28" s="74">
        <f t="shared" si="10"/>
        <v>0</v>
      </c>
      <c r="J28" s="74">
        <f t="shared" si="10"/>
        <v>50512626</v>
      </c>
      <c r="K28" s="74">
        <f t="shared" si="0"/>
        <v>50185495</v>
      </c>
      <c r="L28" s="74">
        <f t="shared" si="10"/>
        <v>0</v>
      </c>
      <c r="M28" s="74">
        <f t="shared" si="1"/>
        <v>50185495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">
      <c r="A29" s="258" t="s">
        <v>296</v>
      </c>
      <c r="B29" s="258"/>
      <c r="C29" s="258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50512626</v>
      </c>
      <c r="K29" s="74">
        <f t="shared" si="0"/>
        <v>50512626</v>
      </c>
      <c r="L29" s="73">
        <v>0</v>
      </c>
      <c r="M29" s="74">
        <f t="shared" si="1"/>
        <v>50512626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">
      <c r="A30" s="260" t="s">
        <v>308</v>
      </c>
      <c r="B30" s="260"/>
      <c r="C30" s="260"/>
      <c r="D30" s="13">
        <v>24</v>
      </c>
      <c r="E30" s="74">
        <f>E31+E32+E33+E34</f>
        <v>0</v>
      </c>
      <c r="F30" s="74">
        <f t="shared" ref="F30:L30" si="11">F31+F32+F33+F34</f>
        <v>0</v>
      </c>
      <c r="G30" s="74">
        <f t="shared" si="11"/>
        <v>-327131</v>
      </c>
      <c r="H30" s="74">
        <f t="shared" si="11"/>
        <v>0</v>
      </c>
      <c r="I30" s="74">
        <f t="shared" si="11"/>
        <v>0</v>
      </c>
      <c r="J30" s="74">
        <f t="shared" si="11"/>
        <v>0</v>
      </c>
      <c r="K30" s="74">
        <f t="shared" si="0"/>
        <v>-327131</v>
      </c>
      <c r="L30" s="74">
        <f t="shared" si="11"/>
        <v>0</v>
      </c>
      <c r="M30" s="74">
        <f t="shared" si="1"/>
        <v>-327131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">
      <c r="A31" s="258" t="s">
        <v>297</v>
      </c>
      <c r="B31" s="258"/>
      <c r="C31" s="258"/>
      <c r="D31" s="11">
        <v>25</v>
      </c>
      <c r="E31" s="73">
        <v>0</v>
      </c>
      <c r="F31" s="73">
        <v>0</v>
      </c>
      <c r="G31" s="73">
        <v>-81516</v>
      </c>
      <c r="H31" s="73">
        <v>0</v>
      </c>
      <c r="I31" s="73">
        <v>0</v>
      </c>
      <c r="J31" s="73">
        <v>0</v>
      </c>
      <c r="K31" s="74">
        <f t="shared" si="0"/>
        <v>-81516</v>
      </c>
      <c r="L31" s="73">
        <v>0</v>
      </c>
      <c r="M31" s="74">
        <f t="shared" si="1"/>
        <v>-81516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">
      <c r="A32" s="258" t="s">
        <v>298</v>
      </c>
      <c r="B32" s="258"/>
      <c r="C32" s="258"/>
      <c r="D32" s="11">
        <v>26</v>
      </c>
      <c r="E32" s="73">
        <v>0</v>
      </c>
      <c r="F32" s="73">
        <v>0</v>
      </c>
      <c r="G32" s="73">
        <v>-245615</v>
      </c>
      <c r="H32" s="73">
        <v>0</v>
      </c>
      <c r="I32" s="73">
        <v>0</v>
      </c>
      <c r="J32" s="73">
        <v>0</v>
      </c>
      <c r="K32" s="74">
        <f t="shared" si="0"/>
        <v>-245615</v>
      </c>
      <c r="L32" s="73">
        <v>0</v>
      </c>
      <c r="M32" s="74">
        <f t="shared" si="1"/>
        <v>-245615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">
      <c r="A33" s="258" t="s">
        <v>299</v>
      </c>
      <c r="B33" s="258"/>
      <c r="C33" s="258"/>
      <c r="D33" s="11">
        <v>27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4">
        <f t="shared" si="0"/>
        <v>0</v>
      </c>
      <c r="L33" s="73">
        <v>0</v>
      </c>
      <c r="M33" s="74">
        <f t="shared" si="1"/>
        <v>0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">
      <c r="A34" s="258" t="s">
        <v>309</v>
      </c>
      <c r="B34" s="258"/>
      <c r="C34" s="258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">
      <c r="A35" s="259" t="s">
        <v>310</v>
      </c>
      <c r="B35" s="259"/>
      <c r="C35" s="259"/>
      <c r="D35" s="13">
        <v>29</v>
      </c>
      <c r="E35" s="74">
        <f>E36+E37+E38+E39</f>
        <v>0</v>
      </c>
      <c r="F35" s="74">
        <f t="shared" ref="F35:L35" si="12">F36+F37+F38+F39</f>
        <v>0</v>
      </c>
      <c r="G35" s="74">
        <f t="shared" ref="G35" si="13">SUM(G36:G39)</f>
        <v>0</v>
      </c>
      <c r="H35" s="74">
        <f t="shared" ref="H35" si="14">SUM(H36:H39)</f>
        <v>0</v>
      </c>
      <c r="I35" s="74">
        <f t="shared" ref="I35:J35" si="15">SUM(I36:I39)</f>
        <v>68214934</v>
      </c>
      <c r="J35" s="74">
        <f t="shared" si="15"/>
        <v>-68214934</v>
      </c>
      <c r="K35" s="74">
        <f>SUM(E35:J35)</f>
        <v>0</v>
      </c>
      <c r="L35" s="74">
        <f t="shared" si="12"/>
        <v>0</v>
      </c>
      <c r="M35" s="74">
        <f t="shared" si="1"/>
        <v>0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">
      <c r="A36" s="258" t="s">
        <v>302</v>
      </c>
      <c r="B36" s="258"/>
      <c r="C36" s="258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">
      <c r="A37" s="258" t="s">
        <v>303</v>
      </c>
      <c r="B37" s="258"/>
      <c r="C37" s="258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">
      <c r="A38" s="258" t="s">
        <v>311</v>
      </c>
      <c r="B38" s="258"/>
      <c r="C38" s="258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">
      <c r="A39" s="258" t="s">
        <v>312</v>
      </c>
      <c r="B39" s="258"/>
      <c r="C39" s="258"/>
      <c r="D39" s="11">
        <v>33</v>
      </c>
      <c r="E39" s="73">
        <v>0</v>
      </c>
      <c r="F39" s="73">
        <v>0</v>
      </c>
      <c r="G39" s="73">
        <v>0</v>
      </c>
      <c r="H39" s="73">
        <v>0</v>
      </c>
      <c r="I39" s="73">
        <v>68214934</v>
      </c>
      <c r="J39" s="73">
        <v>-68214934</v>
      </c>
      <c r="K39" s="74">
        <f>SUM(E39:J39)</f>
        <v>0</v>
      </c>
      <c r="L39" s="73">
        <v>0</v>
      </c>
      <c r="M39" s="74">
        <f t="shared" si="1"/>
        <v>0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">
      <c r="A40" s="259" t="s">
        <v>313</v>
      </c>
      <c r="B40" s="259"/>
      <c r="C40" s="259"/>
      <c r="D40" s="13">
        <v>34</v>
      </c>
      <c r="E40" s="74">
        <f>E35+E28+E27</f>
        <v>50000000</v>
      </c>
      <c r="F40" s="74">
        <f t="shared" ref="F40:J40" si="16">F35+F28+F27</f>
        <v>0</v>
      </c>
      <c r="G40" s="74">
        <f t="shared" si="16"/>
        <v>420217193</v>
      </c>
      <c r="H40" s="74">
        <f t="shared" si="16"/>
        <v>138761535</v>
      </c>
      <c r="I40" s="74">
        <f t="shared" si="16"/>
        <v>557189754</v>
      </c>
      <c r="J40" s="74">
        <f t="shared" si="16"/>
        <v>50512626</v>
      </c>
      <c r="K40" s="74">
        <f t="shared" si="0"/>
        <v>1216681108</v>
      </c>
      <c r="L40" s="74">
        <f t="shared" ref="L40" si="17">L35+L28+L27</f>
        <v>0</v>
      </c>
      <c r="M40" s="74">
        <f t="shared" si="1"/>
        <v>1216681108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sheet="1" objects="1" scenarios="1"/>
  <mergeCells count="43"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  <mergeCell ref="A33:C33"/>
    <mergeCell ref="A28:C28"/>
    <mergeCell ref="A29:C29"/>
    <mergeCell ref="A22:C22"/>
    <mergeCell ref="A23:C23"/>
    <mergeCell ref="A24:C24"/>
    <mergeCell ref="A25:C2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12:C12"/>
    <mergeCell ref="A13:C13"/>
    <mergeCell ref="A6:C6"/>
    <mergeCell ref="A7:C7"/>
    <mergeCell ref="A4:C5"/>
    <mergeCell ref="A21:C21"/>
    <mergeCell ref="A16:C16"/>
    <mergeCell ref="A17:C17"/>
    <mergeCell ref="A18:C18"/>
    <mergeCell ref="A19:C19"/>
  </mergeCells>
  <phoneticPr fontId="5" type="noConversion"/>
  <dataValidations count="2">
    <dataValidation allowBlank="1" sqref="O6:P6 B1:K1 A6:M6 A1:A5 N1:P5 B3:M5 Q1:IV1048576 A7:D65535 N7:P65535 E41:M65535" xr:uid="{00000000-0002-0000-0500-000000000000}"/>
    <dataValidation type="whole" operator="greaterThanOrEqual" allowBlank="1" sqref="E7:M40" xr:uid="{00000000-0002-0000-0500-000001000000}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  <ignoredError sqref="K7:M9" formulaRange="1"/>
    <ignoredError sqref="L35 L36:L38 L39 L40 K10:M12 L14:M27 L28:L34 L13" formula="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59999389629810485"/>
  </sheetPr>
  <dimension ref="A1:I40"/>
  <sheetViews>
    <sheetView workbookViewId="0">
      <selection activeCell="A41" sqref="A41"/>
    </sheetView>
  </sheetViews>
  <sheetFormatPr defaultRowHeight="12.75" x14ac:dyDescent="0.2"/>
  <sheetData>
    <row r="1" spans="1:9" x14ac:dyDescent="0.2">
      <c r="A1" s="270" t="s">
        <v>388</v>
      </c>
      <c r="B1" s="271"/>
      <c r="C1" s="271"/>
      <c r="D1" s="271"/>
      <c r="E1" s="271"/>
      <c r="F1" s="271"/>
      <c r="G1" s="271"/>
      <c r="H1" s="271"/>
      <c r="I1" s="271"/>
    </row>
    <row r="2" spans="1:9" x14ac:dyDescent="0.2">
      <c r="A2" s="271"/>
      <c r="B2" s="271"/>
      <c r="C2" s="271"/>
      <c r="D2" s="271"/>
      <c r="E2" s="271"/>
      <c r="F2" s="271"/>
      <c r="G2" s="271"/>
      <c r="H2" s="271"/>
      <c r="I2" s="271"/>
    </row>
    <row r="3" spans="1:9" x14ac:dyDescent="0.2">
      <c r="A3" s="271"/>
      <c r="B3" s="271"/>
      <c r="C3" s="271"/>
      <c r="D3" s="271"/>
      <c r="E3" s="271"/>
      <c r="F3" s="271"/>
      <c r="G3" s="271"/>
      <c r="H3" s="271"/>
      <c r="I3" s="271"/>
    </row>
    <row r="4" spans="1:9" x14ac:dyDescent="0.2">
      <c r="A4" s="271"/>
      <c r="B4" s="271"/>
      <c r="C4" s="271"/>
      <c r="D4" s="271"/>
      <c r="E4" s="271"/>
      <c r="F4" s="271"/>
      <c r="G4" s="271"/>
      <c r="H4" s="271"/>
      <c r="I4" s="271"/>
    </row>
    <row r="5" spans="1:9" x14ac:dyDescent="0.2">
      <c r="A5" s="271"/>
      <c r="B5" s="271"/>
      <c r="C5" s="271"/>
      <c r="D5" s="271"/>
      <c r="E5" s="271"/>
      <c r="F5" s="271"/>
      <c r="G5" s="271"/>
      <c r="H5" s="271"/>
      <c r="I5" s="271"/>
    </row>
    <row r="6" spans="1:9" x14ac:dyDescent="0.2">
      <c r="A6" s="271"/>
      <c r="B6" s="271"/>
      <c r="C6" s="271"/>
      <c r="D6" s="271"/>
      <c r="E6" s="271"/>
      <c r="F6" s="271"/>
      <c r="G6" s="271"/>
      <c r="H6" s="271"/>
      <c r="I6" s="271"/>
    </row>
    <row r="7" spans="1:9" x14ac:dyDescent="0.2">
      <c r="A7" s="271"/>
      <c r="B7" s="271"/>
      <c r="C7" s="271"/>
      <c r="D7" s="271"/>
      <c r="E7" s="271"/>
      <c r="F7" s="271"/>
      <c r="G7" s="271"/>
      <c r="H7" s="271"/>
      <c r="I7" s="271"/>
    </row>
    <row r="8" spans="1:9" x14ac:dyDescent="0.2">
      <c r="A8" s="271"/>
      <c r="B8" s="271"/>
      <c r="C8" s="271"/>
      <c r="D8" s="271"/>
      <c r="E8" s="271"/>
      <c r="F8" s="271"/>
      <c r="G8" s="271"/>
      <c r="H8" s="271"/>
      <c r="I8" s="271"/>
    </row>
    <row r="9" spans="1:9" x14ac:dyDescent="0.2">
      <c r="A9" s="271"/>
      <c r="B9" s="271"/>
      <c r="C9" s="271"/>
      <c r="D9" s="271"/>
      <c r="E9" s="271"/>
      <c r="F9" s="271"/>
      <c r="G9" s="271"/>
      <c r="H9" s="271"/>
      <c r="I9" s="271"/>
    </row>
    <row r="10" spans="1:9" x14ac:dyDescent="0.2">
      <c r="A10" s="271"/>
      <c r="B10" s="271"/>
      <c r="C10" s="271"/>
      <c r="D10" s="271"/>
      <c r="E10" s="271"/>
      <c r="F10" s="271"/>
      <c r="G10" s="271"/>
      <c r="H10" s="271"/>
      <c r="I10" s="271"/>
    </row>
    <row r="11" spans="1:9" x14ac:dyDescent="0.2">
      <c r="A11" s="271"/>
      <c r="B11" s="271"/>
      <c r="C11" s="271"/>
      <c r="D11" s="271"/>
      <c r="E11" s="271"/>
      <c r="F11" s="271"/>
      <c r="G11" s="271"/>
      <c r="H11" s="271"/>
      <c r="I11" s="271"/>
    </row>
    <row r="12" spans="1:9" x14ac:dyDescent="0.2">
      <c r="A12" s="271"/>
      <c r="B12" s="271"/>
      <c r="C12" s="271"/>
      <c r="D12" s="271"/>
      <c r="E12" s="271"/>
      <c r="F12" s="271"/>
      <c r="G12" s="271"/>
      <c r="H12" s="271"/>
      <c r="I12" s="271"/>
    </row>
    <row r="13" spans="1:9" x14ac:dyDescent="0.2">
      <c r="A13" s="271"/>
      <c r="B13" s="271"/>
      <c r="C13" s="271"/>
      <c r="D13" s="271"/>
      <c r="E13" s="271"/>
      <c r="F13" s="271"/>
      <c r="G13" s="271"/>
      <c r="H13" s="271"/>
      <c r="I13" s="271"/>
    </row>
    <row r="14" spans="1:9" x14ac:dyDescent="0.2">
      <c r="A14" s="271"/>
      <c r="B14" s="271"/>
      <c r="C14" s="271"/>
      <c r="D14" s="271"/>
      <c r="E14" s="271"/>
      <c r="F14" s="271"/>
      <c r="G14" s="271"/>
      <c r="H14" s="271"/>
      <c r="I14" s="271"/>
    </row>
    <row r="15" spans="1:9" x14ac:dyDescent="0.2">
      <c r="A15" s="271"/>
      <c r="B15" s="271"/>
      <c r="C15" s="271"/>
      <c r="D15" s="271"/>
      <c r="E15" s="271"/>
      <c r="F15" s="271"/>
      <c r="G15" s="271"/>
      <c r="H15" s="271"/>
      <c r="I15" s="271"/>
    </row>
    <row r="16" spans="1:9" x14ac:dyDescent="0.2">
      <c r="A16" s="271"/>
      <c r="B16" s="271"/>
      <c r="C16" s="271"/>
      <c r="D16" s="271"/>
      <c r="E16" s="271"/>
      <c r="F16" s="271"/>
      <c r="G16" s="271"/>
      <c r="H16" s="271"/>
      <c r="I16" s="271"/>
    </row>
    <row r="17" spans="1:9" x14ac:dyDescent="0.2">
      <c r="A17" s="271"/>
      <c r="B17" s="271"/>
      <c r="C17" s="271"/>
      <c r="D17" s="271"/>
      <c r="E17" s="271"/>
      <c r="F17" s="271"/>
      <c r="G17" s="271"/>
      <c r="H17" s="271"/>
      <c r="I17" s="271"/>
    </row>
    <row r="18" spans="1:9" x14ac:dyDescent="0.2">
      <c r="A18" s="271"/>
      <c r="B18" s="271"/>
      <c r="C18" s="271"/>
      <c r="D18" s="271"/>
      <c r="E18" s="271"/>
      <c r="F18" s="271"/>
      <c r="G18" s="271"/>
      <c r="H18" s="271"/>
      <c r="I18" s="271"/>
    </row>
    <row r="19" spans="1:9" x14ac:dyDescent="0.2">
      <c r="A19" s="271"/>
      <c r="B19" s="271"/>
      <c r="C19" s="271"/>
      <c r="D19" s="271"/>
      <c r="E19" s="271"/>
      <c r="F19" s="271"/>
      <c r="G19" s="271"/>
      <c r="H19" s="271"/>
      <c r="I19" s="271"/>
    </row>
    <row r="20" spans="1:9" x14ac:dyDescent="0.2">
      <c r="A20" s="271"/>
      <c r="B20" s="271"/>
      <c r="C20" s="271"/>
      <c r="D20" s="271"/>
      <c r="E20" s="271"/>
      <c r="F20" s="271"/>
      <c r="G20" s="271"/>
      <c r="H20" s="271"/>
      <c r="I20" s="271"/>
    </row>
    <row r="21" spans="1:9" x14ac:dyDescent="0.2">
      <c r="A21" s="271"/>
      <c r="B21" s="271"/>
      <c r="C21" s="271"/>
      <c r="D21" s="271"/>
      <c r="E21" s="271"/>
      <c r="F21" s="271"/>
      <c r="G21" s="271"/>
      <c r="H21" s="271"/>
      <c r="I21" s="271"/>
    </row>
    <row r="22" spans="1:9" x14ac:dyDescent="0.2">
      <c r="A22" s="271"/>
      <c r="B22" s="271"/>
      <c r="C22" s="271"/>
      <c r="D22" s="271"/>
      <c r="E22" s="271"/>
      <c r="F22" s="271"/>
      <c r="G22" s="271"/>
      <c r="H22" s="271"/>
      <c r="I22" s="271"/>
    </row>
    <row r="23" spans="1:9" x14ac:dyDescent="0.2">
      <c r="A23" s="271"/>
      <c r="B23" s="271"/>
      <c r="C23" s="271"/>
      <c r="D23" s="271"/>
      <c r="E23" s="271"/>
      <c r="F23" s="271"/>
      <c r="G23" s="271"/>
      <c r="H23" s="271"/>
      <c r="I23" s="271"/>
    </row>
    <row r="24" spans="1:9" x14ac:dyDescent="0.2">
      <c r="A24" s="271"/>
      <c r="B24" s="271"/>
      <c r="C24" s="271"/>
      <c r="D24" s="271"/>
      <c r="E24" s="271"/>
      <c r="F24" s="271"/>
      <c r="G24" s="271"/>
      <c r="H24" s="271"/>
      <c r="I24" s="271"/>
    </row>
    <row r="25" spans="1:9" x14ac:dyDescent="0.2">
      <c r="A25" s="271"/>
      <c r="B25" s="271"/>
      <c r="C25" s="271"/>
      <c r="D25" s="271"/>
      <c r="E25" s="271"/>
      <c r="F25" s="271"/>
      <c r="G25" s="271"/>
      <c r="H25" s="271"/>
      <c r="I25" s="271"/>
    </row>
    <row r="26" spans="1:9" x14ac:dyDescent="0.2">
      <c r="A26" s="271"/>
      <c r="B26" s="271"/>
      <c r="C26" s="271"/>
      <c r="D26" s="271"/>
      <c r="E26" s="271"/>
      <c r="F26" s="271"/>
      <c r="G26" s="271"/>
      <c r="H26" s="271"/>
      <c r="I26" s="271"/>
    </row>
    <row r="27" spans="1:9" x14ac:dyDescent="0.2">
      <c r="A27" s="271"/>
      <c r="B27" s="271"/>
      <c r="C27" s="271"/>
      <c r="D27" s="271"/>
      <c r="E27" s="271"/>
      <c r="F27" s="271"/>
      <c r="G27" s="271"/>
      <c r="H27" s="271"/>
      <c r="I27" s="271"/>
    </row>
    <row r="28" spans="1:9" x14ac:dyDescent="0.2">
      <c r="A28" s="271"/>
      <c r="B28" s="271"/>
      <c r="C28" s="271"/>
      <c r="D28" s="271"/>
      <c r="E28" s="271"/>
      <c r="F28" s="271"/>
      <c r="G28" s="271"/>
      <c r="H28" s="271"/>
      <c r="I28" s="271"/>
    </row>
    <row r="29" spans="1:9" x14ac:dyDescent="0.2">
      <c r="A29" s="271"/>
      <c r="B29" s="271"/>
      <c r="C29" s="271"/>
      <c r="D29" s="271"/>
      <c r="E29" s="271"/>
      <c r="F29" s="271"/>
      <c r="G29" s="271"/>
      <c r="H29" s="271"/>
      <c r="I29" s="271"/>
    </row>
    <row r="30" spans="1:9" x14ac:dyDescent="0.2">
      <c r="A30" s="271"/>
      <c r="B30" s="271"/>
      <c r="C30" s="271"/>
      <c r="D30" s="271"/>
      <c r="E30" s="271"/>
      <c r="F30" s="271"/>
      <c r="G30" s="271"/>
      <c r="H30" s="271"/>
      <c r="I30" s="271"/>
    </row>
    <row r="31" spans="1:9" x14ac:dyDescent="0.2">
      <c r="A31" s="271"/>
      <c r="B31" s="271"/>
      <c r="C31" s="271"/>
      <c r="D31" s="271"/>
      <c r="E31" s="271"/>
      <c r="F31" s="271"/>
      <c r="G31" s="271"/>
      <c r="H31" s="271"/>
      <c r="I31" s="271"/>
    </row>
    <row r="32" spans="1:9" x14ac:dyDescent="0.2">
      <c r="A32" s="271"/>
      <c r="B32" s="271"/>
      <c r="C32" s="271"/>
      <c r="D32" s="271"/>
      <c r="E32" s="271"/>
      <c r="F32" s="271"/>
      <c r="G32" s="271"/>
      <c r="H32" s="271"/>
      <c r="I32" s="271"/>
    </row>
    <row r="33" spans="1:9" x14ac:dyDescent="0.2">
      <c r="A33" s="271"/>
      <c r="B33" s="271"/>
      <c r="C33" s="271"/>
      <c r="D33" s="271"/>
      <c r="E33" s="271"/>
      <c r="F33" s="271"/>
      <c r="G33" s="271"/>
      <c r="H33" s="271"/>
      <c r="I33" s="271"/>
    </row>
    <row r="34" spans="1:9" x14ac:dyDescent="0.2">
      <c r="A34" s="271"/>
      <c r="B34" s="271"/>
      <c r="C34" s="271"/>
      <c r="D34" s="271"/>
      <c r="E34" s="271"/>
      <c r="F34" s="271"/>
      <c r="G34" s="271"/>
      <c r="H34" s="271"/>
      <c r="I34" s="271"/>
    </row>
    <row r="35" spans="1:9" x14ac:dyDescent="0.2">
      <c r="A35" s="271"/>
      <c r="B35" s="271"/>
      <c r="C35" s="271"/>
      <c r="D35" s="271"/>
      <c r="E35" s="271"/>
      <c r="F35" s="271"/>
      <c r="G35" s="271"/>
      <c r="H35" s="271"/>
      <c r="I35" s="271"/>
    </row>
    <row r="36" spans="1:9" x14ac:dyDescent="0.2">
      <c r="A36" s="271"/>
      <c r="B36" s="271"/>
      <c r="C36" s="271"/>
      <c r="D36" s="271"/>
      <c r="E36" s="271"/>
      <c r="F36" s="271"/>
      <c r="G36" s="271"/>
      <c r="H36" s="271"/>
      <c r="I36" s="271"/>
    </row>
    <row r="37" spans="1:9" x14ac:dyDescent="0.2">
      <c r="A37" s="271"/>
      <c r="B37" s="271"/>
      <c r="C37" s="271"/>
      <c r="D37" s="271"/>
      <c r="E37" s="271"/>
      <c r="F37" s="271"/>
      <c r="G37" s="271"/>
      <c r="H37" s="271"/>
      <c r="I37" s="271"/>
    </row>
    <row r="38" spans="1:9" x14ac:dyDescent="0.2">
      <c r="A38" s="271"/>
      <c r="B38" s="271"/>
      <c r="C38" s="271"/>
      <c r="D38" s="271"/>
      <c r="E38" s="271"/>
      <c r="F38" s="271"/>
      <c r="G38" s="271"/>
      <c r="H38" s="271"/>
      <c r="I38" s="271"/>
    </row>
    <row r="39" spans="1:9" x14ac:dyDescent="0.2">
      <c r="A39" s="271"/>
      <c r="B39" s="271"/>
      <c r="C39" s="271"/>
      <c r="D39" s="271"/>
      <c r="E39" s="271"/>
      <c r="F39" s="271"/>
      <c r="G39" s="271"/>
      <c r="H39" s="271"/>
      <c r="I39" s="271"/>
    </row>
    <row r="40" spans="1:9" x14ac:dyDescent="0.2">
      <c r="A40" s="271"/>
      <c r="B40" s="271"/>
      <c r="C40" s="271"/>
      <c r="D40" s="271"/>
      <c r="E40" s="271"/>
      <c r="F40" s="271"/>
      <c r="G40" s="271"/>
      <c r="H40" s="271"/>
      <c r="I40" s="271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Props1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1D740F-F875-4DB7-9B53-43ECE178635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2baa3bd-a2fa-4ea9-9ebb-3a9c6a55952b"/>
    <ds:schemaRef ds:uri="http://purl.org/dc/elements/1.1/"/>
    <ds:schemaRef ds:uri="d8745bc5-821e-4205-946a-621c2da728c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Alma Samardžija</cp:lastModifiedBy>
  <cp:lastPrinted>2021-07-28T08:42:59Z</cp:lastPrinted>
  <dcterms:created xsi:type="dcterms:W3CDTF">2008-10-17T11:51:54Z</dcterms:created>
  <dcterms:modified xsi:type="dcterms:W3CDTF">2021-07-28T09:03:54Z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