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1\3Q 2021\KONSOLIDIRAN\"/>
    </mc:Choice>
  </mc:AlternateContent>
  <xr:revisionPtr revIDLastSave="0" documentId="13_ncr:1_{6AA47168-B0CB-45DB-A3B7-89C7B7593B1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4" l="1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G23" i="23"/>
  <c r="G24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0" l="1"/>
  <c r="G27" i="23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I12" i="24"/>
  <c r="F12" i="24"/>
  <c r="I11" i="24"/>
  <c r="F11" i="24"/>
  <c r="I10" i="24"/>
  <c r="F10" i="24"/>
  <c r="I9" i="24"/>
  <c r="I8" i="24"/>
  <c r="F8" i="24"/>
  <c r="H7" i="24"/>
  <c r="H72" i="24" s="1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I61" i="20"/>
  <c r="F61" i="20"/>
  <c r="I60" i="20"/>
  <c r="F60" i="20"/>
  <c r="I59" i="20"/>
  <c r="F59" i="20"/>
  <c r="H58" i="20"/>
  <c r="G58" i="20"/>
  <c r="E58" i="20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F13" i="24" l="1"/>
  <c r="F116" i="20"/>
  <c r="F108" i="20"/>
  <c r="F69" i="20"/>
  <c r="E62" i="20"/>
  <c r="F62" i="20" s="1"/>
  <c r="F58" i="20"/>
  <c r="H24" i="24"/>
  <c r="K24" i="23"/>
  <c r="M24" i="23" s="1"/>
  <c r="I32" i="21"/>
  <c r="D69" i="21"/>
  <c r="E24" i="24"/>
  <c r="E72" i="24"/>
  <c r="F61" i="21"/>
  <c r="F66" i="24"/>
  <c r="H31" i="21"/>
  <c r="I35" i="21"/>
  <c r="F32" i="24"/>
  <c r="F35" i="24"/>
  <c r="F38" i="24"/>
  <c r="F49" i="24"/>
  <c r="I85" i="20"/>
  <c r="I105" i="20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97" i="20"/>
  <c r="G31" i="21"/>
  <c r="I17" i="20"/>
  <c r="F22" i="20"/>
  <c r="I36" i="20"/>
  <c r="E53" i="20"/>
  <c r="I112" i="20"/>
  <c r="G24" i="24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H65" i="21" l="1"/>
  <c r="H69" i="21" s="1"/>
  <c r="I24" i="24"/>
  <c r="H73" i="24"/>
  <c r="H65" i="24"/>
  <c r="F72" i="24"/>
  <c r="H124" i="20"/>
  <c r="F76" i="20"/>
  <c r="F53" i="20"/>
  <c r="I62" i="20"/>
  <c r="E65" i="21"/>
  <c r="D83" i="21"/>
  <c r="E73" i="24"/>
  <c r="I31" i="21"/>
  <c r="I72" i="24"/>
  <c r="I53" i="20"/>
  <c r="K40" i="23"/>
  <c r="M40" i="23" s="1"/>
  <c r="H15" i="20"/>
  <c r="I76" i="20"/>
  <c r="I44" i="24"/>
  <c r="F44" i="24"/>
  <c r="E65" i="24"/>
  <c r="I21" i="20"/>
  <c r="D65" i="24"/>
  <c r="E15" i="20"/>
  <c r="F21" i="20"/>
  <c r="H73" i="21"/>
  <c r="I44" i="21"/>
  <c r="I72" i="21"/>
  <c r="E73" i="21"/>
  <c r="E124" i="20"/>
  <c r="F24" i="21"/>
  <c r="G73" i="21"/>
  <c r="I24" i="21"/>
  <c r="G65" i="21"/>
  <c r="D73" i="24"/>
  <c r="F24" i="24"/>
  <c r="G73" i="24"/>
  <c r="G65" i="24"/>
  <c r="G73" i="20"/>
  <c r="H83" i="21" l="1"/>
  <c r="F73" i="21"/>
  <c r="E69" i="21"/>
  <c r="H69" i="24"/>
  <c r="H83" i="24" s="1"/>
  <c r="E69" i="24"/>
  <c r="E83" i="24" s="1"/>
  <c r="I73" i="24"/>
  <c r="I124" i="20"/>
  <c r="I15" i="20"/>
  <c r="F124" i="20"/>
  <c r="F73" i="24"/>
  <c r="H73" i="20"/>
  <c r="F65" i="24"/>
  <c r="D69" i="24"/>
  <c r="I73" i="21"/>
  <c r="F15" i="20"/>
  <c r="E73" i="20"/>
  <c r="G69" i="21"/>
  <c r="I65" i="21"/>
  <c r="F65" i="21"/>
  <c r="G69" i="24"/>
  <c r="I65" i="24"/>
  <c r="E83" i="21" l="1"/>
  <c r="F83" i="21" s="1"/>
  <c r="F69" i="24"/>
  <c r="I73" i="20"/>
  <c r="F73" i="20"/>
  <c r="D83" i="24"/>
  <c r="F69" i="21"/>
  <c r="G83" i="21"/>
  <c r="I69" i="21"/>
  <c r="G83" i="24"/>
  <c r="I69" i="24"/>
  <c r="I83" i="24" l="1"/>
  <c r="F83" i="24"/>
  <c r="I83" i="21"/>
</calcChain>
</file>

<file path=xl/sharedStrings.xml><?xml version="1.0" encoding="utf-8"?>
<sst xmlns="http://schemas.openxmlformats.org/spreadsheetml/2006/main" count="513" uniqueCount="397">
  <si>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</si>
  <si>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</si>
  <si>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</si>
  <si>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</si>
  <si>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</si>
  <si>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</si>
  <si>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</si>
  <si>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</si>
  <si>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</si>
  <si>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</si>
  <si>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</si>
  <si>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</si>
  <si>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</si>
  <si>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</si>
  <si>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</si>
  <si>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</si>
  <si>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</si>
  <si>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</si>
  <si>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</si>
  <si>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</si>
  <si>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</si>
  <si>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</si>
  <si>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</si>
  <si>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</si>
  <si>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</si>
  <si>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</si>
  <si>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</si>
  <si>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</si>
  <si>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</si>
  <si>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</si>
  <si>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</si>
  <si>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</si>
  <si>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</si>
  <si>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</si>
  <si>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</si>
  <si>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</si>
  <si>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</si>
  <si>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</si>
  <si>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</si>
  <si>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</si>
  <si>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</si>
  <si>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</si>
  <si>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</si>
  <si>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</si>
  <si>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</si>
  <si>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</si>
  <si>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</si>
  <si>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</si>
  <si>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</si>
  <si>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</si>
  <si>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</si>
  <si>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</si>
  <si>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</si>
  <si>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</si>
  <si>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</si>
  <si>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</si>
  <si>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</si>
  <si>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</si>
  <si>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</si>
  <si>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</si>
  <si>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</si>
  <si>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</si>
  <si>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</si>
  <si>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</si>
  <si>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</si>
  <si>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</si>
  <si>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</si>
  <si>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</si>
  <si>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</si>
  <si>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</si>
  <si>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</si>
  <si>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</si>
  <si>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</si>
  <si>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</si>
  <si>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</si>
  <si>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</si>
  <si>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</si>
  <si>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</si>
  <si>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</si>
  <si>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</si>
  <si>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</si>
  <si>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</si>
  <si>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</si>
  <si>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</si>
  <si>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</si>
  <si>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</si>
  <si>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</si>
  <si>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</si>
  <si>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</si>
  <si>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</si>
  <si>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</si>
  <si>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</si>
  <si>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</si>
  <si>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</si>
  <si>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</si>
  <si>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</si>
  <si>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</si>
  <si>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</si>
  <si>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</si>
  <si>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</si>
  <si>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</si>
  <si>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</si>
  <si>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</si>
  <si>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</si>
  <si>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</si>
  <si>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</si>
  <si>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</si>
  <si>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</si>
  <si>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</si>
  <si>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</si>
  <si>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</si>
  <si>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</si>
  <si>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</si>
  <si>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</si>
  <si>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</si>
  <si>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</si>
  <si>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</si>
  <si>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</si>
  <si>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</si>
  <si>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</si>
  <si>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</si>
  <si>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</si>
  <si>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</si>
  <si>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</si>
  <si>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</si>
  <si>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</si>
  <si>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</si>
  <si>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</si>
  <si>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</si>
  <si>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</si>
  <si>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</si>
  <si>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</si>
  <si>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</si>
  <si>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</si>
  <si>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</si>
  <si>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</si>
  <si>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</si>
  <si>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</si>
  <si>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</si>
  <si>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</si>
  <si>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</si>
  <si>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</si>
  <si>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</si>
  <si>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</si>
  <si>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</si>
  <si>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</si>
  <si>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</si>
  <si>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</si>
  <si>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</si>
  <si>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</si>
  <si>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</si>
  <si>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</si>
  <si>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</si>
  <si>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</si>
  <si>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</si>
  <si>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</si>
  <si>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</si>
  <si>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</si>
  <si>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</si>
  <si>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</si>
  <si>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</si>
  <si>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</si>
  <si>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</si>
  <si>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</si>
  <si>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</si>
  <si>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</si>
  <si>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</si>
  <si>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</si>
  <si>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</si>
  <si>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</si>
  <si>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</si>
  <si>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</si>
  <si>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</si>
  <si>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</si>
  <si>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</si>
  <si>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</si>
  <si>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</si>
  <si>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</si>
  <si>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</si>
  <si>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</si>
  <si>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</si>
  <si>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</si>
  <si>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</si>
  <si>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</si>
  <si>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</si>
  <si>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</si>
  <si>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</si>
  <si>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</si>
  <si>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</si>
  <si>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</si>
  <si>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</si>
  <si>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</si>
  <si>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</si>
  <si>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</si>
  <si>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</si>
  <si>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</si>
  <si>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</si>
  <si>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</si>
  <si>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</si>
  <si>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</si>
  <si>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</si>
  <si>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</si>
  <si>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</si>
  <si>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</si>
  <si>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</si>
  <si>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</si>
  <si>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</si>
  <si>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</si>
  <si>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</si>
  <si>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</si>
  <si>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</si>
  <si>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</si>
  <si>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</si>
  <si>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</si>
  <si>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</si>
  <si>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</si>
  <si>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</si>
  <si>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</si>
  <si>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</si>
  <si>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</si>
  <si>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</si>
  <si>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</si>
  <si>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</si>
  <si>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</si>
  <si>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</si>
  <si>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</si>
  <si>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</si>
  <si>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</si>
  <si>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</si>
  <si>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</si>
  <si>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</si>
  <si>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</si>
  <si>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</si>
  <si>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</si>
  <si>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</si>
  <si>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</si>
  <si>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</si>
  <si>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</si>
  <si>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</si>
  <si>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</si>
  <si>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</si>
  <si>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</si>
  <si>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</si>
  <si>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</si>
  <si>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</si>
  <si>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</si>
  <si>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</si>
  <si>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</si>
  <si>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</si>
  <si>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</si>
  <si>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</si>
  <si>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</si>
  <si>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</si>
  <si>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</si>
  <si>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</si>
  <si>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</si>
  <si>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</si>
  <si>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</si>
  <si>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</si>
  <si>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</si>
  <si>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</si>
  <si>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</si>
  <si>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</si>
  <si>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</si>
  <si>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</si>
  <si>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</si>
  <si>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</si>
  <si>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</si>
  <si>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</si>
  <si>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</si>
  <si>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</si>
  <si>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</si>
  <si>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</si>
  <si>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</si>
  <si>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</si>
  <si>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</si>
  <si>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</si>
  <si>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</si>
  <si>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</si>
  <si>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</si>
  <si>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</si>
  <si>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</si>
  <si>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</si>
  <si>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</si>
  <si>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</si>
  <si>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</si>
  <si>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</si>
  <si>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</si>
  <si>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</si>
  <si>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</si>
  <si>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</si>
  <si>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</si>
  <si>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</si>
  <si>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</si>
  <si>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</si>
  <si>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</si>
  <si>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</si>
  <si>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</si>
  <si>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</si>
  <si>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</si>
  <si>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</si>
  <si>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</si>
  <si>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</si>
  <si>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</si>
  <si>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</si>
  <si>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</si>
  <si>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</si>
  <si>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</si>
  <si>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</si>
  <si>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</si>
  <si>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</si>
  <si>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</si>
  <si>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</si>
  <si>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</si>
  <si>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</si>
  <si>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</si>
  <si>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</si>
  <si>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</si>
  <si>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</si>
  <si>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</si>
  <si>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</si>
  <si>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</si>
  <si>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</si>
  <si>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</si>
  <si>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</si>
  <si>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</si>
  <si>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</si>
  <si>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</si>
  <si>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</si>
  <si>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</si>
  <si>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</si>
  <si>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</si>
  <si>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</si>
  <si>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</si>
  <si>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</si>
  <si>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</si>
  <si>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</si>
  <si>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</si>
  <si>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</si>
  <si>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</si>
  <si>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</si>
  <si>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</si>
  <si>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</si>
  <si>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</si>
  <si>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</si>
  <si>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</si>
  <si>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</si>
  <si>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</si>
  <si>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</si>
  <si>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</si>
  <si>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</si>
  <si>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</si>
  <si>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</si>
  <si>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</si>
  <si>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</si>
  <si>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</si>
  <si>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</si>
  <si>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</si>
  <si>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</si>
  <si>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</si>
  <si>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</si>
  <si>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</si>
  <si>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</si>
  <si>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</si>
  <si>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</si>
  <si>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</si>
  <si>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</si>
  <si>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</si>
  <si>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</si>
  <si>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</si>
  <si>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</si>
  <si>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</si>
  <si>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</si>
  <si>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</si>
  <si>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</si>
  <si>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</si>
  <si>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</si>
  <si>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</si>
  <si>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</si>
  <si>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</si>
  <si>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</si>
  <si>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</si>
  <si>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</si>
  <si>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</si>
  <si>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</si>
  <si>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</si>
  <si>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AUTOCENTAR VRBOVEC d.o.o.</t>
  </si>
  <si>
    <t>Listopadska 2, Zagreb</t>
  </si>
  <si>
    <t>1. svibnja 3, Vrbovec</t>
  </si>
  <si>
    <t>02249022</t>
  </si>
  <si>
    <t>01224336</t>
  </si>
  <si>
    <t>Stanje na dan: 30.09.2021.</t>
  </si>
  <si>
    <t xml:space="preserve">BILJEŠKE UZ FINANCIJSKE IZVJEŠTAJE - TFI
(sastavljaju se za tromjesečna izvještajna razdoblja)
Naziv izdavatelja:    ADRIATIC OSIGURANJE D.D.
OIB:   94472454976
Izvještajno razdoblje:  01.01.2021.-30.09.2021.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</si>
  <si>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razdoblju:01.01.2021.-30.09.2021.</t>
  </si>
  <si>
    <t>U razdoblju: 01.01.2021-30.09.2021</t>
  </si>
  <si>
    <t>U razdoblju: 01.07.2021-30.09.2021</t>
  </si>
  <si>
    <t>U razdoblju:01.01.2021-30.09.2021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</si>
</sst>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Protection="1"/>
    <xf numFmtId="0" fontId="35" fillId="0" borderId="0" xfId="0" applyFont="1" applyProtection="1"/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79998168889431442"/>
  </sheetPr>
  <dimension ref="A1:J72"/>
  <sheetViews>
    <sheetView workbookViewId="0">
      <selection sqref="A1:J61"/>
    </sheetView>
  </sheetViews>
  <sheetFormatPr defaultColWidth="9.140625" defaultRowHeight="15" x14ac:dyDescent="0.25"/>
  <cols>
    <col min="1" max="8" width="9.140625" style="76"/>
    <col min="9" max="9" width="20" style="76" customWidth="1"/>
    <col min="10" max="16384" width="9.140625" style="76"/>
  </cols>
  <sheetData>
    <row r="1" spans="1:10" ht="15.75" x14ac:dyDescent="0.25">
      <c r="A1" s="134" t="s">
        <v>326</v>
      </c>
      <c r="B1" s="135"/>
      <c r="C1" s="135"/>
      <c r="D1" s="74"/>
      <c r="E1" s="74"/>
      <c r="F1" s="74"/>
      <c r="G1" s="74"/>
      <c r="H1" s="74"/>
      <c r="I1" s="74"/>
      <c r="J1" s="75"/>
    </row>
    <row r="2" spans="1:10" ht="14.45" customHeight="1" x14ac:dyDescent="0.25">
      <c r="A2" s="136" t="s">
        <v>343</v>
      </c>
      <c r="B2" s="137"/>
      <c r="C2" s="137"/>
      <c r="D2" s="137"/>
      <c r="E2" s="137"/>
      <c r="F2" s="137"/>
      <c r="G2" s="137"/>
      <c r="H2" s="137"/>
      <c r="I2" s="137"/>
      <c r="J2" s="138"/>
    </row>
    <row r="3" spans="1:10" x14ac:dyDescent="0.25">
      <c r="A3" s="77"/>
      <c r="B3" s="78"/>
      <c r="C3" s="78"/>
      <c r="D3" s="78"/>
      <c r="E3" s="78"/>
      <c r="F3" s="78"/>
      <c r="G3" s="78"/>
      <c r="H3" s="78"/>
      <c r="I3" s="78"/>
      <c r="J3" s="79"/>
    </row>
    <row r="4" spans="1:10" ht="33.6" customHeight="1" x14ac:dyDescent="0.25">
      <c r="A4" s="139" t="s">
        <v>327</v>
      </c>
      <c r="B4" s="140"/>
      <c r="C4" s="140"/>
      <c r="D4" s="140"/>
      <c r="E4" s="141">
        <v>44197</v>
      </c>
      <c r="F4" s="142"/>
      <c r="G4" s="80" t="s">
        <v>328</v>
      </c>
      <c r="H4" s="141">
        <v>44469</v>
      </c>
      <c r="I4" s="142"/>
      <c r="J4" s="81"/>
    </row>
    <row r="5" spans="1:10" s="82" customFormat="1" ht="10.15" customHeight="1" x14ac:dyDescent="0.25">
      <c r="A5" s="143"/>
      <c r="B5" s="144"/>
      <c r="C5" s="144"/>
      <c r="D5" s="144"/>
      <c r="E5" s="144"/>
      <c r="F5" s="144"/>
      <c r="G5" s="144"/>
      <c r="H5" s="144"/>
      <c r="I5" s="144"/>
      <c r="J5" s="145"/>
    </row>
    <row r="6" spans="1:10" ht="20.45" customHeight="1" x14ac:dyDescent="0.25">
      <c r="A6" s="83"/>
      <c r="B6" s="84" t="s">
        <v>350</v>
      </c>
      <c r="C6" s="85"/>
      <c r="D6" s="85"/>
      <c r="E6" s="91">
        <v>2021</v>
      </c>
      <c r="F6" s="86"/>
      <c r="G6" s="80"/>
      <c r="H6" s="86"/>
      <c r="I6" s="87"/>
      <c r="J6" s="88"/>
    </row>
    <row r="7" spans="1:10" s="90" customFormat="1" ht="10.9" customHeight="1" x14ac:dyDescent="0.25">
      <c r="A7" s="83"/>
      <c r="B7" s="85"/>
      <c r="C7" s="85"/>
      <c r="D7" s="85"/>
      <c r="E7" s="89"/>
      <c r="F7" s="89"/>
      <c r="G7" s="80"/>
      <c r="H7" s="86"/>
      <c r="I7" s="87"/>
      <c r="J7" s="88"/>
    </row>
    <row r="8" spans="1:10" ht="20.45" customHeight="1" x14ac:dyDescent="0.25">
      <c r="A8" s="83"/>
      <c r="B8" s="84" t="s">
        <v>351</v>
      </c>
      <c r="C8" s="85"/>
      <c r="D8" s="85"/>
      <c r="E8" s="91">
        <v>3</v>
      </c>
      <c r="F8" s="86"/>
      <c r="G8" s="80"/>
      <c r="H8" s="86"/>
      <c r="I8" s="87"/>
      <c r="J8" s="88"/>
    </row>
    <row r="9" spans="1:10" s="90" customFormat="1" ht="10.9" customHeight="1" x14ac:dyDescent="0.25">
      <c r="A9" s="83"/>
      <c r="B9" s="85"/>
      <c r="C9" s="85"/>
      <c r="D9" s="85"/>
      <c r="E9" s="89"/>
      <c r="F9" s="89"/>
      <c r="G9" s="80"/>
      <c r="H9" s="89"/>
      <c r="I9" s="92"/>
      <c r="J9" s="88"/>
    </row>
    <row r="10" spans="1:10" ht="37.9" customHeight="1" x14ac:dyDescent="0.25">
      <c r="A10" s="153" t="s">
        <v>352</v>
      </c>
      <c r="B10" s="154"/>
      <c r="C10" s="154"/>
      <c r="D10" s="154"/>
      <c r="E10" s="154"/>
      <c r="F10" s="154"/>
      <c r="G10" s="154"/>
      <c r="H10" s="154"/>
      <c r="I10" s="154"/>
      <c r="J10" s="93"/>
    </row>
    <row r="11" spans="1:10" ht="24.6" customHeight="1" x14ac:dyDescent="0.25">
      <c r="A11" s="155" t="s">
        <v>329</v>
      </c>
      <c r="B11" s="156"/>
      <c r="C11" s="148" t="s">
        <v>371</v>
      </c>
      <c r="D11" s="149"/>
      <c r="E11" s="94"/>
      <c r="F11" s="157" t="s">
        <v>353</v>
      </c>
      <c r="G11" s="147"/>
      <c r="H11" s="158" t="s">
        <v>372</v>
      </c>
      <c r="I11" s="159"/>
      <c r="J11" s="95"/>
    </row>
    <row r="12" spans="1:10" ht="14.45" customHeight="1" x14ac:dyDescent="0.25">
      <c r="A12" s="96"/>
      <c r="B12" s="97"/>
      <c r="C12" s="97"/>
      <c r="D12" s="97"/>
      <c r="E12" s="151"/>
      <c r="F12" s="151"/>
      <c r="G12" s="151"/>
      <c r="H12" s="151"/>
      <c r="I12" s="98"/>
      <c r="J12" s="95"/>
    </row>
    <row r="13" spans="1:10" ht="21" customHeight="1" x14ac:dyDescent="0.25">
      <c r="A13" s="146" t="s">
        <v>344</v>
      </c>
      <c r="B13" s="147"/>
      <c r="C13" s="148" t="s">
        <v>373</v>
      </c>
      <c r="D13" s="149"/>
      <c r="E13" s="150"/>
      <c r="F13" s="151"/>
      <c r="G13" s="151"/>
      <c r="H13" s="151"/>
      <c r="I13" s="98"/>
      <c r="J13" s="95"/>
    </row>
    <row r="14" spans="1:10" ht="10.9" customHeight="1" x14ac:dyDescent="0.25">
      <c r="A14" s="94"/>
      <c r="B14" s="98"/>
      <c r="C14" s="97"/>
      <c r="D14" s="97"/>
      <c r="E14" s="152"/>
      <c r="F14" s="152"/>
      <c r="G14" s="152"/>
      <c r="H14" s="152"/>
      <c r="I14" s="97"/>
      <c r="J14" s="99"/>
    </row>
    <row r="15" spans="1:10" ht="22.9" customHeight="1" x14ac:dyDescent="0.25">
      <c r="A15" s="146" t="s">
        <v>330</v>
      </c>
      <c r="B15" s="147"/>
      <c r="C15" s="148" t="s">
        <v>374</v>
      </c>
      <c r="D15" s="149"/>
      <c r="E15" s="166"/>
      <c r="F15" s="167"/>
      <c r="G15" s="100" t="s">
        <v>354</v>
      </c>
      <c r="H15" s="158" t="s">
        <v>375</v>
      </c>
      <c r="I15" s="159"/>
      <c r="J15" s="101"/>
    </row>
    <row r="16" spans="1:10" ht="10.9" customHeight="1" x14ac:dyDescent="0.25">
      <c r="A16" s="94"/>
      <c r="B16" s="98"/>
      <c r="C16" s="97"/>
      <c r="D16" s="97"/>
      <c r="E16" s="152"/>
      <c r="F16" s="152"/>
      <c r="G16" s="152"/>
      <c r="H16" s="152"/>
      <c r="I16" s="97"/>
      <c r="J16" s="99"/>
    </row>
    <row r="17" spans="1:10" ht="22.9" customHeight="1" x14ac:dyDescent="0.25">
      <c r="A17" s="102"/>
      <c r="B17" s="100" t="s">
        <v>355</v>
      </c>
      <c r="C17" s="148" t="s">
        <v>376</v>
      </c>
      <c r="D17" s="149"/>
      <c r="E17" s="103"/>
      <c r="F17" s="103"/>
      <c r="G17" s="103"/>
      <c r="H17" s="103"/>
      <c r="I17" s="103"/>
      <c r="J17" s="101"/>
    </row>
    <row r="18" spans="1:10" x14ac:dyDescent="0.25">
      <c r="A18" s="160"/>
      <c r="B18" s="161"/>
      <c r="C18" s="152"/>
      <c r="D18" s="152"/>
      <c r="E18" s="152"/>
      <c r="F18" s="152"/>
      <c r="G18" s="152"/>
      <c r="H18" s="152"/>
      <c r="I18" s="97"/>
      <c r="J18" s="99"/>
    </row>
    <row r="19" spans="1:10" x14ac:dyDescent="0.25">
      <c r="A19" s="155" t="s">
        <v>331</v>
      </c>
      <c r="B19" s="162"/>
      <c r="C19" s="163" t="s">
        <v>377</v>
      </c>
      <c r="D19" s="164"/>
      <c r="E19" s="164"/>
      <c r="F19" s="164"/>
      <c r="G19" s="164"/>
      <c r="H19" s="164"/>
      <c r="I19" s="164"/>
      <c r="J19" s="165"/>
    </row>
    <row r="20" spans="1:10" x14ac:dyDescent="0.25">
      <c r="A20" s="96"/>
      <c r="B20" s="97"/>
      <c r="C20" s="104"/>
      <c r="D20" s="97"/>
      <c r="E20" s="152"/>
      <c r="F20" s="152"/>
      <c r="G20" s="152"/>
      <c r="H20" s="152"/>
      <c r="I20" s="97"/>
      <c r="J20" s="99"/>
    </row>
    <row r="21" spans="1:10" x14ac:dyDescent="0.25">
      <c r="A21" s="155" t="s">
        <v>332</v>
      </c>
      <c r="B21" s="162"/>
      <c r="C21" s="158">
        <v>10000</v>
      </c>
      <c r="D21" s="159"/>
      <c r="E21" s="152"/>
      <c r="F21" s="152"/>
      <c r="G21" s="163" t="s">
        <v>378</v>
      </c>
      <c r="H21" s="164"/>
      <c r="I21" s="164"/>
      <c r="J21" s="165"/>
    </row>
    <row r="22" spans="1:10" x14ac:dyDescent="0.25">
      <c r="A22" s="96"/>
      <c r="B22" s="97"/>
      <c r="C22" s="97"/>
      <c r="D22" s="97"/>
      <c r="E22" s="152"/>
      <c r="F22" s="152"/>
      <c r="G22" s="152"/>
      <c r="H22" s="152"/>
      <c r="I22" s="97"/>
      <c r="J22" s="99"/>
    </row>
    <row r="23" spans="1:10" x14ac:dyDescent="0.25">
      <c r="A23" s="155" t="s">
        <v>333</v>
      </c>
      <c r="B23" s="162"/>
      <c r="C23" s="163" t="s">
        <v>379</v>
      </c>
      <c r="D23" s="164"/>
      <c r="E23" s="164"/>
      <c r="F23" s="164"/>
      <c r="G23" s="164"/>
      <c r="H23" s="164"/>
      <c r="I23" s="164"/>
      <c r="J23" s="165"/>
    </row>
    <row r="24" spans="1:10" x14ac:dyDescent="0.25">
      <c r="A24" s="96"/>
      <c r="B24" s="97"/>
      <c r="C24" s="97"/>
      <c r="D24" s="97"/>
      <c r="E24" s="152"/>
      <c r="F24" s="152"/>
      <c r="G24" s="152"/>
      <c r="H24" s="152"/>
      <c r="I24" s="97"/>
      <c r="J24" s="99"/>
    </row>
    <row r="25" spans="1:10" x14ac:dyDescent="0.25">
      <c r="A25" s="155" t="s">
        <v>334</v>
      </c>
      <c r="B25" s="162"/>
      <c r="C25" s="169" t="s">
        <v>380</v>
      </c>
      <c r="D25" s="170"/>
      <c r="E25" s="170"/>
      <c r="F25" s="170"/>
      <c r="G25" s="170"/>
      <c r="H25" s="170"/>
      <c r="I25" s="170"/>
      <c r="J25" s="171"/>
    </row>
    <row r="26" spans="1:10" x14ac:dyDescent="0.25">
      <c r="A26" s="96"/>
      <c r="B26" s="97"/>
      <c r="C26" s="104"/>
      <c r="D26" s="97"/>
      <c r="E26" s="152"/>
      <c r="F26" s="152"/>
      <c r="G26" s="152"/>
      <c r="H26" s="152"/>
      <c r="I26" s="97"/>
      <c r="J26" s="99"/>
    </row>
    <row r="27" spans="1:10" x14ac:dyDescent="0.25">
      <c r="A27" s="155" t="s">
        <v>335</v>
      </c>
      <c r="B27" s="162"/>
      <c r="C27" s="169" t="s">
        <v>381</v>
      </c>
      <c r="D27" s="170"/>
      <c r="E27" s="170"/>
      <c r="F27" s="170"/>
      <c r="G27" s="170"/>
      <c r="H27" s="170"/>
      <c r="I27" s="170"/>
      <c r="J27" s="171"/>
    </row>
    <row r="28" spans="1:10" ht="13.9" customHeight="1" x14ac:dyDescent="0.25">
      <c r="A28" s="96"/>
      <c r="B28" s="97"/>
      <c r="C28" s="104"/>
      <c r="D28" s="97"/>
      <c r="E28" s="152"/>
      <c r="F28" s="152"/>
      <c r="G28" s="152"/>
      <c r="H28" s="152"/>
      <c r="I28" s="97"/>
      <c r="J28" s="99"/>
    </row>
    <row r="29" spans="1:10" ht="22.9" customHeight="1" x14ac:dyDescent="0.25">
      <c r="A29" s="146" t="s">
        <v>345</v>
      </c>
      <c r="B29" s="162"/>
      <c r="C29" s="105">
        <v>915</v>
      </c>
      <c r="D29" s="106"/>
      <c r="E29" s="168"/>
      <c r="F29" s="168"/>
      <c r="G29" s="168"/>
      <c r="H29" s="168"/>
      <c r="I29" s="107"/>
      <c r="J29" s="108"/>
    </row>
    <row r="30" spans="1:10" x14ac:dyDescent="0.25">
      <c r="A30" s="96"/>
      <c r="B30" s="97"/>
      <c r="C30" s="97"/>
      <c r="D30" s="97"/>
      <c r="E30" s="152"/>
      <c r="F30" s="152"/>
      <c r="G30" s="152"/>
      <c r="H30" s="152"/>
      <c r="I30" s="107"/>
      <c r="J30" s="108"/>
    </row>
    <row r="31" spans="1:10" x14ac:dyDescent="0.25">
      <c r="A31" s="155" t="s">
        <v>336</v>
      </c>
      <c r="B31" s="162"/>
      <c r="C31" s="120" t="s">
        <v>358</v>
      </c>
      <c r="D31" s="172" t="s">
        <v>356</v>
      </c>
      <c r="E31" s="173"/>
      <c r="F31" s="173"/>
      <c r="G31" s="173"/>
      <c r="H31" s="109"/>
      <c r="I31" s="110" t="s">
        <v>357</v>
      </c>
      <c r="J31" s="111" t="s">
        <v>358</v>
      </c>
    </row>
    <row r="32" spans="1:10" x14ac:dyDescent="0.25">
      <c r="A32" s="155"/>
      <c r="B32" s="162"/>
      <c r="C32" s="112"/>
      <c r="D32" s="80"/>
      <c r="E32" s="167"/>
      <c r="F32" s="167"/>
      <c r="G32" s="167"/>
      <c r="H32" s="167"/>
      <c r="I32" s="107"/>
      <c r="J32" s="108"/>
    </row>
    <row r="33" spans="1:10" x14ac:dyDescent="0.25">
      <c r="A33" s="155" t="s">
        <v>346</v>
      </c>
      <c r="B33" s="162"/>
      <c r="C33" s="105" t="s">
        <v>360</v>
      </c>
      <c r="D33" s="172" t="s">
        <v>359</v>
      </c>
      <c r="E33" s="173"/>
      <c r="F33" s="173"/>
      <c r="G33" s="173"/>
      <c r="H33" s="103"/>
      <c r="I33" s="110" t="s">
        <v>360</v>
      </c>
      <c r="J33" s="111" t="s">
        <v>361</v>
      </c>
    </row>
    <row r="34" spans="1:10" x14ac:dyDescent="0.25">
      <c r="A34" s="96"/>
      <c r="B34" s="97"/>
      <c r="C34" s="97"/>
      <c r="D34" s="97"/>
      <c r="E34" s="152"/>
      <c r="F34" s="152"/>
      <c r="G34" s="152"/>
      <c r="H34" s="152"/>
      <c r="I34" s="97"/>
      <c r="J34" s="99"/>
    </row>
    <row r="35" spans="1:10" x14ac:dyDescent="0.25">
      <c r="A35" s="172" t="s">
        <v>347</v>
      </c>
      <c r="B35" s="173"/>
      <c r="C35" s="173"/>
      <c r="D35" s="173"/>
      <c r="E35" s="173" t="s">
        <v>337</v>
      </c>
      <c r="F35" s="173"/>
      <c r="G35" s="173"/>
      <c r="H35" s="173"/>
      <c r="I35" s="173"/>
      <c r="J35" s="113" t="s">
        <v>338</v>
      </c>
    </row>
    <row r="36" spans="1:10" x14ac:dyDescent="0.25">
      <c r="A36" s="96"/>
      <c r="B36" s="97"/>
      <c r="C36" s="97"/>
      <c r="D36" s="97"/>
      <c r="E36" s="152"/>
      <c r="F36" s="152"/>
      <c r="G36" s="152"/>
      <c r="H36" s="152"/>
      <c r="I36" s="97"/>
      <c r="J36" s="108"/>
    </row>
    <row r="37" spans="1:10" x14ac:dyDescent="0.25">
      <c r="A37" s="158" t="s">
        <v>385</v>
      </c>
      <c r="B37" s="178"/>
      <c r="C37" s="178"/>
      <c r="D37" s="178"/>
      <c r="E37" s="158" t="s">
        <v>387</v>
      </c>
      <c r="F37" s="178"/>
      <c r="G37" s="178"/>
      <c r="H37" s="178"/>
      <c r="I37" s="159"/>
      <c r="J37" s="122" t="s">
        <v>389</v>
      </c>
    </row>
    <row r="38" spans="1:10" x14ac:dyDescent="0.25">
      <c r="A38" s="124"/>
      <c r="B38" s="125"/>
      <c r="C38" s="126"/>
      <c r="D38" s="179"/>
      <c r="E38" s="179"/>
      <c r="F38" s="179"/>
      <c r="G38" s="179"/>
      <c r="H38" s="179"/>
      <c r="I38" s="179"/>
      <c r="J38" s="127"/>
    </row>
    <row r="39" spans="1:10" x14ac:dyDescent="0.25">
      <c r="A39" s="180" t="s">
        <v>386</v>
      </c>
      <c r="B39" s="181"/>
      <c r="C39" s="181"/>
      <c r="D39" s="182"/>
      <c r="E39" s="180" t="s">
        <v>388</v>
      </c>
      <c r="F39" s="181"/>
      <c r="G39" s="181"/>
      <c r="H39" s="181"/>
      <c r="I39" s="182"/>
      <c r="J39" s="123" t="s">
        <v>390</v>
      </c>
    </row>
    <row r="40" spans="1:10" x14ac:dyDescent="0.25">
      <c r="A40" s="96"/>
      <c r="B40" s="97"/>
      <c r="C40" s="104"/>
      <c r="D40" s="114"/>
      <c r="E40" s="177"/>
      <c r="F40" s="177"/>
      <c r="G40" s="177"/>
      <c r="H40" s="177"/>
      <c r="I40" s="98"/>
      <c r="J40" s="99"/>
    </row>
    <row r="41" spans="1:10" x14ac:dyDescent="0.25">
      <c r="A41" s="174"/>
      <c r="B41" s="175"/>
      <c r="C41" s="175"/>
      <c r="D41" s="176"/>
      <c r="E41" s="174"/>
      <c r="F41" s="175"/>
      <c r="G41" s="175"/>
      <c r="H41" s="175"/>
      <c r="I41" s="176"/>
      <c r="J41" s="105"/>
    </row>
    <row r="42" spans="1:10" x14ac:dyDescent="0.25">
      <c r="A42" s="96"/>
      <c r="B42" s="97"/>
      <c r="C42" s="104"/>
      <c r="D42" s="114"/>
      <c r="E42" s="177"/>
      <c r="F42" s="177"/>
      <c r="G42" s="177"/>
      <c r="H42" s="177"/>
      <c r="I42" s="98"/>
      <c r="J42" s="99"/>
    </row>
    <row r="43" spans="1:10" x14ac:dyDescent="0.25">
      <c r="A43" s="174"/>
      <c r="B43" s="175"/>
      <c r="C43" s="175"/>
      <c r="D43" s="176"/>
      <c r="E43" s="174"/>
      <c r="F43" s="175"/>
      <c r="G43" s="175"/>
      <c r="H43" s="175"/>
      <c r="I43" s="176"/>
      <c r="J43" s="105"/>
    </row>
    <row r="44" spans="1:10" x14ac:dyDescent="0.25">
      <c r="A44" s="115"/>
      <c r="B44" s="104"/>
      <c r="C44" s="183"/>
      <c r="D44" s="183"/>
      <c r="E44" s="152"/>
      <c r="F44" s="152"/>
      <c r="G44" s="183"/>
      <c r="H44" s="183"/>
      <c r="I44" s="183"/>
      <c r="J44" s="99"/>
    </row>
    <row r="45" spans="1:10" x14ac:dyDescent="0.25">
      <c r="A45" s="174"/>
      <c r="B45" s="175"/>
      <c r="C45" s="175"/>
      <c r="D45" s="176"/>
      <c r="E45" s="174"/>
      <c r="F45" s="175"/>
      <c r="G45" s="175"/>
      <c r="H45" s="175"/>
      <c r="I45" s="176"/>
      <c r="J45" s="105"/>
    </row>
    <row r="46" spans="1:10" x14ac:dyDescent="0.25">
      <c r="A46" s="115"/>
      <c r="B46" s="104"/>
      <c r="C46" s="104"/>
      <c r="D46" s="97"/>
      <c r="E46" s="184"/>
      <c r="F46" s="184"/>
      <c r="G46" s="183"/>
      <c r="H46" s="183"/>
      <c r="I46" s="97"/>
      <c r="J46" s="99"/>
    </row>
    <row r="47" spans="1:10" x14ac:dyDescent="0.25">
      <c r="A47" s="174"/>
      <c r="B47" s="175"/>
      <c r="C47" s="175"/>
      <c r="D47" s="176"/>
      <c r="E47" s="174"/>
      <c r="F47" s="175"/>
      <c r="G47" s="175"/>
      <c r="H47" s="175"/>
      <c r="I47" s="176"/>
      <c r="J47" s="105"/>
    </row>
    <row r="48" spans="1:10" x14ac:dyDescent="0.25">
      <c r="A48" s="115"/>
      <c r="B48" s="104"/>
      <c r="C48" s="104"/>
      <c r="D48" s="97"/>
      <c r="E48" s="152"/>
      <c r="F48" s="152"/>
      <c r="G48" s="183"/>
      <c r="H48" s="183"/>
      <c r="I48" s="97"/>
      <c r="J48" s="116" t="s">
        <v>362</v>
      </c>
    </row>
    <row r="49" spans="1:10" x14ac:dyDescent="0.25">
      <c r="A49" s="115"/>
      <c r="B49" s="104"/>
      <c r="C49" s="104"/>
      <c r="D49" s="97"/>
      <c r="E49" s="152"/>
      <c r="F49" s="152"/>
      <c r="G49" s="183"/>
      <c r="H49" s="183"/>
      <c r="I49" s="97"/>
      <c r="J49" s="116" t="s">
        <v>363</v>
      </c>
    </row>
    <row r="50" spans="1:10" ht="14.45" customHeight="1" x14ac:dyDescent="0.25">
      <c r="A50" s="146" t="s">
        <v>339</v>
      </c>
      <c r="B50" s="157"/>
      <c r="C50" s="158" t="s">
        <v>363</v>
      </c>
      <c r="D50" s="159"/>
      <c r="E50" s="189" t="s">
        <v>364</v>
      </c>
      <c r="F50" s="190"/>
      <c r="G50" s="163"/>
      <c r="H50" s="164"/>
      <c r="I50" s="164"/>
      <c r="J50" s="165"/>
    </row>
    <row r="51" spans="1:10" x14ac:dyDescent="0.25">
      <c r="A51" s="115"/>
      <c r="B51" s="104"/>
      <c r="C51" s="183"/>
      <c r="D51" s="183"/>
      <c r="E51" s="152"/>
      <c r="F51" s="152"/>
      <c r="G51" s="191" t="s">
        <v>365</v>
      </c>
      <c r="H51" s="191"/>
      <c r="I51" s="191"/>
      <c r="J51" s="88"/>
    </row>
    <row r="52" spans="1:10" ht="13.9" customHeight="1" x14ac:dyDescent="0.25">
      <c r="A52" s="146" t="s">
        <v>340</v>
      </c>
      <c r="B52" s="157"/>
      <c r="C52" s="163" t="s">
        <v>382</v>
      </c>
      <c r="D52" s="164"/>
      <c r="E52" s="164"/>
      <c r="F52" s="164"/>
      <c r="G52" s="164"/>
      <c r="H52" s="164"/>
      <c r="I52" s="164"/>
      <c r="J52" s="165"/>
    </row>
    <row r="53" spans="1:10" x14ac:dyDescent="0.25">
      <c r="A53" s="96"/>
      <c r="B53" s="97"/>
      <c r="C53" s="168" t="s">
        <v>341</v>
      </c>
      <c r="D53" s="168"/>
      <c r="E53" s="168"/>
      <c r="F53" s="168"/>
      <c r="G53" s="168"/>
      <c r="H53" s="168"/>
      <c r="I53" s="168"/>
      <c r="J53" s="99"/>
    </row>
    <row r="54" spans="1:10" x14ac:dyDescent="0.25">
      <c r="A54" s="146" t="s">
        <v>342</v>
      </c>
      <c r="B54" s="157"/>
      <c r="C54" s="185" t="s">
        <v>383</v>
      </c>
      <c r="D54" s="186"/>
      <c r="E54" s="187"/>
      <c r="F54" s="152"/>
      <c r="G54" s="152"/>
      <c r="H54" s="173"/>
      <c r="I54" s="173"/>
      <c r="J54" s="188"/>
    </row>
    <row r="55" spans="1:10" x14ac:dyDescent="0.25">
      <c r="A55" s="96"/>
      <c r="B55" s="97"/>
      <c r="C55" s="104"/>
      <c r="D55" s="97"/>
      <c r="E55" s="152"/>
      <c r="F55" s="152"/>
      <c r="G55" s="152"/>
      <c r="H55" s="152"/>
      <c r="I55" s="97"/>
      <c r="J55" s="99"/>
    </row>
    <row r="56" spans="1:10" ht="14.45" customHeight="1" x14ac:dyDescent="0.25">
      <c r="A56" s="146" t="s">
        <v>334</v>
      </c>
      <c r="B56" s="157"/>
      <c r="C56" s="192" t="s">
        <v>384</v>
      </c>
      <c r="D56" s="193"/>
      <c r="E56" s="193"/>
      <c r="F56" s="193"/>
      <c r="G56" s="193"/>
      <c r="H56" s="193"/>
      <c r="I56" s="193"/>
      <c r="J56" s="194"/>
    </row>
    <row r="57" spans="1:10" x14ac:dyDescent="0.25">
      <c r="A57" s="96"/>
      <c r="B57" s="97"/>
      <c r="C57" s="97"/>
      <c r="D57" s="97"/>
      <c r="E57" s="152"/>
      <c r="F57" s="152"/>
      <c r="G57" s="152"/>
      <c r="H57" s="152"/>
      <c r="I57" s="97"/>
      <c r="J57" s="99"/>
    </row>
    <row r="58" spans="1:10" x14ac:dyDescent="0.25">
      <c r="A58" s="146" t="s">
        <v>366</v>
      </c>
      <c r="B58" s="157"/>
      <c r="C58" s="192"/>
      <c r="D58" s="193"/>
      <c r="E58" s="193"/>
      <c r="F58" s="193"/>
      <c r="G58" s="193"/>
      <c r="H58" s="193"/>
      <c r="I58" s="193"/>
      <c r="J58" s="194"/>
    </row>
    <row r="59" spans="1:10" ht="14.45" customHeight="1" x14ac:dyDescent="0.25">
      <c r="A59" s="96"/>
      <c r="B59" s="97"/>
      <c r="C59" s="195" t="s">
        <v>367</v>
      </c>
      <c r="D59" s="195"/>
      <c r="E59" s="195"/>
      <c r="F59" s="195"/>
      <c r="G59" s="97"/>
      <c r="H59" s="97"/>
      <c r="I59" s="97"/>
      <c r="J59" s="99"/>
    </row>
    <row r="60" spans="1:10" x14ac:dyDescent="0.25">
      <c r="A60" s="146" t="s">
        <v>368</v>
      </c>
      <c r="B60" s="157"/>
      <c r="C60" s="192"/>
      <c r="D60" s="193"/>
      <c r="E60" s="193"/>
      <c r="F60" s="193"/>
      <c r="G60" s="193"/>
      <c r="H60" s="193"/>
      <c r="I60" s="193"/>
      <c r="J60" s="194"/>
    </row>
    <row r="61" spans="1:10" ht="14.45" customHeight="1" x14ac:dyDescent="0.25">
      <c r="A61" s="117"/>
      <c r="B61" s="118"/>
      <c r="C61" s="196" t="s">
        <v>369</v>
      </c>
      <c r="D61" s="196"/>
      <c r="E61" s="196"/>
      <c r="F61" s="196"/>
      <c r="G61" s="196"/>
      <c r="H61" s="118"/>
      <c r="I61" s="118"/>
      <c r="J61" s="119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7" tint="0.79998168889431442"/>
  </sheetPr>
  <dimension ref="A1:I128"/>
  <sheetViews>
    <sheetView topLeftCell="A54" zoomScaleSheetLayoutView="85" workbookViewId="0">
      <selection activeCell="A75" sqref="A75:I125"/>
    </sheetView>
  </sheetViews>
  <sheetFormatPr defaultColWidth="8.85546875" defaultRowHeight="12.75" x14ac:dyDescent="0.2"/>
  <cols>
    <col min="1" max="2" width="29.5703125" style="3" customWidth="1"/>
    <col min="3" max="3" width="10.5703125" style="3" customWidth="1"/>
    <col min="4" max="9" width="10.85546875" style="12" customWidth="1"/>
    <col min="10" max="10" width="15.42578125" style="3" bestFit="1" customWidth="1"/>
    <col min="11" max="16384" width="8.85546875" style="3"/>
  </cols>
  <sheetData>
    <row r="1" spans="1:9" ht="27" customHeight="1" x14ac:dyDescent="0.2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3" t="s">
        <v>391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">
      <c r="A8" s="198" t="s">
        <v>136</v>
      </c>
      <c r="B8" s="199"/>
      <c r="C8" s="26">
        <v>1</v>
      </c>
      <c r="D8" s="40">
        <f>D9+D10</f>
        <v>0</v>
      </c>
      <c r="E8" s="40">
        <f>E9+E10</f>
        <v>35232651</v>
      </c>
      <c r="F8" s="40">
        <f>D8+E8</f>
        <v>35232651</v>
      </c>
      <c r="G8" s="40">
        <f t="shared" ref="G8" si="0">G9+G10</f>
        <v>0</v>
      </c>
      <c r="H8" s="40">
        <f>H9+H10</f>
        <v>35500400</v>
      </c>
      <c r="I8" s="40">
        <f>G8+H8</f>
        <v>35500400</v>
      </c>
    </row>
    <row r="9" spans="1:9" ht="12.75" customHeight="1" x14ac:dyDescent="0.2">
      <c r="A9" s="197" t="s">
        <v>111</v>
      </c>
      <c r="B9" s="197"/>
      <c r="C9" s="27">
        <v>2</v>
      </c>
      <c r="D9" s="41">
        <v>0</v>
      </c>
      <c r="E9" s="131">
        <v>34632069</v>
      </c>
      <c r="F9" s="40">
        <f t="shared" ref="F9:F73" si="1">D9+E9</f>
        <v>34632069</v>
      </c>
      <c r="G9" s="41">
        <v>0</v>
      </c>
      <c r="H9" s="41">
        <v>34632069</v>
      </c>
      <c r="I9" s="40">
        <f>G9+H9</f>
        <v>34632069</v>
      </c>
    </row>
    <row r="10" spans="1:9" x14ac:dyDescent="0.2">
      <c r="A10" s="197" t="s">
        <v>112</v>
      </c>
      <c r="B10" s="197"/>
      <c r="C10" s="27">
        <v>3</v>
      </c>
      <c r="D10" s="41">
        <v>0</v>
      </c>
      <c r="E10" s="131">
        <v>600582</v>
      </c>
      <c r="F10" s="40">
        <f t="shared" si="1"/>
        <v>600582</v>
      </c>
      <c r="G10" s="41">
        <v>0</v>
      </c>
      <c r="H10" s="41">
        <v>868331</v>
      </c>
      <c r="I10" s="40">
        <f t="shared" ref="I10:I72" si="2">G10+H10</f>
        <v>868331</v>
      </c>
    </row>
    <row r="11" spans="1:9" x14ac:dyDescent="0.2">
      <c r="A11" s="198" t="s">
        <v>137</v>
      </c>
      <c r="B11" s="199"/>
      <c r="C11" s="26">
        <v>4</v>
      </c>
      <c r="D11" s="40">
        <f>D12+D13+D14</f>
        <v>0</v>
      </c>
      <c r="E11" s="40">
        <f>E12+E13+E14</f>
        <v>379186925</v>
      </c>
      <c r="F11" s="40">
        <f t="shared" si="1"/>
        <v>379186925</v>
      </c>
      <c r="G11" s="40">
        <f t="shared" ref="G11:H11" si="3">G12+G13+G14</f>
        <v>0</v>
      </c>
      <c r="H11" s="40">
        <f t="shared" si="3"/>
        <v>426623626</v>
      </c>
      <c r="I11" s="40">
        <f t="shared" si="2"/>
        <v>426623626</v>
      </c>
    </row>
    <row r="12" spans="1:9" x14ac:dyDescent="0.2">
      <c r="A12" s="197" t="s">
        <v>113</v>
      </c>
      <c r="B12" s="197"/>
      <c r="C12" s="27">
        <v>5</v>
      </c>
      <c r="D12" s="41">
        <v>0</v>
      </c>
      <c r="E12" s="41">
        <v>348136720</v>
      </c>
      <c r="F12" s="40">
        <f t="shared" si="1"/>
        <v>348136720</v>
      </c>
      <c r="G12" s="41">
        <v>0</v>
      </c>
      <c r="H12" s="41">
        <v>396035674</v>
      </c>
      <c r="I12" s="40">
        <f t="shared" si="2"/>
        <v>396035674</v>
      </c>
    </row>
    <row r="13" spans="1:9" x14ac:dyDescent="0.2">
      <c r="A13" s="197" t="s">
        <v>114</v>
      </c>
      <c r="B13" s="197"/>
      <c r="C13" s="27">
        <v>6</v>
      </c>
      <c r="D13" s="41">
        <v>0</v>
      </c>
      <c r="E13" s="41">
        <v>31050205</v>
      </c>
      <c r="F13" s="40">
        <f t="shared" si="1"/>
        <v>31050205</v>
      </c>
      <c r="G13" s="41">
        <v>0</v>
      </c>
      <c r="H13" s="41">
        <v>30587952</v>
      </c>
      <c r="I13" s="40">
        <f t="shared" si="2"/>
        <v>30587952</v>
      </c>
    </row>
    <row r="14" spans="1:9" x14ac:dyDescent="0.2">
      <c r="A14" s="197" t="s">
        <v>115</v>
      </c>
      <c r="B14" s="19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8" t="s">
        <v>138</v>
      </c>
      <c r="B15" s="199"/>
      <c r="C15" s="26">
        <v>8</v>
      </c>
      <c r="D15" s="40">
        <f>D16+D17+D21+D40</f>
        <v>0</v>
      </c>
      <c r="E15" s="40">
        <f>E16+E17+E21+E40</f>
        <v>1652458794</v>
      </c>
      <c r="F15" s="40">
        <f t="shared" si="1"/>
        <v>1652458794</v>
      </c>
      <c r="G15" s="40">
        <f t="shared" ref="G15:H15" si="4">G16+G17+G21+G40</f>
        <v>0</v>
      </c>
      <c r="H15" s="40">
        <f t="shared" si="4"/>
        <v>1725948774</v>
      </c>
      <c r="I15" s="40">
        <f t="shared" si="2"/>
        <v>1725948774</v>
      </c>
    </row>
    <row r="16" spans="1:9" ht="22.5" customHeight="1" x14ac:dyDescent="0.2">
      <c r="A16" s="200" t="s">
        <v>139</v>
      </c>
      <c r="B16" s="197"/>
      <c r="C16" s="27">
        <v>9</v>
      </c>
      <c r="D16" s="41">
        <v>0</v>
      </c>
      <c r="E16" s="41">
        <v>505741448</v>
      </c>
      <c r="F16" s="40">
        <f t="shared" si="1"/>
        <v>505741448</v>
      </c>
      <c r="G16" s="41">
        <v>0</v>
      </c>
      <c r="H16" s="41">
        <v>520771664</v>
      </c>
      <c r="I16" s="40">
        <f t="shared" si="2"/>
        <v>520771664</v>
      </c>
    </row>
    <row r="17" spans="1:9" ht="29.25" customHeight="1" x14ac:dyDescent="0.2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50526375</v>
      </c>
      <c r="F17" s="40">
        <f t="shared" si="1"/>
        <v>50526375</v>
      </c>
      <c r="G17" s="40">
        <f>G18+G19+G20</f>
        <v>0</v>
      </c>
      <c r="H17" s="40">
        <f t="shared" ref="H17" si="5">H18+H19+H20</f>
        <v>50526375</v>
      </c>
      <c r="I17" s="40">
        <f t="shared" si="2"/>
        <v>50526375</v>
      </c>
    </row>
    <row r="18" spans="1:9" x14ac:dyDescent="0.2">
      <c r="A18" s="197" t="s">
        <v>116</v>
      </c>
      <c r="B18" s="19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7" t="s">
        <v>117</v>
      </c>
      <c r="B19" s="197"/>
      <c r="C19" s="27">
        <v>12</v>
      </c>
      <c r="D19" s="41">
        <v>0</v>
      </c>
      <c r="E19" s="41">
        <v>50526375</v>
      </c>
      <c r="F19" s="40">
        <f t="shared" si="1"/>
        <v>50526375</v>
      </c>
      <c r="G19" s="41">
        <v>0</v>
      </c>
      <c r="H19" s="41">
        <v>50526375</v>
      </c>
      <c r="I19" s="40">
        <f t="shared" si="2"/>
        <v>50526375</v>
      </c>
    </row>
    <row r="20" spans="1:9" x14ac:dyDescent="0.2">
      <c r="A20" s="197" t="s">
        <v>141</v>
      </c>
      <c r="B20" s="19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8" t="s">
        <v>142</v>
      </c>
      <c r="B21" s="199"/>
      <c r="C21" s="26">
        <v>14</v>
      </c>
      <c r="D21" s="40">
        <f>D22+D25+D30+D36</f>
        <v>0</v>
      </c>
      <c r="E21" s="40">
        <f>E22+E25+E30+E36</f>
        <v>1096190971</v>
      </c>
      <c r="F21" s="40">
        <f t="shared" si="1"/>
        <v>1096190971</v>
      </c>
      <c r="G21" s="40">
        <f t="shared" ref="G21:H21" si="6">G22+G25+G30+G36</f>
        <v>0</v>
      </c>
      <c r="H21" s="40">
        <f t="shared" si="6"/>
        <v>1154650735</v>
      </c>
      <c r="I21" s="40">
        <f t="shared" si="2"/>
        <v>1154650735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7" t="s">
        <v>144</v>
      </c>
      <c r="B23" s="19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605745131</v>
      </c>
      <c r="F25" s="40">
        <f t="shared" si="1"/>
        <v>605745131</v>
      </c>
      <c r="G25" s="40">
        <f t="shared" ref="G25:H25" si="8">G26+G27+G28+G29</f>
        <v>0</v>
      </c>
      <c r="H25" s="40">
        <f t="shared" si="8"/>
        <v>619345244</v>
      </c>
      <c r="I25" s="40">
        <f t="shared" si="2"/>
        <v>619345244</v>
      </c>
    </row>
    <row r="26" spans="1:9" x14ac:dyDescent="0.2">
      <c r="A26" s="197" t="s">
        <v>147</v>
      </c>
      <c r="B26" s="197"/>
      <c r="C26" s="27">
        <v>19</v>
      </c>
      <c r="D26" s="41">
        <v>0</v>
      </c>
      <c r="E26" s="41">
        <v>432875359</v>
      </c>
      <c r="F26" s="40">
        <f t="shared" si="1"/>
        <v>432875359</v>
      </c>
      <c r="G26" s="41">
        <v>0</v>
      </c>
      <c r="H26" s="41">
        <v>438908757</v>
      </c>
      <c r="I26" s="40">
        <f t="shared" si="2"/>
        <v>438908757</v>
      </c>
    </row>
    <row r="27" spans="1:9" x14ac:dyDescent="0.2">
      <c r="A27" s="197" t="s">
        <v>148</v>
      </c>
      <c r="B27" s="197"/>
      <c r="C27" s="27">
        <v>20</v>
      </c>
      <c r="D27" s="41">
        <v>0</v>
      </c>
      <c r="E27" s="41">
        <v>109137380</v>
      </c>
      <c r="F27" s="40">
        <f t="shared" si="1"/>
        <v>109137380</v>
      </c>
      <c r="G27" s="41">
        <v>0</v>
      </c>
      <c r="H27" s="41">
        <v>120423400</v>
      </c>
      <c r="I27" s="40">
        <f t="shared" si="2"/>
        <v>120423400</v>
      </c>
    </row>
    <row r="28" spans="1:9" x14ac:dyDescent="0.2">
      <c r="A28" s="197" t="s">
        <v>118</v>
      </c>
      <c r="B28" s="197"/>
      <c r="C28" s="27">
        <v>21</v>
      </c>
      <c r="D28" s="41">
        <v>0</v>
      </c>
      <c r="E28" s="41">
        <v>8148774</v>
      </c>
      <c r="F28" s="40">
        <f t="shared" si="1"/>
        <v>8148774</v>
      </c>
      <c r="G28" s="41">
        <v>0</v>
      </c>
      <c r="H28" s="41">
        <v>10229470</v>
      </c>
      <c r="I28" s="40">
        <f t="shared" si="2"/>
        <v>10229470</v>
      </c>
    </row>
    <row r="29" spans="1:9" x14ac:dyDescent="0.2">
      <c r="A29" s="197" t="s">
        <v>149</v>
      </c>
      <c r="B29" s="197"/>
      <c r="C29" s="27">
        <v>22</v>
      </c>
      <c r="D29" s="41">
        <v>0</v>
      </c>
      <c r="E29" s="41">
        <v>55583618</v>
      </c>
      <c r="F29" s="40">
        <f t="shared" si="1"/>
        <v>55583618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7" t="s">
        <v>151</v>
      </c>
      <c r="B31" s="19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7" t="s">
        <v>153</v>
      </c>
      <c r="B33" s="19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7" t="s">
        <v>119</v>
      </c>
      <c r="B34" s="19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490445840</v>
      </c>
      <c r="F36" s="40">
        <f t="shared" si="1"/>
        <v>490445840</v>
      </c>
      <c r="G36" s="40">
        <f t="shared" ref="G36:H36" si="10">G37+G38+G39</f>
        <v>0</v>
      </c>
      <c r="H36" s="40">
        <f t="shared" si="10"/>
        <v>535305491</v>
      </c>
      <c r="I36" s="40">
        <f t="shared" si="2"/>
        <v>535305491</v>
      </c>
    </row>
    <row r="37" spans="1:9" x14ac:dyDescent="0.2">
      <c r="A37" s="209" t="s">
        <v>156</v>
      </c>
      <c r="B37" s="209"/>
      <c r="C37" s="27">
        <v>30</v>
      </c>
      <c r="D37" s="41">
        <v>0</v>
      </c>
      <c r="E37" s="41">
        <v>114529988</v>
      </c>
      <c r="F37" s="40">
        <f t="shared" si="1"/>
        <v>114529988</v>
      </c>
      <c r="G37" s="41">
        <v>0</v>
      </c>
      <c r="H37" s="41">
        <v>145906672</v>
      </c>
      <c r="I37" s="40">
        <f t="shared" si="2"/>
        <v>145906672</v>
      </c>
    </row>
    <row r="38" spans="1:9" x14ac:dyDescent="0.2">
      <c r="A38" s="197" t="s">
        <v>120</v>
      </c>
      <c r="B38" s="197"/>
      <c r="C38" s="27">
        <v>31</v>
      </c>
      <c r="D38" s="41">
        <v>0</v>
      </c>
      <c r="E38" s="41">
        <v>375915852</v>
      </c>
      <c r="F38" s="40">
        <f t="shared" si="1"/>
        <v>375915852</v>
      </c>
      <c r="G38" s="41">
        <v>0</v>
      </c>
      <c r="H38" s="41">
        <v>389398819</v>
      </c>
      <c r="I38" s="40">
        <f t="shared" si="2"/>
        <v>389398819</v>
      </c>
    </row>
    <row r="39" spans="1:9" x14ac:dyDescent="0.2">
      <c r="A39" s="197" t="s">
        <v>157</v>
      </c>
      <c r="B39" s="19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0" t="s">
        <v>158</v>
      </c>
      <c r="B40" s="19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0" t="s">
        <v>159</v>
      </c>
      <c r="B41" s="19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8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27094300</v>
      </c>
      <c r="F42" s="40">
        <f t="shared" si="1"/>
        <v>27094300</v>
      </c>
      <c r="G42" s="40">
        <f>G43+G44+G45+G46+G47+G48+G49</f>
        <v>0</v>
      </c>
      <c r="H42" s="40">
        <f>H43+H44+H45+H46+H47+H48+H49</f>
        <v>39195032</v>
      </c>
      <c r="I42" s="40">
        <f t="shared" si="2"/>
        <v>39195032</v>
      </c>
    </row>
    <row r="43" spans="1:9" x14ac:dyDescent="0.2">
      <c r="A43" s="197" t="s">
        <v>161</v>
      </c>
      <c r="B43" s="197"/>
      <c r="C43" s="27">
        <v>36</v>
      </c>
      <c r="D43" s="41">
        <v>0</v>
      </c>
      <c r="E43" s="41">
        <v>19388654</v>
      </c>
      <c r="F43" s="40">
        <f t="shared" si="1"/>
        <v>19388654</v>
      </c>
      <c r="G43" s="41">
        <v>0</v>
      </c>
      <c r="H43" s="41">
        <v>18820077</v>
      </c>
      <c r="I43" s="40">
        <f t="shared" si="2"/>
        <v>18820077</v>
      </c>
    </row>
    <row r="44" spans="1:9" x14ac:dyDescent="0.2">
      <c r="A44" s="197" t="s">
        <v>162</v>
      </c>
      <c r="B44" s="19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7" t="s">
        <v>121</v>
      </c>
      <c r="B45" s="197"/>
      <c r="C45" s="27">
        <v>38</v>
      </c>
      <c r="D45" s="41">
        <v>0</v>
      </c>
      <c r="E45" s="41">
        <v>7705646</v>
      </c>
      <c r="F45" s="40">
        <f t="shared" si="1"/>
        <v>7705646</v>
      </c>
      <c r="G45" s="41">
        <v>0</v>
      </c>
      <c r="H45" s="41">
        <v>20374955</v>
      </c>
      <c r="I45" s="40">
        <f t="shared" si="2"/>
        <v>20374955</v>
      </c>
    </row>
    <row r="46" spans="1:9" x14ac:dyDescent="0.2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9" t="s">
        <v>106</v>
      </c>
      <c r="B47" s="20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8" t="s">
        <v>166</v>
      </c>
      <c r="B50" s="199"/>
      <c r="C50" s="26">
        <v>43</v>
      </c>
      <c r="D50" s="40">
        <f>D51+D52</f>
        <v>0</v>
      </c>
      <c r="E50" s="40">
        <f>E51+E52</f>
        <v>20969891</v>
      </c>
      <c r="F50" s="40">
        <f t="shared" si="1"/>
        <v>20969891</v>
      </c>
      <c r="G50" s="40">
        <f>G51+G52</f>
        <v>0</v>
      </c>
      <c r="H50" s="40">
        <f>H51+H52</f>
        <v>30440148</v>
      </c>
      <c r="I50" s="40">
        <f t="shared" si="2"/>
        <v>30440148</v>
      </c>
    </row>
    <row r="51" spans="1:9" x14ac:dyDescent="0.2">
      <c r="A51" s="197" t="s">
        <v>122</v>
      </c>
      <c r="B51" s="197"/>
      <c r="C51" s="27">
        <v>44</v>
      </c>
      <c r="D51" s="41">
        <v>0</v>
      </c>
      <c r="E51" s="41">
        <v>13595891</v>
      </c>
      <c r="F51" s="40">
        <f t="shared" si="1"/>
        <v>13595891</v>
      </c>
      <c r="G51" s="41">
        <v>0</v>
      </c>
      <c r="H51" s="41">
        <v>20969891</v>
      </c>
      <c r="I51" s="40">
        <f t="shared" si="2"/>
        <v>20969891</v>
      </c>
    </row>
    <row r="52" spans="1:9" x14ac:dyDescent="0.2">
      <c r="A52" s="197" t="s">
        <v>123</v>
      </c>
      <c r="B52" s="197"/>
      <c r="C52" s="27">
        <v>45</v>
      </c>
      <c r="D52" s="41">
        <v>0</v>
      </c>
      <c r="E52" s="41">
        <v>7374000</v>
      </c>
      <c r="F52" s="40">
        <f t="shared" si="1"/>
        <v>7374000</v>
      </c>
      <c r="G52" s="41">
        <v>0</v>
      </c>
      <c r="H52" s="41">
        <v>9470257</v>
      </c>
      <c r="I52" s="40">
        <f t="shared" si="2"/>
        <v>9470257</v>
      </c>
    </row>
    <row r="53" spans="1:9" x14ac:dyDescent="0.2">
      <c r="A53" s="198" t="s">
        <v>167</v>
      </c>
      <c r="B53" s="199"/>
      <c r="C53" s="26">
        <v>46</v>
      </c>
      <c r="D53" s="40">
        <f>D54+D57+D58</f>
        <v>0</v>
      </c>
      <c r="E53" s="40">
        <f>E54+E57+E58</f>
        <v>354668723</v>
      </c>
      <c r="F53" s="40">
        <f t="shared" si="1"/>
        <v>354668723</v>
      </c>
      <c r="G53" s="40">
        <f>G54+G57+G58</f>
        <v>0</v>
      </c>
      <c r="H53" s="40">
        <f>H54+H57+H58</f>
        <v>358646729</v>
      </c>
      <c r="I53" s="40">
        <f t="shared" si="2"/>
        <v>358646729</v>
      </c>
    </row>
    <row r="54" spans="1:9" x14ac:dyDescent="0.2">
      <c r="A54" s="198" t="s">
        <v>168</v>
      </c>
      <c r="B54" s="199"/>
      <c r="C54" s="26">
        <v>47</v>
      </c>
      <c r="D54" s="40">
        <f>D55+D56</f>
        <v>0</v>
      </c>
      <c r="E54" s="40">
        <f>E55+E56</f>
        <v>154033177</v>
      </c>
      <c r="F54" s="40">
        <f t="shared" si="1"/>
        <v>154033177</v>
      </c>
      <c r="G54" s="40">
        <f>G55+G56</f>
        <v>0</v>
      </c>
      <c r="H54" s="40">
        <f>H55+H56</f>
        <v>196788983</v>
      </c>
      <c r="I54" s="40">
        <f t="shared" si="2"/>
        <v>196788983</v>
      </c>
    </row>
    <row r="55" spans="1:9" x14ac:dyDescent="0.2">
      <c r="A55" s="197" t="s">
        <v>107</v>
      </c>
      <c r="B55" s="197"/>
      <c r="C55" s="27">
        <v>48</v>
      </c>
      <c r="D55" s="41">
        <v>0</v>
      </c>
      <c r="E55" s="41">
        <v>141355924</v>
      </c>
      <c r="F55" s="40">
        <f t="shared" si="1"/>
        <v>141355924</v>
      </c>
      <c r="G55" s="41">
        <v>0</v>
      </c>
      <c r="H55" s="41">
        <v>181217870</v>
      </c>
      <c r="I55" s="40">
        <f t="shared" si="2"/>
        <v>181217870</v>
      </c>
    </row>
    <row r="56" spans="1:9" x14ac:dyDescent="0.2">
      <c r="A56" s="197" t="s">
        <v>169</v>
      </c>
      <c r="B56" s="197"/>
      <c r="C56" s="27">
        <v>49</v>
      </c>
      <c r="D56" s="41">
        <v>0</v>
      </c>
      <c r="E56" s="41">
        <v>12677253</v>
      </c>
      <c r="F56" s="40">
        <f t="shared" si="1"/>
        <v>12677253</v>
      </c>
      <c r="G56" s="41">
        <v>0</v>
      </c>
      <c r="H56" s="41">
        <v>15571113</v>
      </c>
      <c r="I56" s="40">
        <f t="shared" si="2"/>
        <v>15571113</v>
      </c>
    </row>
    <row r="57" spans="1:9" x14ac:dyDescent="0.2">
      <c r="A57" s="200" t="s">
        <v>170</v>
      </c>
      <c r="B57" s="19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687844</v>
      </c>
      <c r="I57" s="40">
        <f t="shared" si="2"/>
        <v>687844</v>
      </c>
    </row>
    <row r="58" spans="1:9" x14ac:dyDescent="0.2">
      <c r="A58" s="198" t="s">
        <v>171</v>
      </c>
      <c r="B58" s="199"/>
      <c r="C58" s="26">
        <v>51</v>
      </c>
      <c r="D58" s="40">
        <f>D59+D60+D61</f>
        <v>0</v>
      </c>
      <c r="E58" s="40">
        <f>E59+E60+E61</f>
        <v>200635546</v>
      </c>
      <c r="F58" s="40">
        <f t="shared" si="1"/>
        <v>200635546</v>
      </c>
      <c r="G58" s="40">
        <f>G59+G60+G61</f>
        <v>0</v>
      </c>
      <c r="H58" s="40">
        <f>H59+H60+H61</f>
        <v>161169902</v>
      </c>
      <c r="I58" s="40">
        <f t="shared" si="2"/>
        <v>161169902</v>
      </c>
    </row>
    <row r="59" spans="1:9" x14ac:dyDescent="0.2">
      <c r="A59" s="197" t="s">
        <v>105</v>
      </c>
      <c r="B59" s="197"/>
      <c r="C59" s="27">
        <v>52</v>
      </c>
      <c r="D59" s="41">
        <v>0</v>
      </c>
      <c r="E59" s="41">
        <v>36771312</v>
      </c>
      <c r="F59" s="40">
        <f t="shared" si="1"/>
        <v>36771312</v>
      </c>
      <c r="G59" s="41">
        <v>0</v>
      </c>
      <c r="H59" s="41">
        <v>40714073</v>
      </c>
      <c r="I59" s="40">
        <f t="shared" si="2"/>
        <v>40714073</v>
      </c>
    </row>
    <row r="60" spans="1:9" x14ac:dyDescent="0.2">
      <c r="A60" s="197" t="s">
        <v>172</v>
      </c>
      <c r="B60" s="197"/>
      <c r="C60" s="27">
        <v>53</v>
      </c>
      <c r="D60" s="41">
        <v>0</v>
      </c>
      <c r="E60" s="41">
        <v>10714170</v>
      </c>
      <c r="F60" s="40">
        <f t="shared" si="1"/>
        <v>10714170</v>
      </c>
      <c r="G60" s="41">
        <v>0</v>
      </c>
      <c r="H60" s="41">
        <v>14567194</v>
      </c>
      <c r="I60" s="40">
        <f t="shared" si="2"/>
        <v>14567194</v>
      </c>
    </row>
    <row r="61" spans="1:9" x14ac:dyDescent="0.2">
      <c r="A61" s="197" t="s">
        <v>124</v>
      </c>
      <c r="B61" s="197"/>
      <c r="C61" s="27">
        <v>54</v>
      </c>
      <c r="D61" s="41">
        <v>0</v>
      </c>
      <c r="E61" s="41">
        <v>153150064</v>
      </c>
      <c r="F61" s="40">
        <f t="shared" si="1"/>
        <v>153150064</v>
      </c>
      <c r="G61" s="41">
        <v>0</v>
      </c>
      <c r="H61" s="41">
        <v>105888635</v>
      </c>
      <c r="I61" s="40">
        <f t="shared" si="2"/>
        <v>105888635</v>
      </c>
    </row>
    <row r="62" spans="1:9" x14ac:dyDescent="0.2">
      <c r="A62" s="198" t="s">
        <v>173</v>
      </c>
      <c r="B62" s="199"/>
      <c r="C62" s="26">
        <v>55</v>
      </c>
      <c r="D62" s="40">
        <f>D63+D67+D68</f>
        <v>0</v>
      </c>
      <c r="E62" s="40">
        <f>E63+E67+E68</f>
        <v>54392050</v>
      </c>
      <c r="F62" s="40">
        <f t="shared" si="1"/>
        <v>54392050</v>
      </c>
      <c r="G62" s="40">
        <f>G63+G67+G68</f>
        <v>0</v>
      </c>
      <c r="H62" s="40">
        <f>H63+H67+H68</f>
        <v>138869444</v>
      </c>
      <c r="I62" s="40">
        <f t="shared" si="2"/>
        <v>138869444</v>
      </c>
    </row>
    <row r="63" spans="1:9" x14ac:dyDescent="0.2">
      <c r="A63" s="198" t="s">
        <v>174</v>
      </c>
      <c r="B63" s="199"/>
      <c r="C63" s="26">
        <v>56</v>
      </c>
      <c r="D63" s="40">
        <f>D64+D65+D66</f>
        <v>0</v>
      </c>
      <c r="E63" s="40">
        <f>E64+E65+E66</f>
        <v>54392050</v>
      </c>
      <c r="F63" s="40">
        <f t="shared" si="1"/>
        <v>54392050</v>
      </c>
      <c r="G63" s="40">
        <f>G64+G65+G66</f>
        <v>0</v>
      </c>
      <c r="H63" s="40">
        <f>H64+H65+H66</f>
        <v>138869444</v>
      </c>
      <c r="I63" s="40">
        <f t="shared" si="2"/>
        <v>138869444</v>
      </c>
    </row>
    <row r="64" spans="1:9" x14ac:dyDescent="0.2">
      <c r="A64" s="197" t="s">
        <v>125</v>
      </c>
      <c r="B64" s="197"/>
      <c r="C64" s="27">
        <v>57</v>
      </c>
      <c r="D64" s="41">
        <v>0</v>
      </c>
      <c r="E64" s="41">
        <v>54310959</v>
      </c>
      <c r="F64" s="40">
        <f t="shared" si="1"/>
        <v>54310959</v>
      </c>
      <c r="G64" s="41">
        <v>0</v>
      </c>
      <c r="H64" s="41">
        <v>138760959</v>
      </c>
      <c r="I64" s="40">
        <f t="shared" si="2"/>
        <v>138760959</v>
      </c>
    </row>
    <row r="65" spans="1:9" x14ac:dyDescent="0.2">
      <c r="A65" s="197" t="s">
        <v>126</v>
      </c>
      <c r="B65" s="19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7" t="s">
        <v>127</v>
      </c>
      <c r="B66" s="197"/>
      <c r="C66" s="27">
        <v>59</v>
      </c>
      <c r="D66" s="41">
        <v>0</v>
      </c>
      <c r="E66" s="41">
        <v>81091</v>
      </c>
      <c r="F66" s="40">
        <f t="shared" si="1"/>
        <v>81091</v>
      </c>
      <c r="G66" s="41">
        <v>0</v>
      </c>
      <c r="H66" s="41">
        <v>108485</v>
      </c>
      <c r="I66" s="40">
        <f t="shared" si="2"/>
        <v>108485</v>
      </c>
    </row>
    <row r="67" spans="1:9" x14ac:dyDescent="0.2">
      <c r="A67" s="200" t="s">
        <v>128</v>
      </c>
      <c r="B67" s="19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0" t="s">
        <v>129</v>
      </c>
      <c r="B68" s="197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28044618</v>
      </c>
      <c r="F69" s="40">
        <f t="shared" si="1"/>
        <v>28044618</v>
      </c>
      <c r="G69" s="40">
        <f>G70+G71+G72</f>
        <v>0</v>
      </c>
      <c r="H69" s="40">
        <f>H70+H71+H72</f>
        <v>29934373</v>
      </c>
      <c r="I69" s="40">
        <f t="shared" si="2"/>
        <v>29934373</v>
      </c>
    </row>
    <row r="70" spans="1:9" x14ac:dyDescent="0.2">
      <c r="A70" s="197" t="s">
        <v>130</v>
      </c>
      <c r="B70" s="197"/>
      <c r="C70" s="27">
        <v>63</v>
      </c>
      <c r="D70" s="41">
        <v>0</v>
      </c>
      <c r="E70" s="41">
        <v>10034472</v>
      </c>
      <c r="F70" s="40">
        <f t="shared" si="1"/>
        <v>10034472</v>
      </c>
      <c r="G70" s="41">
        <v>0</v>
      </c>
      <c r="H70" s="41">
        <v>2756701</v>
      </c>
      <c r="I70" s="40">
        <f t="shared" si="2"/>
        <v>2756701</v>
      </c>
    </row>
    <row r="71" spans="1:9" x14ac:dyDescent="0.2">
      <c r="A71" s="197" t="s">
        <v>131</v>
      </c>
      <c r="B71" s="19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7" t="s">
        <v>135</v>
      </c>
      <c r="B72" s="197"/>
      <c r="C72" s="27">
        <v>65</v>
      </c>
      <c r="D72" s="41">
        <v>0</v>
      </c>
      <c r="E72" s="41">
        <v>18010146</v>
      </c>
      <c r="F72" s="40">
        <f t="shared" si="1"/>
        <v>18010146</v>
      </c>
      <c r="G72" s="41">
        <v>0</v>
      </c>
      <c r="H72" s="41">
        <v>27177672</v>
      </c>
      <c r="I72" s="40">
        <f t="shared" si="2"/>
        <v>27177672</v>
      </c>
    </row>
    <row r="73" spans="1:9" x14ac:dyDescent="0.2">
      <c r="A73" s="198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2552047952</v>
      </c>
      <c r="F73" s="40">
        <f t="shared" si="1"/>
        <v>2552047952</v>
      </c>
      <c r="G73" s="40">
        <f>G8+G11+G15+G41+G42+G50+G53+G62+G69</f>
        <v>0</v>
      </c>
      <c r="H73" s="40">
        <f>H8+H11+H15+H41+H42+H50+H53+H62+H69</f>
        <v>2785158526</v>
      </c>
      <c r="I73" s="40">
        <f>G73+H73</f>
        <v>2785158526</v>
      </c>
    </row>
    <row r="74" spans="1:9" x14ac:dyDescent="0.2">
      <c r="A74" s="200" t="s">
        <v>177</v>
      </c>
      <c r="B74" s="197"/>
      <c r="C74" s="27">
        <v>67</v>
      </c>
      <c r="D74" s="41">
        <v>0</v>
      </c>
      <c r="E74" s="41">
        <v>47045796</v>
      </c>
      <c r="F74" s="40">
        <f t="shared" ref="F74" si="11">D74+E74</f>
        <v>47045796</v>
      </c>
      <c r="G74" s="41">
        <v>0</v>
      </c>
      <c r="H74" s="41">
        <v>11448201</v>
      </c>
      <c r="I74" s="40">
        <f t="shared" ref="I74" si="12">G74+H74</f>
        <v>11448201</v>
      </c>
    </row>
    <row r="75" spans="1:9" x14ac:dyDescent="0.2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">
      <c r="A76" s="198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1166811554</v>
      </c>
      <c r="F76" s="40">
        <f>D76+E76</f>
        <v>1166811554</v>
      </c>
      <c r="G76" s="40">
        <f t="shared" ref="G76:H76" si="13">G77+G80+G81+G85+G89+G92</f>
        <v>0</v>
      </c>
      <c r="H76" s="40">
        <f t="shared" si="13"/>
        <v>1237888400</v>
      </c>
      <c r="I76" s="40">
        <f>G76+H76</f>
        <v>1237888400</v>
      </c>
    </row>
    <row r="77" spans="1:9" x14ac:dyDescent="0.2">
      <c r="A77" s="198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7" t="s">
        <v>18</v>
      </c>
      <c r="B78" s="19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0" t="s">
        <v>19</v>
      </c>
      <c r="B80" s="19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198" t="s">
        <v>181</v>
      </c>
      <c r="B81" s="199"/>
      <c r="C81" s="26">
        <v>73</v>
      </c>
      <c r="D81" s="40">
        <f>D82+D83+D84</f>
        <v>0</v>
      </c>
      <c r="E81" s="40">
        <f>E82+E83+E84</f>
        <v>420544323</v>
      </c>
      <c r="F81" s="40">
        <f t="shared" si="14"/>
        <v>420544323</v>
      </c>
      <c r="G81" s="40">
        <f t="shared" ref="G81" si="17">G82+G83+G84</f>
        <v>0</v>
      </c>
      <c r="H81" s="40">
        <f>H82+H83+H84</f>
        <v>420246816</v>
      </c>
      <c r="I81" s="40">
        <f t="shared" si="16"/>
        <v>420246816</v>
      </c>
    </row>
    <row r="82" spans="1:9" x14ac:dyDescent="0.2">
      <c r="A82" s="197" t="s">
        <v>20</v>
      </c>
      <c r="B82" s="197"/>
      <c r="C82" s="27">
        <v>74</v>
      </c>
      <c r="D82" s="41">
        <v>0</v>
      </c>
      <c r="E82" s="41">
        <v>277932829</v>
      </c>
      <c r="F82" s="40">
        <f t="shared" si="14"/>
        <v>277932829</v>
      </c>
      <c r="G82" s="41">
        <v>0</v>
      </c>
      <c r="H82" s="41">
        <v>277851313</v>
      </c>
      <c r="I82" s="40">
        <f>G82+H82</f>
        <v>277851313</v>
      </c>
    </row>
    <row r="83" spans="1:9" x14ac:dyDescent="0.2">
      <c r="A83" s="197" t="s">
        <v>182</v>
      </c>
      <c r="B83" s="197"/>
      <c r="C83" s="27">
        <v>75</v>
      </c>
      <c r="D83" s="41">
        <v>0</v>
      </c>
      <c r="E83" s="41">
        <v>142611494</v>
      </c>
      <c r="F83" s="40">
        <f t="shared" si="14"/>
        <v>142611494</v>
      </c>
      <c r="G83" s="41">
        <v>0</v>
      </c>
      <c r="H83" s="41">
        <v>142395503</v>
      </c>
      <c r="I83" s="40">
        <f>G83+H83</f>
        <v>142395503</v>
      </c>
    </row>
    <row r="84" spans="1:9" x14ac:dyDescent="0.2">
      <c r="A84" s="197" t="s">
        <v>21</v>
      </c>
      <c r="B84" s="19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198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197" t="s">
        <v>22</v>
      </c>
      <c r="B86" s="19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197" t="s">
        <v>23</v>
      </c>
      <c r="B87" s="19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197" t="s">
        <v>24</v>
      </c>
      <c r="B88" s="19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198" t="s">
        <v>184</v>
      </c>
      <c r="B89" s="199"/>
      <c r="C89" s="26">
        <v>81</v>
      </c>
      <c r="D89" s="40">
        <f>D90+D91</f>
        <v>0</v>
      </c>
      <c r="E89" s="40">
        <f>E90+E91</f>
        <v>488974820</v>
      </c>
      <c r="F89" s="40">
        <f t="shared" si="14"/>
        <v>488974820</v>
      </c>
      <c r="G89" s="40">
        <f t="shared" ref="G89:H89" si="19">G90+G91</f>
        <v>0</v>
      </c>
      <c r="H89" s="40">
        <f t="shared" si="19"/>
        <v>557962058</v>
      </c>
      <c r="I89" s="40">
        <f t="shared" si="16"/>
        <v>557962058</v>
      </c>
    </row>
    <row r="90" spans="1:9" x14ac:dyDescent="0.2">
      <c r="A90" s="197" t="s">
        <v>2</v>
      </c>
      <c r="B90" s="197"/>
      <c r="C90" s="27">
        <v>82</v>
      </c>
      <c r="D90" s="41">
        <v>0</v>
      </c>
      <c r="E90" s="41">
        <v>488974820</v>
      </c>
      <c r="F90" s="40">
        <f t="shared" si="14"/>
        <v>488974820</v>
      </c>
      <c r="G90" s="41">
        <v>0</v>
      </c>
      <c r="H90" s="41">
        <v>557962058</v>
      </c>
      <c r="I90" s="40">
        <f t="shared" si="16"/>
        <v>557962058</v>
      </c>
    </row>
    <row r="91" spans="1:9" x14ac:dyDescent="0.2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198" t="s">
        <v>185</v>
      </c>
      <c r="B92" s="199"/>
      <c r="C92" s="26">
        <v>84</v>
      </c>
      <c r="D92" s="40">
        <f>D93+D94</f>
        <v>0</v>
      </c>
      <c r="E92" s="40">
        <f>E93+E94</f>
        <v>68530876</v>
      </c>
      <c r="F92" s="40">
        <f t="shared" si="14"/>
        <v>68530876</v>
      </c>
      <c r="G92" s="40">
        <f t="shared" ref="G92:H92" si="20">G93+G94</f>
        <v>0</v>
      </c>
      <c r="H92" s="40">
        <f t="shared" si="20"/>
        <v>70917991</v>
      </c>
      <c r="I92" s="40">
        <f t="shared" si="16"/>
        <v>70917991</v>
      </c>
    </row>
    <row r="93" spans="1:9" x14ac:dyDescent="0.2">
      <c r="A93" s="197" t="s">
        <v>87</v>
      </c>
      <c r="B93" s="197"/>
      <c r="C93" s="27">
        <v>85</v>
      </c>
      <c r="D93" s="41">
        <v>0</v>
      </c>
      <c r="E93" s="41">
        <v>68530876</v>
      </c>
      <c r="F93" s="40">
        <f t="shared" si="14"/>
        <v>68530876</v>
      </c>
      <c r="G93" s="41">
        <v>0</v>
      </c>
      <c r="H93" s="41">
        <v>70917991</v>
      </c>
      <c r="I93" s="40">
        <f t="shared" si="16"/>
        <v>70917991</v>
      </c>
    </row>
    <row r="94" spans="1:9" x14ac:dyDescent="0.2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200" t="s">
        <v>186</v>
      </c>
      <c r="B95" s="19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200" t="s">
        <v>187</v>
      </c>
      <c r="B96" s="19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8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1064857071</v>
      </c>
      <c r="F97" s="40">
        <f t="shared" si="14"/>
        <v>1064857071</v>
      </c>
      <c r="G97" s="40">
        <f t="shared" ref="G97:H97" si="21">G98+G99+G100+G101+G102+G103</f>
        <v>0</v>
      </c>
      <c r="H97" s="40">
        <f t="shared" si="21"/>
        <v>1235084846</v>
      </c>
      <c r="I97" s="40">
        <f t="shared" si="16"/>
        <v>1235084846</v>
      </c>
    </row>
    <row r="98" spans="1:9" x14ac:dyDescent="0.2">
      <c r="A98" s="197" t="s">
        <v>189</v>
      </c>
      <c r="B98" s="197"/>
      <c r="C98" s="27">
        <v>90</v>
      </c>
      <c r="D98" s="41">
        <v>0</v>
      </c>
      <c r="E98" s="41">
        <v>525116737</v>
      </c>
      <c r="F98" s="40">
        <f t="shared" si="14"/>
        <v>525116737</v>
      </c>
      <c r="G98" s="41">
        <v>0</v>
      </c>
      <c r="H98" s="41">
        <v>590321143</v>
      </c>
      <c r="I98" s="40">
        <f t="shared" si="16"/>
        <v>590321143</v>
      </c>
    </row>
    <row r="99" spans="1:9" x14ac:dyDescent="0.2">
      <c r="A99" s="197" t="s">
        <v>190</v>
      </c>
      <c r="B99" s="19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7" t="s">
        <v>191</v>
      </c>
      <c r="B100" s="197"/>
      <c r="C100" s="27">
        <v>92</v>
      </c>
      <c r="D100" s="41">
        <v>0</v>
      </c>
      <c r="E100" s="41">
        <v>539465685</v>
      </c>
      <c r="F100" s="40">
        <f t="shared" si="14"/>
        <v>539465685</v>
      </c>
      <c r="G100" s="41">
        <v>0</v>
      </c>
      <c r="H100" s="41">
        <v>644357111</v>
      </c>
      <c r="I100" s="40">
        <f t="shared" si="16"/>
        <v>644357111</v>
      </c>
    </row>
    <row r="101" spans="1:9" x14ac:dyDescent="0.2">
      <c r="A101" s="197" t="s">
        <v>192</v>
      </c>
      <c r="B101" s="197"/>
      <c r="C101" s="27">
        <v>93</v>
      </c>
      <c r="D101" s="41">
        <v>0</v>
      </c>
      <c r="E101" s="41">
        <v>274649</v>
      </c>
      <c r="F101" s="40">
        <f t="shared" si="14"/>
        <v>274649</v>
      </c>
      <c r="G101" s="41">
        <v>0</v>
      </c>
      <c r="H101" s="41">
        <v>406592</v>
      </c>
      <c r="I101" s="40">
        <f t="shared" si="16"/>
        <v>406592</v>
      </c>
    </row>
    <row r="102" spans="1:9" x14ac:dyDescent="0.2">
      <c r="A102" s="197" t="s">
        <v>109</v>
      </c>
      <c r="B102" s="197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7" t="s">
        <v>193</v>
      </c>
      <c r="B103" s="19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0" t="s">
        <v>194</v>
      </c>
      <c r="B104" s="19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8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9" t="s">
        <v>88</v>
      </c>
      <c r="B106" s="20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7" t="s">
        <v>89</v>
      </c>
      <c r="B107" s="19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8" t="s">
        <v>196</v>
      </c>
      <c r="B108" s="199"/>
      <c r="C108" s="26">
        <v>100</v>
      </c>
      <c r="D108" s="40">
        <f>D109+D110</f>
        <v>0</v>
      </c>
      <c r="E108" s="40">
        <f>E109+E110</f>
        <v>106362198</v>
      </c>
      <c r="F108" s="40">
        <f t="shared" si="14"/>
        <v>106362198</v>
      </c>
      <c r="G108" s="40">
        <f t="shared" ref="G108:H108" si="23">G109+G110</f>
        <v>0</v>
      </c>
      <c r="H108" s="40">
        <f t="shared" si="23"/>
        <v>108294929</v>
      </c>
      <c r="I108" s="40">
        <f t="shared" si="16"/>
        <v>108294929</v>
      </c>
    </row>
    <row r="109" spans="1:9" x14ac:dyDescent="0.2">
      <c r="A109" s="197" t="s">
        <v>90</v>
      </c>
      <c r="B109" s="197"/>
      <c r="C109" s="27">
        <v>101</v>
      </c>
      <c r="D109" s="41">
        <v>0</v>
      </c>
      <c r="E109" s="41">
        <v>96909638</v>
      </c>
      <c r="F109" s="40">
        <f t="shared" si="14"/>
        <v>96909638</v>
      </c>
      <c r="G109" s="41">
        <v>0</v>
      </c>
      <c r="H109" s="41">
        <v>96844331</v>
      </c>
      <c r="I109" s="40">
        <f t="shared" si="16"/>
        <v>96844331</v>
      </c>
    </row>
    <row r="110" spans="1:9" x14ac:dyDescent="0.2">
      <c r="A110" s="197" t="s">
        <v>91</v>
      </c>
      <c r="B110" s="197"/>
      <c r="C110" s="27">
        <v>102</v>
      </c>
      <c r="D110" s="41">
        <v>0</v>
      </c>
      <c r="E110" s="41">
        <v>9452560</v>
      </c>
      <c r="F110" s="40">
        <f t="shared" si="14"/>
        <v>9452560</v>
      </c>
      <c r="G110" s="41">
        <v>0</v>
      </c>
      <c r="H110" s="41">
        <v>11450598</v>
      </c>
      <c r="I110" s="40">
        <f t="shared" si="16"/>
        <v>11450598</v>
      </c>
    </row>
    <row r="111" spans="1:9" x14ac:dyDescent="0.2">
      <c r="A111" s="200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8" t="s">
        <v>198</v>
      </c>
      <c r="B112" s="199"/>
      <c r="C112" s="26">
        <v>104</v>
      </c>
      <c r="D112" s="40">
        <f>D113+D114+D115</f>
        <v>0</v>
      </c>
      <c r="E112" s="40">
        <f>E113+E114+E115</f>
        <v>99711178</v>
      </c>
      <c r="F112" s="40">
        <f t="shared" si="14"/>
        <v>99711178</v>
      </c>
      <c r="G112" s="40">
        <f t="shared" ref="G112:H112" si="24">G113+G114+G115</f>
        <v>0</v>
      </c>
      <c r="H112" s="40">
        <f t="shared" si="24"/>
        <v>79547099</v>
      </c>
      <c r="I112" s="40">
        <f t="shared" si="16"/>
        <v>79547099</v>
      </c>
    </row>
    <row r="113" spans="1:9" x14ac:dyDescent="0.2">
      <c r="A113" s="197" t="s">
        <v>79</v>
      </c>
      <c r="B113" s="197"/>
      <c r="C113" s="27">
        <v>105</v>
      </c>
      <c r="D113" s="41">
        <v>0</v>
      </c>
      <c r="E113" s="41">
        <v>80029837</v>
      </c>
      <c r="F113" s="40">
        <f t="shared" si="14"/>
        <v>80029837</v>
      </c>
      <c r="G113" s="41">
        <v>0</v>
      </c>
      <c r="H113" s="41">
        <v>60082237</v>
      </c>
      <c r="I113" s="40">
        <f t="shared" si="16"/>
        <v>60082237</v>
      </c>
    </row>
    <row r="114" spans="1:9" x14ac:dyDescent="0.2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7" t="s">
        <v>80</v>
      </c>
      <c r="B115" s="197"/>
      <c r="C115" s="27">
        <v>107</v>
      </c>
      <c r="D115" s="41">
        <v>0</v>
      </c>
      <c r="E115" s="41">
        <v>19681341</v>
      </c>
      <c r="F115" s="40">
        <f t="shared" si="14"/>
        <v>19681341</v>
      </c>
      <c r="G115" s="41">
        <v>0</v>
      </c>
      <c r="H115" s="41">
        <v>19464862</v>
      </c>
      <c r="I115" s="40">
        <f t="shared" si="16"/>
        <v>19464862</v>
      </c>
    </row>
    <row r="116" spans="1:9" x14ac:dyDescent="0.2">
      <c r="A116" s="198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94571223</v>
      </c>
      <c r="F116" s="40">
        <f t="shared" si="14"/>
        <v>94571223</v>
      </c>
      <c r="G116" s="40">
        <f t="shared" ref="G116:H116" si="25">G117+G118+G119+G120</f>
        <v>0</v>
      </c>
      <c r="H116" s="40">
        <f t="shared" si="25"/>
        <v>108689023</v>
      </c>
      <c r="I116" s="40">
        <f t="shared" si="16"/>
        <v>108689023</v>
      </c>
    </row>
    <row r="117" spans="1:9" x14ac:dyDescent="0.2">
      <c r="A117" s="197" t="s">
        <v>201</v>
      </c>
      <c r="B117" s="197"/>
      <c r="C117" s="27">
        <v>109</v>
      </c>
      <c r="D117" s="41">
        <v>0</v>
      </c>
      <c r="E117" s="41">
        <v>44331870</v>
      </c>
      <c r="F117" s="40">
        <f t="shared" si="14"/>
        <v>44331870</v>
      </c>
      <c r="G117" s="41">
        <v>0</v>
      </c>
      <c r="H117" s="41">
        <v>45696984</v>
      </c>
      <c r="I117" s="40">
        <f t="shared" si="16"/>
        <v>45696984</v>
      </c>
    </row>
    <row r="118" spans="1:9" x14ac:dyDescent="0.2">
      <c r="A118" s="197" t="s">
        <v>81</v>
      </c>
      <c r="B118" s="197"/>
      <c r="C118" s="27">
        <v>110</v>
      </c>
      <c r="D118" s="41">
        <v>0</v>
      </c>
      <c r="E118" s="41">
        <v>7794371</v>
      </c>
      <c r="F118" s="40">
        <f t="shared" si="14"/>
        <v>7794371</v>
      </c>
      <c r="G118" s="41">
        <v>0</v>
      </c>
      <c r="H118" s="41">
        <v>12552713</v>
      </c>
      <c r="I118" s="40">
        <f t="shared" si="16"/>
        <v>12552713</v>
      </c>
    </row>
    <row r="119" spans="1:9" x14ac:dyDescent="0.2">
      <c r="A119" s="197" t="s">
        <v>82</v>
      </c>
      <c r="B119" s="19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7" t="s">
        <v>83</v>
      </c>
      <c r="B120" s="197"/>
      <c r="C120" s="27">
        <v>112</v>
      </c>
      <c r="D120" s="41">
        <v>0</v>
      </c>
      <c r="E120" s="41">
        <v>42444982</v>
      </c>
      <c r="F120" s="40">
        <f t="shared" si="14"/>
        <v>42444982</v>
      </c>
      <c r="G120" s="41">
        <v>0</v>
      </c>
      <c r="H120" s="41">
        <v>50439326</v>
      </c>
      <c r="I120" s="40">
        <f t="shared" si="16"/>
        <v>50439326</v>
      </c>
    </row>
    <row r="121" spans="1:9" ht="22.5" customHeight="1" x14ac:dyDescent="0.2">
      <c r="A121" s="198" t="s">
        <v>202</v>
      </c>
      <c r="B121" s="199"/>
      <c r="C121" s="26">
        <v>113</v>
      </c>
      <c r="D121" s="40">
        <f>D122+D123</f>
        <v>0</v>
      </c>
      <c r="E121" s="40">
        <f>E122+E123</f>
        <v>19734728</v>
      </c>
      <c r="F121" s="40">
        <f t="shared" si="14"/>
        <v>19734728</v>
      </c>
      <c r="G121" s="40">
        <f t="shared" ref="G121:H121" si="26">G122+G123</f>
        <v>0</v>
      </c>
      <c r="H121" s="40">
        <f t="shared" si="26"/>
        <v>15654229</v>
      </c>
      <c r="I121" s="40">
        <f t="shared" si="16"/>
        <v>15654229</v>
      </c>
    </row>
    <row r="122" spans="1:9" x14ac:dyDescent="0.2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7" t="s">
        <v>85</v>
      </c>
      <c r="B123" s="197"/>
      <c r="C123" s="27">
        <v>115</v>
      </c>
      <c r="D123" s="41">
        <v>0</v>
      </c>
      <c r="E123" s="41">
        <v>19734728</v>
      </c>
      <c r="F123" s="40">
        <f t="shared" si="14"/>
        <v>19734728</v>
      </c>
      <c r="G123" s="41">
        <v>0</v>
      </c>
      <c r="H123" s="41">
        <v>15654229</v>
      </c>
      <c r="I123" s="40">
        <f t="shared" si="16"/>
        <v>15654229</v>
      </c>
    </row>
    <row r="124" spans="1:9" x14ac:dyDescent="0.2">
      <c r="A124" s="198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2552047952</v>
      </c>
      <c r="F124" s="40">
        <f t="shared" si="14"/>
        <v>2552047952</v>
      </c>
      <c r="G124" s="40">
        <f t="shared" ref="G124:H124" si="27">G95++G96+G97+G104+G105+G108+G111+G112+G116+G121+G76</f>
        <v>0</v>
      </c>
      <c r="H124" s="40">
        <f t="shared" si="27"/>
        <v>2785158526</v>
      </c>
      <c r="I124" s="40">
        <f t="shared" si="16"/>
        <v>2785158526</v>
      </c>
    </row>
    <row r="125" spans="1:9" x14ac:dyDescent="0.2">
      <c r="A125" s="200" t="s">
        <v>204</v>
      </c>
      <c r="B125" s="197"/>
      <c r="C125" s="27">
        <v>117</v>
      </c>
      <c r="D125" s="41">
        <v>0</v>
      </c>
      <c r="E125" s="41">
        <v>47045796</v>
      </c>
      <c r="F125" s="40">
        <f t="shared" si="14"/>
        <v>47045796</v>
      </c>
      <c r="G125" s="41">
        <v>0</v>
      </c>
      <c r="H125" s="41">
        <v>11448201</v>
      </c>
      <c r="I125" s="40">
        <f t="shared" si="16"/>
        <v>11448201</v>
      </c>
    </row>
    <row r="128" spans="1:9" x14ac:dyDescent="0.2">
      <c r="H128" s="132"/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5 H17:H18 H20:H25 H30:H36 H39:H42 H46:H50 H53:H54 H58 H62:H63 H67:H69 H73 H76:H80 H84:H85 H87 H89 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79998168889431442"/>
  </sheetPr>
  <dimension ref="A1:P88"/>
  <sheetViews>
    <sheetView topLeftCell="A32" zoomScaleNormal="100" zoomScaleSheetLayoutView="100" workbookViewId="0">
      <selection activeCell="A49" sqref="A49:I8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1" width="17.140625" style="3" customWidth="1"/>
    <col min="12" max="12" width="9.140625" style="3"/>
    <col min="13" max="13" width="17.5703125" style="3" customWidth="1"/>
    <col min="14" max="14" width="14.28515625" style="3" customWidth="1"/>
    <col min="15" max="16384" width="9.140625" style="3"/>
  </cols>
  <sheetData>
    <row r="1" spans="1:14" ht="15.75" x14ac:dyDescent="0.2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14" x14ac:dyDescent="0.2">
      <c r="A2" s="203" t="s">
        <v>394</v>
      </c>
      <c r="B2" s="215"/>
      <c r="C2" s="215"/>
      <c r="D2" s="215"/>
      <c r="E2" s="215"/>
      <c r="F2" s="215"/>
      <c r="G2" s="215"/>
      <c r="H2" s="215"/>
      <c r="I2" s="215"/>
    </row>
    <row r="3" spans="1:14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14" ht="33.75" customHeight="1" x14ac:dyDescent="0.2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14" ht="24" customHeight="1" thickBot="1" x14ac:dyDescent="0.25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  <c r="K5" s="133"/>
    </row>
    <row r="6" spans="1:14" x14ac:dyDescent="0.2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4" ht="22.5" customHeight="1" x14ac:dyDescent="0.2">
      <c r="A7" s="230" t="s">
        <v>205</v>
      </c>
      <c r="B7" s="231"/>
      <c r="C7" s="31">
        <v>118</v>
      </c>
      <c r="D7" s="49">
        <f>D8+D9+D10+D11+D12</f>
        <v>0</v>
      </c>
      <c r="E7" s="50">
        <f>E8+E9+E10+E11+E12</f>
        <v>592374779</v>
      </c>
      <c r="F7" s="50">
        <f>D7+E7</f>
        <v>592374779</v>
      </c>
      <c r="G7" s="49">
        <f t="shared" ref="G7:H7" si="0">G8+G9+G10+G11+G12</f>
        <v>0</v>
      </c>
      <c r="H7" s="50">
        <f t="shared" si="0"/>
        <v>772657707</v>
      </c>
      <c r="I7" s="51">
        <f>G7+H7</f>
        <v>772657707</v>
      </c>
      <c r="K7" s="132"/>
      <c r="M7" s="132"/>
      <c r="N7" s="132"/>
    </row>
    <row r="8" spans="1:14" x14ac:dyDescent="0.2">
      <c r="A8" s="227" t="s">
        <v>67</v>
      </c>
      <c r="B8" s="227"/>
      <c r="C8" s="29">
        <v>119</v>
      </c>
      <c r="D8" s="52">
        <v>0</v>
      </c>
      <c r="E8" s="53">
        <v>713281693</v>
      </c>
      <c r="F8" s="54">
        <f t="shared" ref="F8:F71" si="1">D8+E8</f>
        <v>713281693</v>
      </c>
      <c r="G8" s="52">
        <v>0</v>
      </c>
      <c r="H8" s="53">
        <v>877383985</v>
      </c>
      <c r="I8" s="54">
        <f t="shared" ref="I8:I71" si="2">G8+H8</f>
        <v>877383985</v>
      </c>
      <c r="K8" s="132"/>
      <c r="M8" s="132"/>
      <c r="N8" s="132"/>
    </row>
    <row r="9" spans="1:14" ht="19.5" customHeight="1" x14ac:dyDescent="0.2">
      <c r="A9" s="227" t="s">
        <v>206</v>
      </c>
      <c r="B9" s="227"/>
      <c r="C9" s="29">
        <v>120</v>
      </c>
      <c r="D9" s="52">
        <v>0</v>
      </c>
      <c r="E9" s="53">
        <v>-5684698</v>
      </c>
      <c r="F9" s="54">
        <f>D9+E9</f>
        <v>-5684698</v>
      </c>
      <c r="G9" s="52">
        <v>0</v>
      </c>
      <c r="H9" s="53">
        <v>1083948</v>
      </c>
      <c r="I9" s="54">
        <f t="shared" si="2"/>
        <v>1083948</v>
      </c>
      <c r="K9" s="132"/>
      <c r="M9" s="132"/>
      <c r="N9" s="132"/>
    </row>
    <row r="10" spans="1:14" x14ac:dyDescent="0.2">
      <c r="A10" s="227" t="s">
        <v>207</v>
      </c>
      <c r="B10" s="227"/>
      <c r="C10" s="29">
        <v>121</v>
      </c>
      <c r="D10" s="52">
        <v>0</v>
      </c>
      <c r="E10" s="53">
        <v>-31041143</v>
      </c>
      <c r="F10" s="54">
        <f t="shared" si="1"/>
        <v>-31041143</v>
      </c>
      <c r="G10" s="52">
        <v>0</v>
      </c>
      <c r="H10" s="53">
        <v>-40037242</v>
      </c>
      <c r="I10" s="54">
        <f t="shared" si="2"/>
        <v>-40037242</v>
      </c>
      <c r="K10" s="132"/>
      <c r="M10" s="132"/>
      <c r="N10" s="132"/>
    </row>
    <row r="11" spans="1:14" ht="22.5" customHeight="1" x14ac:dyDescent="0.2">
      <c r="A11" s="227" t="s">
        <v>208</v>
      </c>
      <c r="B11" s="227"/>
      <c r="C11" s="29">
        <v>122</v>
      </c>
      <c r="D11" s="52">
        <v>0</v>
      </c>
      <c r="E11" s="53">
        <v>-92080157</v>
      </c>
      <c r="F11" s="54">
        <f t="shared" si="1"/>
        <v>-92080157</v>
      </c>
      <c r="G11" s="52">
        <v>0</v>
      </c>
      <c r="H11" s="53">
        <v>-65204407</v>
      </c>
      <c r="I11" s="54">
        <f t="shared" si="2"/>
        <v>-65204407</v>
      </c>
      <c r="K11" s="132"/>
      <c r="M11" s="132"/>
      <c r="N11" s="132"/>
    </row>
    <row r="12" spans="1:14" ht="21.75" customHeight="1" x14ac:dyDescent="0.2">
      <c r="A12" s="227" t="s">
        <v>209</v>
      </c>
      <c r="B12" s="227"/>
      <c r="C12" s="29">
        <v>123</v>
      </c>
      <c r="D12" s="52">
        <v>0</v>
      </c>
      <c r="E12" s="53">
        <v>7899084</v>
      </c>
      <c r="F12" s="54">
        <f t="shared" si="1"/>
        <v>7899084</v>
      </c>
      <c r="G12" s="52">
        <v>0</v>
      </c>
      <c r="H12" s="53">
        <v>-568577</v>
      </c>
      <c r="I12" s="54">
        <f t="shared" si="2"/>
        <v>-568577</v>
      </c>
      <c r="K12" s="132"/>
      <c r="M12" s="132"/>
      <c r="N12" s="132"/>
    </row>
    <row r="13" spans="1:14" x14ac:dyDescent="0.2">
      <c r="A13" s="232" t="s">
        <v>210</v>
      </c>
      <c r="B13" s="233"/>
      <c r="C13" s="32">
        <v>124</v>
      </c>
      <c r="D13" s="55">
        <f>D14+D15+D16+D17+D18+D19+D20</f>
        <v>0</v>
      </c>
      <c r="E13" s="56">
        <f>E14+E15+E16+E17+E18+E19+E20</f>
        <v>40428486</v>
      </c>
      <c r="F13" s="54">
        <f t="shared" si="1"/>
        <v>40428486</v>
      </c>
      <c r="G13" s="55">
        <f t="shared" ref="G13" si="3">G14+G15+G16+G17+G18+G19+G20</f>
        <v>0</v>
      </c>
      <c r="H13" s="56">
        <f>H14+H15+H16+H17+H18+H19+H20</f>
        <v>33369658</v>
      </c>
      <c r="I13" s="54">
        <f t="shared" si="2"/>
        <v>33369658</v>
      </c>
      <c r="K13" s="132"/>
      <c r="M13" s="132"/>
      <c r="N13" s="132"/>
    </row>
    <row r="14" spans="1:14" ht="24" customHeight="1" x14ac:dyDescent="0.2">
      <c r="A14" s="227" t="s">
        <v>211</v>
      </c>
      <c r="B14" s="227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K14" s="132"/>
      <c r="M14" s="132"/>
      <c r="N14" s="132"/>
    </row>
    <row r="15" spans="1:14" ht="17.45" customHeight="1" x14ac:dyDescent="0.2">
      <c r="A15" s="227" t="s">
        <v>212</v>
      </c>
      <c r="B15" s="227"/>
      <c r="C15" s="29">
        <v>126</v>
      </c>
      <c r="D15" s="52">
        <v>0</v>
      </c>
      <c r="E15" s="53">
        <v>14056692</v>
      </c>
      <c r="F15" s="54">
        <f t="shared" si="1"/>
        <v>14056692</v>
      </c>
      <c r="G15" s="52">
        <v>0</v>
      </c>
      <c r="H15" s="53">
        <v>15544913</v>
      </c>
      <c r="I15" s="54">
        <f t="shared" si="2"/>
        <v>15544913</v>
      </c>
      <c r="K15" s="132"/>
      <c r="M15" s="132"/>
      <c r="N15" s="132"/>
    </row>
    <row r="16" spans="1:14" x14ac:dyDescent="0.2">
      <c r="A16" s="227" t="s">
        <v>92</v>
      </c>
      <c r="B16" s="227"/>
      <c r="C16" s="29">
        <v>127</v>
      </c>
      <c r="D16" s="52">
        <v>0</v>
      </c>
      <c r="E16" s="53">
        <v>17779945</v>
      </c>
      <c r="F16" s="54">
        <f t="shared" si="1"/>
        <v>17779945</v>
      </c>
      <c r="G16" s="52">
        <v>0</v>
      </c>
      <c r="H16" s="53">
        <v>12920902</v>
      </c>
      <c r="I16" s="54">
        <f t="shared" si="2"/>
        <v>12920902</v>
      </c>
      <c r="K16" s="132"/>
      <c r="M16" s="132"/>
      <c r="N16" s="132"/>
    </row>
    <row r="17" spans="1:14" x14ac:dyDescent="0.2">
      <c r="A17" s="227" t="s">
        <v>213</v>
      </c>
      <c r="B17" s="227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K17" s="132"/>
      <c r="M17" s="132"/>
      <c r="N17" s="132"/>
    </row>
    <row r="18" spans="1:14" x14ac:dyDescent="0.2">
      <c r="A18" s="227" t="s">
        <v>214</v>
      </c>
      <c r="B18" s="227"/>
      <c r="C18" s="29">
        <v>129</v>
      </c>
      <c r="D18" s="52">
        <v>0</v>
      </c>
      <c r="E18" s="53">
        <v>18436</v>
      </c>
      <c r="F18" s="54">
        <f t="shared" si="1"/>
        <v>18436</v>
      </c>
      <c r="G18" s="52">
        <v>0</v>
      </c>
      <c r="H18" s="53">
        <v>17091</v>
      </c>
      <c r="I18" s="54">
        <f t="shared" si="2"/>
        <v>17091</v>
      </c>
      <c r="K18" s="132"/>
      <c r="M18" s="132"/>
      <c r="N18" s="132"/>
    </row>
    <row r="19" spans="1:14" x14ac:dyDescent="0.2">
      <c r="A19" s="227" t="s">
        <v>6</v>
      </c>
      <c r="B19" s="227"/>
      <c r="C19" s="29">
        <v>130</v>
      </c>
      <c r="D19" s="52">
        <v>0</v>
      </c>
      <c r="E19" s="53">
        <v>3696824</v>
      </c>
      <c r="F19" s="54">
        <f t="shared" si="1"/>
        <v>3696824</v>
      </c>
      <c r="G19" s="52">
        <v>0</v>
      </c>
      <c r="H19" s="53">
        <v>1157770</v>
      </c>
      <c r="I19" s="54">
        <f t="shared" si="2"/>
        <v>1157770</v>
      </c>
      <c r="K19" s="132"/>
      <c r="M19" s="132"/>
      <c r="N19" s="132"/>
    </row>
    <row r="20" spans="1:14" x14ac:dyDescent="0.2">
      <c r="A20" s="227" t="s">
        <v>7</v>
      </c>
      <c r="B20" s="227"/>
      <c r="C20" s="29">
        <v>131</v>
      </c>
      <c r="D20" s="52">
        <v>0</v>
      </c>
      <c r="E20" s="53">
        <v>4876589</v>
      </c>
      <c r="F20" s="54">
        <f t="shared" si="1"/>
        <v>4876589</v>
      </c>
      <c r="G20" s="52">
        <v>0</v>
      </c>
      <c r="H20" s="53">
        <v>3728982</v>
      </c>
      <c r="I20" s="54">
        <f t="shared" si="2"/>
        <v>3728982</v>
      </c>
      <c r="K20" s="132"/>
      <c r="M20" s="132"/>
      <c r="N20" s="132"/>
    </row>
    <row r="21" spans="1:14" x14ac:dyDescent="0.2">
      <c r="A21" s="234" t="s">
        <v>8</v>
      </c>
      <c r="B21" s="227"/>
      <c r="C21" s="29">
        <v>132</v>
      </c>
      <c r="D21" s="52">
        <v>0</v>
      </c>
      <c r="E21" s="53">
        <v>2149092</v>
      </c>
      <c r="F21" s="54">
        <f t="shared" si="1"/>
        <v>2149092</v>
      </c>
      <c r="G21" s="52">
        <v>0</v>
      </c>
      <c r="H21" s="53">
        <v>2357047</v>
      </c>
      <c r="I21" s="54">
        <f t="shared" si="2"/>
        <v>2357047</v>
      </c>
      <c r="K21" s="132"/>
      <c r="M21" s="132"/>
      <c r="N21" s="132"/>
    </row>
    <row r="22" spans="1:14" ht="24.75" customHeight="1" x14ac:dyDescent="0.2">
      <c r="A22" s="234" t="s">
        <v>9</v>
      </c>
      <c r="B22" s="227"/>
      <c r="C22" s="29">
        <v>133</v>
      </c>
      <c r="D22" s="52">
        <v>0</v>
      </c>
      <c r="E22" s="53">
        <v>5682116</v>
      </c>
      <c r="F22" s="54">
        <f t="shared" si="1"/>
        <v>5682116</v>
      </c>
      <c r="G22" s="52">
        <v>0</v>
      </c>
      <c r="H22" s="53">
        <v>16022100</v>
      </c>
      <c r="I22" s="54">
        <f t="shared" si="2"/>
        <v>16022100</v>
      </c>
      <c r="K22" s="132"/>
      <c r="M22" s="132"/>
      <c r="N22" s="132"/>
    </row>
    <row r="23" spans="1:14" x14ac:dyDescent="0.2">
      <c r="A23" s="234" t="s">
        <v>10</v>
      </c>
      <c r="B23" s="227"/>
      <c r="C23" s="29">
        <v>134</v>
      </c>
      <c r="D23" s="52">
        <v>0</v>
      </c>
      <c r="E23" s="53">
        <v>10015259</v>
      </c>
      <c r="F23" s="54">
        <f t="shared" si="1"/>
        <v>10015259</v>
      </c>
      <c r="G23" s="52">
        <v>0</v>
      </c>
      <c r="H23" s="53">
        <v>14548087</v>
      </c>
      <c r="I23" s="54">
        <f t="shared" si="2"/>
        <v>14548087</v>
      </c>
      <c r="K23" s="132"/>
      <c r="M23" s="132"/>
      <c r="N23" s="132"/>
    </row>
    <row r="24" spans="1:14" ht="21" customHeight="1" x14ac:dyDescent="0.2">
      <c r="A24" s="232" t="s">
        <v>215</v>
      </c>
      <c r="B24" s="233"/>
      <c r="C24" s="32">
        <v>135</v>
      </c>
      <c r="D24" s="55">
        <f>D25+D28</f>
        <v>0</v>
      </c>
      <c r="E24" s="56">
        <f>E25+E28</f>
        <v>-254615379</v>
      </c>
      <c r="F24" s="54">
        <f t="shared" si="1"/>
        <v>-254615379</v>
      </c>
      <c r="G24" s="55">
        <f t="shared" ref="G24:H24" si="4">G25+G28</f>
        <v>0</v>
      </c>
      <c r="H24" s="56">
        <f t="shared" si="4"/>
        <v>-390084844</v>
      </c>
      <c r="I24" s="54">
        <f t="shared" si="2"/>
        <v>-390084844</v>
      </c>
      <c r="K24" s="132"/>
      <c r="M24" s="132"/>
      <c r="N24" s="132"/>
    </row>
    <row r="25" spans="1:14" x14ac:dyDescent="0.2">
      <c r="A25" s="233" t="s">
        <v>216</v>
      </c>
      <c r="B25" s="233"/>
      <c r="C25" s="32">
        <v>136</v>
      </c>
      <c r="D25" s="55">
        <f>D26+D27</f>
        <v>0</v>
      </c>
      <c r="E25" s="56">
        <f>E26+E27</f>
        <v>-209787218</v>
      </c>
      <c r="F25" s="54">
        <f t="shared" si="1"/>
        <v>-209787218</v>
      </c>
      <c r="G25" s="55">
        <f t="shared" ref="G25:H25" si="5">G26+G27</f>
        <v>0</v>
      </c>
      <c r="H25" s="56">
        <f t="shared" si="5"/>
        <v>-297862726</v>
      </c>
      <c r="I25" s="54">
        <f t="shared" si="2"/>
        <v>-297862726</v>
      </c>
      <c r="K25" s="132"/>
      <c r="M25" s="132"/>
      <c r="N25" s="132"/>
    </row>
    <row r="26" spans="1:14" x14ac:dyDescent="0.2">
      <c r="A26" s="227" t="s">
        <v>217</v>
      </c>
      <c r="B26" s="227"/>
      <c r="C26" s="29">
        <v>137</v>
      </c>
      <c r="D26" s="52">
        <v>0</v>
      </c>
      <c r="E26" s="53">
        <v>-217397463</v>
      </c>
      <c r="F26" s="54">
        <f t="shared" si="1"/>
        <v>-217397463</v>
      </c>
      <c r="G26" s="52">
        <v>0</v>
      </c>
      <c r="H26" s="53">
        <v>-302319775</v>
      </c>
      <c r="I26" s="54">
        <f t="shared" si="2"/>
        <v>-302319775</v>
      </c>
      <c r="K26" s="132"/>
      <c r="M26" s="132"/>
      <c r="N26" s="132"/>
    </row>
    <row r="27" spans="1:14" x14ac:dyDescent="0.2">
      <c r="A27" s="227" t="s">
        <v>218</v>
      </c>
      <c r="B27" s="227"/>
      <c r="C27" s="29">
        <v>138</v>
      </c>
      <c r="D27" s="52">
        <v>0</v>
      </c>
      <c r="E27" s="53">
        <v>7610245</v>
      </c>
      <c r="F27" s="54">
        <f t="shared" si="1"/>
        <v>7610245</v>
      </c>
      <c r="G27" s="52">
        <v>0</v>
      </c>
      <c r="H27" s="53">
        <v>4457049</v>
      </c>
      <c r="I27" s="54">
        <f t="shared" si="2"/>
        <v>4457049</v>
      </c>
      <c r="K27" s="132"/>
      <c r="M27" s="132"/>
      <c r="N27" s="132"/>
    </row>
    <row r="28" spans="1:14" x14ac:dyDescent="0.2">
      <c r="A28" s="233" t="s">
        <v>219</v>
      </c>
      <c r="B28" s="233"/>
      <c r="C28" s="32">
        <v>139</v>
      </c>
      <c r="D28" s="55">
        <f>D29+D30</f>
        <v>0</v>
      </c>
      <c r="E28" s="56">
        <f>E29+E30</f>
        <v>-44828161</v>
      </c>
      <c r="F28" s="54">
        <f t="shared" si="1"/>
        <v>-44828161</v>
      </c>
      <c r="G28" s="55">
        <f t="shared" ref="G28:H28" si="6">G29+G30</f>
        <v>0</v>
      </c>
      <c r="H28" s="56">
        <f t="shared" si="6"/>
        <v>-92222118</v>
      </c>
      <c r="I28" s="54">
        <f t="shared" si="2"/>
        <v>-92222118</v>
      </c>
      <c r="K28" s="132"/>
      <c r="M28" s="132"/>
      <c r="N28" s="132"/>
    </row>
    <row r="29" spans="1:14" x14ac:dyDescent="0.2">
      <c r="A29" s="227" t="s">
        <v>11</v>
      </c>
      <c r="B29" s="227"/>
      <c r="C29" s="29">
        <v>140</v>
      </c>
      <c r="D29" s="52">
        <v>0</v>
      </c>
      <c r="E29" s="53">
        <v>-44742737</v>
      </c>
      <c r="F29" s="54">
        <f t="shared" si="1"/>
        <v>-44742737</v>
      </c>
      <c r="G29" s="52">
        <v>0</v>
      </c>
      <c r="H29" s="58">
        <v>-104891427</v>
      </c>
      <c r="I29" s="54">
        <f t="shared" si="2"/>
        <v>-104891427</v>
      </c>
      <c r="K29" s="132"/>
      <c r="M29" s="132"/>
      <c r="N29" s="132"/>
    </row>
    <row r="30" spans="1:14" x14ac:dyDescent="0.2">
      <c r="A30" s="227" t="s">
        <v>12</v>
      </c>
      <c r="B30" s="227"/>
      <c r="C30" s="29">
        <v>141</v>
      </c>
      <c r="D30" s="52">
        <v>0</v>
      </c>
      <c r="E30" s="53">
        <v>-85424</v>
      </c>
      <c r="F30" s="54">
        <f t="shared" si="1"/>
        <v>-85424</v>
      </c>
      <c r="G30" s="52">
        <v>0</v>
      </c>
      <c r="H30" s="58">
        <v>12669309</v>
      </c>
      <c r="I30" s="54">
        <f t="shared" si="2"/>
        <v>12669309</v>
      </c>
      <c r="K30" s="132"/>
      <c r="M30" s="132"/>
      <c r="N30" s="132"/>
    </row>
    <row r="31" spans="1:14" ht="31.5" customHeight="1" x14ac:dyDescent="0.2">
      <c r="A31" s="232" t="s">
        <v>248</v>
      </c>
      <c r="B31" s="233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K31" s="132"/>
      <c r="M31" s="132"/>
      <c r="N31" s="132"/>
    </row>
    <row r="32" spans="1:14" x14ac:dyDescent="0.2">
      <c r="A32" s="233" t="s">
        <v>220</v>
      </c>
      <c r="B32" s="233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K32" s="132"/>
      <c r="M32" s="132"/>
      <c r="N32" s="132"/>
    </row>
    <row r="33" spans="1:14" x14ac:dyDescent="0.2">
      <c r="A33" s="227" t="s">
        <v>221</v>
      </c>
      <c r="B33" s="227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K33" s="132"/>
      <c r="M33" s="132"/>
      <c r="N33" s="132"/>
    </row>
    <row r="34" spans="1:14" x14ac:dyDescent="0.2">
      <c r="A34" s="227" t="s">
        <v>222</v>
      </c>
      <c r="B34" s="227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K34" s="132"/>
      <c r="M34" s="132"/>
      <c r="N34" s="132"/>
    </row>
    <row r="35" spans="1:14" ht="31.5" customHeight="1" x14ac:dyDescent="0.2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K35" s="132"/>
      <c r="M35" s="132"/>
      <c r="N35" s="132"/>
    </row>
    <row r="36" spans="1:14" x14ac:dyDescent="0.2">
      <c r="A36" s="227" t="s">
        <v>224</v>
      </c>
      <c r="B36" s="227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K36" s="132"/>
      <c r="M36" s="132"/>
      <c r="N36" s="132"/>
    </row>
    <row r="37" spans="1:14" x14ac:dyDescent="0.2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K37" s="132"/>
      <c r="M37" s="132"/>
      <c r="N37" s="132"/>
    </row>
    <row r="38" spans="1:14" ht="45.75" customHeight="1" x14ac:dyDescent="0.2">
      <c r="A38" s="232" t="s">
        <v>317</v>
      </c>
      <c r="B38" s="233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K38" s="132"/>
      <c r="M38" s="132"/>
      <c r="N38" s="132"/>
    </row>
    <row r="39" spans="1:14" x14ac:dyDescent="0.2">
      <c r="A39" s="227" t="s">
        <v>226</v>
      </c>
      <c r="B39" s="227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K39" s="132"/>
      <c r="M39" s="132"/>
      <c r="N39" s="132"/>
    </row>
    <row r="40" spans="1:14" x14ac:dyDescent="0.2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K40" s="132"/>
      <c r="M40" s="132"/>
      <c r="N40" s="132"/>
    </row>
    <row r="41" spans="1:14" ht="21" customHeight="1" x14ac:dyDescent="0.2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48160</v>
      </c>
      <c r="F41" s="54">
        <f t="shared" si="1"/>
        <v>48160</v>
      </c>
      <c r="G41" s="55">
        <f>G42+G43</f>
        <v>0</v>
      </c>
      <c r="H41" s="55">
        <f>H42+H43</f>
        <v>-131942</v>
      </c>
      <c r="I41" s="54">
        <f t="shared" si="2"/>
        <v>-131942</v>
      </c>
      <c r="K41" s="132"/>
      <c r="M41" s="132"/>
      <c r="N41" s="132"/>
    </row>
    <row r="42" spans="1:14" x14ac:dyDescent="0.2">
      <c r="A42" s="227" t="s">
        <v>13</v>
      </c>
      <c r="B42" s="227"/>
      <c r="C42" s="29">
        <v>153</v>
      </c>
      <c r="D42" s="52">
        <v>0</v>
      </c>
      <c r="E42" s="53">
        <v>48160</v>
      </c>
      <c r="F42" s="54">
        <f t="shared" si="1"/>
        <v>48160</v>
      </c>
      <c r="G42" s="52">
        <v>0</v>
      </c>
      <c r="H42" s="58">
        <v>-131942</v>
      </c>
      <c r="I42" s="54">
        <f t="shared" si="2"/>
        <v>-131942</v>
      </c>
      <c r="K42" s="132"/>
      <c r="M42" s="132"/>
      <c r="N42" s="132"/>
    </row>
    <row r="43" spans="1:14" x14ac:dyDescent="0.2">
      <c r="A43" s="227" t="s">
        <v>14</v>
      </c>
      <c r="B43" s="22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8">
        <v>0</v>
      </c>
      <c r="I43" s="54">
        <f t="shared" si="2"/>
        <v>0</v>
      </c>
      <c r="K43" s="132"/>
      <c r="M43" s="132"/>
      <c r="N43" s="132"/>
    </row>
    <row r="44" spans="1:14" ht="22.5" customHeight="1" x14ac:dyDescent="0.2">
      <c r="A44" s="232" t="s">
        <v>229</v>
      </c>
      <c r="B44" s="233"/>
      <c r="C44" s="32">
        <v>155</v>
      </c>
      <c r="D44" s="55">
        <f>D45+D49</f>
        <v>0</v>
      </c>
      <c r="E44" s="56">
        <f>E45+E49</f>
        <v>-259763940</v>
      </c>
      <c r="F44" s="54">
        <f t="shared" si="1"/>
        <v>-259763940</v>
      </c>
      <c r="G44" s="55">
        <f t="shared" ref="G44:H44" si="11">G45+G49</f>
        <v>0</v>
      </c>
      <c r="H44" s="56">
        <f t="shared" si="11"/>
        <v>-301681618</v>
      </c>
      <c r="I44" s="54">
        <f t="shared" si="2"/>
        <v>-301681618</v>
      </c>
      <c r="K44" s="132"/>
      <c r="M44" s="132"/>
      <c r="N44" s="132"/>
    </row>
    <row r="45" spans="1:14" x14ac:dyDescent="0.2">
      <c r="A45" s="233" t="s">
        <v>230</v>
      </c>
      <c r="B45" s="233"/>
      <c r="C45" s="32">
        <v>156</v>
      </c>
      <c r="D45" s="55">
        <f>D46+D47+D48</f>
        <v>0</v>
      </c>
      <c r="E45" s="56">
        <f>E46+E47+E48</f>
        <v>-190572144</v>
      </c>
      <c r="F45" s="54">
        <f t="shared" si="1"/>
        <v>-190572144</v>
      </c>
      <c r="G45" s="55">
        <f t="shared" ref="G45:H45" si="12">G46+G47+G48</f>
        <v>0</v>
      </c>
      <c r="H45" s="56">
        <f t="shared" si="12"/>
        <v>-224360006</v>
      </c>
      <c r="I45" s="54">
        <f t="shared" si="2"/>
        <v>-224360006</v>
      </c>
      <c r="K45" s="132"/>
      <c r="M45" s="132"/>
      <c r="N45" s="132"/>
    </row>
    <row r="46" spans="1:14" x14ac:dyDescent="0.2">
      <c r="A46" s="227" t="s">
        <v>15</v>
      </c>
      <c r="B46" s="227"/>
      <c r="C46" s="29">
        <v>157</v>
      </c>
      <c r="D46" s="52">
        <v>0</v>
      </c>
      <c r="E46" s="53">
        <v>-29432779</v>
      </c>
      <c r="F46" s="54">
        <f t="shared" si="1"/>
        <v>-29432779</v>
      </c>
      <c r="G46" s="52">
        <v>0</v>
      </c>
      <c r="H46" s="58">
        <v>-57953605</v>
      </c>
      <c r="I46" s="54">
        <f t="shared" si="2"/>
        <v>-57953605</v>
      </c>
      <c r="K46" s="132"/>
      <c r="M46" s="132"/>
      <c r="N46" s="132"/>
    </row>
    <row r="47" spans="1:14" x14ac:dyDescent="0.2">
      <c r="A47" s="227" t="s">
        <v>16</v>
      </c>
      <c r="B47" s="227"/>
      <c r="C47" s="29">
        <v>158</v>
      </c>
      <c r="D47" s="52">
        <v>0</v>
      </c>
      <c r="E47" s="53">
        <v>-161139365</v>
      </c>
      <c r="F47" s="54">
        <f t="shared" si="1"/>
        <v>-161139365</v>
      </c>
      <c r="G47" s="52">
        <v>0</v>
      </c>
      <c r="H47" s="58">
        <v>-166406401</v>
      </c>
      <c r="I47" s="54">
        <f t="shared" si="2"/>
        <v>-166406401</v>
      </c>
      <c r="K47" s="132"/>
      <c r="M47" s="132"/>
      <c r="N47" s="132"/>
    </row>
    <row r="48" spans="1:14" x14ac:dyDescent="0.2">
      <c r="A48" s="227" t="s">
        <v>17</v>
      </c>
      <c r="B48" s="227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8">
        <v>0</v>
      </c>
      <c r="I48" s="54">
        <f t="shared" si="2"/>
        <v>0</v>
      </c>
      <c r="K48" s="132"/>
      <c r="M48" s="132"/>
      <c r="N48" s="132"/>
    </row>
    <row r="49" spans="1:14" ht="24.75" customHeight="1" x14ac:dyDescent="0.2">
      <c r="A49" s="233" t="s">
        <v>231</v>
      </c>
      <c r="B49" s="233"/>
      <c r="C49" s="32">
        <v>160</v>
      </c>
      <c r="D49" s="55">
        <f>D50+D51+D52</f>
        <v>0</v>
      </c>
      <c r="E49" s="56">
        <f>E50+E51+E52</f>
        <v>-69191796</v>
      </c>
      <c r="F49" s="54">
        <f t="shared" si="1"/>
        <v>-69191796</v>
      </c>
      <c r="G49" s="55">
        <f t="shared" ref="G49:H49" si="13">G50+G51+G52</f>
        <v>0</v>
      </c>
      <c r="H49" s="56">
        <f t="shared" si="13"/>
        <v>-77321612</v>
      </c>
      <c r="I49" s="54">
        <f t="shared" si="2"/>
        <v>-77321612</v>
      </c>
      <c r="K49" s="132"/>
      <c r="M49" s="132"/>
      <c r="N49" s="132"/>
    </row>
    <row r="50" spans="1:14" x14ac:dyDescent="0.2">
      <c r="A50" s="227" t="s">
        <v>232</v>
      </c>
      <c r="B50" s="227"/>
      <c r="C50" s="29">
        <v>161</v>
      </c>
      <c r="D50" s="52">
        <v>0</v>
      </c>
      <c r="E50" s="53">
        <v>-14179254</v>
      </c>
      <c r="F50" s="54">
        <f t="shared" si="1"/>
        <v>-14179254</v>
      </c>
      <c r="G50" s="52">
        <v>0</v>
      </c>
      <c r="H50" s="58">
        <v>-16237764</v>
      </c>
      <c r="I50" s="54">
        <f t="shared" si="2"/>
        <v>-16237764</v>
      </c>
      <c r="K50" s="132"/>
      <c r="M50" s="132"/>
      <c r="N50" s="132"/>
    </row>
    <row r="51" spans="1:14" x14ac:dyDescent="0.2">
      <c r="A51" s="227" t="s">
        <v>28</v>
      </c>
      <c r="B51" s="227"/>
      <c r="C51" s="29">
        <v>162</v>
      </c>
      <c r="D51" s="52">
        <v>0</v>
      </c>
      <c r="E51" s="53">
        <v>-26620007</v>
      </c>
      <c r="F51" s="54">
        <f t="shared" si="1"/>
        <v>-26620007</v>
      </c>
      <c r="G51" s="52">
        <v>0</v>
      </c>
      <c r="H51" s="58">
        <v>-33818397</v>
      </c>
      <c r="I51" s="54">
        <f t="shared" si="2"/>
        <v>-33818397</v>
      </c>
      <c r="K51" s="132"/>
      <c r="M51" s="132"/>
      <c r="N51" s="132"/>
    </row>
    <row r="52" spans="1:14" x14ac:dyDescent="0.2">
      <c r="A52" s="227" t="s">
        <v>29</v>
      </c>
      <c r="B52" s="227"/>
      <c r="C52" s="29">
        <v>163</v>
      </c>
      <c r="D52" s="52">
        <v>0</v>
      </c>
      <c r="E52" s="53">
        <v>-28392535</v>
      </c>
      <c r="F52" s="54">
        <f t="shared" si="1"/>
        <v>-28392535</v>
      </c>
      <c r="G52" s="52">
        <v>0</v>
      </c>
      <c r="H52" s="58">
        <v>-27265451</v>
      </c>
      <c r="I52" s="54">
        <f t="shared" si="2"/>
        <v>-27265451</v>
      </c>
      <c r="K52" s="132"/>
      <c r="M52" s="132"/>
      <c r="N52" s="132"/>
    </row>
    <row r="53" spans="1:14" x14ac:dyDescent="0.2">
      <c r="A53" s="232" t="s">
        <v>233</v>
      </c>
      <c r="B53" s="233"/>
      <c r="C53" s="32">
        <v>164</v>
      </c>
      <c r="D53" s="55">
        <f>D54+D55+D56+D57+D58+D59+D60</f>
        <v>0</v>
      </c>
      <c r="E53" s="56">
        <f>E54+E55+E56+E57+E58+E59+E60</f>
        <v>-15984256</v>
      </c>
      <c r="F53" s="54">
        <f t="shared" si="1"/>
        <v>-15984256</v>
      </c>
      <c r="G53" s="55">
        <f t="shared" ref="G53:H53" si="14">G54+G55+G56+G57+G58+G59+G60</f>
        <v>0</v>
      </c>
      <c r="H53" s="56">
        <f t="shared" si="14"/>
        <v>-20902362</v>
      </c>
      <c r="I53" s="54">
        <f t="shared" si="2"/>
        <v>-20902362</v>
      </c>
      <c r="K53" s="132"/>
      <c r="M53" s="132"/>
      <c r="N53" s="132"/>
    </row>
    <row r="54" spans="1:14" ht="24" customHeight="1" x14ac:dyDescent="0.2">
      <c r="A54" s="227" t="s">
        <v>318</v>
      </c>
      <c r="B54" s="227"/>
      <c r="C54" s="29">
        <v>165</v>
      </c>
      <c r="D54" s="52">
        <v>0</v>
      </c>
      <c r="E54" s="53">
        <v>-1670865</v>
      </c>
      <c r="F54" s="54">
        <f t="shared" si="1"/>
        <v>-1670865</v>
      </c>
      <c r="G54" s="52">
        <v>0</v>
      </c>
      <c r="H54" s="58">
        <v>-1752240</v>
      </c>
      <c r="I54" s="54">
        <f t="shared" si="2"/>
        <v>-1752240</v>
      </c>
      <c r="K54" s="132"/>
      <c r="M54" s="132"/>
      <c r="N54" s="132"/>
    </row>
    <row r="55" spans="1:14" x14ac:dyDescent="0.2">
      <c r="A55" s="227" t="s">
        <v>30</v>
      </c>
      <c r="B55" s="227"/>
      <c r="C55" s="29">
        <v>166</v>
      </c>
      <c r="D55" s="52">
        <v>0</v>
      </c>
      <c r="E55" s="53">
        <v>-2891118</v>
      </c>
      <c r="F55" s="54">
        <f t="shared" si="1"/>
        <v>-2891118</v>
      </c>
      <c r="G55" s="52">
        <v>0</v>
      </c>
      <c r="H55" s="58">
        <v>-2486784</v>
      </c>
      <c r="I55" s="54">
        <f t="shared" si="2"/>
        <v>-2486784</v>
      </c>
      <c r="K55" s="132"/>
      <c r="M55" s="132"/>
      <c r="N55" s="132"/>
    </row>
    <row r="56" spans="1:14" x14ac:dyDescent="0.2">
      <c r="A56" s="227" t="s">
        <v>69</v>
      </c>
      <c r="B56" s="227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8">
        <v>0</v>
      </c>
      <c r="I56" s="54">
        <f t="shared" si="2"/>
        <v>0</v>
      </c>
      <c r="K56" s="132"/>
      <c r="M56" s="132"/>
      <c r="N56" s="132"/>
    </row>
    <row r="57" spans="1:14" x14ac:dyDescent="0.2">
      <c r="A57" s="227" t="s">
        <v>234</v>
      </c>
      <c r="B57" s="227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8">
        <v>-14</v>
      </c>
      <c r="I57" s="54">
        <f t="shared" si="2"/>
        <v>-14</v>
      </c>
      <c r="K57" s="132"/>
      <c r="M57" s="132"/>
      <c r="N57" s="132"/>
    </row>
    <row r="58" spans="1:14" x14ac:dyDescent="0.2">
      <c r="A58" s="227" t="s">
        <v>235</v>
      </c>
      <c r="B58" s="227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8">
        <v>0</v>
      </c>
      <c r="I58" s="54">
        <f t="shared" si="2"/>
        <v>0</v>
      </c>
      <c r="K58" s="132"/>
      <c r="M58" s="132"/>
      <c r="N58" s="132"/>
    </row>
    <row r="59" spans="1:14" x14ac:dyDescent="0.2">
      <c r="A59" s="227" t="s">
        <v>236</v>
      </c>
      <c r="B59" s="227"/>
      <c r="C59" s="29">
        <v>170</v>
      </c>
      <c r="D59" s="52">
        <v>0</v>
      </c>
      <c r="E59" s="53">
        <v>-2616213</v>
      </c>
      <c r="F59" s="54">
        <f t="shared" si="1"/>
        <v>-2616213</v>
      </c>
      <c r="G59" s="52">
        <v>0</v>
      </c>
      <c r="H59" s="58">
        <v>-3577344</v>
      </c>
      <c r="I59" s="54">
        <f t="shared" si="2"/>
        <v>-3577344</v>
      </c>
      <c r="K59" s="132"/>
      <c r="M59" s="132"/>
      <c r="N59" s="132"/>
    </row>
    <row r="60" spans="1:14" x14ac:dyDescent="0.2">
      <c r="A60" s="227" t="s">
        <v>94</v>
      </c>
      <c r="B60" s="227"/>
      <c r="C60" s="29">
        <v>171</v>
      </c>
      <c r="D60" s="52">
        <v>0</v>
      </c>
      <c r="E60" s="53">
        <v>-8806060</v>
      </c>
      <c r="F60" s="54">
        <f t="shared" si="1"/>
        <v>-8806060</v>
      </c>
      <c r="G60" s="52">
        <v>0</v>
      </c>
      <c r="H60" s="58">
        <v>-13085980</v>
      </c>
      <c r="I60" s="54">
        <f t="shared" si="2"/>
        <v>-13085980</v>
      </c>
      <c r="K60" s="132"/>
      <c r="M60" s="132"/>
      <c r="N60" s="132"/>
    </row>
    <row r="61" spans="1:14" ht="29.25" customHeight="1" x14ac:dyDescent="0.2">
      <c r="A61" s="232" t="s">
        <v>319</v>
      </c>
      <c r="B61" s="233"/>
      <c r="C61" s="32">
        <v>172</v>
      </c>
      <c r="D61" s="55">
        <f>D62+D63</f>
        <v>0</v>
      </c>
      <c r="E61" s="56">
        <f>E62+E63</f>
        <v>-19849610</v>
      </c>
      <c r="F61" s="54">
        <f t="shared" si="1"/>
        <v>-19849610</v>
      </c>
      <c r="G61" s="55">
        <f t="shared" ref="G61" si="15">G62+G63</f>
        <v>0</v>
      </c>
      <c r="H61" s="56">
        <f>H62+H63</f>
        <v>-32656920</v>
      </c>
      <c r="I61" s="54">
        <f t="shared" si="2"/>
        <v>-32656920</v>
      </c>
      <c r="K61" s="132"/>
      <c r="M61" s="132"/>
      <c r="N61" s="132"/>
    </row>
    <row r="62" spans="1:14" x14ac:dyDescent="0.2">
      <c r="A62" s="227" t="s">
        <v>31</v>
      </c>
      <c r="B62" s="227"/>
      <c r="C62" s="29">
        <v>173</v>
      </c>
      <c r="D62" s="52">
        <v>0</v>
      </c>
      <c r="E62" s="53">
        <v>-205555</v>
      </c>
      <c r="F62" s="54">
        <f t="shared" si="1"/>
        <v>-205555</v>
      </c>
      <c r="G62" s="52">
        <v>0</v>
      </c>
      <c r="H62" s="58">
        <v>-235498</v>
      </c>
      <c r="I62" s="54">
        <f t="shared" si="2"/>
        <v>-235498</v>
      </c>
      <c r="K62" s="132"/>
      <c r="M62" s="132"/>
      <c r="N62" s="132"/>
    </row>
    <row r="63" spans="1:14" x14ac:dyDescent="0.2">
      <c r="A63" s="227" t="s">
        <v>32</v>
      </c>
      <c r="B63" s="227"/>
      <c r="C63" s="29">
        <v>174</v>
      </c>
      <c r="D63" s="52">
        <v>0</v>
      </c>
      <c r="E63" s="53">
        <v>-19644055</v>
      </c>
      <c r="F63" s="54">
        <f t="shared" si="1"/>
        <v>-19644055</v>
      </c>
      <c r="G63" s="52">
        <v>0</v>
      </c>
      <c r="H63" s="58">
        <v>-32421422</v>
      </c>
      <c r="I63" s="54">
        <f t="shared" si="2"/>
        <v>-32421422</v>
      </c>
      <c r="K63" s="132"/>
      <c r="M63" s="132"/>
      <c r="N63" s="132"/>
    </row>
    <row r="64" spans="1:14" ht="18.75" customHeight="1" x14ac:dyDescent="0.2">
      <c r="A64" s="234" t="s">
        <v>238</v>
      </c>
      <c r="B64" s="227"/>
      <c r="C64" s="29">
        <v>175</v>
      </c>
      <c r="D64" s="52">
        <v>0</v>
      </c>
      <c r="E64" s="53">
        <v>-7696984</v>
      </c>
      <c r="F64" s="54">
        <f t="shared" si="1"/>
        <v>-7696984</v>
      </c>
      <c r="G64" s="52">
        <v>0</v>
      </c>
      <c r="H64" s="58">
        <v>-8103264</v>
      </c>
      <c r="I64" s="54">
        <f t="shared" si="2"/>
        <v>-8103264</v>
      </c>
      <c r="K64" s="132"/>
      <c r="M64" s="132"/>
      <c r="N64" s="132"/>
    </row>
    <row r="65" spans="1:16" ht="42" customHeight="1" x14ac:dyDescent="0.2">
      <c r="A65" s="232" t="s">
        <v>249</v>
      </c>
      <c r="B65" s="233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92787723</v>
      </c>
      <c r="F65" s="54">
        <f t="shared" si="1"/>
        <v>92787723</v>
      </c>
      <c r="G65" s="55">
        <f t="shared" ref="G65" si="16">G7+G13+G21+G22+G23+G24+G31+G38+G41+G53+G61+G64+G44</f>
        <v>0</v>
      </c>
      <c r="H65" s="56">
        <f>H7+H13+H21+H22+H23+H24+H31+H38+H41+H53+H61+H64+H44</f>
        <v>85393649</v>
      </c>
      <c r="I65" s="54">
        <f t="shared" si="2"/>
        <v>85393649</v>
      </c>
      <c r="K65" s="132"/>
      <c r="M65" s="132"/>
      <c r="N65" s="132"/>
    </row>
    <row r="66" spans="1:16" x14ac:dyDescent="0.2">
      <c r="A66" s="232" t="s">
        <v>239</v>
      </c>
      <c r="B66" s="233"/>
      <c r="C66" s="32">
        <v>177</v>
      </c>
      <c r="D66" s="55">
        <f>D67+D68</f>
        <v>0</v>
      </c>
      <c r="E66" s="56">
        <f>E67+E68</f>
        <v>-15882026</v>
      </c>
      <c r="F66" s="54">
        <f t="shared" si="1"/>
        <v>-15882026</v>
      </c>
      <c r="G66" s="55">
        <f t="shared" ref="G66:H66" si="17">G67+G68</f>
        <v>0</v>
      </c>
      <c r="H66" s="56">
        <f t="shared" si="17"/>
        <v>-14475659</v>
      </c>
      <c r="I66" s="54">
        <f t="shared" si="2"/>
        <v>-14475659</v>
      </c>
      <c r="K66" s="132"/>
      <c r="M66" s="132"/>
      <c r="N66" s="132"/>
    </row>
    <row r="67" spans="1:16" x14ac:dyDescent="0.2">
      <c r="A67" s="227" t="s">
        <v>240</v>
      </c>
      <c r="B67" s="227"/>
      <c r="C67" s="29">
        <v>178</v>
      </c>
      <c r="D67" s="52">
        <v>0</v>
      </c>
      <c r="E67" s="53">
        <v>-15882026</v>
      </c>
      <c r="F67" s="54">
        <f t="shared" si="1"/>
        <v>-15882026</v>
      </c>
      <c r="G67" s="52">
        <v>0</v>
      </c>
      <c r="H67" s="58">
        <v>-23945916</v>
      </c>
      <c r="I67" s="54">
        <f t="shared" si="2"/>
        <v>-23945916</v>
      </c>
      <c r="K67" s="132"/>
      <c r="M67" s="132"/>
      <c r="N67" s="132"/>
    </row>
    <row r="68" spans="1:16" x14ac:dyDescent="0.2">
      <c r="A68" s="227" t="s">
        <v>241</v>
      </c>
      <c r="B68" s="227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9470257</v>
      </c>
      <c r="I68" s="54">
        <f t="shared" si="2"/>
        <v>9470257</v>
      </c>
      <c r="K68" s="132"/>
      <c r="M68" s="132"/>
      <c r="N68" s="132"/>
    </row>
    <row r="69" spans="1:16" ht="24" customHeight="1" x14ac:dyDescent="0.2">
      <c r="A69" s="232" t="s">
        <v>320</v>
      </c>
      <c r="B69" s="233"/>
      <c r="C69" s="32">
        <v>180</v>
      </c>
      <c r="D69" s="55">
        <f>D65+D66</f>
        <v>0</v>
      </c>
      <c r="E69" s="56">
        <f>E65+E66</f>
        <v>76905697</v>
      </c>
      <c r="F69" s="54">
        <f t="shared" si="1"/>
        <v>76905697</v>
      </c>
      <c r="G69" s="55">
        <f t="shared" ref="G69:H69" si="18">G65+G66</f>
        <v>0</v>
      </c>
      <c r="H69" s="56">
        <f t="shared" si="18"/>
        <v>70917990</v>
      </c>
      <c r="I69" s="54">
        <f t="shared" si="2"/>
        <v>70917990</v>
      </c>
      <c r="K69" s="132"/>
      <c r="M69" s="132"/>
      <c r="N69" s="132"/>
    </row>
    <row r="70" spans="1:16" x14ac:dyDescent="0.2">
      <c r="A70" s="236" t="s">
        <v>95</v>
      </c>
      <c r="B70" s="236"/>
      <c r="C70" s="29">
        <v>181</v>
      </c>
      <c r="D70" s="52">
        <v>0</v>
      </c>
      <c r="E70" s="53">
        <v>76905697</v>
      </c>
      <c r="F70" s="54">
        <f t="shared" si="1"/>
        <v>76905697</v>
      </c>
      <c r="G70" s="52">
        <v>0</v>
      </c>
      <c r="H70" s="53">
        <v>70917990</v>
      </c>
      <c r="I70" s="54">
        <f t="shared" si="2"/>
        <v>70917990</v>
      </c>
      <c r="K70" s="132"/>
      <c r="M70" s="132"/>
      <c r="N70" s="132"/>
    </row>
    <row r="71" spans="1:16" x14ac:dyDescent="0.2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K71" s="132"/>
      <c r="M71" s="132"/>
      <c r="N71" s="132"/>
      <c r="P71" s="12"/>
    </row>
    <row r="72" spans="1:16" ht="30" customHeight="1" x14ac:dyDescent="0.2">
      <c r="A72" s="232" t="s">
        <v>243</v>
      </c>
      <c r="B72" s="232"/>
      <c r="C72" s="32">
        <v>183</v>
      </c>
      <c r="D72" s="55">
        <f>D7+D13+D21+D22+D23+D68</f>
        <v>0</v>
      </c>
      <c r="E72" s="56">
        <f>E7+E13+E21+E22+E23+E68</f>
        <v>650649732</v>
      </c>
      <c r="F72" s="54">
        <f t="shared" ref="F72:F86" si="19">D72+E72</f>
        <v>650649732</v>
      </c>
      <c r="G72" s="55">
        <f t="shared" ref="G72" si="20">G7+G13+G21+G22+G23+G68</f>
        <v>0</v>
      </c>
      <c r="H72" s="56">
        <f>H7+H13+H21+H22+H23+H68</f>
        <v>848424856</v>
      </c>
      <c r="I72" s="54">
        <f t="shared" ref="I72:I86" si="21">G72+H72</f>
        <v>848424856</v>
      </c>
      <c r="K72" s="132"/>
      <c r="M72" s="132"/>
      <c r="N72" s="132"/>
    </row>
    <row r="73" spans="1:16" ht="31.5" customHeight="1" x14ac:dyDescent="0.2">
      <c r="A73" s="232" t="s">
        <v>316</v>
      </c>
      <c r="B73" s="232"/>
      <c r="C73" s="32">
        <v>184</v>
      </c>
      <c r="D73" s="55">
        <f>D24+D31+D38+D41+D44+D53+D61+D64+D67</f>
        <v>0</v>
      </c>
      <c r="E73" s="56">
        <f>E24+E31+E38+E41+E44+E53+E61+E64+E67</f>
        <v>-573744035</v>
      </c>
      <c r="F73" s="54">
        <f t="shared" si="19"/>
        <v>-573744035</v>
      </c>
      <c r="G73" s="55">
        <f t="shared" ref="G73" si="22">G24+G31+G38+G41+G44+G53+G61+G64+G67</f>
        <v>0</v>
      </c>
      <c r="H73" s="56">
        <f>H24+H31+H38+H41+H44+H53+H61+H64+H67</f>
        <v>-777506866</v>
      </c>
      <c r="I73" s="54">
        <f t="shared" si="21"/>
        <v>-777506866</v>
      </c>
      <c r="K73" s="132"/>
      <c r="M73" s="132"/>
      <c r="N73" s="132"/>
    </row>
    <row r="74" spans="1:16" x14ac:dyDescent="0.2">
      <c r="A74" s="232" t="s">
        <v>244</v>
      </c>
      <c r="B74" s="233"/>
      <c r="C74" s="32">
        <v>185</v>
      </c>
      <c r="D74" s="55">
        <f>D75+D76+D77+D78+D79+D80+D81+D82</f>
        <v>0</v>
      </c>
      <c r="E74" s="56">
        <f>E75+E76+E77+E78+E79+E80+E81+E82</f>
        <v>-1381900</v>
      </c>
      <c r="F74" s="54">
        <f t="shared" si="19"/>
        <v>-1381900</v>
      </c>
      <c r="G74" s="55">
        <f t="shared" ref="G74:H74" si="23">G75+G76+G77+G78+G79+G80+G81+G82</f>
        <v>0</v>
      </c>
      <c r="H74" s="56">
        <f t="shared" si="23"/>
        <v>-297507</v>
      </c>
      <c r="I74" s="54">
        <f t="shared" si="21"/>
        <v>-297507</v>
      </c>
      <c r="K74" s="132"/>
      <c r="M74" s="132"/>
      <c r="N74" s="132"/>
    </row>
    <row r="75" spans="1:16" ht="27.75" customHeight="1" x14ac:dyDescent="0.2">
      <c r="A75" s="235" t="s">
        <v>321</v>
      </c>
      <c r="B75" s="23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K75" s="132"/>
      <c r="M75" s="132"/>
      <c r="N75" s="132"/>
    </row>
    <row r="76" spans="1:16" ht="21.6" customHeight="1" x14ac:dyDescent="0.2">
      <c r="A76" s="235" t="s">
        <v>322</v>
      </c>
      <c r="B76" s="235"/>
      <c r="C76" s="29">
        <v>187</v>
      </c>
      <c r="D76" s="57">
        <v>0</v>
      </c>
      <c r="E76" s="58">
        <v>-1685244</v>
      </c>
      <c r="F76" s="54">
        <f t="shared" si="19"/>
        <v>-1685244</v>
      </c>
      <c r="G76" s="57">
        <v>0</v>
      </c>
      <c r="H76" s="58">
        <v>-263404</v>
      </c>
      <c r="I76" s="54">
        <f t="shared" si="21"/>
        <v>-263404</v>
      </c>
      <c r="K76" s="132"/>
      <c r="M76" s="132"/>
      <c r="N76" s="132"/>
    </row>
    <row r="77" spans="1:16" ht="28.15" customHeight="1" x14ac:dyDescent="0.2">
      <c r="A77" s="235" t="s">
        <v>323</v>
      </c>
      <c r="B77" s="235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-99409</v>
      </c>
      <c r="I77" s="54">
        <f t="shared" si="21"/>
        <v>-99409</v>
      </c>
      <c r="K77" s="132"/>
      <c r="M77" s="132"/>
      <c r="N77" s="132"/>
    </row>
    <row r="78" spans="1:16" ht="25.15" customHeight="1" x14ac:dyDescent="0.2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K78" s="132"/>
      <c r="M78" s="132"/>
      <c r="N78" s="132"/>
    </row>
    <row r="79" spans="1:16" x14ac:dyDescent="0.2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K79" s="132"/>
      <c r="M79" s="132"/>
      <c r="N79" s="132"/>
    </row>
    <row r="80" spans="1:16" ht="21" customHeight="1" x14ac:dyDescent="0.2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K80" s="132"/>
      <c r="M80" s="132"/>
      <c r="N80" s="132"/>
    </row>
    <row r="81" spans="1:14" ht="16.149999999999999" customHeight="1" x14ac:dyDescent="0.2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K81" s="132"/>
      <c r="M81" s="132"/>
      <c r="N81" s="132"/>
    </row>
    <row r="82" spans="1:14" x14ac:dyDescent="0.2">
      <c r="A82" s="235" t="s">
        <v>99</v>
      </c>
      <c r="B82" s="235"/>
      <c r="C82" s="29">
        <v>193</v>
      </c>
      <c r="D82" s="57">
        <v>0</v>
      </c>
      <c r="E82" s="128">
        <v>303344</v>
      </c>
      <c r="F82" s="54">
        <f t="shared" si="19"/>
        <v>303344</v>
      </c>
      <c r="G82" s="57">
        <v>0</v>
      </c>
      <c r="H82" s="58">
        <v>65306</v>
      </c>
      <c r="I82" s="54">
        <f t="shared" si="21"/>
        <v>65306</v>
      </c>
      <c r="K82" s="132"/>
      <c r="M82" s="132"/>
      <c r="N82" s="132"/>
    </row>
    <row r="83" spans="1:14" x14ac:dyDescent="0.2">
      <c r="A83" s="232" t="s">
        <v>245</v>
      </c>
      <c r="B83" s="233"/>
      <c r="C83" s="32">
        <v>194</v>
      </c>
      <c r="D83" s="55">
        <f>D69+D74</f>
        <v>0</v>
      </c>
      <c r="E83" s="56">
        <f>E69+E74</f>
        <v>75523797</v>
      </c>
      <c r="F83" s="54">
        <f t="shared" si="19"/>
        <v>75523797</v>
      </c>
      <c r="G83" s="55">
        <f t="shared" ref="G83" si="24">G69+G74</f>
        <v>0</v>
      </c>
      <c r="H83" s="56">
        <f>H69+H74</f>
        <v>70620483</v>
      </c>
      <c r="I83" s="54">
        <f t="shared" si="21"/>
        <v>70620483</v>
      </c>
      <c r="K83" s="132"/>
      <c r="M83" s="132"/>
      <c r="N83" s="132"/>
    </row>
    <row r="84" spans="1:14" x14ac:dyDescent="0.2">
      <c r="A84" s="236" t="s">
        <v>246</v>
      </c>
      <c r="B84" s="236"/>
      <c r="C84" s="29">
        <v>195</v>
      </c>
      <c r="D84" s="52">
        <v>0</v>
      </c>
      <c r="E84" s="53">
        <v>75523797</v>
      </c>
      <c r="F84" s="54">
        <f t="shared" si="19"/>
        <v>75523797</v>
      </c>
      <c r="G84" s="52">
        <v>0</v>
      </c>
      <c r="H84" s="53">
        <v>70620483</v>
      </c>
      <c r="I84" s="54">
        <f t="shared" si="21"/>
        <v>70620483</v>
      </c>
      <c r="K84" s="132"/>
      <c r="M84" s="132"/>
      <c r="N84" s="132"/>
    </row>
    <row r="85" spans="1:14" x14ac:dyDescent="0.2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K85" s="132"/>
      <c r="M85" s="132"/>
      <c r="N85" s="132"/>
    </row>
    <row r="86" spans="1:14" x14ac:dyDescent="0.2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K86" s="132"/>
      <c r="M86" s="132"/>
      <c r="N86" s="132"/>
    </row>
    <row r="87" spans="1:14" x14ac:dyDescent="0.2">
      <c r="K87" s="132"/>
      <c r="M87" s="132"/>
      <c r="N87" s="132"/>
    </row>
    <row r="88" spans="1:14" x14ac:dyDescent="0.2">
      <c r="K88" s="132"/>
      <c r="M88" s="132"/>
      <c r="N88" s="132"/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 E65:E66 E61 E53 E49 E44:E45 E31:E35 E28 E24:E25 E13 E37:E41 I9:I11 E71:E74 E85:E86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79998168889431442"/>
  </sheetPr>
  <dimension ref="A1:N87"/>
  <sheetViews>
    <sheetView topLeftCell="A61" zoomScaleSheetLayoutView="110" workbookViewId="0">
      <selection activeCell="D75" sqref="D75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1" width="12.85546875" style="3" bestFit="1" customWidth="1"/>
    <col min="12" max="12" width="11.85546875" style="3" bestFit="1" customWidth="1"/>
    <col min="13" max="16" width="12.85546875" style="3" bestFit="1" customWidth="1"/>
    <col min="17" max="17" width="13.7109375" style="3" bestFit="1" customWidth="1"/>
    <col min="18" max="16384" width="9.140625" style="3"/>
  </cols>
  <sheetData>
    <row r="1" spans="1:14" ht="15.75" x14ac:dyDescent="0.2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14" x14ac:dyDescent="0.2">
      <c r="A2" s="203" t="s">
        <v>395</v>
      </c>
      <c r="B2" s="215"/>
      <c r="C2" s="215"/>
      <c r="D2" s="215"/>
      <c r="E2" s="215"/>
      <c r="F2" s="215"/>
      <c r="G2" s="215"/>
      <c r="H2" s="215"/>
      <c r="I2" s="215"/>
    </row>
    <row r="3" spans="1:14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14" ht="33.75" customHeight="1" x14ac:dyDescent="0.2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14" ht="24" customHeight="1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4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4" ht="22.5" customHeight="1" x14ac:dyDescent="0.2">
      <c r="A7" s="198" t="s">
        <v>205</v>
      </c>
      <c r="B7" s="199"/>
      <c r="C7" s="26">
        <v>118</v>
      </c>
      <c r="D7" s="40">
        <f>D8+D9+D10+D11+D12</f>
        <v>0</v>
      </c>
      <c r="E7" s="40">
        <f>E8+E9+E10+E11+E12</f>
        <v>217947388</v>
      </c>
      <c r="F7" s="40">
        <f>D7+E7</f>
        <v>217947388</v>
      </c>
      <c r="G7" s="40">
        <f t="shared" ref="G7:H7" si="0">G8+G9+G10+G11+G12</f>
        <v>0</v>
      </c>
      <c r="H7" s="40">
        <f t="shared" si="0"/>
        <v>275870420</v>
      </c>
      <c r="I7" s="40">
        <f>G7+H7</f>
        <v>275870420</v>
      </c>
      <c r="K7" s="12"/>
      <c r="L7" s="12"/>
      <c r="M7" s="12"/>
      <c r="N7" s="132"/>
    </row>
    <row r="8" spans="1:14" x14ac:dyDescent="0.2">
      <c r="A8" s="209" t="s">
        <v>67</v>
      </c>
      <c r="B8" s="209"/>
      <c r="C8" s="27">
        <v>119</v>
      </c>
      <c r="D8" s="41">
        <v>0</v>
      </c>
      <c r="E8" s="41">
        <v>243144352</v>
      </c>
      <c r="F8" s="40">
        <f t="shared" ref="F8:F71" si="1">D8+E8</f>
        <v>243144352</v>
      </c>
      <c r="G8" s="41">
        <v>0</v>
      </c>
      <c r="H8" s="41">
        <v>291070704</v>
      </c>
      <c r="I8" s="40">
        <f t="shared" ref="I8:I71" si="2">G8+H8</f>
        <v>291070704</v>
      </c>
      <c r="K8" s="12"/>
      <c r="L8" s="12"/>
      <c r="M8" s="12"/>
      <c r="N8" s="132"/>
    </row>
    <row r="9" spans="1:14" ht="19.5" customHeight="1" x14ac:dyDescent="0.2">
      <c r="A9" s="209" t="s">
        <v>206</v>
      </c>
      <c r="B9" s="209"/>
      <c r="C9" s="27">
        <v>120</v>
      </c>
      <c r="D9" s="41">
        <v>0</v>
      </c>
      <c r="E9" s="41">
        <v>-1626810</v>
      </c>
      <c r="F9" s="40">
        <f t="shared" si="1"/>
        <v>-1626810</v>
      </c>
      <c r="G9" s="41">
        <v>0</v>
      </c>
      <c r="H9" s="41">
        <v>1721198</v>
      </c>
      <c r="I9" s="40">
        <f t="shared" si="2"/>
        <v>1721198</v>
      </c>
      <c r="K9" s="12"/>
      <c r="L9" s="12"/>
      <c r="M9" s="12"/>
      <c r="N9" s="132"/>
    </row>
    <row r="10" spans="1:14" x14ac:dyDescent="0.2">
      <c r="A10" s="209" t="s">
        <v>207</v>
      </c>
      <c r="B10" s="209"/>
      <c r="C10" s="27">
        <v>121</v>
      </c>
      <c r="D10" s="41">
        <v>0</v>
      </c>
      <c r="E10" s="129">
        <v>-10336616</v>
      </c>
      <c r="F10" s="40">
        <f t="shared" si="1"/>
        <v>-10336616</v>
      </c>
      <c r="G10" s="41">
        <v>0</v>
      </c>
      <c r="H10" s="41">
        <v>-15530375</v>
      </c>
      <c r="I10" s="40">
        <f t="shared" si="2"/>
        <v>-15530375</v>
      </c>
      <c r="K10" s="12"/>
      <c r="L10" s="12"/>
      <c r="M10" s="12"/>
      <c r="N10" s="132"/>
    </row>
    <row r="11" spans="1:14" ht="22.5" customHeight="1" x14ac:dyDescent="0.2">
      <c r="A11" s="209" t="s">
        <v>208</v>
      </c>
      <c r="B11" s="209"/>
      <c r="C11" s="27">
        <v>122</v>
      </c>
      <c r="D11" s="41">
        <v>0</v>
      </c>
      <c r="E11" s="41">
        <v>-15684245</v>
      </c>
      <c r="F11" s="40">
        <f t="shared" si="1"/>
        <v>-15684245</v>
      </c>
      <c r="G11" s="41">
        <v>0</v>
      </c>
      <c r="H11" s="41">
        <v>-1638810</v>
      </c>
      <c r="I11" s="40">
        <f t="shared" si="2"/>
        <v>-1638810</v>
      </c>
      <c r="K11" s="12"/>
      <c r="L11" s="12"/>
      <c r="M11" s="12"/>
      <c r="N11" s="132"/>
    </row>
    <row r="12" spans="1:14" ht="21.75" customHeight="1" x14ac:dyDescent="0.2">
      <c r="A12" s="209" t="s">
        <v>209</v>
      </c>
      <c r="B12" s="209"/>
      <c r="C12" s="27">
        <v>123</v>
      </c>
      <c r="D12" s="41">
        <v>0</v>
      </c>
      <c r="E12" s="41">
        <v>2450707</v>
      </c>
      <c r="F12" s="40">
        <f t="shared" si="1"/>
        <v>2450707</v>
      </c>
      <c r="G12" s="41">
        <v>0</v>
      </c>
      <c r="H12" s="41">
        <v>247703</v>
      </c>
      <c r="I12" s="40">
        <f t="shared" si="2"/>
        <v>247703</v>
      </c>
      <c r="K12" s="12"/>
      <c r="L12" s="12"/>
      <c r="M12" s="12"/>
      <c r="N12" s="132"/>
    </row>
    <row r="13" spans="1:14" x14ac:dyDescent="0.2">
      <c r="A13" s="198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14231320</v>
      </c>
      <c r="F13" s="40">
        <f t="shared" si="1"/>
        <v>14231320</v>
      </c>
      <c r="G13" s="40">
        <f t="shared" ref="G13" si="3">G14+G15+G16+G17+G18+G19+G20</f>
        <v>0</v>
      </c>
      <c r="H13" s="40">
        <f>H14+H15+H16+H17+H18+H19+H20</f>
        <v>7992788</v>
      </c>
      <c r="I13" s="40">
        <f t="shared" si="2"/>
        <v>7992788</v>
      </c>
      <c r="K13" s="12"/>
      <c r="L13" s="12"/>
      <c r="M13" s="12"/>
      <c r="N13" s="132"/>
    </row>
    <row r="14" spans="1:14" ht="24" customHeight="1" x14ac:dyDescent="0.2">
      <c r="A14" s="209" t="s">
        <v>211</v>
      </c>
      <c r="B14" s="20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K14" s="12"/>
      <c r="L14" s="12"/>
      <c r="M14" s="12"/>
      <c r="N14" s="132"/>
    </row>
    <row r="15" spans="1:14" ht="24.75" customHeight="1" x14ac:dyDescent="0.2">
      <c r="A15" s="209" t="s">
        <v>212</v>
      </c>
      <c r="B15" s="209"/>
      <c r="C15" s="27">
        <v>126</v>
      </c>
      <c r="D15" s="41">
        <v>0</v>
      </c>
      <c r="E15" s="41">
        <v>4639835</v>
      </c>
      <c r="F15" s="40">
        <f t="shared" si="1"/>
        <v>4639835</v>
      </c>
      <c r="G15" s="41">
        <v>0</v>
      </c>
      <c r="H15" s="41">
        <v>5178558</v>
      </c>
      <c r="I15" s="40">
        <f t="shared" si="2"/>
        <v>5178558</v>
      </c>
      <c r="K15" s="12"/>
      <c r="L15" s="12"/>
      <c r="M15" s="12"/>
      <c r="N15" s="132"/>
    </row>
    <row r="16" spans="1:14" x14ac:dyDescent="0.2">
      <c r="A16" s="209" t="s">
        <v>92</v>
      </c>
      <c r="B16" s="209"/>
      <c r="C16" s="27">
        <v>127</v>
      </c>
      <c r="D16" s="41">
        <v>0</v>
      </c>
      <c r="E16" s="41">
        <v>6025493</v>
      </c>
      <c r="F16" s="40">
        <f t="shared" si="1"/>
        <v>6025493</v>
      </c>
      <c r="G16" s="41">
        <v>0</v>
      </c>
      <c r="H16" s="41">
        <v>2527447</v>
      </c>
      <c r="I16" s="40">
        <f t="shared" si="2"/>
        <v>2527447</v>
      </c>
      <c r="K16" s="12"/>
      <c r="L16" s="12"/>
      <c r="M16" s="12"/>
      <c r="N16" s="132"/>
    </row>
    <row r="17" spans="1:14" x14ac:dyDescent="0.2">
      <c r="A17" s="209" t="s">
        <v>213</v>
      </c>
      <c r="B17" s="209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  <c r="K17" s="12"/>
      <c r="L17" s="12"/>
      <c r="M17" s="12"/>
      <c r="N17" s="132"/>
    </row>
    <row r="18" spans="1:14" x14ac:dyDescent="0.2">
      <c r="A18" s="209" t="s">
        <v>214</v>
      </c>
      <c r="B18" s="209"/>
      <c r="C18" s="27">
        <v>129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1214</v>
      </c>
      <c r="I18" s="40">
        <f t="shared" si="2"/>
        <v>1214</v>
      </c>
      <c r="K18" s="12"/>
      <c r="L18" s="12"/>
      <c r="M18" s="12"/>
      <c r="N18" s="132"/>
    </row>
    <row r="19" spans="1:14" x14ac:dyDescent="0.2">
      <c r="A19" s="209" t="s">
        <v>6</v>
      </c>
      <c r="B19" s="209"/>
      <c r="C19" s="27">
        <v>130</v>
      </c>
      <c r="D19" s="41">
        <v>0</v>
      </c>
      <c r="E19" s="41">
        <v>413424</v>
      </c>
      <c r="F19" s="40">
        <f t="shared" si="1"/>
        <v>413424</v>
      </c>
      <c r="G19" s="41">
        <v>0</v>
      </c>
      <c r="H19" s="41">
        <v>220855</v>
      </c>
      <c r="I19" s="40">
        <f t="shared" si="2"/>
        <v>220855</v>
      </c>
      <c r="K19" s="12"/>
      <c r="L19" s="12"/>
      <c r="M19" s="12"/>
      <c r="N19" s="132"/>
    </row>
    <row r="20" spans="1:14" x14ac:dyDescent="0.2">
      <c r="A20" s="209" t="s">
        <v>7</v>
      </c>
      <c r="B20" s="209"/>
      <c r="C20" s="27">
        <v>131</v>
      </c>
      <c r="D20" s="41">
        <v>0</v>
      </c>
      <c r="E20" s="41">
        <v>3152568</v>
      </c>
      <c r="F20" s="40">
        <f t="shared" si="1"/>
        <v>3152568</v>
      </c>
      <c r="G20" s="41">
        <v>0</v>
      </c>
      <c r="H20" s="41">
        <v>64714</v>
      </c>
      <c r="I20" s="40">
        <f t="shared" si="2"/>
        <v>64714</v>
      </c>
      <c r="K20" s="12"/>
      <c r="L20" s="12"/>
      <c r="M20" s="12"/>
      <c r="N20" s="132"/>
    </row>
    <row r="21" spans="1:14" x14ac:dyDescent="0.2">
      <c r="A21" s="239" t="s">
        <v>8</v>
      </c>
      <c r="B21" s="209"/>
      <c r="C21" s="27">
        <v>132</v>
      </c>
      <c r="D21" s="41">
        <v>0</v>
      </c>
      <c r="E21" s="41">
        <v>387023</v>
      </c>
      <c r="F21" s="40">
        <f t="shared" si="1"/>
        <v>387023</v>
      </c>
      <c r="G21" s="41">
        <v>0</v>
      </c>
      <c r="H21" s="41">
        <v>878782</v>
      </c>
      <c r="I21" s="40">
        <f t="shared" si="2"/>
        <v>878782</v>
      </c>
      <c r="K21" s="12"/>
      <c r="L21" s="12"/>
      <c r="M21" s="12"/>
      <c r="N21" s="132"/>
    </row>
    <row r="22" spans="1:14" ht="24.75" customHeight="1" x14ac:dyDescent="0.2">
      <c r="A22" s="239" t="s">
        <v>9</v>
      </c>
      <c r="B22" s="209"/>
      <c r="C22" s="27">
        <v>133</v>
      </c>
      <c r="D22" s="41">
        <v>0</v>
      </c>
      <c r="E22" s="41">
        <v>368316</v>
      </c>
      <c r="F22" s="40">
        <f t="shared" si="1"/>
        <v>368316</v>
      </c>
      <c r="G22" s="41">
        <v>0</v>
      </c>
      <c r="H22" s="41">
        <v>6138860</v>
      </c>
      <c r="I22" s="40">
        <f t="shared" si="2"/>
        <v>6138860</v>
      </c>
      <c r="K22" s="12"/>
      <c r="L22" s="12"/>
      <c r="M22" s="12"/>
      <c r="N22" s="132"/>
    </row>
    <row r="23" spans="1:14" x14ac:dyDescent="0.2">
      <c r="A23" s="239" t="s">
        <v>10</v>
      </c>
      <c r="B23" s="209"/>
      <c r="C23" s="27">
        <v>134</v>
      </c>
      <c r="D23" s="41">
        <v>0</v>
      </c>
      <c r="E23" s="41">
        <v>3281122</v>
      </c>
      <c r="F23" s="40">
        <f t="shared" si="1"/>
        <v>3281122</v>
      </c>
      <c r="G23" s="41">
        <v>0</v>
      </c>
      <c r="H23" s="41">
        <v>6483050</v>
      </c>
      <c r="I23" s="40">
        <f t="shared" si="2"/>
        <v>6483050</v>
      </c>
      <c r="K23" s="12"/>
      <c r="L23" s="12"/>
      <c r="M23" s="12"/>
      <c r="N23" s="132"/>
    </row>
    <row r="24" spans="1:14" ht="21" customHeight="1" x14ac:dyDescent="0.2">
      <c r="A24" s="198" t="s">
        <v>215</v>
      </c>
      <c r="B24" s="199"/>
      <c r="C24" s="26">
        <v>135</v>
      </c>
      <c r="D24" s="40">
        <f>D25+D28</f>
        <v>0</v>
      </c>
      <c r="E24" s="40">
        <f>E25+E28</f>
        <v>-99960902</v>
      </c>
      <c r="F24" s="40">
        <f t="shared" si="1"/>
        <v>-99960902</v>
      </c>
      <c r="G24" s="40">
        <f t="shared" ref="G24:H24" si="4">G25+G28</f>
        <v>0</v>
      </c>
      <c r="H24" s="40">
        <f t="shared" si="4"/>
        <v>-142413451</v>
      </c>
      <c r="I24" s="40">
        <f t="shared" si="2"/>
        <v>-142413451</v>
      </c>
      <c r="K24" s="12"/>
      <c r="L24" s="12"/>
      <c r="M24" s="12"/>
      <c r="N24" s="132"/>
    </row>
    <row r="25" spans="1:14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-69547745</v>
      </c>
      <c r="F25" s="40">
        <f t="shared" si="1"/>
        <v>-69547745</v>
      </c>
      <c r="G25" s="40">
        <f t="shared" ref="G25:H25" si="5">G26+G27</f>
        <v>0</v>
      </c>
      <c r="H25" s="40">
        <f t="shared" si="5"/>
        <v>-113057253</v>
      </c>
      <c r="I25" s="40">
        <f t="shared" si="2"/>
        <v>-113057253</v>
      </c>
      <c r="K25" s="12"/>
      <c r="L25" s="12"/>
      <c r="M25" s="12"/>
      <c r="N25" s="132"/>
    </row>
    <row r="26" spans="1:14" x14ac:dyDescent="0.2">
      <c r="A26" s="209" t="s">
        <v>217</v>
      </c>
      <c r="B26" s="209"/>
      <c r="C26" s="27">
        <v>137</v>
      </c>
      <c r="D26" s="41">
        <v>0</v>
      </c>
      <c r="E26" s="130">
        <v>-71053732</v>
      </c>
      <c r="F26" s="40">
        <f t="shared" si="1"/>
        <v>-71053732</v>
      </c>
      <c r="G26" s="41">
        <v>0</v>
      </c>
      <c r="H26" s="41">
        <v>-114587909</v>
      </c>
      <c r="I26" s="40">
        <f t="shared" si="2"/>
        <v>-114587909</v>
      </c>
      <c r="K26" s="12"/>
      <c r="L26" s="12"/>
      <c r="M26" s="12"/>
      <c r="N26" s="132"/>
    </row>
    <row r="27" spans="1:14" x14ac:dyDescent="0.2">
      <c r="A27" s="209" t="s">
        <v>218</v>
      </c>
      <c r="B27" s="209"/>
      <c r="C27" s="27">
        <v>138</v>
      </c>
      <c r="D27" s="41">
        <v>0</v>
      </c>
      <c r="E27" s="41">
        <v>1505987</v>
      </c>
      <c r="F27" s="40">
        <f t="shared" si="1"/>
        <v>1505987</v>
      </c>
      <c r="G27" s="41">
        <v>0</v>
      </c>
      <c r="H27" s="41">
        <v>1530656</v>
      </c>
      <c r="I27" s="40">
        <f t="shared" si="2"/>
        <v>1530656</v>
      </c>
      <c r="K27" s="12"/>
      <c r="L27" s="12"/>
      <c r="M27" s="12"/>
      <c r="N27" s="132"/>
    </row>
    <row r="28" spans="1:14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-30413157</v>
      </c>
      <c r="F28" s="40">
        <f t="shared" si="1"/>
        <v>-30413157</v>
      </c>
      <c r="G28" s="40">
        <f t="shared" ref="G28:H28" si="6">G29+G30</f>
        <v>0</v>
      </c>
      <c r="H28" s="40">
        <f t="shared" si="6"/>
        <v>-29356198</v>
      </c>
      <c r="I28" s="40">
        <f t="shared" si="2"/>
        <v>-29356198</v>
      </c>
      <c r="K28" s="12"/>
      <c r="L28" s="12"/>
      <c r="M28" s="12"/>
      <c r="N28" s="132"/>
    </row>
    <row r="29" spans="1:14" x14ac:dyDescent="0.2">
      <c r="A29" s="209" t="s">
        <v>11</v>
      </c>
      <c r="B29" s="209"/>
      <c r="C29" s="27">
        <v>140</v>
      </c>
      <c r="D29" s="41">
        <v>0</v>
      </c>
      <c r="E29" s="41">
        <v>-29021226</v>
      </c>
      <c r="F29" s="40">
        <f t="shared" si="1"/>
        <v>-29021226</v>
      </c>
      <c r="G29" s="41">
        <v>0</v>
      </c>
      <c r="H29" s="41">
        <v>-26911788</v>
      </c>
      <c r="I29" s="40">
        <f t="shared" si="2"/>
        <v>-26911788</v>
      </c>
      <c r="K29" s="12"/>
      <c r="L29" s="12"/>
      <c r="M29" s="12"/>
      <c r="N29" s="132"/>
    </row>
    <row r="30" spans="1:14" x14ac:dyDescent="0.2">
      <c r="A30" s="209" t="s">
        <v>12</v>
      </c>
      <c r="B30" s="209"/>
      <c r="C30" s="27">
        <v>141</v>
      </c>
      <c r="D30" s="41">
        <v>0</v>
      </c>
      <c r="E30" s="41">
        <v>-1391931</v>
      </c>
      <c r="F30" s="40">
        <f t="shared" si="1"/>
        <v>-1391931</v>
      </c>
      <c r="G30" s="41">
        <v>0</v>
      </c>
      <c r="H30" s="41">
        <v>-2444410</v>
      </c>
      <c r="I30" s="40">
        <f t="shared" si="2"/>
        <v>-2444410</v>
      </c>
      <c r="K30" s="12"/>
      <c r="L30" s="12"/>
      <c r="M30" s="12"/>
      <c r="N30" s="132"/>
    </row>
    <row r="31" spans="1:14" ht="31.5" customHeight="1" x14ac:dyDescent="0.2">
      <c r="A31" s="198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K31" s="12"/>
      <c r="L31" s="12"/>
      <c r="M31" s="12"/>
      <c r="N31" s="132"/>
    </row>
    <row r="32" spans="1:14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K32" s="12"/>
      <c r="L32" s="12"/>
      <c r="M32" s="12"/>
      <c r="N32" s="132"/>
    </row>
    <row r="33" spans="1:14" x14ac:dyDescent="0.2">
      <c r="A33" s="209" t="s">
        <v>221</v>
      </c>
      <c r="B33" s="20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K33" s="12"/>
      <c r="L33" s="12"/>
      <c r="M33" s="12"/>
      <c r="N33" s="132"/>
    </row>
    <row r="34" spans="1:14" x14ac:dyDescent="0.2">
      <c r="A34" s="209" t="s">
        <v>222</v>
      </c>
      <c r="B34" s="20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K34" s="12"/>
      <c r="L34" s="12"/>
      <c r="M34" s="12"/>
      <c r="N34" s="132"/>
    </row>
    <row r="35" spans="1:14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K35" s="12"/>
      <c r="L35" s="12"/>
      <c r="M35" s="12"/>
      <c r="N35" s="132"/>
    </row>
    <row r="36" spans="1:14" x14ac:dyDescent="0.2">
      <c r="A36" s="209" t="s">
        <v>224</v>
      </c>
      <c r="B36" s="209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  <c r="K36" s="12"/>
      <c r="L36" s="12"/>
      <c r="M36" s="12"/>
      <c r="N36" s="132"/>
    </row>
    <row r="37" spans="1:14" x14ac:dyDescent="0.2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K37" s="12"/>
      <c r="L37" s="12"/>
      <c r="M37" s="12"/>
      <c r="N37" s="132"/>
    </row>
    <row r="38" spans="1:14" ht="45.75" customHeight="1" x14ac:dyDescent="0.2">
      <c r="A38" s="198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K38" s="12"/>
      <c r="L38" s="12"/>
      <c r="M38" s="12"/>
      <c r="N38" s="132"/>
    </row>
    <row r="39" spans="1:14" x14ac:dyDescent="0.2">
      <c r="A39" s="209" t="s">
        <v>226</v>
      </c>
      <c r="B39" s="20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K39" s="12"/>
      <c r="L39" s="12"/>
      <c r="M39" s="12"/>
      <c r="N39" s="132"/>
    </row>
    <row r="40" spans="1:14" x14ac:dyDescent="0.2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K40" s="12"/>
      <c r="L40" s="12"/>
      <c r="M40" s="12"/>
      <c r="N40" s="132"/>
    </row>
    <row r="41" spans="1:14" ht="22.9" customHeight="1" x14ac:dyDescent="0.2">
      <c r="A41" s="239" t="s">
        <v>370</v>
      </c>
      <c r="B41" s="209"/>
      <c r="C41" s="27">
        <v>152</v>
      </c>
      <c r="D41" s="40">
        <f>D42+D43</f>
        <v>0</v>
      </c>
      <c r="E41" s="40">
        <f>E42+E43</f>
        <v>-13323</v>
      </c>
      <c r="F41" s="40">
        <f t="shared" si="1"/>
        <v>-13323</v>
      </c>
      <c r="G41" s="40">
        <f>G42+G43</f>
        <v>0</v>
      </c>
      <c r="H41" s="40">
        <f>H42+H43</f>
        <v>-207364</v>
      </c>
      <c r="I41" s="40">
        <f t="shared" si="2"/>
        <v>-207364</v>
      </c>
      <c r="K41" s="12"/>
      <c r="L41" s="12"/>
      <c r="M41" s="12"/>
      <c r="N41" s="132"/>
    </row>
    <row r="42" spans="1:14" x14ac:dyDescent="0.2">
      <c r="A42" s="209" t="s">
        <v>13</v>
      </c>
      <c r="B42" s="209"/>
      <c r="C42" s="27">
        <v>153</v>
      </c>
      <c r="D42" s="41">
        <v>0</v>
      </c>
      <c r="E42" s="41">
        <v>-13323</v>
      </c>
      <c r="F42" s="40">
        <f t="shared" si="1"/>
        <v>-13323</v>
      </c>
      <c r="G42" s="41">
        <v>0</v>
      </c>
      <c r="H42" s="41">
        <v>-207364</v>
      </c>
      <c r="I42" s="40">
        <f t="shared" si="2"/>
        <v>-207364</v>
      </c>
      <c r="K42" s="12"/>
      <c r="L42" s="12"/>
      <c r="M42" s="12"/>
      <c r="N42" s="132"/>
    </row>
    <row r="43" spans="1:14" x14ac:dyDescent="0.2">
      <c r="A43" s="209" t="s">
        <v>14</v>
      </c>
      <c r="B43" s="20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  <c r="K43" s="12"/>
      <c r="L43" s="12"/>
      <c r="M43" s="12"/>
      <c r="N43" s="132"/>
    </row>
    <row r="44" spans="1:14" ht="22.5" customHeight="1" x14ac:dyDescent="0.2">
      <c r="A44" s="198" t="s">
        <v>229</v>
      </c>
      <c r="B44" s="199"/>
      <c r="C44" s="26">
        <v>155</v>
      </c>
      <c r="D44" s="40">
        <f>D45+D49</f>
        <v>0</v>
      </c>
      <c r="E44" s="40">
        <f>E45+E49</f>
        <v>-90655185</v>
      </c>
      <c r="F44" s="40">
        <f t="shared" si="1"/>
        <v>-90655185</v>
      </c>
      <c r="G44" s="40">
        <f t="shared" ref="G44:H44" si="11">G45+G49</f>
        <v>0</v>
      </c>
      <c r="H44" s="40">
        <f t="shared" si="11"/>
        <v>-102006009</v>
      </c>
      <c r="I44" s="40">
        <f t="shared" si="2"/>
        <v>-102006009</v>
      </c>
      <c r="K44" s="12"/>
      <c r="L44" s="12"/>
      <c r="M44" s="12"/>
      <c r="N44" s="132"/>
    </row>
    <row r="45" spans="1:14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-66421730</v>
      </c>
      <c r="F45" s="40">
        <f t="shared" si="1"/>
        <v>-66421730</v>
      </c>
      <c r="G45" s="40">
        <f t="shared" ref="G45:H45" si="12">G46+G47+G48</f>
        <v>0</v>
      </c>
      <c r="H45" s="40">
        <f t="shared" si="12"/>
        <v>-74856969</v>
      </c>
      <c r="I45" s="40">
        <f t="shared" si="2"/>
        <v>-74856969</v>
      </c>
      <c r="K45" s="12"/>
      <c r="L45" s="12"/>
      <c r="M45" s="12"/>
      <c r="N45" s="132"/>
    </row>
    <row r="46" spans="1:14" x14ac:dyDescent="0.2">
      <c r="A46" s="209" t="s">
        <v>15</v>
      </c>
      <c r="B46" s="209"/>
      <c r="C46" s="27">
        <v>157</v>
      </c>
      <c r="D46" s="41">
        <v>0</v>
      </c>
      <c r="E46" s="41">
        <v>-13955299</v>
      </c>
      <c r="F46" s="40">
        <f t="shared" si="1"/>
        <v>-13955299</v>
      </c>
      <c r="G46" s="41">
        <v>0</v>
      </c>
      <c r="H46" s="41">
        <v>-19688391</v>
      </c>
      <c r="I46" s="40">
        <f t="shared" si="2"/>
        <v>-19688391</v>
      </c>
      <c r="K46" s="12"/>
      <c r="L46" s="12"/>
      <c r="M46" s="12"/>
      <c r="N46" s="132"/>
    </row>
    <row r="47" spans="1:14" x14ac:dyDescent="0.2">
      <c r="A47" s="209" t="s">
        <v>16</v>
      </c>
      <c r="B47" s="209"/>
      <c r="C47" s="27">
        <v>158</v>
      </c>
      <c r="D47" s="41">
        <v>0</v>
      </c>
      <c r="E47" s="41">
        <v>-52466431</v>
      </c>
      <c r="F47" s="40">
        <f t="shared" si="1"/>
        <v>-52466431</v>
      </c>
      <c r="G47" s="41">
        <v>0</v>
      </c>
      <c r="H47" s="41">
        <v>-55168578</v>
      </c>
      <c r="I47" s="40">
        <f t="shared" si="2"/>
        <v>-55168578</v>
      </c>
      <c r="K47" s="12"/>
      <c r="L47" s="12"/>
      <c r="M47" s="12"/>
      <c r="N47" s="132"/>
    </row>
    <row r="48" spans="1:14" x14ac:dyDescent="0.2">
      <c r="A48" s="209" t="s">
        <v>17</v>
      </c>
      <c r="B48" s="20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K48" s="12"/>
      <c r="L48" s="12"/>
      <c r="M48" s="12"/>
      <c r="N48" s="132"/>
    </row>
    <row r="49" spans="1:14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-24233455</v>
      </c>
      <c r="F49" s="40">
        <f t="shared" si="1"/>
        <v>-24233455</v>
      </c>
      <c r="G49" s="40">
        <f t="shared" ref="G49:H49" si="13">G50+G51+G52</f>
        <v>0</v>
      </c>
      <c r="H49" s="40">
        <f t="shared" si="13"/>
        <v>-27149040</v>
      </c>
      <c r="I49" s="40">
        <f t="shared" si="2"/>
        <v>-27149040</v>
      </c>
      <c r="K49" s="12"/>
      <c r="L49" s="12"/>
      <c r="M49" s="12"/>
      <c r="N49" s="132"/>
    </row>
    <row r="50" spans="1:14" x14ac:dyDescent="0.2">
      <c r="A50" s="209" t="s">
        <v>232</v>
      </c>
      <c r="B50" s="209"/>
      <c r="C50" s="27">
        <v>161</v>
      </c>
      <c r="D50" s="41">
        <v>0</v>
      </c>
      <c r="E50" s="41">
        <v>-4808483</v>
      </c>
      <c r="F50" s="40">
        <f t="shared" si="1"/>
        <v>-4808483</v>
      </c>
      <c r="G50" s="41">
        <v>0</v>
      </c>
      <c r="H50" s="41">
        <v>-5560480</v>
      </c>
      <c r="I50" s="40">
        <f t="shared" si="2"/>
        <v>-5560480</v>
      </c>
      <c r="K50" s="12"/>
      <c r="L50" s="12"/>
      <c r="M50" s="12"/>
      <c r="N50" s="132"/>
    </row>
    <row r="51" spans="1:14" x14ac:dyDescent="0.2">
      <c r="A51" s="209" t="s">
        <v>28</v>
      </c>
      <c r="B51" s="209"/>
      <c r="C51" s="27">
        <v>162</v>
      </c>
      <c r="D51" s="41">
        <v>0</v>
      </c>
      <c r="E51" s="41">
        <v>-9249788</v>
      </c>
      <c r="F51" s="40">
        <f t="shared" si="1"/>
        <v>-9249788</v>
      </c>
      <c r="G51" s="41">
        <v>0</v>
      </c>
      <c r="H51" s="41">
        <v>-11765891</v>
      </c>
      <c r="I51" s="40">
        <f t="shared" si="2"/>
        <v>-11765891</v>
      </c>
      <c r="K51" s="12"/>
      <c r="L51" s="12"/>
      <c r="M51" s="12"/>
      <c r="N51" s="132"/>
    </row>
    <row r="52" spans="1:14" x14ac:dyDescent="0.2">
      <c r="A52" s="209" t="s">
        <v>29</v>
      </c>
      <c r="B52" s="209"/>
      <c r="C52" s="27">
        <v>163</v>
      </c>
      <c r="D52" s="41">
        <v>0</v>
      </c>
      <c r="E52" s="41">
        <v>-10175184</v>
      </c>
      <c r="F52" s="40">
        <f t="shared" si="1"/>
        <v>-10175184</v>
      </c>
      <c r="G52" s="41">
        <v>0</v>
      </c>
      <c r="H52" s="41">
        <v>-9822669</v>
      </c>
      <c r="I52" s="40">
        <f t="shared" si="2"/>
        <v>-9822669</v>
      </c>
      <c r="K52" s="12"/>
      <c r="L52" s="12"/>
      <c r="M52" s="12"/>
      <c r="N52" s="132"/>
    </row>
    <row r="53" spans="1:14" x14ac:dyDescent="0.2">
      <c r="A53" s="198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-10310619</v>
      </c>
      <c r="F53" s="40">
        <f t="shared" si="1"/>
        <v>-10310619</v>
      </c>
      <c r="G53" s="40">
        <f t="shared" ref="G53" si="14">G54+G55+G56+G57+G58+G59+G60</f>
        <v>0</v>
      </c>
      <c r="H53" s="40">
        <f>H54+H55+H56+H57+H58+H59+H60</f>
        <v>-14269412</v>
      </c>
      <c r="I53" s="40">
        <f t="shared" si="2"/>
        <v>-14269412</v>
      </c>
      <c r="K53" s="12"/>
      <c r="L53" s="12"/>
      <c r="M53" s="12"/>
      <c r="N53" s="132"/>
    </row>
    <row r="54" spans="1:14" ht="24" customHeight="1" x14ac:dyDescent="0.2">
      <c r="A54" s="209" t="s">
        <v>318</v>
      </c>
      <c r="B54" s="209"/>
      <c r="C54" s="27">
        <v>165</v>
      </c>
      <c r="D54" s="41">
        <v>0</v>
      </c>
      <c r="E54" s="41">
        <v>-564976</v>
      </c>
      <c r="F54" s="40">
        <f t="shared" si="1"/>
        <v>-564976</v>
      </c>
      <c r="G54" s="41">
        <v>0</v>
      </c>
      <c r="H54" s="41">
        <v>-587792</v>
      </c>
      <c r="I54" s="40">
        <f t="shared" si="2"/>
        <v>-587792</v>
      </c>
      <c r="K54" s="12"/>
      <c r="L54" s="12"/>
      <c r="M54" s="12"/>
      <c r="N54" s="132"/>
    </row>
    <row r="55" spans="1:14" x14ac:dyDescent="0.2">
      <c r="A55" s="209" t="s">
        <v>30</v>
      </c>
      <c r="B55" s="209"/>
      <c r="C55" s="27">
        <v>166</v>
      </c>
      <c r="D55" s="41">
        <v>0</v>
      </c>
      <c r="E55" s="41">
        <v>-905985</v>
      </c>
      <c r="F55" s="40">
        <f t="shared" si="1"/>
        <v>-905985</v>
      </c>
      <c r="G55" s="41">
        <v>0</v>
      </c>
      <c r="H55" s="41">
        <v>-798685</v>
      </c>
      <c r="I55" s="40">
        <f t="shared" si="2"/>
        <v>-798685</v>
      </c>
      <c r="K55" s="12"/>
      <c r="L55" s="12"/>
      <c r="M55" s="12"/>
      <c r="N55" s="132"/>
    </row>
    <row r="56" spans="1:14" x14ac:dyDescent="0.2">
      <c r="A56" s="209" t="s">
        <v>69</v>
      </c>
      <c r="B56" s="209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K56" s="12"/>
      <c r="L56" s="12"/>
      <c r="M56" s="12"/>
      <c r="N56" s="132"/>
    </row>
    <row r="57" spans="1:14" x14ac:dyDescent="0.2">
      <c r="A57" s="209" t="s">
        <v>234</v>
      </c>
      <c r="B57" s="209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  <c r="K57" s="12"/>
      <c r="L57" s="12"/>
      <c r="M57" s="12"/>
      <c r="N57" s="132"/>
    </row>
    <row r="58" spans="1:14" x14ac:dyDescent="0.2">
      <c r="A58" s="209" t="s">
        <v>235</v>
      </c>
      <c r="B58" s="20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  <c r="K58" s="12"/>
      <c r="L58" s="12"/>
      <c r="M58" s="12"/>
      <c r="N58" s="132"/>
    </row>
    <row r="59" spans="1:14" x14ac:dyDescent="0.2">
      <c r="A59" s="209" t="s">
        <v>236</v>
      </c>
      <c r="B59" s="209"/>
      <c r="C59" s="27">
        <v>170</v>
      </c>
      <c r="D59" s="41">
        <v>0</v>
      </c>
      <c r="E59" s="41">
        <v>-405434</v>
      </c>
      <c r="F59" s="40">
        <f t="shared" si="1"/>
        <v>-405434</v>
      </c>
      <c r="G59" s="41">
        <v>0</v>
      </c>
      <c r="H59" s="41">
        <v>-222323</v>
      </c>
      <c r="I59" s="40">
        <f>G59+H59</f>
        <v>-222323</v>
      </c>
      <c r="K59" s="12"/>
      <c r="L59" s="12"/>
      <c r="M59" s="12"/>
      <c r="N59" s="132"/>
    </row>
    <row r="60" spans="1:14" x14ac:dyDescent="0.2">
      <c r="A60" s="209" t="s">
        <v>94</v>
      </c>
      <c r="B60" s="209"/>
      <c r="C60" s="27">
        <v>171</v>
      </c>
      <c r="D60" s="41">
        <v>0</v>
      </c>
      <c r="E60" s="41">
        <v>-8434224</v>
      </c>
      <c r="F60" s="40">
        <f t="shared" si="1"/>
        <v>-8434224</v>
      </c>
      <c r="G60" s="41">
        <v>0</v>
      </c>
      <c r="H60" s="41">
        <v>-12660612</v>
      </c>
      <c r="I60" s="40">
        <f>G60+H60</f>
        <v>-12660612</v>
      </c>
      <c r="K60" s="12"/>
      <c r="L60" s="12"/>
      <c r="M60" s="12"/>
      <c r="N60" s="132"/>
    </row>
    <row r="61" spans="1:14" ht="29.25" customHeight="1" x14ac:dyDescent="0.2">
      <c r="A61" s="198" t="s">
        <v>237</v>
      </c>
      <c r="B61" s="199"/>
      <c r="C61" s="26">
        <v>172</v>
      </c>
      <c r="D61" s="40">
        <f>D62+D63</f>
        <v>0</v>
      </c>
      <c r="E61" s="40">
        <f>E62+E63</f>
        <v>-8219894</v>
      </c>
      <c r="F61" s="40">
        <f t="shared" si="1"/>
        <v>-8219894</v>
      </c>
      <c r="G61" s="40">
        <f t="shared" ref="G61:H61" si="15">G62+G63</f>
        <v>0</v>
      </c>
      <c r="H61" s="40">
        <f t="shared" si="15"/>
        <v>-12043523</v>
      </c>
      <c r="I61" s="40">
        <f t="shared" si="2"/>
        <v>-12043523</v>
      </c>
      <c r="K61" s="12"/>
      <c r="L61" s="12"/>
      <c r="M61" s="12"/>
      <c r="N61" s="132"/>
    </row>
    <row r="62" spans="1:14" x14ac:dyDescent="0.2">
      <c r="A62" s="209" t="s">
        <v>31</v>
      </c>
      <c r="B62" s="209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-67340</v>
      </c>
      <c r="I62" s="40">
        <f t="shared" si="2"/>
        <v>-67340</v>
      </c>
      <c r="K62" s="12"/>
      <c r="L62" s="12"/>
      <c r="M62" s="12"/>
      <c r="N62" s="132"/>
    </row>
    <row r="63" spans="1:14" x14ac:dyDescent="0.2">
      <c r="A63" s="209" t="s">
        <v>32</v>
      </c>
      <c r="B63" s="209"/>
      <c r="C63" s="27">
        <v>174</v>
      </c>
      <c r="D63" s="41">
        <v>0</v>
      </c>
      <c r="E63" s="41">
        <v>-8219894</v>
      </c>
      <c r="F63" s="40">
        <f t="shared" si="1"/>
        <v>-8219894</v>
      </c>
      <c r="G63" s="41">
        <v>0</v>
      </c>
      <c r="H63" s="41">
        <v>-11976183</v>
      </c>
      <c r="I63" s="40">
        <f t="shared" si="2"/>
        <v>-11976183</v>
      </c>
      <c r="K63" s="12"/>
      <c r="L63" s="12"/>
      <c r="M63" s="12"/>
      <c r="N63" s="132"/>
    </row>
    <row r="64" spans="1:14" ht="19.5" customHeight="1" x14ac:dyDescent="0.2">
      <c r="A64" s="239" t="s">
        <v>238</v>
      </c>
      <c r="B64" s="209"/>
      <c r="C64" s="27">
        <v>175</v>
      </c>
      <c r="D64" s="41">
        <v>0</v>
      </c>
      <c r="E64" s="41">
        <v>-2506109</v>
      </c>
      <c r="F64" s="40">
        <f t="shared" si="1"/>
        <v>-2506109</v>
      </c>
      <c r="G64" s="41">
        <v>0</v>
      </c>
      <c r="H64" s="41">
        <v>-2660777</v>
      </c>
      <c r="I64" s="40">
        <f t="shared" si="2"/>
        <v>-2660777</v>
      </c>
      <c r="K64" s="12"/>
      <c r="L64" s="12"/>
      <c r="M64" s="12"/>
      <c r="N64" s="132"/>
    </row>
    <row r="65" spans="1:14" ht="42" customHeight="1" x14ac:dyDescent="0.2">
      <c r="A65" s="198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24549137</v>
      </c>
      <c r="F65" s="40">
        <f t="shared" si="1"/>
        <v>24549137</v>
      </c>
      <c r="G65" s="40">
        <f t="shared" ref="G65" si="16">G7+G13+G21+G22+G23+G24+G31+G38+G41+G53+G61+G64+G44</f>
        <v>0</v>
      </c>
      <c r="H65" s="40">
        <f>H7+H13+H21+H22+H23+H24+H31+H38+H41+H53+H61+H64+H44</f>
        <v>23763364</v>
      </c>
      <c r="I65" s="40">
        <f t="shared" si="2"/>
        <v>23763364</v>
      </c>
      <c r="K65" s="12"/>
      <c r="L65" s="12"/>
      <c r="M65" s="12"/>
      <c r="N65" s="132"/>
    </row>
    <row r="66" spans="1:14" x14ac:dyDescent="0.2">
      <c r="A66" s="198" t="s">
        <v>239</v>
      </c>
      <c r="B66" s="199"/>
      <c r="C66" s="26">
        <v>177</v>
      </c>
      <c r="D66" s="40">
        <f>D67+D68</f>
        <v>0</v>
      </c>
      <c r="E66" s="40">
        <f>E67+E68</f>
        <v>-4106109</v>
      </c>
      <c r="F66" s="40">
        <f t="shared" si="1"/>
        <v>-4106109</v>
      </c>
      <c r="G66" s="40">
        <f t="shared" ref="G66:H66" si="17">G67+G68</f>
        <v>0</v>
      </c>
      <c r="H66" s="40">
        <f t="shared" si="17"/>
        <v>-3682525</v>
      </c>
      <c r="I66" s="40">
        <f t="shared" si="2"/>
        <v>-3682525</v>
      </c>
      <c r="K66" s="12"/>
      <c r="L66" s="12"/>
      <c r="M66" s="12"/>
      <c r="N66" s="132"/>
    </row>
    <row r="67" spans="1:14" x14ac:dyDescent="0.2">
      <c r="A67" s="209" t="s">
        <v>240</v>
      </c>
      <c r="B67" s="209"/>
      <c r="C67" s="27">
        <v>178</v>
      </c>
      <c r="D67" s="41">
        <v>0</v>
      </c>
      <c r="E67" s="41">
        <v>-4106109</v>
      </c>
      <c r="F67" s="40">
        <f t="shared" si="1"/>
        <v>-4106109</v>
      </c>
      <c r="G67" s="41">
        <v>0</v>
      </c>
      <c r="H67" s="41">
        <v>-13152782</v>
      </c>
      <c r="I67" s="40">
        <f t="shared" si="2"/>
        <v>-13152782</v>
      </c>
      <c r="K67" s="12"/>
      <c r="L67" s="12"/>
      <c r="M67" s="12"/>
      <c r="N67" s="132"/>
    </row>
    <row r="68" spans="1:14" x14ac:dyDescent="0.2">
      <c r="A68" s="209" t="s">
        <v>241</v>
      </c>
      <c r="B68" s="20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9470257</v>
      </c>
      <c r="I68" s="40">
        <f t="shared" si="2"/>
        <v>9470257</v>
      </c>
      <c r="K68" s="12"/>
      <c r="L68" s="12"/>
      <c r="M68" s="12"/>
      <c r="N68" s="132"/>
    </row>
    <row r="69" spans="1:14" ht="24" customHeight="1" x14ac:dyDescent="0.2">
      <c r="A69" s="198" t="s">
        <v>315</v>
      </c>
      <c r="B69" s="199"/>
      <c r="C69" s="26">
        <v>180</v>
      </c>
      <c r="D69" s="40">
        <f>D65+D66</f>
        <v>0</v>
      </c>
      <c r="E69" s="40">
        <f>E65+E66</f>
        <v>20443028</v>
      </c>
      <c r="F69" s="40">
        <f t="shared" si="1"/>
        <v>20443028</v>
      </c>
      <c r="G69" s="40">
        <f t="shared" ref="G69:H69" si="18">G65+G66</f>
        <v>0</v>
      </c>
      <c r="H69" s="40">
        <f t="shared" si="18"/>
        <v>20080839</v>
      </c>
      <c r="I69" s="40">
        <f t="shared" si="2"/>
        <v>20080839</v>
      </c>
      <c r="K69" s="12"/>
      <c r="L69" s="12"/>
      <c r="M69" s="12"/>
      <c r="N69" s="132"/>
    </row>
    <row r="70" spans="1:14" x14ac:dyDescent="0.2">
      <c r="A70" s="240" t="s">
        <v>95</v>
      </c>
      <c r="B70" s="240"/>
      <c r="C70" s="27">
        <v>181</v>
      </c>
      <c r="D70" s="41">
        <v>0</v>
      </c>
      <c r="E70" s="41">
        <v>20443028</v>
      </c>
      <c r="F70" s="40">
        <f t="shared" si="1"/>
        <v>20443028</v>
      </c>
      <c r="G70" s="41">
        <v>0</v>
      </c>
      <c r="H70" s="41">
        <v>20080839</v>
      </c>
      <c r="I70" s="40">
        <f t="shared" si="2"/>
        <v>20080839</v>
      </c>
      <c r="K70" s="12"/>
      <c r="L70" s="12"/>
      <c r="M70" s="12"/>
      <c r="N70" s="132"/>
    </row>
    <row r="71" spans="1:14" x14ac:dyDescent="0.2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K71" s="12"/>
      <c r="L71" s="12"/>
      <c r="M71" s="12"/>
      <c r="N71" s="132"/>
    </row>
    <row r="72" spans="1:14" ht="30" customHeight="1" x14ac:dyDescent="0.2">
      <c r="A72" s="198" t="s">
        <v>243</v>
      </c>
      <c r="B72" s="198"/>
      <c r="C72" s="26">
        <v>183</v>
      </c>
      <c r="D72" s="40">
        <f>D7+D13+D21+D22+D23+D68</f>
        <v>0</v>
      </c>
      <c r="E72" s="40">
        <f>E7+E13+E21+E22+E23+E68</f>
        <v>236215169</v>
      </c>
      <c r="F72" s="40">
        <f t="shared" ref="F72:F86" si="19">D72+E72</f>
        <v>236215169</v>
      </c>
      <c r="G72" s="40">
        <f t="shared" ref="G72:H72" si="20">G7+G13+G21+G22+G23+G68</f>
        <v>0</v>
      </c>
      <c r="H72" s="40">
        <f t="shared" si="20"/>
        <v>306834157</v>
      </c>
      <c r="I72" s="40">
        <f t="shared" ref="I72:I86" si="21">G72+H72</f>
        <v>306834157</v>
      </c>
      <c r="K72" s="12"/>
      <c r="L72" s="12"/>
      <c r="M72" s="12"/>
      <c r="N72" s="132"/>
    </row>
    <row r="73" spans="1:14" ht="31.5" customHeight="1" x14ac:dyDescent="0.2">
      <c r="A73" s="198" t="s">
        <v>316</v>
      </c>
      <c r="B73" s="198"/>
      <c r="C73" s="26">
        <v>184</v>
      </c>
      <c r="D73" s="40">
        <f>D24+D31+D38+D41+D44+D53+D61+D64+D67</f>
        <v>0</v>
      </c>
      <c r="E73" s="40">
        <f>E24+E31+E38+E41+E44+E53+E61+E64+E67</f>
        <v>-215772141</v>
      </c>
      <c r="F73" s="40">
        <f t="shared" si="19"/>
        <v>-215772141</v>
      </c>
      <c r="G73" s="40">
        <f t="shared" ref="G73:H73" si="22">G24+G31+G38+G41+G44+G53+G61+G64+G67</f>
        <v>0</v>
      </c>
      <c r="H73" s="40">
        <f t="shared" si="22"/>
        <v>-286753318</v>
      </c>
      <c r="I73" s="40">
        <f t="shared" si="21"/>
        <v>-286753318</v>
      </c>
      <c r="K73" s="12"/>
      <c r="L73" s="12"/>
      <c r="M73" s="12"/>
      <c r="N73" s="132"/>
    </row>
    <row r="74" spans="1:14" x14ac:dyDescent="0.2">
      <c r="A74" s="198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359568</v>
      </c>
      <c r="F74" s="40">
        <f t="shared" si="19"/>
        <v>359568</v>
      </c>
      <c r="G74" s="40">
        <f t="shared" ref="G74:H74" si="23">G75+G76+G77+G78+G79+G80+G81+G82</f>
        <v>0</v>
      </c>
      <c r="H74" s="40">
        <f t="shared" si="23"/>
        <v>19025</v>
      </c>
      <c r="I74" s="40">
        <f t="shared" si="21"/>
        <v>19025</v>
      </c>
      <c r="K74" s="12"/>
      <c r="L74" s="12"/>
      <c r="M74" s="12"/>
      <c r="N74" s="132"/>
    </row>
    <row r="75" spans="1:14" ht="27.75" customHeight="1" x14ac:dyDescent="0.2">
      <c r="A75" s="197" t="s">
        <v>321</v>
      </c>
      <c r="B75" s="197"/>
      <c r="C75" s="27">
        <v>186</v>
      </c>
      <c r="D75" s="62">
        <v>0</v>
      </c>
      <c r="E75" s="62">
        <v>0</v>
      </c>
      <c r="F75" s="40">
        <f t="shared" si="19"/>
        <v>0</v>
      </c>
      <c r="G75" s="62">
        <v>0</v>
      </c>
      <c r="H75" s="62">
        <v>0</v>
      </c>
      <c r="I75" s="40">
        <f t="shared" si="21"/>
        <v>0</v>
      </c>
      <c r="K75" s="12"/>
      <c r="L75" s="12"/>
      <c r="M75" s="12"/>
      <c r="N75" s="132"/>
    </row>
    <row r="76" spans="1:14" ht="22.9" customHeight="1" x14ac:dyDescent="0.2">
      <c r="A76" s="197" t="s">
        <v>322</v>
      </c>
      <c r="B76" s="197"/>
      <c r="C76" s="27">
        <v>187</v>
      </c>
      <c r="D76" s="62">
        <v>0</v>
      </c>
      <c r="E76" s="62">
        <v>438498</v>
      </c>
      <c r="F76" s="40">
        <f t="shared" si="19"/>
        <v>438498</v>
      </c>
      <c r="G76" s="62">
        <v>0</v>
      </c>
      <c r="H76" s="62">
        <v>26422</v>
      </c>
      <c r="I76" s="40">
        <f t="shared" si="21"/>
        <v>26422</v>
      </c>
      <c r="K76" s="12"/>
      <c r="L76" s="12"/>
      <c r="M76" s="12"/>
      <c r="N76" s="132"/>
    </row>
    <row r="77" spans="1:14" ht="32.25" customHeight="1" x14ac:dyDescent="0.2">
      <c r="A77" s="197" t="s">
        <v>323</v>
      </c>
      <c r="B77" s="197"/>
      <c r="C77" s="27">
        <v>188</v>
      </c>
      <c r="D77" s="62">
        <v>0</v>
      </c>
      <c r="E77" s="62">
        <v>0</v>
      </c>
      <c r="F77" s="40">
        <f t="shared" si="19"/>
        <v>0</v>
      </c>
      <c r="G77" s="62">
        <v>0</v>
      </c>
      <c r="H77" s="62">
        <v>-3220</v>
      </c>
      <c r="I77" s="40">
        <f t="shared" si="21"/>
        <v>-3220</v>
      </c>
      <c r="K77" s="12"/>
      <c r="L77" s="12"/>
      <c r="M77" s="12"/>
      <c r="N77" s="132"/>
    </row>
    <row r="78" spans="1:14" ht="32.25" customHeight="1" x14ac:dyDescent="0.2">
      <c r="A78" s="197" t="s">
        <v>324</v>
      </c>
      <c r="B78" s="197"/>
      <c r="C78" s="27">
        <v>189</v>
      </c>
      <c r="D78" s="62">
        <v>0</v>
      </c>
      <c r="E78" s="62">
        <v>0</v>
      </c>
      <c r="F78" s="40">
        <f t="shared" si="19"/>
        <v>0</v>
      </c>
      <c r="G78" s="62">
        <v>0</v>
      </c>
      <c r="H78" s="62">
        <v>0</v>
      </c>
      <c r="I78" s="40">
        <f t="shared" si="21"/>
        <v>0</v>
      </c>
      <c r="K78" s="12"/>
      <c r="L78" s="12"/>
      <c r="M78" s="12"/>
      <c r="N78" s="132"/>
    </row>
    <row r="79" spans="1:14" x14ac:dyDescent="0.2">
      <c r="A79" s="197" t="s">
        <v>96</v>
      </c>
      <c r="B79" s="197"/>
      <c r="C79" s="27">
        <v>190</v>
      </c>
      <c r="D79" s="62">
        <v>0</v>
      </c>
      <c r="E79" s="62">
        <v>0</v>
      </c>
      <c r="F79" s="40">
        <f t="shared" si="19"/>
        <v>0</v>
      </c>
      <c r="G79" s="62">
        <v>0</v>
      </c>
      <c r="H79" s="62">
        <v>0</v>
      </c>
      <c r="I79" s="40">
        <f t="shared" si="21"/>
        <v>0</v>
      </c>
      <c r="K79" s="12"/>
      <c r="L79" s="12"/>
      <c r="M79" s="12"/>
      <c r="N79" s="132"/>
    </row>
    <row r="80" spans="1:14" ht="21" customHeight="1" x14ac:dyDescent="0.2">
      <c r="A80" s="197" t="s">
        <v>97</v>
      </c>
      <c r="B80" s="197"/>
      <c r="C80" s="27">
        <v>191</v>
      </c>
      <c r="D80" s="62">
        <v>0</v>
      </c>
      <c r="E80" s="62">
        <v>0</v>
      </c>
      <c r="F80" s="40">
        <f t="shared" si="19"/>
        <v>0</v>
      </c>
      <c r="G80" s="62">
        <v>0</v>
      </c>
      <c r="H80" s="62">
        <v>0</v>
      </c>
      <c r="I80" s="40">
        <f t="shared" si="21"/>
        <v>0</v>
      </c>
      <c r="K80" s="12"/>
      <c r="L80" s="12"/>
      <c r="M80" s="12"/>
      <c r="N80" s="132"/>
    </row>
    <row r="81" spans="1:14" ht="18.600000000000001" customHeight="1" x14ac:dyDescent="0.2">
      <c r="A81" s="197" t="s">
        <v>98</v>
      </c>
      <c r="B81" s="197"/>
      <c r="C81" s="27">
        <v>192</v>
      </c>
      <c r="D81" s="62">
        <v>0</v>
      </c>
      <c r="E81" s="62">
        <v>0</v>
      </c>
      <c r="F81" s="40">
        <f t="shared" si="19"/>
        <v>0</v>
      </c>
      <c r="G81" s="62">
        <v>0</v>
      </c>
      <c r="H81" s="62">
        <v>0</v>
      </c>
      <c r="I81" s="40">
        <f t="shared" si="21"/>
        <v>0</v>
      </c>
      <c r="K81" s="12"/>
      <c r="L81" s="12"/>
      <c r="M81" s="12"/>
      <c r="N81" s="132"/>
    </row>
    <row r="82" spans="1:14" x14ac:dyDescent="0.2">
      <c r="A82" s="197" t="s">
        <v>99</v>
      </c>
      <c r="B82" s="197"/>
      <c r="C82" s="27">
        <v>193</v>
      </c>
      <c r="D82" s="62">
        <v>0</v>
      </c>
      <c r="E82" s="62">
        <v>-78930</v>
      </c>
      <c r="F82" s="40">
        <f t="shared" si="19"/>
        <v>-78930</v>
      </c>
      <c r="G82" s="62">
        <v>0</v>
      </c>
      <c r="H82" s="62">
        <v>-4177</v>
      </c>
      <c r="I82" s="40">
        <f t="shared" si="21"/>
        <v>-4177</v>
      </c>
      <c r="K82" s="12"/>
      <c r="L82" s="12"/>
      <c r="M82" s="12"/>
      <c r="N82" s="132"/>
    </row>
    <row r="83" spans="1:14" x14ac:dyDescent="0.2">
      <c r="A83" s="198" t="s">
        <v>245</v>
      </c>
      <c r="B83" s="199"/>
      <c r="C83" s="26">
        <v>194</v>
      </c>
      <c r="D83" s="40">
        <f>D69+D74</f>
        <v>0</v>
      </c>
      <c r="E83" s="40">
        <f>E69+E74</f>
        <v>20802596</v>
      </c>
      <c r="F83" s="40">
        <f t="shared" si="19"/>
        <v>20802596</v>
      </c>
      <c r="G83" s="40">
        <f t="shared" ref="G83:H83" si="24">G69+G74</f>
        <v>0</v>
      </c>
      <c r="H83" s="40">
        <f t="shared" si="24"/>
        <v>20099864</v>
      </c>
      <c r="I83" s="40">
        <f t="shared" si="21"/>
        <v>20099864</v>
      </c>
      <c r="K83" s="12"/>
      <c r="L83" s="12"/>
      <c r="M83" s="12"/>
      <c r="N83" s="132"/>
    </row>
    <row r="84" spans="1:14" x14ac:dyDescent="0.2">
      <c r="A84" s="240" t="s">
        <v>246</v>
      </c>
      <c r="B84" s="240"/>
      <c r="C84" s="27">
        <v>195</v>
      </c>
      <c r="D84" s="41">
        <v>0</v>
      </c>
      <c r="E84" s="41">
        <v>20802596</v>
      </c>
      <c r="F84" s="40">
        <f t="shared" si="19"/>
        <v>20802596</v>
      </c>
      <c r="G84" s="41">
        <v>0</v>
      </c>
      <c r="H84" s="41">
        <v>20099864</v>
      </c>
      <c r="I84" s="40">
        <f t="shared" si="21"/>
        <v>20099864</v>
      </c>
      <c r="K84" s="12"/>
      <c r="L84" s="12"/>
      <c r="M84" s="12"/>
      <c r="N84" s="132"/>
    </row>
    <row r="85" spans="1:14" x14ac:dyDescent="0.2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K85" s="12"/>
      <c r="L85" s="12"/>
      <c r="M85" s="12"/>
      <c r="N85" s="132"/>
    </row>
    <row r="86" spans="1:14" x14ac:dyDescent="0.2">
      <c r="A86" s="200" t="s">
        <v>110</v>
      </c>
      <c r="B86" s="197"/>
      <c r="C86" s="27">
        <v>197</v>
      </c>
      <c r="D86" s="62">
        <v>0</v>
      </c>
      <c r="E86" s="62">
        <v>0</v>
      </c>
      <c r="F86" s="40">
        <f t="shared" si="19"/>
        <v>0</v>
      </c>
      <c r="G86" s="62">
        <v>0</v>
      </c>
      <c r="H86" s="62">
        <v>0</v>
      </c>
      <c r="I86" s="40">
        <f t="shared" si="21"/>
        <v>0</v>
      </c>
      <c r="K86" s="12"/>
      <c r="L86" s="12"/>
      <c r="M86" s="12"/>
      <c r="N86" s="132"/>
    </row>
    <row r="87" spans="1:14" x14ac:dyDescent="0.2">
      <c r="K87" s="12"/>
      <c r="L87" s="12"/>
      <c r="M87" s="12"/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I5:I6 G4:G6 C6 D4:D6 A1:A4 I87:I1048576 C4 A6 A87:D1048576 F87:G1048576 J1:XFD104857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</sheetPr>
  <dimension ref="A1:J62"/>
  <sheetViews>
    <sheetView tabSelected="1" zoomScaleSheetLayoutView="100" workbookViewId="0">
      <selection activeCell="A4" sqref="A4:I62"/>
    </sheetView>
  </sheetViews>
  <sheetFormatPr defaultColWidth="9.140625" defaultRowHeight="12.75" x14ac:dyDescent="0.2"/>
  <cols>
    <col min="1" max="7" width="9.140625" style="18"/>
    <col min="8" max="8" width="13.28515625" style="69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">
      <c r="A2" s="203" t="s">
        <v>396</v>
      </c>
      <c r="B2" s="204"/>
      <c r="C2" s="204"/>
      <c r="D2" s="204"/>
      <c r="E2" s="204"/>
      <c r="F2" s="204"/>
      <c r="G2" s="204"/>
      <c r="H2" s="204"/>
    </row>
    <row r="3" spans="1:9" x14ac:dyDescent="0.2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4.5" thickBot="1" x14ac:dyDescent="0.25">
      <c r="A4" s="246" t="s">
        <v>3</v>
      </c>
      <c r="B4" s="247"/>
      <c r="C4" s="247"/>
      <c r="D4" s="247"/>
      <c r="E4" s="247"/>
      <c r="F4" s="248"/>
      <c r="G4" s="19" t="s">
        <v>38</v>
      </c>
      <c r="H4" s="63" t="s">
        <v>4</v>
      </c>
      <c r="I4" s="63" t="s">
        <v>5</v>
      </c>
    </row>
    <row r="5" spans="1:9" ht="12.75" customHeight="1" x14ac:dyDescent="0.2">
      <c r="A5" s="249">
        <v>1</v>
      </c>
      <c r="B5" s="250"/>
      <c r="C5" s="250"/>
      <c r="D5" s="250"/>
      <c r="E5" s="250"/>
      <c r="F5" s="251"/>
      <c r="G5" s="20">
        <v>2</v>
      </c>
      <c r="H5" s="64">
        <v>3</v>
      </c>
      <c r="I5" s="64">
        <v>4</v>
      </c>
    </row>
    <row r="6" spans="1:9" x14ac:dyDescent="0.2">
      <c r="A6" s="253" t="s">
        <v>250</v>
      </c>
      <c r="B6" s="254"/>
      <c r="C6" s="254"/>
      <c r="D6" s="254"/>
      <c r="E6" s="254"/>
      <c r="F6" s="254"/>
      <c r="G6" s="21">
        <v>1</v>
      </c>
      <c r="H6" s="65">
        <f>H7+H18+H36</f>
        <v>103807755</v>
      </c>
      <c r="I6" s="65">
        <f>I7+I18+I36</f>
        <v>220562985</v>
      </c>
    </row>
    <row r="7" spans="1:9" ht="21" customHeight="1" x14ac:dyDescent="0.2">
      <c r="A7" s="255" t="s">
        <v>251</v>
      </c>
      <c r="B7" s="256"/>
      <c r="C7" s="256"/>
      <c r="D7" s="256"/>
      <c r="E7" s="256"/>
      <c r="F7" s="256"/>
      <c r="G7" s="22">
        <v>2</v>
      </c>
      <c r="H7" s="66">
        <f>H8+H9</f>
        <v>84640652</v>
      </c>
      <c r="I7" s="66">
        <f>I8+I9</f>
        <v>93953320</v>
      </c>
    </row>
    <row r="8" spans="1:9" x14ac:dyDescent="0.2">
      <c r="A8" s="241" t="s">
        <v>48</v>
      </c>
      <c r="B8" s="252"/>
      <c r="C8" s="252"/>
      <c r="D8" s="252"/>
      <c r="E8" s="252"/>
      <c r="F8" s="252"/>
      <c r="G8" s="23">
        <v>3</v>
      </c>
      <c r="H8" s="67">
        <v>92787723</v>
      </c>
      <c r="I8" s="67">
        <v>85393649</v>
      </c>
    </row>
    <row r="9" spans="1:9" x14ac:dyDescent="0.2">
      <c r="A9" s="256" t="s">
        <v>49</v>
      </c>
      <c r="B9" s="256"/>
      <c r="C9" s="256"/>
      <c r="D9" s="256"/>
      <c r="E9" s="256"/>
      <c r="F9" s="256"/>
      <c r="G9" s="22">
        <v>4</v>
      </c>
      <c r="H9" s="66">
        <f>SUM(H10:H17)</f>
        <v>-8147071</v>
      </c>
      <c r="I9" s="66">
        <f>SUM(I10:I17)</f>
        <v>8559671</v>
      </c>
    </row>
    <row r="10" spans="1:9" x14ac:dyDescent="0.2">
      <c r="A10" s="241" t="s">
        <v>252</v>
      </c>
      <c r="B10" s="252"/>
      <c r="C10" s="252"/>
      <c r="D10" s="252"/>
      <c r="E10" s="252"/>
      <c r="F10" s="252"/>
      <c r="G10" s="23">
        <v>5</v>
      </c>
      <c r="H10" s="67">
        <v>15729247</v>
      </c>
      <c r="I10" s="67">
        <v>12032151</v>
      </c>
    </row>
    <row r="11" spans="1:9" x14ac:dyDescent="0.2">
      <c r="A11" s="241" t="s">
        <v>253</v>
      </c>
      <c r="B11" s="252"/>
      <c r="C11" s="252"/>
      <c r="D11" s="252"/>
      <c r="E11" s="252"/>
      <c r="F11" s="252"/>
      <c r="G11" s="23">
        <v>6</v>
      </c>
      <c r="H11" s="67">
        <v>235007</v>
      </c>
      <c r="I11" s="67">
        <v>459544</v>
      </c>
    </row>
    <row r="12" spans="1:9" ht="23.25" customHeight="1" x14ac:dyDescent="0.2">
      <c r="A12" s="241" t="s">
        <v>254</v>
      </c>
      <c r="B12" s="252"/>
      <c r="C12" s="252"/>
      <c r="D12" s="252"/>
      <c r="E12" s="252"/>
      <c r="F12" s="252"/>
      <c r="G12" s="23">
        <v>7</v>
      </c>
      <c r="H12" s="67">
        <v>-1641333</v>
      </c>
      <c r="I12" s="67">
        <v>-1873679</v>
      </c>
    </row>
    <row r="13" spans="1:9" x14ac:dyDescent="0.2">
      <c r="A13" s="241" t="s">
        <v>255</v>
      </c>
      <c r="B13" s="252"/>
      <c r="C13" s="252"/>
      <c r="D13" s="252"/>
      <c r="E13" s="252"/>
      <c r="F13" s="252"/>
      <c r="G13" s="23">
        <v>8</v>
      </c>
      <c r="H13" s="67">
        <v>2165141</v>
      </c>
      <c r="I13" s="67">
        <v>1611827</v>
      </c>
    </row>
    <row r="14" spans="1:9" x14ac:dyDescent="0.2">
      <c r="A14" s="241" t="s">
        <v>256</v>
      </c>
      <c r="B14" s="252"/>
      <c r="C14" s="252"/>
      <c r="D14" s="252"/>
      <c r="E14" s="252"/>
      <c r="F14" s="252"/>
      <c r="G14" s="23">
        <v>9</v>
      </c>
      <c r="H14" s="67">
        <v>-17778206</v>
      </c>
      <c r="I14" s="67">
        <v>-12839246</v>
      </c>
    </row>
    <row r="15" spans="1:9" x14ac:dyDescent="0.2">
      <c r="A15" s="241" t="s">
        <v>257</v>
      </c>
      <c r="B15" s="252"/>
      <c r="C15" s="252"/>
      <c r="D15" s="252"/>
      <c r="E15" s="252"/>
      <c r="F15" s="252"/>
      <c r="G15" s="23">
        <v>10</v>
      </c>
      <c r="H15" s="67">
        <v>0</v>
      </c>
      <c r="I15" s="67">
        <v>0</v>
      </c>
    </row>
    <row r="16" spans="1:9" ht="24.75" customHeight="1" x14ac:dyDescent="0.2">
      <c r="A16" s="241" t="s">
        <v>258</v>
      </c>
      <c r="B16" s="252"/>
      <c r="C16" s="252"/>
      <c r="D16" s="252"/>
      <c r="E16" s="252"/>
      <c r="F16" s="252"/>
      <c r="G16" s="23">
        <v>11</v>
      </c>
      <c r="H16" s="67">
        <v>-317699</v>
      </c>
      <c r="I16" s="67">
        <v>-546197</v>
      </c>
    </row>
    <row r="17" spans="1:9" x14ac:dyDescent="0.2">
      <c r="A17" s="241" t="s">
        <v>259</v>
      </c>
      <c r="B17" s="252"/>
      <c r="C17" s="252"/>
      <c r="D17" s="252"/>
      <c r="E17" s="252"/>
      <c r="F17" s="252"/>
      <c r="G17" s="23">
        <v>12</v>
      </c>
      <c r="H17" s="67">
        <v>-6539228</v>
      </c>
      <c r="I17" s="67">
        <v>9715271</v>
      </c>
    </row>
    <row r="18" spans="1:9" ht="30.75" customHeight="1" x14ac:dyDescent="0.2">
      <c r="A18" s="255" t="s">
        <v>55</v>
      </c>
      <c r="B18" s="256"/>
      <c r="C18" s="256"/>
      <c r="D18" s="256"/>
      <c r="E18" s="256"/>
      <c r="F18" s="256"/>
      <c r="G18" s="22">
        <v>13</v>
      </c>
      <c r="H18" s="66">
        <f>SUM(H19:H35)</f>
        <v>28498062</v>
      </c>
      <c r="I18" s="66">
        <f>SUM(I19:I35)</f>
        <v>139104983</v>
      </c>
    </row>
    <row r="19" spans="1:9" x14ac:dyDescent="0.2">
      <c r="A19" s="241" t="s">
        <v>260</v>
      </c>
      <c r="B19" s="252"/>
      <c r="C19" s="252"/>
      <c r="D19" s="252"/>
      <c r="E19" s="252"/>
      <c r="F19" s="252"/>
      <c r="G19" s="23">
        <v>14</v>
      </c>
      <c r="H19" s="67">
        <v>2177920</v>
      </c>
      <c r="I19" s="67">
        <v>2897431</v>
      </c>
    </row>
    <row r="20" spans="1:9" ht="24.75" customHeight="1" x14ac:dyDescent="0.2">
      <c r="A20" s="241" t="s">
        <v>261</v>
      </c>
      <c r="B20" s="252"/>
      <c r="C20" s="252"/>
      <c r="D20" s="252"/>
      <c r="E20" s="252"/>
      <c r="F20" s="252"/>
      <c r="G20" s="23">
        <v>15</v>
      </c>
      <c r="H20" s="67">
        <v>0</v>
      </c>
      <c r="I20" s="67">
        <v>0</v>
      </c>
    </row>
    <row r="21" spans="1:9" x14ac:dyDescent="0.2">
      <c r="A21" s="241" t="s">
        <v>262</v>
      </c>
      <c r="B21" s="252"/>
      <c r="C21" s="252"/>
      <c r="D21" s="252"/>
      <c r="E21" s="252"/>
      <c r="F21" s="252"/>
      <c r="G21" s="23">
        <v>16</v>
      </c>
      <c r="H21" s="67">
        <v>-55285920</v>
      </c>
      <c r="I21" s="67">
        <v>-31253696</v>
      </c>
    </row>
    <row r="22" spans="1:9" x14ac:dyDescent="0.2">
      <c r="A22" s="241" t="s">
        <v>263</v>
      </c>
      <c r="B22" s="252"/>
      <c r="C22" s="252"/>
      <c r="D22" s="252"/>
      <c r="E22" s="252"/>
      <c r="F22" s="252"/>
      <c r="G22" s="23">
        <v>17</v>
      </c>
      <c r="H22" s="67">
        <v>0</v>
      </c>
      <c r="I22" s="67">
        <v>0</v>
      </c>
    </row>
    <row r="23" spans="1:9" ht="30" customHeight="1" x14ac:dyDescent="0.2">
      <c r="A23" s="241" t="s">
        <v>264</v>
      </c>
      <c r="B23" s="252"/>
      <c r="C23" s="252"/>
      <c r="D23" s="252"/>
      <c r="E23" s="252"/>
      <c r="F23" s="252"/>
      <c r="G23" s="23">
        <v>18</v>
      </c>
      <c r="H23" s="67">
        <v>0</v>
      </c>
      <c r="I23" s="67">
        <v>0</v>
      </c>
    </row>
    <row r="24" spans="1:9" x14ac:dyDescent="0.2">
      <c r="A24" s="241" t="s">
        <v>56</v>
      </c>
      <c r="B24" s="252"/>
      <c r="C24" s="252"/>
      <c r="D24" s="252"/>
      <c r="E24" s="252"/>
      <c r="F24" s="252"/>
      <c r="G24" s="23">
        <v>19</v>
      </c>
      <c r="H24" s="67">
        <v>-7813660</v>
      </c>
      <c r="I24" s="67">
        <v>-12100732</v>
      </c>
    </row>
    <row r="25" spans="1:9" x14ac:dyDescent="0.2">
      <c r="A25" s="241" t="s">
        <v>57</v>
      </c>
      <c r="B25" s="252"/>
      <c r="C25" s="252"/>
      <c r="D25" s="252"/>
      <c r="E25" s="252"/>
      <c r="F25" s="252"/>
      <c r="G25" s="23">
        <v>20</v>
      </c>
      <c r="H25" s="67">
        <v>0</v>
      </c>
      <c r="I25" s="67">
        <v>0</v>
      </c>
    </row>
    <row r="26" spans="1:9" x14ac:dyDescent="0.2">
      <c r="A26" s="241" t="s">
        <v>58</v>
      </c>
      <c r="B26" s="252"/>
      <c r="C26" s="252"/>
      <c r="D26" s="252"/>
      <c r="E26" s="252"/>
      <c r="F26" s="252"/>
      <c r="G26" s="23">
        <v>21</v>
      </c>
      <c r="H26" s="67">
        <v>-65215488</v>
      </c>
      <c r="I26" s="67">
        <v>-15815947</v>
      </c>
    </row>
    <row r="27" spans="1:9" x14ac:dyDescent="0.2">
      <c r="A27" s="241" t="s">
        <v>59</v>
      </c>
      <c r="B27" s="252"/>
      <c r="C27" s="252"/>
      <c r="D27" s="252"/>
      <c r="E27" s="252"/>
      <c r="F27" s="252"/>
      <c r="G27" s="23">
        <v>22</v>
      </c>
      <c r="H27" s="67">
        <v>0</v>
      </c>
      <c r="I27" s="67">
        <v>0</v>
      </c>
    </row>
    <row r="28" spans="1:9" ht="25.5" customHeight="1" x14ac:dyDescent="0.2">
      <c r="A28" s="241" t="s">
        <v>265</v>
      </c>
      <c r="B28" s="252"/>
      <c r="C28" s="252"/>
      <c r="D28" s="252"/>
      <c r="E28" s="252"/>
      <c r="F28" s="252"/>
      <c r="G28" s="23">
        <v>23</v>
      </c>
      <c r="H28" s="67">
        <v>-3920137</v>
      </c>
      <c r="I28" s="67">
        <v>-1889754</v>
      </c>
    </row>
    <row r="29" spans="1:9" x14ac:dyDescent="0.2">
      <c r="A29" s="241" t="s">
        <v>60</v>
      </c>
      <c r="B29" s="252"/>
      <c r="C29" s="252"/>
      <c r="D29" s="252"/>
      <c r="E29" s="252"/>
      <c r="F29" s="252"/>
      <c r="G29" s="23">
        <v>24</v>
      </c>
      <c r="H29" s="67">
        <v>136774733</v>
      </c>
      <c r="I29" s="67">
        <v>170227775</v>
      </c>
    </row>
    <row r="30" spans="1:9" ht="33" customHeight="1" x14ac:dyDescent="0.2">
      <c r="A30" s="241" t="s">
        <v>283</v>
      </c>
      <c r="B30" s="252"/>
      <c r="C30" s="252"/>
      <c r="D30" s="252"/>
      <c r="E30" s="252"/>
      <c r="F30" s="252"/>
      <c r="G30" s="23">
        <v>25</v>
      </c>
      <c r="H30" s="67">
        <v>0</v>
      </c>
      <c r="I30" s="67">
        <v>0</v>
      </c>
    </row>
    <row r="31" spans="1:9" x14ac:dyDescent="0.2">
      <c r="A31" s="241" t="s">
        <v>61</v>
      </c>
      <c r="B31" s="252"/>
      <c r="C31" s="252"/>
      <c r="D31" s="252"/>
      <c r="E31" s="252"/>
      <c r="F31" s="252"/>
      <c r="G31" s="23">
        <v>26</v>
      </c>
      <c r="H31" s="67">
        <v>3961712</v>
      </c>
      <c r="I31" s="67">
        <v>16767005</v>
      </c>
    </row>
    <row r="32" spans="1:9" ht="23.25" customHeight="1" x14ac:dyDescent="0.2">
      <c r="A32" s="241" t="s">
        <v>62</v>
      </c>
      <c r="B32" s="252"/>
      <c r="C32" s="252"/>
      <c r="D32" s="252"/>
      <c r="E32" s="252"/>
      <c r="F32" s="252"/>
      <c r="G32" s="23">
        <v>27</v>
      </c>
      <c r="H32" s="67">
        <v>0</v>
      </c>
      <c r="I32" s="67">
        <v>0</v>
      </c>
    </row>
    <row r="33" spans="1:9" x14ac:dyDescent="0.2">
      <c r="A33" s="241" t="s">
        <v>63</v>
      </c>
      <c r="B33" s="252"/>
      <c r="C33" s="252"/>
      <c r="D33" s="252"/>
      <c r="E33" s="252"/>
      <c r="F33" s="252"/>
      <c r="G33" s="23">
        <v>28</v>
      </c>
      <c r="H33" s="67">
        <v>-3644636</v>
      </c>
      <c r="I33" s="67">
        <v>-1756941</v>
      </c>
    </row>
    <row r="34" spans="1:9" x14ac:dyDescent="0.2">
      <c r="A34" s="241" t="s">
        <v>64</v>
      </c>
      <c r="B34" s="252"/>
      <c r="C34" s="252"/>
      <c r="D34" s="252"/>
      <c r="E34" s="252"/>
      <c r="F34" s="252"/>
      <c r="G34" s="23">
        <v>29</v>
      </c>
      <c r="H34" s="67">
        <v>21603245</v>
      </c>
      <c r="I34" s="67">
        <v>16110342</v>
      </c>
    </row>
    <row r="35" spans="1:9" ht="21" customHeight="1" x14ac:dyDescent="0.2">
      <c r="A35" s="241" t="s">
        <v>266</v>
      </c>
      <c r="B35" s="252"/>
      <c r="C35" s="252"/>
      <c r="D35" s="252"/>
      <c r="E35" s="252"/>
      <c r="F35" s="252"/>
      <c r="G35" s="23">
        <v>30</v>
      </c>
      <c r="H35" s="67">
        <v>-139707</v>
      </c>
      <c r="I35" s="67">
        <v>-4080500</v>
      </c>
    </row>
    <row r="36" spans="1:9" x14ac:dyDescent="0.2">
      <c r="A36" s="258" t="s">
        <v>65</v>
      </c>
      <c r="B36" s="252"/>
      <c r="C36" s="252"/>
      <c r="D36" s="252"/>
      <c r="E36" s="252"/>
      <c r="F36" s="252"/>
      <c r="G36" s="23">
        <v>31</v>
      </c>
      <c r="H36" s="67">
        <v>-9330959</v>
      </c>
      <c r="I36" s="67">
        <v>-12495318</v>
      </c>
    </row>
    <row r="37" spans="1:9" x14ac:dyDescent="0.2">
      <c r="A37" s="255" t="s">
        <v>50</v>
      </c>
      <c r="B37" s="256"/>
      <c r="C37" s="256"/>
      <c r="D37" s="256"/>
      <c r="E37" s="256"/>
      <c r="F37" s="256"/>
      <c r="G37" s="22">
        <v>32</v>
      </c>
      <c r="H37" s="66">
        <f>SUM(H38:H51)</f>
        <v>-86211739</v>
      </c>
      <c r="I37" s="66">
        <f>SUM(I38:I51)</f>
        <v>-115730501</v>
      </c>
    </row>
    <row r="38" spans="1:9" x14ac:dyDescent="0.2">
      <c r="A38" s="241" t="s">
        <v>267</v>
      </c>
      <c r="B38" s="252"/>
      <c r="C38" s="252"/>
      <c r="D38" s="252"/>
      <c r="E38" s="252"/>
      <c r="F38" s="252"/>
      <c r="G38" s="23">
        <v>33</v>
      </c>
      <c r="H38" s="67">
        <v>282000</v>
      </c>
      <c r="I38" s="67">
        <v>843798</v>
      </c>
    </row>
    <row r="39" spans="1:9" x14ac:dyDescent="0.2">
      <c r="A39" s="241" t="s">
        <v>268</v>
      </c>
      <c r="B39" s="252"/>
      <c r="C39" s="252"/>
      <c r="D39" s="252"/>
      <c r="E39" s="252"/>
      <c r="F39" s="252"/>
      <c r="G39" s="23">
        <v>34</v>
      </c>
      <c r="H39" s="67">
        <v>-6160247</v>
      </c>
      <c r="I39" s="67">
        <v>-58314488</v>
      </c>
    </row>
    <row r="40" spans="1:9" x14ac:dyDescent="0.2">
      <c r="A40" s="241" t="s">
        <v>269</v>
      </c>
      <c r="B40" s="252"/>
      <c r="C40" s="252"/>
      <c r="D40" s="252"/>
      <c r="E40" s="252"/>
      <c r="F40" s="252"/>
      <c r="G40" s="23">
        <v>35</v>
      </c>
      <c r="H40" s="67">
        <v>0</v>
      </c>
      <c r="I40" s="67">
        <v>0</v>
      </c>
    </row>
    <row r="41" spans="1:9" x14ac:dyDescent="0.2">
      <c r="A41" s="241" t="s">
        <v>270</v>
      </c>
      <c r="B41" s="252"/>
      <c r="C41" s="252"/>
      <c r="D41" s="252"/>
      <c r="E41" s="252"/>
      <c r="F41" s="252"/>
      <c r="G41" s="23">
        <v>36</v>
      </c>
      <c r="H41" s="67">
        <v>-354934</v>
      </c>
      <c r="I41" s="67">
        <v>-754430</v>
      </c>
    </row>
    <row r="42" spans="1:9" ht="25.5" customHeight="1" x14ac:dyDescent="0.2">
      <c r="A42" s="241" t="s">
        <v>271</v>
      </c>
      <c r="B42" s="252"/>
      <c r="C42" s="252"/>
      <c r="D42" s="252"/>
      <c r="E42" s="252"/>
      <c r="F42" s="252"/>
      <c r="G42" s="23">
        <v>37</v>
      </c>
      <c r="H42" s="67">
        <v>58204</v>
      </c>
      <c r="I42" s="67">
        <v>0</v>
      </c>
    </row>
    <row r="43" spans="1:9" ht="21.75" customHeight="1" x14ac:dyDescent="0.2">
      <c r="A43" s="241" t="s">
        <v>272</v>
      </c>
      <c r="B43" s="252"/>
      <c r="C43" s="252"/>
      <c r="D43" s="252"/>
      <c r="E43" s="252"/>
      <c r="F43" s="252"/>
      <c r="G43" s="23">
        <v>38</v>
      </c>
      <c r="H43" s="67">
        <v>-66593057</v>
      </c>
      <c r="I43" s="67">
        <v>-16913817</v>
      </c>
    </row>
    <row r="44" spans="1:9" ht="24" customHeight="1" x14ac:dyDescent="0.2">
      <c r="A44" s="241" t="s">
        <v>273</v>
      </c>
      <c r="B44" s="252"/>
      <c r="C44" s="252"/>
      <c r="D44" s="252"/>
      <c r="E44" s="252"/>
      <c r="F44" s="252"/>
      <c r="G44" s="23">
        <v>39</v>
      </c>
      <c r="H44" s="67">
        <v>0</v>
      </c>
      <c r="I44" s="67">
        <v>0</v>
      </c>
    </row>
    <row r="45" spans="1:9" x14ac:dyDescent="0.2">
      <c r="A45" s="241" t="s">
        <v>274</v>
      </c>
      <c r="B45" s="252"/>
      <c r="C45" s="252"/>
      <c r="D45" s="252"/>
      <c r="E45" s="252"/>
      <c r="F45" s="252"/>
      <c r="G45" s="23">
        <v>40</v>
      </c>
      <c r="H45" s="67">
        <v>0</v>
      </c>
      <c r="I45" s="67">
        <v>0</v>
      </c>
    </row>
    <row r="46" spans="1:9" x14ac:dyDescent="0.2">
      <c r="A46" s="241" t="s">
        <v>275</v>
      </c>
      <c r="B46" s="252"/>
      <c r="C46" s="252"/>
      <c r="D46" s="252"/>
      <c r="E46" s="252"/>
      <c r="F46" s="252"/>
      <c r="G46" s="23">
        <v>41</v>
      </c>
      <c r="H46" s="67">
        <v>0</v>
      </c>
      <c r="I46" s="67">
        <v>0</v>
      </c>
    </row>
    <row r="47" spans="1:9" x14ac:dyDescent="0.2">
      <c r="A47" s="241" t="s">
        <v>276</v>
      </c>
      <c r="B47" s="252"/>
      <c r="C47" s="252"/>
      <c r="D47" s="252"/>
      <c r="E47" s="252"/>
      <c r="F47" s="252"/>
      <c r="G47" s="23">
        <v>42</v>
      </c>
      <c r="H47" s="67">
        <v>5513328</v>
      </c>
      <c r="I47" s="67">
        <v>35378856</v>
      </c>
    </row>
    <row r="48" spans="1:9" x14ac:dyDescent="0.2">
      <c r="A48" s="241" t="s">
        <v>277</v>
      </c>
      <c r="B48" s="252"/>
      <c r="C48" s="252"/>
      <c r="D48" s="252"/>
      <c r="E48" s="252"/>
      <c r="F48" s="252"/>
      <c r="G48" s="23">
        <v>43</v>
      </c>
      <c r="H48" s="67">
        <v>-406668</v>
      </c>
      <c r="I48" s="67">
        <v>-56678278</v>
      </c>
    </row>
    <row r="49" spans="1:9" x14ac:dyDescent="0.2">
      <c r="A49" s="241" t="s">
        <v>278</v>
      </c>
      <c r="B49" s="242"/>
      <c r="C49" s="242"/>
      <c r="D49" s="242"/>
      <c r="E49" s="242"/>
      <c r="F49" s="242"/>
      <c r="G49" s="23">
        <v>44</v>
      </c>
      <c r="H49" s="67">
        <v>-409498</v>
      </c>
      <c r="I49" s="67">
        <v>-3059724</v>
      </c>
    </row>
    <row r="50" spans="1:9" x14ac:dyDescent="0.2">
      <c r="A50" s="241" t="s">
        <v>279</v>
      </c>
      <c r="B50" s="242"/>
      <c r="C50" s="242"/>
      <c r="D50" s="242"/>
      <c r="E50" s="242"/>
      <c r="F50" s="242"/>
      <c r="G50" s="23">
        <v>45</v>
      </c>
      <c r="H50" s="67">
        <v>16262770</v>
      </c>
      <c r="I50" s="67">
        <v>24353953</v>
      </c>
    </row>
    <row r="51" spans="1:9" x14ac:dyDescent="0.2">
      <c r="A51" s="241" t="s">
        <v>280</v>
      </c>
      <c r="B51" s="242"/>
      <c r="C51" s="242"/>
      <c r="D51" s="242"/>
      <c r="E51" s="242"/>
      <c r="F51" s="242"/>
      <c r="G51" s="23">
        <v>46</v>
      </c>
      <c r="H51" s="67">
        <v>-34403637</v>
      </c>
      <c r="I51" s="67">
        <v>-40586371</v>
      </c>
    </row>
    <row r="52" spans="1:9" x14ac:dyDescent="0.2">
      <c r="A52" s="255" t="s">
        <v>51</v>
      </c>
      <c r="B52" s="257"/>
      <c r="C52" s="257"/>
      <c r="D52" s="257"/>
      <c r="E52" s="257"/>
      <c r="F52" s="257"/>
      <c r="G52" s="22">
        <v>47</v>
      </c>
      <c r="H52" s="66">
        <f>SUM(H53:H57)</f>
        <v>-7965357</v>
      </c>
      <c r="I52" s="66">
        <f>SUM(I53:I57)</f>
        <v>-20013865</v>
      </c>
    </row>
    <row r="53" spans="1:9" x14ac:dyDescent="0.2">
      <c r="A53" s="241" t="s">
        <v>281</v>
      </c>
      <c r="B53" s="242"/>
      <c r="C53" s="242"/>
      <c r="D53" s="242"/>
      <c r="E53" s="242"/>
      <c r="F53" s="242"/>
      <c r="G53" s="23">
        <v>48</v>
      </c>
      <c r="H53" s="67">
        <v>0</v>
      </c>
      <c r="I53" s="67">
        <v>0</v>
      </c>
    </row>
    <row r="54" spans="1:9" x14ac:dyDescent="0.2">
      <c r="A54" s="241" t="s">
        <v>100</v>
      </c>
      <c r="B54" s="242"/>
      <c r="C54" s="242"/>
      <c r="D54" s="242"/>
      <c r="E54" s="242"/>
      <c r="F54" s="242"/>
      <c r="G54" s="23">
        <v>49</v>
      </c>
      <c r="H54" s="67">
        <v>58531780</v>
      </c>
      <c r="I54" s="67">
        <v>33006040</v>
      </c>
    </row>
    <row r="55" spans="1:9" x14ac:dyDescent="0.2">
      <c r="A55" s="241" t="s">
        <v>101</v>
      </c>
      <c r="B55" s="242"/>
      <c r="C55" s="242"/>
      <c r="D55" s="242"/>
      <c r="E55" s="242"/>
      <c r="F55" s="242"/>
      <c r="G55" s="23">
        <v>50</v>
      </c>
      <c r="H55" s="67">
        <v>-66497137</v>
      </c>
      <c r="I55" s="67">
        <v>-53019905</v>
      </c>
    </row>
    <row r="56" spans="1:9" x14ac:dyDescent="0.2">
      <c r="A56" s="241" t="s">
        <v>102</v>
      </c>
      <c r="B56" s="242"/>
      <c r="C56" s="242"/>
      <c r="D56" s="242"/>
      <c r="E56" s="242"/>
      <c r="F56" s="242"/>
      <c r="G56" s="23">
        <v>51</v>
      </c>
      <c r="H56" s="67">
        <v>0</v>
      </c>
      <c r="I56" s="67">
        <v>0</v>
      </c>
    </row>
    <row r="57" spans="1:9" x14ac:dyDescent="0.2">
      <c r="A57" s="241" t="s">
        <v>103</v>
      </c>
      <c r="B57" s="242"/>
      <c r="C57" s="242"/>
      <c r="D57" s="242"/>
      <c r="E57" s="242"/>
      <c r="F57" s="242"/>
      <c r="G57" s="23">
        <v>52</v>
      </c>
      <c r="H57" s="67">
        <v>0</v>
      </c>
      <c r="I57" s="67">
        <v>0</v>
      </c>
    </row>
    <row r="58" spans="1:9" x14ac:dyDescent="0.2">
      <c r="A58" s="255" t="s">
        <v>52</v>
      </c>
      <c r="B58" s="257"/>
      <c r="C58" s="257"/>
      <c r="D58" s="257"/>
      <c r="E58" s="257"/>
      <c r="F58" s="257"/>
      <c r="G58" s="22">
        <v>53</v>
      </c>
      <c r="H58" s="66">
        <f>H6+H37+H52</f>
        <v>9630659</v>
      </c>
      <c r="I58" s="66">
        <f>I6+I37+I52</f>
        <v>84818619</v>
      </c>
    </row>
    <row r="59" spans="1:9" ht="24.75" customHeight="1" x14ac:dyDescent="0.2">
      <c r="A59" s="258" t="s">
        <v>282</v>
      </c>
      <c r="B59" s="242"/>
      <c r="C59" s="242"/>
      <c r="D59" s="242"/>
      <c r="E59" s="242"/>
      <c r="F59" s="242"/>
      <c r="G59" s="23">
        <v>54</v>
      </c>
      <c r="H59" s="67">
        <v>0</v>
      </c>
      <c r="I59" s="67">
        <v>0</v>
      </c>
    </row>
    <row r="60" spans="1:9" ht="27.75" customHeight="1" x14ac:dyDescent="0.2">
      <c r="A60" s="255" t="s">
        <v>53</v>
      </c>
      <c r="B60" s="257"/>
      <c r="C60" s="257"/>
      <c r="D60" s="257"/>
      <c r="E60" s="257"/>
      <c r="F60" s="257"/>
      <c r="G60" s="22">
        <v>55</v>
      </c>
      <c r="H60" s="66">
        <f>H58+H59</f>
        <v>9630659</v>
      </c>
      <c r="I60" s="66">
        <f>I58+I59</f>
        <v>84818619</v>
      </c>
    </row>
    <row r="61" spans="1:9" x14ac:dyDescent="0.2">
      <c r="A61" s="241" t="s">
        <v>104</v>
      </c>
      <c r="B61" s="242"/>
      <c r="C61" s="242"/>
      <c r="D61" s="242"/>
      <c r="E61" s="242"/>
      <c r="F61" s="242"/>
      <c r="G61" s="23">
        <v>56</v>
      </c>
      <c r="H61" s="67">
        <v>29671063</v>
      </c>
      <c r="I61" s="67">
        <v>54617529</v>
      </c>
    </row>
    <row r="62" spans="1:9" x14ac:dyDescent="0.2">
      <c r="A62" s="243" t="s">
        <v>54</v>
      </c>
      <c r="B62" s="244"/>
      <c r="C62" s="244"/>
      <c r="D62" s="244"/>
      <c r="E62" s="244"/>
      <c r="F62" s="244"/>
      <c r="G62" s="24">
        <v>57</v>
      </c>
      <c r="H62" s="68">
        <f>H60+H61</f>
        <v>39301722</v>
      </c>
      <c r="I62" s="68">
        <f>I60+I61</f>
        <v>139436148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H42"/>
  <sheetViews>
    <sheetView zoomScaleSheetLayoutView="80" workbookViewId="0">
      <selection activeCell="A4" sqref="A4:M40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">
      <c r="A2" s="203" t="s">
        <v>393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">
      <c r="A3" s="4"/>
      <c r="B3" s="5"/>
      <c r="C3" s="5"/>
      <c r="D3" s="6"/>
      <c r="E3" s="70"/>
      <c r="F3" s="71"/>
      <c r="G3" s="71"/>
      <c r="H3" s="71"/>
      <c r="I3" s="71"/>
      <c r="J3" s="71"/>
      <c r="K3" s="71"/>
      <c r="L3" s="270" t="s">
        <v>35</v>
      </c>
      <c r="M3" s="270"/>
    </row>
    <row r="4" spans="1:34" ht="13.5" customHeight="1" x14ac:dyDescent="0.2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6.25" x14ac:dyDescent="0.2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2" t="s">
        <v>286</v>
      </c>
      <c r="B7" s="262"/>
      <c r="C7" s="262"/>
      <c r="D7" s="11">
        <v>1</v>
      </c>
      <c r="E7" s="72">
        <v>50000000</v>
      </c>
      <c r="F7" s="72">
        <v>0</v>
      </c>
      <c r="G7" s="72">
        <v>409936532</v>
      </c>
      <c r="H7" s="72">
        <v>138761535</v>
      </c>
      <c r="I7" s="72">
        <v>425751293</v>
      </c>
      <c r="J7" s="72">
        <v>60691620</v>
      </c>
      <c r="K7" s="73">
        <f>SUM(E7:J7)</f>
        <v>1085140980</v>
      </c>
      <c r="L7" s="72">
        <v>0</v>
      </c>
      <c r="M7" s="73">
        <f>K7+L7</f>
        <v>1085140980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3">
        <f t="shared" ref="K8:K40" si="0">SUM(E8:J8)</f>
        <v>0</v>
      </c>
      <c r="L8" s="72">
        <v>0</v>
      </c>
      <c r="M8" s="73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3">
        <f t="shared" si="0"/>
        <v>0</v>
      </c>
      <c r="L9" s="72">
        <v>0</v>
      </c>
      <c r="M9" s="73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60" t="s">
        <v>287</v>
      </c>
      <c r="B10" s="260"/>
      <c r="C10" s="260"/>
      <c r="D10" s="13">
        <v>4</v>
      </c>
      <c r="E10" s="73">
        <f>E7+E8+E9</f>
        <v>50000000</v>
      </c>
      <c r="F10" s="73">
        <f t="shared" ref="F10:L10" si="2">F7+F8+F9</f>
        <v>0</v>
      </c>
      <c r="G10" s="73">
        <f>G7+G8+G9</f>
        <v>409936532</v>
      </c>
      <c r="H10" s="73">
        <f t="shared" si="2"/>
        <v>138761535</v>
      </c>
      <c r="I10" s="73">
        <f t="shared" si="2"/>
        <v>425751293</v>
      </c>
      <c r="J10" s="73">
        <f t="shared" si="2"/>
        <v>60691620</v>
      </c>
      <c r="K10" s="73">
        <f t="shared" si="0"/>
        <v>1085140980</v>
      </c>
      <c r="L10" s="73">
        <f t="shared" si="2"/>
        <v>0</v>
      </c>
      <c r="M10" s="73">
        <f t="shared" si="1"/>
        <v>1085140980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60" t="s">
        <v>291</v>
      </c>
      <c r="B11" s="260"/>
      <c r="C11" s="260"/>
      <c r="D11" s="13">
        <v>5</v>
      </c>
      <c r="E11" s="73">
        <f>E12+E13</f>
        <v>0</v>
      </c>
      <c r="F11" s="73">
        <f t="shared" ref="F11:L11" si="3">F12+F13</f>
        <v>0</v>
      </c>
      <c r="G11" s="73">
        <f t="shared" si="3"/>
        <v>14126064</v>
      </c>
      <c r="H11" s="73">
        <f t="shared" si="3"/>
        <v>0</v>
      </c>
      <c r="I11" s="73">
        <f t="shared" si="3"/>
        <v>0</v>
      </c>
      <c r="J11" s="73">
        <f t="shared" si="3"/>
        <v>68530876</v>
      </c>
      <c r="K11" s="73">
        <f t="shared" si="0"/>
        <v>82656940</v>
      </c>
      <c r="L11" s="73">
        <f t="shared" si="3"/>
        <v>0</v>
      </c>
      <c r="M11" s="73">
        <f t="shared" si="1"/>
        <v>82656940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68530876</v>
      </c>
      <c r="K12" s="73">
        <f t="shared" si="0"/>
        <v>68530876</v>
      </c>
      <c r="L12" s="72">
        <v>0</v>
      </c>
      <c r="M12" s="73">
        <f t="shared" si="1"/>
        <v>68530876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1" t="s">
        <v>292</v>
      </c>
      <c r="B13" s="261"/>
      <c r="C13" s="261"/>
      <c r="D13" s="13">
        <v>7</v>
      </c>
      <c r="E13" s="73">
        <f>E14+E15+E16+E17</f>
        <v>0</v>
      </c>
      <c r="F13" s="73">
        <f t="shared" ref="F13:L13" si="4">F14+F15+F16+F17</f>
        <v>0</v>
      </c>
      <c r="G13" s="73">
        <f t="shared" si="4"/>
        <v>14126064</v>
      </c>
      <c r="H13" s="73">
        <f t="shared" si="4"/>
        <v>0</v>
      </c>
      <c r="I13" s="73">
        <f t="shared" si="4"/>
        <v>0</v>
      </c>
      <c r="J13" s="73">
        <f t="shared" si="4"/>
        <v>0</v>
      </c>
      <c r="K13" s="73">
        <f t="shared" si="0"/>
        <v>14126064</v>
      </c>
      <c r="L13" s="73">
        <f t="shared" si="4"/>
        <v>0</v>
      </c>
      <c r="M13" s="73">
        <f t="shared" si="1"/>
        <v>14126064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2">
        <v>0</v>
      </c>
      <c r="F14" s="72">
        <v>0</v>
      </c>
      <c r="G14" s="72">
        <v>772763</v>
      </c>
      <c r="H14" s="72">
        <v>0</v>
      </c>
      <c r="I14" s="72">
        <v>0</v>
      </c>
      <c r="J14" s="72">
        <v>0</v>
      </c>
      <c r="K14" s="73">
        <f>SUM(E14:J14)</f>
        <v>772763</v>
      </c>
      <c r="L14" s="72">
        <v>0</v>
      </c>
      <c r="M14" s="73">
        <f>K14+L14</f>
        <v>772763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2">
        <v>0</v>
      </c>
      <c r="F15" s="72">
        <v>0</v>
      </c>
      <c r="G15" s="72">
        <v>13401633</v>
      </c>
      <c r="H15" s="72">
        <v>0</v>
      </c>
      <c r="I15" s="72">
        <v>0</v>
      </c>
      <c r="J15" s="72">
        <v>0</v>
      </c>
      <c r="K15" s="73">
        <f t="shared" si="0"/>
        <v>13401633</v>
      </c>
      <c r="L15" s="72">
        <v>0</v>
      </c>
      <c r="M15" s="73">
        <f t="shared" si="1"/>
        <v>13401633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2">
        <v>0</v>
      </c>
      <c r="F16" s="72">
        <v>0</v>
      </c>
      <c r="G16" s="72">
        <v>-48332</v>
      </c>
      <c r="H16" s="72">
        <v>0</v>
      </c>
      <c r="I16" s="72">
        <v>0</v>
      </c>
      <c r="J16" s="72">
        <v>0</v>
      </c>
      <c r="K16" s="73">
        <f t="shared" si="0"/>
        <v>-48332</v>
      </c>
      <c r="L16" s="72">
        <v>0</v>
      </c>
      <c r="M16" s="73">
        <f t="shared" si="1"/>
        <v>-48332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3">
        <f t="shared" si="0"/>
        <v>0</v>
      </c>
      <c r="L17" s="121">
        <v>0</v>
      </c>
      <c r="M17" s="73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60" t="s">
        <v>301</v>
      </c>
      <c r="B18" s="260"/>
      <c r="C18" s="260"/>
      <c r="D18" s="13">
        <v>12</v>
      </c>
      <c r="E18" s="73">
        <f>E19+E20+E21+E22</f>
        <v>0</v>
      </c>
      <c r="F18" s="73">
        <f t="shared" ref="F18:L18" si="5">F19+F20+F21+F22</f>
        <v>0</v>
      </c>
      <c r="G18" s="73">
        <f t="shared" si="5"/>
        <v>-3518272</v>
      </c>
      <c r="H18" s="73">
        <f t="shared" si="5"/>
        <v>0</v>
      </c>
      <c r="I18" s="73">
        <f t="shared" si="5"/>
        <v>63223527</v>
      </c>
      <c r="J18" s="73">
        <f t="shared" si="5"/>
        <v>-60691620</v>
      </c>
      <c r="K18" s="73">
        <f t="shared" si="0"/>
        <v>-986365</v>
      </c>
      <c r="L18" s="73">
        <f t="shared" si="5"/>
        <v>0</v>
      </c>
      <c r="M18" s="73">
        <f t="shared" si="1"/>
        <v>-986365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3">
        <f t="shared" si="0"/>
        <v>0</v>
      </c>
      <c r="L19" s="72">
        <v>0</v>
      </c>
      <c r="M19" s="73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3">
        <f t="shared" si="0"/>
        <v>0</v>
      </c>
      <c r="L20" s="72">
        <v>0</v>
      </c>
      <c r="M20" s="73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3">
        <f t="shared" si="0"/>
        <v>0</v>
      </c>
      <c r="L21" s="72">
        <v>0</v>
      </c>
      <c r="M21" s="73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2">
        <v>0</v>
      </c>
      <c r="F22" s="72">
        <v>0</v>
      </c>
      <c r="G22" s="72">
        <v>-3518272</v>
      </c>
      <c r="H22" s="72">
        <v>0</v>
      </c>
      <c r="I22" s="72">
        <v>63223527</v>
      </c>
      <c r="J22" s="72">
        <v>-60691620</v>
      </c>
      <c r="K22" s="73">
        <f t="shared" si="0"/>
        <v>-986365</v>
      </c>
      <c r="L22" s="72">
        <v>0</v>
      </c>
      <c r="M22" s="73">
        <f t="shared" si="1"/>
        <v>-986365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60" t="s">
        <v>288</v>
      </c>
      <c r="B23" s="260"/>
      <c r="C23" s="260"/>
      <c r="D23" s="13">
        <v>17</v>
      </c>
      <c r="E23" s="73">
        <f>E18+E11+E10</f>
        <v>50000000</v>
      </c>
      <c r="F23" s="73">
        <f t="shared" ref="F23:J23" si="6">F18+F11+F10</f>
        <v>0</v>
      </c>
      <c r="G23" s="73">
        <f t="shared" si="6"/>
        <v>420544324</v>
      </c>
      <c r="H23" s="73">
        <f t="shared" si="6"/>
        <v>138761535</v>
      </c>
      <c r="I23" s="73">
        <f t="shared" si="6"/>
        <v>488974820</v>
      </c>
      <c r="J23" s="73">
        <f t="shared" si="6"/>
        <v>68530876</v>
      </c>
      <c r="K23" s="73">
        <f t="shared" si="0"/>
        <v>1166811555</v>
      </c>
      <c r="L23" s="73">
        <f t="shared" ref="L23" si="7">L18+L11+L10</f>
        <v>0</v>
      </c>
      <c r="M23" s="73">
        <f t="shared" si="1"/>
        <v>1166811555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2" t="s">
        <v>289</v>
      </c>
      <c r="B24" s="262"/>
      <c r="C24" s="262"/>
      <c r="D24" s="11">
        <v>18</v>
      </c>
      <c r="E24" s="72">
        <f>E23</f>
        <v>50000000</v>
      </c>
      <c r="F24" s="72">
        <f t="shared" ref="F24:J24" si="8">F23</f>
        <v>0</v>
      </c>
      <c r="G24" s="72">
        <f>G23</f>
        <v>420544324</v>
      </c>
      <c r="H24" s="72">
        <f t="shared" si="8"/>
        <v>138761535</v>
      </c>
      <c r="I24" s="72">
        <f t="shared" si="8"/>
        <v>488974820</v>
      </c>
      <c r="J24" s="72">
        <f t="shared" si="8"/>
        <v>68530876</v>
      </c>
      <c r="K24" s="73">
        <f t="shared" si="0"/>
        <v>1166811555</v>
      </c>
      <c r="L24" s="72">
        <v>0</v>
      </c>
      <c r="M24" s="73">
        <f t="shared" si="1"/>
        <v>1166811555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f t="shared" si="0"/>
        <v>0</v>
      </c>
      <c r="L25" s="72">
        <v>0</v>
      </c>
      <c r="M25" s="73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3">
        <f t="shared" si="0"/>
        <v>0</v>
      </c>
      <c r="L26" s="72">
        <v>0</v>
      </c>
      <c r="M26" s="73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60" t="s">
        <v>290</v>
      </c>
      <c r="B27" s="260"/>
      <c r="C27" s="260"/>
      <c r="D27" s="13">
        <v>21</v>
      </c>
      <c r="E27" s="73">
        <f>E24+E25+E26</f>
        <v>50000000</v>
      </c>
      <c r="F27" s="73">
        <f t="shared" ref="F27:L27" si="9">F24+F25+F26</f>
        <v>0</v>
      </c>
      <c r="G27" s="73">
        <f t="shared" si="9"/>
        <v>420544324</v>
      </c>
      <c r="H27" s="73">
        <f t="shared" si="9"/>
        <v>138761535</v>
      </c>
      <c r="I27" s="73">
        <f t="shared" si="9"/>
        <v>488974820</v>
      </c>
      <c r="J27" s="73">
        <f t="shared" si="9"/>
        <v>68530876</v>
      </c>
      <c r="K27" s="73">
        <f t="shared" si="0"/>
        <v>1166811555</v>
      </c>
      <c r="L27" s="73">
        <f t="shared" si="9"/>
        <v>0</v>
      </c>
      <c r="M27" s="73">
        <f t="shared" si="1"/>
        <v>1166811555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60" t="s">
        <v>307</v>
      </c>
      <c r="B28" s="260"/>
      <c r="C28" s="260"/>
      <c r="D28" s="13">
        <v>22</v>
      </c>
      <c r="E28" s="73">
        <f>E29+E30</f>
        <v>0</v>
      </c>
      <c r="F28" s="73">
        <f t="shared" ref="F28:L28" si="10">F29+F30</f>
        <v>0</v>
      </c>
      <c r="G28" s="73">
        <f t="shared" si="10"/>
        <v>-297508</v>
      </c>
      <c r="H28" s="73">
        <f t="shared" si="10"/>
        <v>0</v>
      </c>
      <c r="I28" s="73">
        <f t="shared" si="10"/>
        <v>0</v>
      </c>
      <c r="J28" s="73">
        <f t="shared" si="10"/>
        <v>70917991</v>
      </c>
      <c r="K28" s="73">
        <f t="shared" si="0"/>
        <v>70620483</v>
      </c>
      <c r="L28" s="73">
        <f t="shared" si="10"/>
        <v>0</v>
      </c>
      <c r="M28" s="73">
        <f t="shared" si="1"/>
        <v>70620483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70917991</v>
      </c>
      <c r="K29" s="73">
        <f t="shared" si="0"/>
        <v>70917991</v>
      </c>
      <c r="L29" s="72">
        <v>0</v>
      </c>
      <c r="M29" s="73">
        <f t="shared" si="1"/>
        <v>70917991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1" t="s">
        <v>308</v>
      </c>
      <c r="B30" s="261"/>
      <c r="C30" s="261"/>
      <c r="D30" s="13">
        <v>24</v>
      </c>
      <c r="E30" s="73">
        <f>E31+E32+E33+E34</f>
        <v>0</v>
      </c>
      <c r="F30" s="73">
        <f t="shared" ref="F30:L30" si="11">F31+F32+F33+F34</f>
        <v>0</v>
      </c>
      <c r="G30" s="73">
        <f t="shared" si="11"/>
        <v>-297508</v>
      </c>
      <c r="H30" s="73">
        <f t="shared" si="11"/>
        <v>0</v>
      </c>
      <c r="I30" s="73">
        <f t="shared" si="11"/>
        <v>0</v>
      </c>
      <c r="J30" s="73">
        <f t="shared" si="11"/>
        <v>0</v>
      </c>
      <c r="K30" s="73">
        <f t="shared" si="0"/>
        <v>-297508</v>
      </c>
      <c r="L30" s="73">
        <f t="shared" si="11"/>
        <v>0</v>
      </c>
      <c r="M30" s="73">
        <f t="shared" si="1"/>
        <v>-297508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2">
        <v>0</v>
      </c>
      <c r="F31" s="72">
        <v>0</v>
      </c>
      <c r="G31" s="72">
        <v>-81516</v>
      </c>
      <c r="H31" s="72">
        <v>0</v>
      </c>
      <c r="I31" s="72">
        <v>0</v>
      </c>
      <c r="J31" s="72">
        <v>0</v>
      </c>
      <c r="K31" s="73">
        <f t="shared" si="0"/>
        <v>-81516</v>
      </c>
      <c r="L31" s="72">
        <v>0</v>
      </c>
      <c r="M31" s="73">
        <f t="shared" si="1"/>
        <v>-81516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2">
        <v>0</v>
      </c>
      <c r="F32" s="72">
        <v>0</v>
      </c>
      <c r="G32" s="72">
        <v>-215992</v>
      </c>
      <c r="H32" s="72">
        <v>0</v>
      </c>
      <c r="I32" s="72">
        <v>0</v>
      </c>
      <c r="J32" s="72">
        <v>0</v>
      </c>
      <c r="K32" s="73">
        <f t="shared" si="0"/>
        <v>-215992</v>
      </c>
      <c r="L32" s="72">
        <v>0</v>
      </c>
      <c r="M32" s="73">
        <f t="shared" si="1"/>
        <v>-215992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3">
        <f t="shared" si="0"/>
        <v>0</v>
      </c>
      <c r="L33" s="72">
        <v>0</v>
      </c>
      <c r="M33" s="73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3">
        <f t="shared" si="0"/>
        <v>0</v>
      </c>
      <c r="L34" s="72">
        <v>0</v>
      </c>
      <c r="M34" s="73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60" t="s">
        <v>310</v>
      </c>
      <c r="B35" s="260"/>
      <c r="C35" s="260"/>
      <c r="D35" s="13">
        <v>29</v>
      </c>
      <c r="E35" s="73">
        <f>E36+E37+E38+E39</f>
        <v>0</v>
      </c>
      <c r="F35" s="73">
        <f t="shared" ref="F35:L35" si="12">F36+F37+F38+F39</f>
        <v>0</v>
      </c>
      <c r="G35" s="73">
        <f t="shared" ref="G35" si="13">SUM(G36:G39)</f>
        <v>0</v>
      </c>
      <c r="H35" s="73">
        <f t="shared" ref="H35" si="14">SUM(H36:H39)</f>
        <v>0</v>
      </c>
      <c r="I35" s="73">
        <f t="shared" ref="I35:J35" si="15">SUM(I36:I39)</f>
        <v>68987238</v>
      </c>
      <c r="J35" s="73">
        <f t="shared" si="15"/>
        <v>-68530876</v>
      </c>
      <c r="K35" s="73">
        <f>SUM(E35:J35)</f>
        <v>456362</v>
      </c>
      <c r="L35" s="73">
        <f t="shared" si="12"/>
        <v>0</v>
      </c>
      <c r="M35" s="73">
        <f t="shared" si="1"/>
        <v>456362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3">
        <f t="shared" si="0"/>
        <v>0</v>
      </c>
      <c r="L36" s="72">
        <v>0</v>
      </c>
      <c r="M36" s="73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3">
        <f t="shared" si="0"/>
        <v>0</v>
      </c>
      <c r="L37" s="72">
        <v>0</v>
      </c>
      <c r="M37" s="73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3">
        <f t="shared" si="0"/>
        <v>0</v>
      </c>
      <c r="L38" s="72">
        <v>0</v>
      </c>
      <c r="M38" s="73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2">
        <v>0</v>
      </c>
      <c r="F39" s="72">
        <v>0</v>
      </c>
      <c r="G39" s="72">
        <v>0</v>
      </c>
      <c r="H39" s="72">
        <v>0</v>
      </c>
      <c r="I39" s="72">
        <v>68987238</v>
      </c>
      <c r="J39" s="72">
        <v>-68530876</v>
      </c>
      <c r="K39" s="73">
        <f>SUM(E39:J39)</f>
        <v>456362</v>
      </c>
      <c r="L39" s="72">
        <v>0</v>
      </c>
      <c r="M39" s="73">
        <f t="shared" si="1"/>
        <v>456362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60" t="s">
        <v>313</v>
      </c>
      <c r="B40" s="260"/>
      <c r="C40" s="260"/>
      <c r="D40" s="13">
        <v>34</v>
      </c>
      <c r="E40" s="73">
        <f>E35+E28+E27</f>
        <v>50000000</v>
      </c>
      <c r="F40" s="73">
        <f t="shared" ref="F40:J40" si="16">F35+F28+F27</f>
        <v>0</v>
      </c>
      <c r="G40" s="73">
        <f t="shared" si="16"/>
        <v>420246816</v>
      </c>
      <c r="H40" s="73">
        <f t="shared" si="16"/>
        <v>138761535</v>
      </c>
      <c r="I40" s="73">
        <f t="shared" si="16"/>
        <v>557962058</v>
      </c>
      <c r="J40" s="73">
        <f t="shared" si="16"/>
        <v>70917991</v>
      </c>
      <c r="K40" s="73">
        <f t="shared" si="0"/>
        <v>1237888400</v>
      </c>
      <c r="L40" s="73">
        <f t="shared" ref="L40" si="17">L35+L28+L27</f>
        <v>0</v>
      </c>
      <c r="M40" s="73">
        <f t="shared" si="1"/>
        <v>1237888400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:I40"/>
  <sheetViews>
    <sheetView workbookViewId="0">
      <selection activeCell="J25" sqref="J25"/>
    </sheetView>
  </sheetViews>
  <sheetFormatPr defaultRowHeight="12.75" x14ac:dyDescent="0.2"/>
  <sheetData>
    <row r="1" spans="1:9" x14ac:dyDescent="0.2">
      <c r="A1" s="271" t="s">
        <v>392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x14ac:dyDescent="0.2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x14ac:dyDescent="0.2">
      <c r="A40" s="272"/>
      <c r="B40" s="272"/>
      <c r="C40" s="272"/>
      <c r="D40" s="272"/>
      <c r="E40" s="272"/>
      <c r="F40" s="272"/>
      <c r="G40" s="272"/>
      <c r="H40" s="272"/>
      <c r="I40" s="27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2021-10-27T11:06:19Z</cp:lastPrinted>
  <dcterms:created xsi:type="dcterms:W3CDTF">2008-10-17T11:51:54Z</dcterms:created>
  <dcterms:modified xsi:type="dcterms:W3CDTF">2021-10-27T13:46:50Z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