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jurisic.JADRANSKO\Documents\Izvještaji\2021\1-12\Burza\Konsolidirani\"/>
    </mc:Choice>
  </mc:AlternateContent>
  <xr:revisionPtr revIDLastSave="0" documentId="13_ncr:1_{C58862E8-7724-4A02-9C23-8D45A61DC681}" xr6:coauthVersionLast="47" xr6:coauthVersionMax="47" xr10:uidLastSave="{00000000-0000-0000-0000-000000000000}"/>
  <bookViews>
    <workbookView xWindow="-103" yWindow="-103" windowWidth="33120" windowHeight="1332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4" l="1"/>
  <c r="H81" i="20" l="1"/>
  <c r="H8" i="20"/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G23" i="23"/>
  <c r="G24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0" l="1"/>
  <c r="G27" i="23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I12" i="24"/>
  <c r="F12" i="24"/>
  <c r="I11" i="24"/>
  <c r="F11" i="24"/>
  <c r="I10" i="24"/>
  <c r="F10" i="24"/>
  <c r="I9" i="24"/>
  <c r="I8" i="24"/>
  <c r="F8" i="24"/>
  <c r="H7" i="24"/>
  <c r="H72" i="24" s="1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I61" i="20"/>
  <c r="F61" i="20"/>
  <c r="I60" i="20"/>
  <c r="F60" i="20"/>
  <c r="I59" i="20"/>
  <c r="F59" i="20"/>
  <c r="H58" i="20"/>
  <c r="G58" i="20"/>
  <c r="E58" i="20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F13" i="24" l="1"/>
  <c r="F116" i="20"/>
  <c r="F108" i="20"/>
  <c r="F69" i="20"/>
  <c r="E62" i="20"/>
  <c r="F62" i="20" s="1"/>
  <c r="F58" i="20"/>
  <c r="H24" i="24"/>
  <c r="K24" i="23"/>
  <c r="M24" i="23" s="1"/>
  <c r="I32" i="21"/>
  <c r="D69" i="21"/>
  <c r="E24" i="24"/>
  <c r="E72" i="24"/>
  <c r="F61" i="21"/>
  <c r="F66" i="24"/>
  <c r="H31" i="21"/>
  <c r="I35" i="21"/>
  <c r="F32" i="24"/>
  <c r="F35" i="24"/>
  <c r="F38" i="24"/>
  <c r="F49" i="24"/>
  <c r="I85" i="20"/>
  <c r="I105" i="20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97" i="20"/>
  <c r="G31" i="21"/>
  <c r="I17" i="20"/>
  <c r="F22" i="20"/>
  <c r="I36" i="20"/>
  <c r="E53" i="20"/>
  <c r="I112" i="20"/>
  <c r="G24" i="24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H65" i="21" l="1"/>
  <c r="H69" i="21" s="1"/>
  <c r="I24" i="24"/>
  <c r="H73" i="24"/>
  <c r="H65" i="24"/>
  <c r="F72" i="24"/>
  <c r="H124" i="20"/>
  <c r="F76" i="20"/>
  <c r="F53" i="20"/>
  <c r="I62" i="20"/>
  <c r="E65" i="21"/>
  <c r="D83" i="21"/>
  <c r="E73" i="24"/>
  <c r="I31" i="21"/>
  <c r="I72" i="24"/>
  <c r="I53" i="20"/>
  <c r="K40" i="23"/>
  <c r="M40" i="23" s="1"/>
  <c r="H15" i="20"/>
  <c r="I76" i="20"/>
  <c r="I44" i="24"/>
  <c r="F44" i="24"/>
  <c r="E65" i="24"/>
  <c r="I21" i="20"/>
  <c r="D65" i="24"/>
  <c r="E15" i="20"/>
  <c r="F21" i="20"/>
  <c r="H73" i="21"/>
  <c r="I44" i="21"/>
  <c r="I72" i="21"/>
  <c r="E73" i="21"/>
  <c r="E124" i="20"/>
  <c r="F24" i="21"/>
  <c r="G73" i="21"/>
  <c r="I24" i="21"/>
  <c r="G65" i="21"/>
  <c r="D73" i="24"/>
  <c r="F24" i="24"/>
  <c r="G73" i="24"/>
  <c r="G65" i="24"/>
  <c r="G73" i="20"/>
  <c r="H83" i="21" l="1"/>
  <c r="F73" i="21"/>
  <c r="E69" i="21"/>
  <c r="H69" i="24"/>
  <c r="H83" i="24" s="1"/>
  <c r="E69" i="24"/>
  <c r="E83" i="24" s="1"/>
  <c r="I73" i="24"/>
  <c r="I124" i="20"/>
  <c r="I15" i="20"/>
  <c r="F124" i="20"/>
  <c r="F73" i="24"/>
  <c r="H73" i="20"/>
  <c r="F65" i="24"/>
  <c r="D69" i="24"/>
  <c r="I73" i="21"/>
  <c r="F15" i="20"/>
  <c r="E73" i="20"/>
  <c r="G69" i="21"/>
  <c r="I65" i="21"/>
  <c r="F65" i="21"/>
  <c r="G69" i="24"/>
  <c r="I65" i="24"/>
  <c r="E83" i="21" l="1"/>
  <c r="F83" i="21" s="1"/>
  <c r="F69" i="24"/>
  <c r="I73" i="20"/>
  <c r="F73" i="20"/>
  <c r="D83" i="24"/>
  <c r="F69" i="21"/>
  <c r="G83" i="21"/>
  <c r="I69" i="21"/>
  <c r="G83" i="24"/>
  <c r="I69" i="24"/>
  <c r="I83" i="24" l="1"/>
  <c r="F83" i="24"/>
  <c r="I83" i="21"/>
</calcChain>
</file>

<file path=xl/sharedStrings.xml><?xml version="1.0" encoding="utf-8"?>
<sst xmlns="http://schemas.openxmlformats.org/spreadsheetml/2006/main" count="513" uniqueCount="397">
  <si>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</si>
  <si>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</si>
  <si>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</si>
  <si>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</si>
  <si>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</si>
  <si>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</si>
  <si>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</si>
  <si>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</si>
  <si>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</si>
  <si>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</si>
  <si>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</si>
  <si>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</si>
  <si>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</si>
  <si>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</si>
  <si>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</si>
  <si>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</si>
  <si>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</si>
  <si>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</si>
  <si>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</si>
  <si>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</si>
  <si>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</si>
  <si>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</si>
  <si>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</si>
  <si>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</si>
  <si>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</si>
  <si>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</si>
  <si>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</si>
  <si>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</si>
  <si>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</si>
  <si>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</si>
  <si>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</si>
  <si>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</si>
  <si>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</si>
  <si>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</si>
  <si>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</si>
  <si>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</si>
  <si>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</si>
  <si>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</si>
  <si>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</si>
  <si>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</si>
  <si>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</si>
  <si>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</si>
  <si>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</si>
  <si>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</si>
  <si>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</si>
  <si>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</si>
  <si>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</si>
  <si>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</si>
  <si>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</si>
  <si>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</si>
  <si>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</si>
  <si>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</si>
  <si>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</si>
  <si>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</si>
  <si>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</si>
  <si>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</si>
  <si>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</si>
  <si>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</si>
  <si>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</si>
  <si>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</si>
  <si>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</si>
  <si>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</si>
  <si>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</si>
  <si>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</si>
  <si>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</si>
  <si>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</si>
  <si>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</si>
  <si>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</si>
  <si>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</si>
  <si>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</si>
  <si>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</si>
  <si>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</si>
  <si>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</si>
  <si>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</si>
  <si>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</si>
  <si>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</si>
  <si>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</si>
  <si>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</si>
  <si>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</si>
  <si>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</si>
  <si>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</si>
  <si>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</si>
  <si>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</si>
  <si>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</si>
  <si>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</si>
  <si>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</si>
  <si>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</si>
  <si>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</si>
  <si>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</si>
  <si>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</si>
  <si>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</si>
  <si>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</si>
  <si>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</si>
  <si>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</si>
  <si>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</si>
  <si>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</si>
  <si>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</si>
  <si>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</si>
  <si>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</si>
  <si>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</si>
  <si>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</si>
  <si>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</si>
  <si>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</si>
  <si>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</si>
  <si>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</si>
  <si>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</si>
  <si>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</si>
  <si>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</si>
  <si>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</si>
  <si>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</si>
  <si>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</si>
  <si>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</si>
  <si>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</si>
  <si>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</si>
  <si>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</si>
  <si>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</si>
  <si>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</si>
  <si>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</si>
  <si>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</si>
  <si>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</si>
  <si>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</si>
  <si>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</si>
  <si>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</si>
  <si>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</si>
  <si>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</si>
  <si>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</si>
  <si>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</si>
  <si>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</si>
  <si>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</si>
  <si>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</si>
  <si>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</si>
  <si>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</si>
  <si>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</si>
  <si>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</si>
  <si>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</si>
  <si>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</si>
  <si>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</si>
  <si>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</si>
  <si>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</si>
  <si>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</si>
  <si>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</si>
  <si>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</si>
  <si>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</si>
  <si>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</si>
  <si>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</si>
  <si>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</si>
  <si>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</si>
  <si>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</si>
  <si>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</si>
  <si>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</si>
  <si>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</si>
  <si>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</si>
  <si>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</si>
  <si>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</si>
  <si>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</si>
  <si>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</si>
  <si>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</si>
  <si>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</si>
  <si>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</si>
  <si>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</si>
  <si>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</si>
  <si>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</si>
  <si>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</si>
  <si>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</si>
  <si>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</si>
  <si>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</si>
  <si>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</si>
  <si>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</si>
  <si>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</si>
  <si>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</si>
  <si>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</si>
  <si>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</si>
  <si>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</si>
  <si>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</si>
  <si>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</si>
  <si>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</si>
  <si>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</si>
  <si>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</si>
  <si>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</si>
  <si>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</si>
  <si>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</si>
  <si>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</si>
  <si>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</si>
  <si>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</si>
  <si>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</si>
  <si>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</si>
  <si>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</si>
  <si>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</si>
  <si>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</si>
  <si>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</si>
  <si>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</si>
  <si>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</si>
  <si>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</si>
  <si>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</si>
  <si>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</si>
  <si>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</si>
  <si>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</si>
  <si>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</si>
  <si>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</si>
  <si>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</si>
  <si>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</si>
  <si>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</si>
  <si>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</si>
  <si>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</si>
  <si>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</si>
  <si>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</si>
  <si>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</si>
  <si>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</si>
  <si>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</si>
  <si>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</si>
  <si>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</si>
  <si>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</si>
  <si>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</si>
  <si>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</si>
  <si>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</si>
  <si>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</si>
  <si>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</si>
  <si>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</si>
  <si>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</si>
  <si>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</si>
  <si>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</si>
  <si>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</si>
  <si>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</si>
  <si>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</si>
  <si>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</si>
  <si>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</si>
  <si>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</si>
  <si>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</si>
  <si>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</si>
  <si>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</si>
  <si>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</si>
  <si>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</si>
  <si>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</si>
  <si>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</si>
  <si>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</si>
  <si>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</si>
  <si>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</si>
  <si>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</si>
  <si>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</si>
  <si>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</si>
  <si>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</si>
  <si>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</si>
  <si>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</si>
  <si>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</si>
  <si>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</si>
  <si>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</si>
  <si>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</si>
  <si>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</si>
  <si>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</si>
  <si>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</si>
  <si>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</si>
  <si>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</si>
  <si>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</si>
  <si>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</si>
  <si>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</si>
  <si>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</si>
  <si>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</si>
  <si>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</si>
  <si>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</si>
  <si>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</si>
  <si>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</si>
  <si>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</si>
  <si>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</si>
  <si>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</si>
  <si>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</si>
  <si>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</si>
  <si>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</si>
  <si>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</si>
  <si>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</si>
  <si>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</si>
  <si>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</si>
  <si>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</si>
  <si>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</si>
  <si>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</si>
  <si>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</si>
  <si>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</si>
  <si>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</si>
  <si>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</si>
  <si>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</si>
  <si>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</si>
  <si>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</si>
  <si>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</si>
  <si>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</si>
  <si>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</si>
  <si>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</si>
  <si>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</si>
  <si>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</si>
  <si>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</si>
  <si>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</si>
  <si>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</si>
  <si>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</si>
  <si>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</si>
  <si>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</si>
  <si>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</si>
  <si>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</si>
  <si>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</si>
  <si>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</si>
  <si>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</si>
  <si>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</si>
  <si>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</si>
  <si>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</si>
  <si>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</si>
  <si>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</si>
  <si>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</si>
  <si>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</si>
  <si>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</si>
  <si>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</si>
  <si>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</si>
  <si>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</si>
  <si>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</si>
  <si>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</si>
  <si>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</si>
  <si>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</si>
  <si>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</si>
  <si>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</si>
  <si>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</si>
  <si>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</si>
  <si>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</si>
  <si>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</si>
  <si>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</si>
  <si>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</si>
  <si>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</si>
  <si>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</si>
  <si>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</si>
  <si>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</si>
  <si>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</si>
  <si>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</si>
  <si>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</si>
  <si>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</si>
  <si>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</si>
  <si>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</si>
  <si>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</si>
  <si>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</si>
  <si>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</si>
  <si>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</si>
  <si>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</si>
  <si>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</si>
  <si>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</si>
  <si>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</si>
  <si>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</si>
  <si>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</si>
  <si>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</si>
  <si>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</si>
  <si>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</si>
  <si>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</si>
  <si>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</si>
  <si>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</si>
  <si>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</si>
  <si>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</si>
  <si>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</si>
  <si>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</si>
  <si>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</si>
  <si>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</si>
  <si>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</si>
  <si>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</si>
  <si>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</si>
  <si>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</si>
  <si>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</si>
  <si>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</si>
  <si>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</si>
  <si>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</si>
  <si>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</si>
  <si>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</si>
  <si>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</si>
  <si>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</si>
  <si>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</si>
  <si>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</si>
  <si>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</si>
  <si>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</si>
  <si>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</si>
  <si>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</si>
  <si>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</si>
  <si>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</si>
  <si>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</si>
  <si>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</si>
  <si>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</si>
  <si>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</si>
  <si>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</si>
  <si>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</si>
  <si>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</si>
  <si>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</si>
  <si>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</si>
  <si>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</si>
  <si>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</si>
  <si>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</si>
  <si>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</si>
  <si>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AUTOCENTAR VRBOVEC d.o.o.</t>
  </si>
  <si>
    <t>Listopadska 2, Zagreb</t>
  </si>
  <si>
    <t>1. svibnja 3, Vrbovec</t>
  </si>
  <si>
    <t>02249022</t>
  </si>
  <si>
    <t>01224336</t>
  </si>
  <si>
    <t>Stanje na dan: 31.12.2021.</t>
  </si>
  <si>
    <t>U razdoblju: 01.01.2021-31.12.2021</t>
  </si>
  <si>
    <t>U razdoblju: 01.10.2021-31.12.2021</t>
  </si>
  <si>
    <t xml:space="preserve">BILJEŠKE UZ FINANCIJSKE IZVJEŠTAJE - TFI
(sastavljaju se za tromjesečna izvještajna razdoblja)
Naziv izdavatelja:    ADRIATIC OSIGURANJE D.D.
OIB:   94472454976
Izvještajno razdoblje:  01.01.2021.-31.12.2021.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</si>
  <si>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razdoblju:01.01.2021.-31.12.2021.</t>
  </si>
  <si>
    <t>U razdoblju:01.01.2021-31.12.2021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</si>
</sst>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36" fillId="0" borderId="0" xfId="0" applyNumberFormat="1" applyFont="1" applyProtection="1"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 applyProtection="1"/>
    <xf numFmtId="0" fontId="35" fillId="0" borderId="0" xfId="0" applyFont="1" applyProtection="1"/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59999389629810485"/>
  </sheetPr>
  <dimension ref="A1:J72"/>
  <sheetViews>
    <sheetView tabSelected="1" topLeftCell="A13" workbookViewId="0">
      <selection activeCell="C30" sqref="C30"/>
    </sheetView>
  </sheetViews>
  <sheetFormatPr defaultColWidth="9.109375" defaultRowHeight="14.4" x14ac:dyDescent="0.3"/>
  <cols>
    <col min="1" max="8" width="9.109375" style="76"/>
    <col min="9" max="9" width="20" style="76" customWidth="1"/>
    <col min="10" max="16384" width="9.109375" style="76"/>
  </cols>
  <sheetData>
    <row r="1" spans="1:10" ht="15.6" x14ac:dyDescent="0.3">
      <c r="A1" s="184" t="s">
        <v>326</v>
      </c>
      <c r="B1" s="185"/>
      <c r="C1" s="185"/>
      <c r="D1" s="74"/>
      <c r="E1" s="74"/>
      <c r="F1" s="74"/>
      <c r="G1" s="74"/>
      <c r="H1" s="74"/>
      <c r="I1" s="74"/>
      <c r="J1" s="75"/>
    </row>
    <row r="2" spans="1:10" ht="14.4" customHeight="1" x14ac:dyDescent="0.3">
      <c r="A2" s="186" t="s">
        <v>343</v>
      </c>
      <c r="B2" s="187"/>
      <c r="C2" s="187"/>
      <c r="D2" s="187"/>
      <c r="E2" s="187"/>
      <c r="F2" s="187"/>
      <c r="G2" s="187"/>
      <c r="H2" s="187"/>
      <c r="I2" s="187"/>
      <c r="J2" s="188"/>
    </row>
    <row r="3" spans="1:10" x14ac:dyDescent="0.3">
      <c r="A3" s="77"/>
      <c r="B3" s="78"/>
      <c r="C3" s="78"/>
      <c r="D3" s="78"/>
      <c r="E3" s="78"/>
      <c r="F3" s="78"/>
      <c r="G3" s="78"/>
      <c r="H3" s="78"/>
      <c r="I3" s="78"/>
      <c r="J3" s="79"/>
    </row>
    <row r="4" spans="1:10" ht="33.6" customHeight="1" x14ac:dyDescent="0.3">
      <c r="A4" s="189" t="s">
        <v>327</v>
      </c>
      <c r="B4" s="190"/>
      <c r="C4" s="190"/>
      <c r="D4" s="190"/>
      <c r="E4" s="191">
        <v>44197</v>
      </c>
      <c r="F4" s="192"/>
      <c r="G4" s="80" t="s">
        <v>328</v>
      </c>
      <c r="H4" s="191">
        <v>44561</v>
      </c>
      <c r="I4" s="192"/>
      <c r="J4" s="81"/>
    </row>
    <row r="5" spans="1:10" s="82" customFormat="1" ht="10.199999999999999" customHeight="1" x14ac:dyDescent="0.3">
      <c r="A5" s="193"/>
      <c r="B5" s="194"/>
      <c r="C5" s="194"/>
      <c r="D5" s="194"/>
      <c r="E5" s="194"/>
      <c r="F5" s="194"/>
      <c r="G5" s="194"/>
      <c r="H5" s="194"/>
      <c r="I5" s="194"/>
      <c r="J5" s="195"/>
    </row>
    <row r="6" spans="1:10" ht="20.399999999999999" customHeight="1" x14ac:dyDescent="0.3">
      <c r="A6" s="83"/>
      <c r="B6" s="84" t="s">
        <v>350</v>
      </c>
      <c r="C6" s="85"/>
      <c r="D6" s="85"/>
      <c r="E6" s="91">
        <v>2021</v>
      </c>
      <c r="F6" s="86"/>
      <c r="G6" s="80"/>
      <c r="H6" s="86"/>
      <c r="I6" s="87"/>
      <c r="J6" s="88"/>
    </row>
    <row r="7" spans="1:10" s="90" customFormat="1" ht="10.95" customHeight="1" x14ac:dyDescent="0.3">
      <c r="A7" s="83"/>
      <c r="B7" s="85"/>
      <c r="C7" s="85"/>
      <c r="D7" s="85"/>
      <c r="E7" s="89"/>
      <c r="F7" s="89"/>
      <c r="G7" s="80"/>
      <c r="H7" s="86"/>
      <c r="I7" s="87"/>
      <c r="J7" s="88"/>
    </row>
    <row r="8" spans="1:10" ht="20.399999999999999" customHeight="1" x14ac:dyDescent="0.3">
      <c r="A8" s="83"/>
      <c r="B8" s="84" t="s">
        <v>351</v>
      </c>
      <c r="C8" s="85"/>
      <c r="D8" s="85"/>
      <c r="E8" s="91">
        <v>4</v>
      </c>
      <c r="F8" s="86"/>
      <c r="G8" s="80"/>
      <c r="H8" s="86"/>
      <c r="I8" s="87"/>
      <c r="J8" s="88"/>
    </row>
    <row r="9" spans="1:10" s="90" customFormat="1" ht="10.95" customHeight="1" x14ac:dyDescent="0.3">
      <c r="A9" s="83"/>
      <c r="B9" s="85"/>
      <c r="C9" s="85"/>
      <c r="D9" s="85"/>
      <c r="E9" s="89"/>
      <c r="F9" s="89"/>
      <c r="G9" s="80"/>
      <c r="H9" s="89"/>
      <c r="I9" s="92"/>
      <c r="J9" s="88"/>
    </row>
    <row r="10" spans="1:10" ht="37.950000000000003" customHeight="1" x14ac:dyDescent="0.3">
      <c r="A10" s="180" t="s">
        <v>352</v>
      </c>
      <c r="B10" s="181"/>
      <c r="C10" s="181"/>
      <c r="D10" s="181"/>
      <c r="E10" s="181"/>
      <c r="F10" s="181"/>
      <c r="G10" s="181"/>
      <c r="H10" s="181"/>
      <c r="I10" s="181"/>
      <c r="J10" s="93"/>
    </row>
    <row r="11" spans="1:10" ht="24.6" customHeight="1" x14ac:dyDescent="0.3">
      <c r="A11" s="168" t="s">
        <v>329</v>
      </c>
      <c r="B11" s="182"/>
      <c r="C11" s="174" t="s">
        <v>371</v>
      </c>
      <c r="D11" s="175"/>
      <c r="E11" s="94"/>
      <c r="F11" s="135" t="s">
        <v>353</v>
      </c>
      <c r="G11" s="178"/>
      <c r="H11" s="151" t="s">
        <v>372</v>
      </c>
      <c r="I11" s="152"/>
      <c r="J11" s="95"/>
    </row>
    <row r="12" spans="1:10" ht="14.4" customHeight="1" x14ac:dyDescent="0.3">
      <c r="A12" s="96"/>
      <c r="B12" s="97"/>
      <c r="C12" s="97"/>
      <c r="D12" s="97"/>
      <c r="E12" s="183"/>
      <c r="F12" s="183"/>
      <c r="G12" s="183"/>
      <c r="H12" s="183"/>
      <c r="I12" s="98"/>
      <c r="J12" s="95"/>
    </row>
    <row r="13" spans="1:10" ht="21" customHeight="1" x14ac:dyDescent="0.3">
      <c r="A13" s="134" t="s">
        <v>344</v>
      </c>
      <c r="B13" s="178"/>
      <c r="C13" s="174" t="s">
        <v>373</v>
      </c>
      <c r="D13" s="175"/>
      <c r="E13" s="196"/>
      <c r="F13" s="183"/>
      <c r="G13" s="183"/>
      <c r="H13" s="183"/>
      <c r="I13" s="98"/>
      <c r="J13" s="95"/>
    </row>
    <row r="14" spans="1:10" ht="10.95" customHeight="1" x14ac:dyDescent="0.3">
      <c r="A14" s="94"/>
      <c r="B14" s="98"/>
      <c r="C14" s="97"/>
      <c r="D14" s="97"/>
      <c r="E14" s="141"/>
      <c r="F14" s="141"/>
      <c r="G14" s="141"/>
      <c r="H14" s="141"/>
      <c r="I14" s="97"/>
      <c r="J14" s="99"/>
    </row>
    <row r="15" spans="1:10" ht="22.95" customHeight="1" x14ac:dyDescent="0.3">
      <c r="A15" s="134" t="s">
        <v>330</v>
      </c>
      <c r="B15" s="178"/>
      <c r="C15" s="174" t="s">
        <v>374</v>
      </c>
      <c r="D15" s="175"/>
      <c r="E15" s="179"/>
      <c r="F15" s="170"/>
      <c r="G15" s="100" t="s">
        <v>354</v>
      </c>
      <c r="H15" s="151" t="s">
        <v>375</v>
      </c>
      <c r="I15" s="152"/>
      <c r="J15" s="101"/>
    </row>
    <row r="16" spans="1:10" ht="10.95" customHeight="1" x14ac:dyDescent="0.3">
      <c r="A16" s="94"/>
      <c r="B16" s="98"/>
      <c r="C16" s="97"/>
      <c r="D16" s="97"/>
      <c r="E16" s="141"/>
      <c r="F16" s="141"/>
      <c r="G16" s="141"/>
      <c r="H16" s="141"/>
      <c r="I16" s="97"/>
      <c r="J16" s="99"/>
    </row>
    <row r="17" spans="1:10" ht="22.95" customHeight="1" x14ac:dyDescent="0.3">
      <c r="A17" s="102"/>
      <c r="B17" s="100" t="s">
        <v>355</v>
      </c>
      <c r="C17" s="174" t="s">
        <v>376</v>
      </c>
      <c r="D17" s="175"/>
      <c r="E17" s="103"/>
      <c r="F17" s="103"/>
      <c r="G17" s="103"/>
      <c r="H17" s="103"/>
      <c r="I17" s="103"/>
      <c r="J17" s="101"/>
    </row>
    <row r="18" spans="1:10" x14ac:dyDescent="0.3">
      <c r="A18" s="176"/>
      <c r="B18" s="177"/>
      <c r="C18" s="141"/>
      <c r="D18" s="141"/>
      <c r="E18" s="141"/>
      <c r="F18" s="141"/>
      <c r="G18" s="141"/>
      <c r="H18" s="141"/>
      <c r="I18" s="97"/>
      <c r="J18" s="99"/>
    </row>
    <row r="19" spans="1:10" x14ac:dyDescent="0.3">
      <c r="A19" s="168" t="s">
        <v>331</v>
      </c>
      <c r="B19" s="169"/>
      <c r="C19" s="142" t="s">
        <v>377</v>
      </c>
      <c r="D19" s="143"/>
      <c r="E19" s="143"/>
      <c r="F19" s="143"/>
      <c r="G19" s="143"/>
      <c r="H19" s="143"/>
      <c r="I19" s="143"/>
      <c r="J19" s="144"/>
    </row>
    <row r="20" spans="1:10" x14ac:dyDescent="0.3">
      <c r="A20" s="96"/>
      <c r="B20" s="97"/>
      <c r="C20" s="104"/>
      <c r="D20" s="97"/>
      <c r="E20" s="141"/>
      <c r="F20" s="141"/>
      <c r="G20" s="141"/>
      <c r="H20" s="141"/>
      <c r="I20" s="97"/>
      <c r="J20" s="99"/>
    </row>
    <row r="21" spans="1:10" x14ac:dyDescent="0.3">
      <c r="A21" s="168" t="s">
        <v>332</v>
      </c>
      <c r="B21" s="169"/>
      <c r="C21" s="151">
        <v>10000</v>
      </c>
      <c r="D21" s="152"/>
      <c r="E21" s="141"/>
      <c r="F21" s="141"/>
      <c r="G21" s="142" t="s">
        <v>378</v>
      </c>
      <c r="H21" s="143"/>
      <c r="I21" s="143"/>
      <c r="J21" s="144"/>
    </row>
    <row r="22" spans="1:10" x14ac:dyDescent="0.3">
      <c r="A22" s="96"/>
      <c r="B22" s="97"/>
      <c r="C22" s="97"/>
      <c r="D22" s="97"/>
      <c r="E22" s="141"/>
      <c r="F22" s="141"/>
      <c r="G22" s="141"/>
      <c r="H22" s="141"/>
      <c r="I22" s="97"/>
      <c r="J22" s="99"/>
    </row>
    <row r="23" spans="1:10" x14ac:dyDescent="0.3">
      <c r="A23" s="168" t="s">
        <v>333</v>
      </c>
      <c r="B23" s="169"/>
      <c r="C23" s="142" t="s">
        <v>379</v>
      </c>
      <c r="D23" s="143"/>
      <c r="E23" s="143"/>
      <c r="F23" s="143"/>
      <c r="G23" s="143"/>
      <c r="H23" s="143"/>
      <c r="I23" s="143"/>
      <c r="J23" s="144"/>
    </row>
    <row r="24" spans="1:10" x14ac:dyDescent="0.3">
      <c r="A24" s="96"/>
      <c r="B24" s="97"/>
      <c r="C24" s="97"/>
      <c r="D24" s="97"/>
      <c r="E24" s="141"/>
      <c r="F24" s="141"/>
      <c r="G24" s="141"/>
      <c r="H24" s="141"/>
      <c r="I24" s="97"/>
      <c r="J24" s="99"/>
    </row>
    <row r="25" spans="1:10" x14ac:dyDescent="0.3">
      <c r="A25" s="168" t="s">
        <v>334</v>
      </c>
      <c r="B25" s="169"/>
      <c r="C25" s="171" t="s">
        <v>380</v>
      </c>
      <c r="D25" s="172"/>
      <c r="E25" s="172"/>
      <c r="F25" s="172"/>
      <c r="G25" s="172"/>
      <c r="H25" s="172"/>
      <c r="I25" s="172"/>
      <c r="J25" s="173"/>
    </row>
    <row r="26" spans="1:10" x14ac:dyDescent="0.3">
      <c r="A26" s="96"/>
      <c r="B26" s="97"/>
      <c r="C26" s="104"/>
      <c r="D26" s="97"/>
      <c r="E26" s="141"/>
      <c r="F26" s="141"/>
      <c r="G26" s="141"/>
      <c r="H26" s="141"/>
      <c r="I26" s="97"/>
      <c r="J26" s="99"/>
    </row>
    <row r="27" spans="1:10" x14ac:dyDescent="0.3">
      <c r="A27" s="168" t="s">
        <v>335</v>
      </c>
      <c r="B27" s="169"/>
      <c r="C27" s="171" t="s">
        <v>381</v>
      </c>
      <c r="D27" s="172"/>
      <c r="E27" s="172"/>
      <c r="F27" s="172"/>
      <c r="G27" s="172"/>
      <c r="H27" s="172"/>
      <c r="I27" s="172"/>
      <c r="J27" s="173"/>
    </row>
    <row r="28" spans="1:10" ht="13.95" customHeight="1" x14ac:dyDescent="0.3">
      <c r="A28" s="96"/>
      <c r="B28" s="97"/>
      <c r="C28" s="104"/>
      <c r="D28" s="97"/>
      <c r="E28" s="141"/>
      <c r="F28" s="141"/>
      <c r="G28" s="141"/>
      <c r="H28" s="141"/>
      <c r="I28" s="97"/>
      <c r="J28" s="99"/>
    </row>
    <row r="29" spans="1:10" ht="22.95" customHeight="1" x14ac:dyDescent="0.3">
      <c r="A29" s="134" t="s">
        <v>345</v>
      </c>
      <c r="B29" s="169"/>
      <c r="C29" s="105">
        <v>983</v>
      </c>
      <c r="D29" s="106"/>
      <c r="E29" s="145"/>
      <c r="F29" s="145"/>
      <c r="G29" s="145"/>
      <c r="H29" s="145"/>
      <c r="I29" s="107"/>
      <c r="J29" s="108"/>
    </row>
    <row r="30" spans="1:10" x14ac:dyDescent="0.3">
      <c r="A30" s="96"/>
      <c r="B30" s="97"/>
      <c r="C30" s="97"/>
      <c r="D30" s="97"/>
      <c r="E30" s="141"/>
      <c r="F30" s="141"/>
      <c r="G30" s="141"/>
      <c r="H30" s="141"/>
      <c r="I30" s="107"/>
      <c r="J30" s="108"/>
    </row>
    <row r="31" spans="1:10" x14ac:dyDescent="0.3">
      <c r="A31" s="168" t="s">
        <v>336</v>
      </c>
      <c r="B31" s="169"/>
      <c r="C31" s="120" t="s">
        <v>358</v>
      </c>
      <c r="D31" s="167" t="s">
        <v>356</v>
      </c>
      <c r="E31" s="149"/>
      <c r="F31" s="149"/>
      <c r="G31" s="149"/>
      <c r="H31" s="109"/>
      <c r="I31" s="110" t="s">
        <v>357</v>
      </c>
      <c r="J31" s="111" t="s">
        <v>358</v>
      </c>
    </row>
    <row r="32" spans="1:10" x14ac:dyDescent="0.3">
      <c r="A32" s="168"/>
      <c r="B32" s="169"/>
      <c r="C32" s="112"/>
      <c r="D32" s="80"/>
      <c r="E32" s="170"/>
      <c r="F32" s="170"/>
      <c r="G32" s="170"/>
      <c r="H32" s="170"/>
      <c r="I32" s="107"/>
      <c r="J32" s="108"/>
    </row>
    <row r="33" spans="1:10" x14ac:dyDescent="0.3">
      <c r="A33" s="168" t="s">
        <v>346</v>
      </c>
      <c r="B33" s="169"/>
      <c r="C33" s="105" t="s">
        <v>360</v>
      </c>
      <c r="D33" s="167" t="s">
        <v>359</v>
      </c>
      <c r="E33" s="149"/>
      <c r="F33" s="149"/>
      <c r="G33" s="149"/>
      <c r="H33" s="103"/>
      <c r="I33" s="110" t="s">
        <v>360</v>
      </c>
      <c r="J33" s="111" t="s">
        <v>361</v>
      </c>
    </row>
    <row r="34" spans="1:10" x14ac:dyDescent="0.3">
      <c r="A34" s="96"/>
      <c r="B34" s="97"/>
      <c r="C34" s="97"/>
      <c r="D34" s="97"/>
      <c r="E34" s="141"/>
      <c r="F34" s="141"/>
      <c r="G34" s="141"/>
      <c r="H34" s="141"/>
      <c r="I34" s="97"/>
      <c r="J34" s="99"/>
    </row>
    <row r="35" spans="1:10" x14ac:dyDescent="0.3">
      <c r="A35" s="167" t="s">
        <v>347</v>
      </c>
      <c r="B35" s="149"/>
      <c r="C35" s="149"/>
      <c r="D35" s="149"/>
      <c r="E35" s="149" t="s">
        <v>337</v>
      </c>
      <c r="F35" s="149"/>
      <c r="G35" s="149"/>
      <c r="H35" s="149"/>
      <c r="I35" s="149"/>
      <c r="J35" s="113" t="s">
        <v>338</v>
      </c>
    </row>
    <row r="36" spans="1:10" x14ac:dyDescent="0.3">
      <c r="A36" s="96"/>
      <c r="B36" s="97"/>
      <c r="C36" s="97"/>
      <c r="D36" s="97"/>
      <c r="E36" s="141"/>
      <c r="F36" s="141"/>
      <c r="G36" s="141"/>
      <c r="H36" s="141"/>
      <c r="I36" s="97"/>
      <c r="J36" s="108"/>
    </row>
    <row r="37" spans="1:10" x14ac:dyDescent="0.3">
      <c r="A37" s="151" t="s">
        <v>385</v>
      </c>
      <c r="B37" s="162"/>
      <c r="C37" s="162"/>
      <c r="D37" s="162"/>
      <c r="E37" s="151" t="s">
        <v>387</v>
      </c>
      <c r="F37" s="162"/>
      <c r="G37" s="162"/>
      <c r="H37" s="162"/>
      <c r="I37" s="152"/>
      <c r="J37" s="122" t="s">
        <v>389</v>
      </c>
    </row>
    <row r="38" spans="1:10" x14ac:dyDescent="0.3">
      <c r="A38" s="124"/>
      <c r="B38" s="125"/>
      <c r="C38" s="126"/>
      <c r="D38" s="163"/>
      <c r="E38" s="163"/>
      <c r="F38" s="163"/>
      <c r="G38" s="163"/>
      <c r="H38" s="163"/>
      <c r="I38" s="163"/>
      <c r="J38" s="127"/>
    </row>
    <row r="39" spans="1:10" x14ac:dyDescent="0.3">
      <c r="A39" s="164" t="s">
        <v>386</v>
      </c>
      <c r="B39" s="165"/>
      <c r="C39" s="165"/>
      <c r="D39" s="166"/>
      <c r="E39" s="164" t="s">
        <v>388</v>
      </c>
      <c r="F39" s="165"/>
      <c r="G39" s="165"/>
      <c r="H39" s="165"/>
      <c r="I39" s="166"/>
      <c r="J39" s="123" t="s">
        <v>390</v>
      </c>
    </row>
    <row r="40" spans="1:10" x14ac:dyDescent="0.3">
      <c r="A40" s="96"/>
      <c r="B40" s="97"/>
      <c r="C40" s="104"/>
      <c r="D40" s="114"/>
      <c r="E40" s="161"/>
      <c r="F40" s="161"/>
      <c r="G40" s="161"/>
      <c r="H40" s="161"/>
      <c r="I40" s="98"/>
      <c r="J40" s="99"/>
    </row>
    <row r="41" spans="1:10" x14ac:dyDescent="0.3">
      <c r="A41" s="157"/>
      <c r="B41" s="158"/>
      <c r="C41" s="158"/>
      <c r="D41" s="159"/>
      <c r="E41" s="157"/>
      <c r="F41" s="158"/>
      <c r="G41" s="158"/>
      <c r="H41" s="158"/>
      <c r="I41" s="159"/>
      <c r="J41" s="105"/>
    </row>
    <row r="42" spans="1:10" x14ac:dyDescent="0.3">
      <c r="A42" s="96"/>
      <c r="B42" s="97"/>
      <c r="C42" s="104"/>
      <c r="D42" s="114"/>
      <c r="E42" s="161"/>
      <c r="F42" s="161"/>
      <c r="G42" s="161"/>
      <c r="H42" s="161"/>
      <c r="I42" s="98"/>
      <c r="J42" s="99"/>
    </row>
    <row r="43" spans="1:10" x14ac:dyDescent="0.3">
      <c r="A43" s="157"/>
      <c r="B43" s="158"/>
      <c r="C43" s="158"/>
      <c r="D43" s="159"/>
      <c r="E43" s="157"/>
      <c r="F43" s="158"/>
      <c r="G43" s="158"/>
      <c r="H43" s="158"/>
      <c r="I43" s="159"/>
      <c r="J43" s="105"/>
    </row>
    <row r="44" spans="1:10" x14ac:dyDescent="0.3">
      <c r="A44" s="115"/>
      <c r="B44" s="104"/>
      <c r="C44" s="155"/>
      <c r="D44" s="155"/>
      <c r="E44" s="141"/>
      <c r="F44" s="141"/>
      <c r="G44" s="155"/>
      <c r="H44" s="155"/>
      <c r="I44" s="155"/>
      <c r="J44" s="99"/>
    </row>
    <row r="45" spans="1:10" x14ac:dyDescent="0.3">
      <c r="A45" s="157"/>
      <c r="B45" s="158"/>
      <c r="C45" s="158"/>
      <c r="D45" s="159"/>
      <c r="E45" s="157"/>
      <c r="F45" s="158"/>
      <c r="G45" s="158"/>
      <c r="H45" s="158"/>
      <c r="I45" s="159"/>
      <c r="J45" s="105"/>
    </row>
    <row r="46" spans="1:10" x14ac:dyDescent="0.3">
      <c r="A46" s="115"/>
      <c r="B46" s="104"/>
      <c r="C46" s="104"/>
      <c r="D46" s="97"/>
      <c r="E46" s="160"/>
      <c r="F46" s="160"/>
      <c r="G46" s="155"/>
      <c r="H46" s="155"/>
      <c r="I46" s="97"/>
      <c r="J46" s="99"/>
    </row>
    <row r="47" spans="1:10" x14ac:dyDescent="0.3">
      <c r="A47" s="157"/>
      <c r="B47" s="158"/>
      <c r="C47" s="158"/>
      <c r="D47" s="159"/>
      <c r="E47" s="157"/>
      <c r="F47" s="158"/>
      <c r="G47" s="158"/>
      <c r="H47" s="158"/>
      <c r="I47" s="159"/>
      <c r="J47" s="105"/>
    </row>
    <row r="48" spans="1:10" x14ac:dyDescent="0.3">
      <c r="A48" s="115"/>
      <c r="B48" s="104"/>
      <c r="C48" s="104"/>
      <c r="D48" s="97"/>
      <c r="E48" s="141"/>
      <c r="F48" s="141"/>
      <c r="G48" s="155"/>
      <c r="H48" s="155"/>
      <c r="I48" s="97"/>
      <c r="J48" s="116" t="s">
        <v>362</v>
      </c>
    </row>
    <row r="49" spans="1:10" x14ac:dyDescent="0.3">
      <c r="A49" s="115"/>
      <c r="B49" s="104"/>
      <c r="C49" s="104"/>
      <c r="D49" s="97"/>
      <c r="E49" s="141"/>
      <c r="F49" s="141"/>
      <c r="G49" s="155"/>
      <c r="H49" s="155"/>
      <c r="I49" s="97"/>
      <c r="J49" s="116" t="s">
        <v>363</v>
      </c>
    </row>
    <row r="50" spans="1:10" ht="14.4" customHeight="1" x14ac:dyDescent="0.3">
      <c r="A50" s="134" t="s">
        <v>339</v>
      </c>
      <c r="B50" s="135"/>
      <c r="C50" s="151" t="s">
        <v>363</v>
      </c>
      <c r="D50" s="152"/>
      <c r="E50" s="153" t="s">
        <v>364</v>
      </c>
      <c r="F50" s="154"/>
      <c r="G50" s="142"/>
      <c r="H50" s="143"/>
      <c r="I50" s="143"/>
      <c r="J50" s="144"/>
    </row>
    <row r="51" spans="1:10" x14ac:dyDescent="0.3">
      <c r="A51" s="115"/>
      <c r="B51" s="104"/>
      <c r="C51" s="155"/>
      <c r="D51" s="155"/>
      <c r="E51" s="141"/>
      <c r="F51" s="141"/>
      <c r="G51" s="156" t="s">
        <v>365</v>
      </c>
      <c r="H51" s="156"/>
      <c r="I51" s="156"/>
      <c r="J51" s="88"/>
    </row>
    <row r="52" spans="1:10" ht="13.95" customHeight="1" x14ac:dyDescent="0.3">
      <c r="A52" s="134" t="s">
        <v>340</v>
      </c>
      <c r="B52" s="135"/>
      <c r="C52" s="142" t="s">
        <v>382</v>
      </c>
      <c r="D52" s="143"/>
      <c r="E52" s="143"/>
      <c r="F52" s="143"/>
      <c r="G52" s="143"/>
      <c r="H52" s="143"/>
      <c r="I52" s="143"/>
      <c r="J52" s="144"/>
    </row>
    <row r="53" spans="1:10" x14ac:dyDescent="0.3">
      <c r="A53" s="96"/>
      <c r="B53" s="97"/>
      <c r="C53" s="145" t="s">
        <v>341</v>
      </c>
      <c r="D53" s="145"/>
      <c r="E53" s="145"/>
      <c r="F53" s="145"/>
      <c r="G53" s="145"/>
      <c r="H53" s="145"/>
      <c r="I53" s="145"/>
      <c r="J53" s="99"/>
    </row>
    <row r="54" spans="1:10" x14ac:dyDescent="0.3">
      <c r="A54" s="134" t="s">
        <v>342</v>
      </c>
      <c r="B54" s="135"/>
      <c r="C54" s="146" t="s">
        <v>383</v>
      </c>
      <c r="D54" s="147"/>
      <c r="E54" s="148"/>
      <c r="F54" s="141"/>
      <c r="G54" s="141"/>
      <c r="H54" s="149"/>
      <c r="I54" s="149"/>
      <c r="J54" s="150"/>
    </row>
    <row r="55" spans="1:10" x14ac:dyDescent="0.3">
      <c r="A55" s="96"/>
      <c r="B55" s="97"/>
      <c r="C55" s="104"/>
      <c r="D55" s="97"/>
      <c r="E55" s="141"/>
      <c r="F55" s="141"/>
      <c r="G55" s="141"/>
      <c r="H55" s="141"/>
      <c r="I55" s="97"/>
      <c r="J55" s="99"/>
    </row>
    <row r="56" spans="1:10" ht="14.4" customHeight="1" x14ac:dyDescent="0.3">
      <c r="A56" s="134" t="s">
        <v>334</v>
      </c>
      <c r="B56" s="135"/>
      <c r="C56" s="136" t="s">
        <v>384</v>
      </c>
      <c r="D56" s="137"/>
      <c r="E56" s="137"/>
      <c r="F56" s="137"/>
      <c r="G56" s="137"/>
      <c r="H56" s="137"/>
      <c r="I56" s="137"/>
      <c r="J56" s="138"/>
    </row>
    <row r="57" spans="1:10" x14ac:dyDescent="0.3">
      <c r="A57" s="96"/>
      <c r="B57" s="97"/>
      <c r="C57" s="97"/>
      <c r="D57" s="97"/>
      <c r="E57" s="141"/>
      <c r="F57" s="141"/>
      <c r="G57" s="141"/>
      <c r="H57" s="141"/>
      <c r="I57" s="97"/>
      <c r="J57" s="99"/>
    </row>
    <row r="58" spans="1:10" x14ac:dyDescent="0.3">
      <c r="A58" s="134" t="s">
        <v>366</v>
      </c>
      <c r="B58" s="135"/>
      <c r="C58" s="136"/>
      <c r="D58" s="137"/>
      <c r="E58" s="137"/>
      <c r="F58" s="137"/>
      <c r="G58" s="137"/>
      <c r="H58" s="137"/>
      <c r="I58" s="137"/>
      <c r="J58" s="138"/>
    </row>
    <row r="59" spans="1:10" ht="14.4" customHeight="1" x14ac:dyDescent="0.3">
      <c r="A59" s="96"/>
      <c r="B59" s="97"/>
      <c r="C59" s="139" t="s">
        <v>367</v>
      </c>
      <c r="D59" s="139"/>
      <c r="E59" s="139"/>
      <c r="F59" s="139"/>
      <c r="G59" s="97"/>
      <c r="H59" s="97"/>
      <c r="I59" s="97"/>
      <c r="J59" s="99"/>
    </row>
    <row r="60" spans="1:10" x14ac:dyDescent="0.3">
      <c r="A60" s="134" t="s">
        <v>368</v>
      </c>
      <c r="B60" s="135"/>
      <c r="C60" s="136"/>
      <c r="D60" s="137"/>
      <c r="E60" s="137"/>
      <c r="F60" s="137"/>
      <c r="G60" s="137"/>
      <c r="H60" s="137"/>
      <c r="I60" s="137"/>
      <c r="J60" s="138"/>
    </row>
    <row r="61" spans="1:10" ht="14.4" customHeight="1" x14ac:dyDescent="0.3">
      <c r="A61" s="117"/>
      <c r="B61" s="118"/>
      <c r="C61" s="140" t="s">
        <v>369</v>
      </c>
      <c r="D61" s="140"/>
      <c r="E61" s="140"/>
      <c r="F61" s="140"/>
      <c r="G61" s="140"/>
      <c r="H61" s="118"/>
      <c r="I61" s="118"/>
      <c r="J61" s="119"/>
    </row>
    <row r="68" ht="27" customHeight="1" x14ac:dyDescent="0.3"/>
    <row r="72" ht="38.4" customHeight="1" x14ac:dyDescent="0.3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</sheetPr>
  <dimension ref="A1:I128"/>
  <sheetViews>
    <sheetView topLeftCell="A54" zoomScaleSheetLayoutView="85" workbookViewId="0">
      <selection activeCell="A75" sqref="A75:I125"/>
    </sheetView>
  </sheetViews>
  <sheetFormatPr defaultColWidth="8.88671875" defaultRowHeight="13.2" x14ac:dyDescent="0.25"/>
  <cols>
    <col min="1" max="2" width="29.5546875" style="3" customWidth="1"/>
    <col min="3" max="3" width="10.5546875" style="3" customWidth="1"/>
    <col min="4" max="9" width="10.88671875" style="12" customWidth="1"/>
    <col min="10" max="10" width="15.44140625" style="3" bestFit="1" customWidth="1"/>
    <col min="11" max="16384" width="8.88671875" style="3"/>
  </cols>
  <sheetData>
    <row r="1" spans="1:9" ht="27" customHeight="1" x14ac:dyDescent="0.25">
      <c r="A1" s="208" t="s">
        <v>68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25">
      <c r="A2" s="210" t="s">
        <v>391</v>
      </c>
      <c r="B2" s="211"/>
      <c r="C2" s="211"/>
      <c r="D2" s="211"/>
      <c r="E2" s="211"/>
      <c r="F2" s="211"/>
      <c r="G2" s="211"/>
      <c r="H2" s="211"/>
      <c r="I2" s="211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12" t="s">
        <v>0</v>
      </c>
      <c r="B4" s="213"/>
      <c r="C4" s="212" t="s">
        <v>77</v>
      </c>
      <c r="D4" s="197" t="s">
        <v>284</v>
      </c>
      <c r="E4" s="198"/>
      <c r="F4" s="198"/>
      <c r="G4" s="197" t="s">
        <v>293</v>
      </c>
      <c r="H4" s="198"/>
      <c r="I4" s="198"/>
    </row>
    <row r="5" spans="1:9" x14ac:dyDescent="0.25">
      <c r="A5" s="213"/>
      <c r="B5" s="213"/>
      <c r="C5" s="21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2">
        <v>1</v>
      </c>
      <c r="B6" s="21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3" t="s">
        <v>1</v>
      </c>
      <c r="B7" s="204"/>
      <c r="C7" s="204"/>
      <c r="D7" s="204"/>
      <c r="E7" s="204"/>
      <c r="F7" s="204"/>
      <c r="G7" s="204"/>
      <c r="H7" s="204"/>
      <c r="I7" s="204"/>
    </row>
    <row r="8" spans="1:9" ht="12.75" customHeight="1" x14ac:dyDescent="0.25">
      <c r="A8" s="202" t="s">
        <v>136</v>
      </c>
      <c r="B8" s="200"/>
      <c r="C8" s="26">
        <v>1</v>
      </c>
      <c r="D8" s="40">
        <f>D9+D10</f>
        <v>0</v>
      </c>
      <c r="E8" s="40">
        <f>E9+E10</f>
        <v>35232651</v>
      </c>
      <c r="F8" s="40">
        <f>D8+E8</f>
        <v>35232651</v>
      </c>
      <c r="G8" s="40">
        <f t="shared" ref="G8" si="0">G9+G10</f>
        <v>0</v>
      </c>
      <c r="H8" s="40">
        <f>H9+H10</f>
        <v>34992963</v>
      </c>
      <c r="I8" s="40">
        <f>G8+H8</f>
        <v>34992963</v>
      </c>
    </row>
    <row r="9" spans="1:9" ht="12.75" customHeight="1" x14ac:dyDescent="0.25">
      <c r="A9" s="199" t="s">
        <v>111</v>
      </c>
      <c r="B9" s="199"/>
      <c r="C9" s="27">
        <v>2</v>
      </c>
      <c r="D9" s="41">
        <v>0</v>
      </c>
      <c r="E9" s="131">
        <v>34632069</v>
      </c>
      <c r="F9" s="40">
        <f t="shared" ref="F9:F73" si="1">D9+E9</f>
        <v>34632069</v>
      </c>
      <c r="G9" s="41">
        <v>0</v>
      </c>
      <c r="H9" s="41">
        <v>34138448</v>
      </c>
      <c r="I9" s="40">
        <f>G9+H9</f>
        <v>34138448</v>
      </c>
    </row>
    <row r="10" spans="1:9" x14ac:dyDescent="0.25">
      <c r="A10" s="199" t="s">
        <v>112</v>
      </c>
      <c r="B10" s="199"/>
      <c r="C10" s="27">
        <v>3</v>
      </c>
      <c r="D10" s="41">
        <v>0</v>
      </c>
      <c r="E10" s="131">
        <v>600582</v>
      </c>
      <c r="F10" s="40">
        <f t="shared" si="1"/>
        <v>600582</v>
      </c>
      <c r="G10" s="41">
        <v>0</v>
      </c>
      <c r="H10" s="41">
        <v>854515</v>
      </c>
      <c r="I10" s="40">
        <f t="shared" ref="I10:I72" si="2">G10+H10</f>
        <v>854515</v>
      </c>
    </row>
    <row r="11" spans="1:9" x14ac:dyDescent="0.25">
      <c r="A11" s="202" t="s">
        <v>137</v>
      </c>
      <c r="B11" s="200"/>
      <c r="C11" s="26">
        <v>4</v>
      </c>
      <c r="D11" s="40">
        <f>D12+D13+D14</f>
        <v>0</v>
      </c>
      <c r="E11" s="40">
        <f>E12+E13+E14</f>
        <v>379186925</v>
      </c>
      <c r="F11" s="40">
        <f t="shared" si="1"/>
        <v>379186925</v>
      </c>
      <c r="G11" s="40">
        <f t="shared" ref="G11:H11" si="3">G12+G13+G14</f>
        <v>0</v>
      </c>
      <c r="H11" s="40">
        <f t="shared" si="3"/>
        <v>428035842</v>
      </c>
      <c r="I11" s="40">
        <f t="shared" si="2"/>
        <v>428035842</v>
      </c>
    </row>
    <row r="12" spans="1:9" x14ac:dyDescent="0.25">
      <c r="A12" s="199" t="s">
        <v>113</v>
      </c>
      <c r="B12" s="199"/>
      <c r="C12" s="27">
        <v>5</v>
      </c>
      <c r="D12" s="41">
        <v>0</v>
      </c>
      <c r="E12" s="41">
        <v>348136720</v>
      </c>
      <c r="F12" s="40">
        <f t="shared" si="1"/>
        <v>348136720</v>
      </c>
      <c r="G12" s="41">
        <v>0</v>
      </c>
      <c r="H12" s="41">
        <v>397165689</v>
      </c>
      <c r="I12" s="40">
        <f t="shared" si="2"/>
        <v>397165689</v>
      </c>
    </row>
    <row r="13" spans="1:9" x14ac:dyDescent="0.25">
      <c r="A13" s="199" t="s">
        <v>114</v>
      </c>
      <c r="B13" s="199"/>
      <c r="C13" s="27">
        <v>6</v>
      </c>
      <c r="D13" s="41">
        <v>0</v>
      </c>
      <c r="E13" s="41">
        <v>31050205</v>
      </c>
      <c r="F13" s="40">
        <f t="shared" si="1"/>
        <v>31050205</v>
      </c>
      <c r="G13" s="41">
        <v>0</v>
      </c>
      <c r="H13" s="41">
        <v>30870153</v>
      </c>
      <c r="I13" s="40">
        <f t="shared" si="2"/>
        <v>30870153</v>
      </c>
    </row>
    <row r="14" spans="1:9" x14ac:dyDescent="0.25">
      <c r="A14" s="199" t="s">
        <v>115</v>
      </c>
      <c r="B14" s="199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5">
      <c r="A15" s="202" t="s">
        <v>138</v>
      </c>
      <c r="B15" s="200"/>
      <c r="C15" s="26">
        <v>8</v>
      </c>
      <c r="D15" s="40">
        <f>D16+D17+D21+D40</f>
        <v>0</v>
      </c>
      <c r="E15" s="40">
        <f>E16+E17+E21+E40</f>
        <v>1652458794</v>
      </c>
      <c r="F15" s="40">
        <f t="shared" si="1"/>
        <v>1652458794</v>
      </c>
      <c r="G15" s="40">
        <f t="shared" ref="G15:H15" si="4">G16+G17+G21+G40</f>
        <v>0</v>
      </c>
      <c r="H15" s="40">
        <f t="shared" si="4"/>
        <v>1766500047</v>
      </c>
      <c r="I15" s="40">
        <f t="shared" si="2"/>
        <v>1766500047</v>
      </c>
    </row>
    <row r="16" spans="1:9" ht="22.5" customHeight="1" x14ac:dyDescent="0.25">
      <c r="A16" s="205" t="s">
        <v>139</v>
      </c>
      <c r="B16" s="199"/>
      <c r="C16" s="27">
        <v>9</v>
      </c>
      <c r="D16" s="41">
        <v>0</v>
      </c>
      <c r="E16" s="41">
        <v>505741448</v>
      </c>
      <c r="F16" s="40">
        <f t="shared" si="1"/>
        <v>505741448</v>
      </c>
      <c r="G16" s="41">
        <v>0</v>
      </c>
      <c r="H16" s="41">
        <v>537116122</v>
      </c>
      <c r="I16" s="40">
        <f t="shared" si="2"/>
        <v>537116122</v>
      </c>
    </row>
    <row r="17" spans="1:9" ht="29.25" customHeight="1" x14ac:dyDescent="0.25">
      <c r="A17" s="202" t="s">
        <v>140</v>
      </c>
      <c r="B17" s="200"/>
      <c r="C17" s="26">
        <v>10</v>
      </c>
      <c r="D17" s="40">
        <f>D18+D19+D20</f>
        <v>0</v>
      </c>
      <c r="E17" s="40">
        <f>E18+E19+E20</f>
        <v>50526375</v>
      </c>
      <c r="F17" s="40">
        <f t="shared" si="1"/>
        <v>50526375</v>
      </c>
      <c r="G17" s="40">
        <f>G18+G19+G20</f>
        <v>0</v>
      </c>
      <c r="H17" s="40">
        <f t="shared" ref="H17" si="5">H18+H19+H20</f>
        <v>51061441</v>
      </c>
      <c r="I17" s="40">
        <f t="shared" si="2"/>
        <v>51061441</v>
      </c>
    </row>
    <row r="18" spans="1:9" x14ac:dyDescent="0.25">
      <c r="A18" s="199" t="s">
        <v>116</v>
      </c>
      <c r="B18" s="199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5">
      <c r="A19" s="199" t="s">
        <v>117</v>
      </c>
      <c r="B19" s="199"/>
      <c r="C19" s="27">
        <v>12</v>
      </c>
      <c r="D19" s="41">
        <v>0</v>
      </c>
      <c r="E19" s="41">
        <v>50526375</v>
      </c>
      <c r="F19" s="40">
        <f t="shared" si="1"/>
        <v>50526375</v>
      </c>
      <c r="G19" s="41">
        <v>0</v>
      </c>
      <c r="H19" s="41">
        <v>51061441</v>
      </c>
      <c r="I19" s="40">
        <f t="shared" si="2"/>
        <v>51061441</v>
      </c>
    </row>
    <row r="20" spans="1:9" x14ac:dyDescent="0.25">
      <c r="A20" s="199" t="s">
        <v>141</v>
      </c>
      <c r="B20" s="199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5">
      <c r="A21" s="202" t="s">
        <v>142</v>
      </c>
      <c r="B21" s="200"/>
      <c r="C21" s="26">
        <v>14</v>
      </c>
      <c r="D21" s="40">
        <f>D22+D25+D30+D36</f>
        <v>0</v>
      </c>
      <c r="E21" s="40">
        <f>E22+E25+E30+E36</f>
        <v>1096190971</v>
      </c>
      <c r="F21" s="40">
        <f t="shared" si="1"/>
        <v>1096190971</v>
      </c>
      <c r="G21" s="40">
        <f t="shared" ref="G21:H21" si="6">G22+G25+G30+G36</f>
        <v>0</v>
      </c>
      <c r="H21" s="40">
        <f t="shared" si="6"/>
        <v>1178322484</v>
      </c>
      <c r="I21" s="40">
        <f t="shared" si="2"/>
        <v>1178322484</v>
      </c>
    </row>
    <row r="22" spans="1:9" x14ac:dyDescent="0.25">
      <c r="A22" s="200" t="s">
        <v>143</v>
      </c>
      <c r="B22" s="200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5">
      <c r="A23" s="199" t="s">
        <v>144</v>
      </c>
      <c r="B23" s="199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5">
      <c r="A24" s="199" t="s">
        <v>145</v>
      </c>
      <c r="B24" s="199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200" t="s">
        <v>146</v>
      </c>
      <c r="B25" s="200"/>
      <c r="C25" s="26">
        <v>18</v>
      </c>
      <c r="D25" s="40">
        <f>D26+D27+D28+D29</f>
        <v>0</v>
      </c>
      <c r="E25" s="40">
        <f>E26+E27+E28+E29</f>
        <v>605745131</v>
      </c>
      <c r="F25" s="40">
        <f t="shared" si="1"/>
        <v>605745131</v>
      </c>
      <c r="G25" s="40">
        <f t="shared" ref="G25:H25" si="8">G26+G27+G28+G29</f>
        <v>0</v>
      </c>
      <c r="H25" s="40">
        <f t="shared" si="8"/>
        <v>620056572</v>
      </c>
      <c r="I25" s="40">
        <f t="shared" si="2"/>
        <v>620056572</v>
      </c>
    </row>
    <row r="26" spans="1:9" x14ac:dyDescent="0.25">
      <c r="A26" s="199" t="s">
        <v>147</v>
      </c>
      <c r="B26" s="199"/>
      <c r="C26" s="27">
        <v>19</v>
      </c>
      <c r="D26" s="41">
        <v>0</v>
      </c>
      <c r="E26" s="41">
        <v>432875359</v>
      </c>
      <c r="F26" s="40">
        <f t="shared" si="1"/>
        <v>432875359</v>
      </c>
      <c r="G26" s="41">
        <v>0</v>
      </c>
      <c r="H26" s="41">
        <v>430330280</v>
      </c>
      <c r="I26" s="40">
        <f t="shared" si="2"/>
        <v>430330280</v>
      </c>
    </row>
    <row r="27" spans="1:9" x14ac:dyDescent="0.25">
      <c r="A27" s="199" t="s">
        <v>148</v>
      </c>
      <c r="B27" s="199"/>
      <c r="C27" s="27">
        <v>20</v>
      </c>
      <c r="D27" s="41">
        <v>0</v>
      </c>
      <c r="E27" s="41">
        <v>109137380</v>
      </c>
      <c r="F27" s="40">
        <f t="shared" si="1"/>
        <v>109137380</v>
      </c>
      <c r="G27" s="41">
        <v>0</v>
      </c>
      <c r="H27" s="41">
        <v>129747287</v>
      </c>
      <c r="I27" s="40">
        <f t="shared" si="2"/>
        <v>129747287</v>
      </c>
    </row>
    <row r="28" spans="1:9" x14ac:dyDescent="0.25">
      <c r="A28" s="199" t="s">
        <v>118</v>
      </c>
      <c r="B28" s="199"/>
      <c r="C28" s="27">
        <v>21</v>
      </c>
      <c r="D28" s="41">
        <v>0</v>
      </c>
      <c r="E28" s="41">
        <v>8148774</v>
      </c>
      <c r="F28" s="40">
        <f t="shared" si="1"/>
        <v>8148774</v>
      </c>
      <c r="G28" s="41">
        <v>0</v>
      </c>
      <c r="H28" s="41">
        <v>10195388</v>
      </c>
      <c r="I28" s="40">
        <f t="shared" si="2"/>
        <v>10195388</v>
      </c>
    </row>
    <row r="29" spans="1:9" x14ac:dyDescent="0.25">
      <c r="A29" s="199" t="s">
        <v>149</v>
      </c>
      <c r="B29" s="199"/>
      <c r="C29" s="27">
        <v>22</v>
      </c>
      <c r="D29" s="41">
        <v>0</v>
      </c>
      <c r="E29" s="41">
        <v>55583618</v>
      </c>
      <c r="F29" s="40">
        <f t="shared" si="1"/>
        <v>55583618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5">
      <c r="A30" s="200" t="s">
        <v>150</v>
      </c>
      <c r="B30" s="200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5">
      <c r="A31" s="199" t="s">
        <v>151</v>
      </c>
      <c r="B31" s="199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5">
      <c r="A32" s="199" t="s">
        <v>152</v>
      </c>
      <c r="B32" s="199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99" t="s">
        <v>153</v>
      </c>
      <c r="B33" s="199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5">
      <c r="A34" s="199" t="s">
        <v>119</v>
      </c>
      <c r="B34" s="199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99" t="s">
        <v>154</v>
      </c>
      <c r="B35" s="199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200" t="s">
        <v>155</v>
      </c>
      <c r="B36" s="200"/>
      <c r="C36" s="26">
        <v>29</v>
      </c>
      <c r="D36" s="40">
        <f>D37+D38+D39</f>
        <v>0</v>
      </c>
      <c r="E36" s="40">
        <f>E37+E38+E39</f>
        <v>490445840</v>
      </c>
      <c r="F36" s="40">
        <f t="shared" si="1"/>
        <v>490445840</v>
      </c>
      <c r="G36" s="40">
        <f t="shared" ref="G36:H36" si="10">G37+G38+G39</f>
        <v>0</v>
      </c>
      <c r="H36" s="40">
        <f t="shared" si="10"/>
        <v>558265912</v>
      </c>
      <c r="I36" s="40">
        <f t="shared" si="2"/>
        <v>558265912</v>
      </c>
    </row>
    <row r="37" spans="1:9" x14ac:dyDescent="0.25">
      <c r="A37" s="201" t="s">
        <v>156</v>
      </c>
      <c r="B37" s="201"/>
      <c r="C37" s="27">
        <v>30</v>
      </c>
      <c r="D37" s="41">
        <v>0</v>
      </c>
      <c r="E37" s="41">
        <v>114529988</v>
      </c>
      <c r="F37" s="40">
        <f t="shared" si="1"/>
        <v>114529988</v>
      </c>
      <c r="G37" s="41">
        <v>0</v>
      </c>
      <c r="H37" s="41">
        <v>151427821</v>
      </c>
      <c r="I37" s="40">
        <f t="shared" si="2"/>
        <v>151427821</v>
      </c>
    </row>
    <row r="38" spans="1:9" x14ac:dyDescent="0.25">
      <c r="A38" s="199" t="s">
        <v>120</v>
      </c>
      <c r="B38" s="199"/>
      <c r="C38" s="27">
        <v>31</v>
      </c>
      <c r="D38" s="41">
        <v>0</v>
      </c>
      <c r="E38" s="41">
        <v>375915852</v>
      </c>
      <c r="F38" s="40">
        <f t="shared" si="1"/>
        <v>375915852</v>
      </c>
      <c r="G38" s="41">
        <v>0</v>
      </c>
      <c r="H38" s="41">
        <v>406838091</v>
      </c>
      <c r="I38" s="40">
        <f t="shared" si="2"/>
        <v>406838091</v>
      </c>
    </row>
    <row r="39" spans="1:9" x14ac:dyDescent="0.25">
      <c r="A39" s="199" t="s">
        <v>157</v>
      </c>
      <c r="B39" s="199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5">
      <c r="A40" s="205" t="s">
        <v>158</v>
      </c>
      <c r="B40" s="199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205" t="s">
        <v>159</v>
      </c>
      <c r="B41" s="199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5">
      <c r="A42" s="202" t="s">
        <v>160</v>
      </c>
      <c r="B42" s="200"/>
      <c r="C42" s="26">
        <v>35</v>
      </c>
      <c r="D42" s="40">
        <f>D43+D44+D45+D46+D47+D48+D49</f>
        <v>0</v>
      </c>
      <c r="E42" s="40">
        <f>E43+E44+E45+E46+E47+E48+E49</f>
        <v>27094300</v>
      </c>
      <c r="F42" s="40">
        <f t="shared" si="1"/>
        <v>27094300</v>
      </c>
      <c r="G42" s="40">
        <f>G43+G44+G45+G46+G47+G48+G49</f>
        <v>0</v>
      </c>
      <c r="H42" s="40">
        <f>H43+H44+H45+H46+H47+H48+H49</f>
        <v>51068164</v>
      </c>
      <c r="I42" s="40">
        <f t="shared" si="2"/>
        <v>51068164</v>
      </c>
    </row>
    <row r="43" spans="1:9" x14ac:dyDescent="0.25">
      <c r="A43" s="199" t="s">
        <v>161</v>
      </c>
      <c r="B43" s="199"/>
      <c r="C43" s="27">
        <v>36</v>
      </c>
      <c r="D43" s="41">
        <v>0</v>
      </c>
      <c r="E43" s="41">
        <v>19388654</v>
      </c>
      <c r="F43" s="40">
        <f t="shared" si="1"/>
        <v>19388654</v>
      </c>
      <c r="G43" s="41">
        <v>0</v>
      </c>
      <c r="H43" s="41">
        <v>22708901</v>
      </c>
      <c r="I43" s="40">
        <f t="shared" si="2"/>
        <v>22708901</v>
      </c>
    </row>
    <row r="44" spans="1:9" x14ac:dyDescent="0.25">
      <c r="A44" s="199" t="s">
        <v>162</v>
      </c>
      <c r="B44" s="199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5">
      <c r="A45" s="199" t="s">
        <v>121</v>
      </c>
      <c r="B45" s="199"/>
      <c r="C45" s="27">
        <v>38</v>
      </c>
      <c r="D45" s="41">
        <v>0</v>
      </c>
      <c r="E45" s="41">
        <v>7705646</v>
      </c>
      <c r="F45" s="40">
        <f t="shared" si="1"/>
        <v>7705646</v>
      </c>
      <c r="G45" s="41">
        <v>0</v>
      </c>
      <c r="H45" s="41">
        <v>28359263</v>
      </c>
      <c r="I45" s="40">
        <f t="shared" si="2"/>
        <v>28359263</v>
      </c>
    </row>
    <row r="46" spans="1:9" x14ac:dyDescent="0.25">
      <c r="A46" s="199" t="s">
        <v>163</v>
      </c>
      <c r="B46" s="199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201" t="s">
        <v>106</v>
      </c>
      <c r="B47" s="201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99" t="s">
        <v>164</v>
      </c>
      <c r="B48" s="199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99" t="s">
        <v>165</v>
      </c>
      <c r="B49" s="199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202" t="s">
        <v>166</v>
      </c>
      <c r="B50" s="200"/>
      <c r="C50" s="26">
        <v>43</v>
      </c>
      <c r="D50" s="40">
        <f>D51+D52</f>
        <v>0</v>
      </c>
      <c r="E50" s="40">
        <f>E51+E52</f>
        <v>20969891</v>
      </c>
      <c r="F50" s="40">
        <f t="shared" si="1"/>
        <v>20969891</v>
      </c>
      <c r="G50" s="40">
        <f>G51+G52</f>
        <v>0</v>
      </c>
      <c r="H50" s="40">
        <f>H51+H52</f>
        <v>30403338</v>
      </c>
      <c r="I50" s="40">
        <f t="shared" si="2"/>
        <v>30403338</v>
      </c>
    </row>
    <row r="51" spans="1:9" x14ac:dyDescent="0.25">
      <c r="A51" s="199" t="s">
        <v>122</v>
      </c>
      <c r="B51" s="199"/>
      <c r="C51" s="27">
        <v>44</v>
      </c>
      <c r="D51" s="41">
        <v>0</v>
      </c>
      <c r="E51" s="41">
        <v>13595891</v>
      </c>
      <c r="F51" s="40">
        <f t="shared" si="1"/>
        <v>13595891</v>
      </c>
      <c r="G51" s="41">
        <v>0</v>
      </c>
      <c r="H51" s="41">
        <v>16520908</v>
      </c>
      <c r="I51" s="40">
        <f t="shared" si="2"/>
        <v>16520908</v>
      </c>
    </row>
    <row r="52" spans="1:9" x14ac:dyDescent="0.25">
      <c r="A52" s="199" t="s">
        <v>123</v>
      </c>
      <c r="B52" s="199"/>
      <c r="C52" s="27">
        <v>45</v>
      </c>
      <c r="D52" s="41">
        <v>0</v>
      </c>
      <c r="E52" s="41">
        <v>7374000</v>
      </c>
      <c r="F52" s="40">
        <f t="shared" si="1"/>
        <v>7374000</v>
      </c>
      <c r="G52" s="41">
        <v>0</v>
      </c>
      <c r="H52" s="41">
        <v>13882430</v>
      </c>
      <c r="I52" s="40">
        <f t="shared" si="2"/>
        <v>13882430</v>
      </c>
    </row>
    <row r="53" spans="1:9" x14ac:dyDescent="0.25">
      <c r="A53" s="202" t="s">
        <v>167</v>
      </c>
      <c r="B53" s="200"/>
      <c r="C53" s="26">
        <v>46</v>
      </c>
      <c r="D53" s="40">
        <f>D54+D57+D58</f>
        <v>0</v>
      </c>
      <c r="E53" s="40">
        <f>E54+E57+E58</f>
        <v>354668723</v>
      </c>
      <c r="F53" s="40">
        <f t="shared" si="1"/>
        <v>354668723</v>
      </c>
      <c r="G53" s="40">
        <f>G54+G57+G58</f>
        <v>0</v>
      </c>
      <c r="H53" s="40">
        <f>H54+H57+H58</f>
        <v>354492166</v>
      </c>
      <c r="I53" s="40">
        <f t="shared" si="2"/>
        <v>354492166</v>
      </c>
    </row>
    <row r="54" spans="1:9" x14ac:dyDescent="0.25">
      <c r="A54" s="202" t="s">
        <v>168</v>
      </c>
      <c r="B54" s="200"/>
      <c r="C54" s="26">
        <v>47</v>
      </c>
      <c r="D54" s="40">
        <f>D55+D56</f>
        <v>0</v>
      </c>
      <c r="E54" s="40">
        <f>E55+E56</f>
        <v>154033177</v>
      </c>
      <c r="F54" s="40">
        <f t="shared" si="1"/>
        <v>154033177</v>
      </c>
      <c r="G54" s="40">
        <f>G55+G56</f>
        <v>0</v>
      </c>
      <c r="H54" s="40">
        <f>H55+H56</f>
        <v>199433161</v>
      </c>
      <c r="I54" s="40">
        <f t="shared" si="2"/>
        <v>199433161</v>
      </c>
    </row>
    <row r="55" spans="1:9" x14ac:dyDescent="0.25">
      <c r="A55" s="199" t="s">
        <v>107</v>
      </c>
      <c r="B55" s="199"/>
      <c r="C55" s="27">
        <v>48</v>
      </c>
      <c r="D55" s="41">
        <v>0</v>
      </c>
      <c r="E55" s="41">
        <v>141355924</v>
      </c>
      <c r="F55" s="40">
        <f t="shared" si="1"/>
        <v>141355924</v>
      </c>
      <c r="G55" s="41">
        <v>0</v>
      </c>
      <c r="H55" s="41">
        <v>185712774</v>
      </c>
      <c r="I55" s="40">
        <f t="shared" si="2"/>
        <v>185712774</v>
      </c>
    </row>
    <row r="56" spans="1:9" x14ac:dyDescent="0.25">
      <c r="A56" s="199" t="s">
        <v>169</v>
      </c>
      <c r="B56" s="199"/>
      <c r="C56" s="27">
        <v>49</v>
      </c>
      <c r="D56" s="41">
        <v>0</v>
      </c>
      <c r="E56" s="41">
        <v>12677253</v>
      </c>
      <c r="F56" s="40">
        <f t="shared" si="1"/>
        <v>12677253</v>
      </c>
      <c r="G56" s="41">
        <v>0</v>
      </c>
      <c r="H56" s="41">
        <v>13720387</v>
      </c>
      <c r="I56" s="40">
        <f t="shared" si="2"/>
        <v>13720387</v>
      </c>
    </row>
    <row r="57" spans="1:9" x14ac:dyDescent="0.25">
      <c r="A57" s="205" t="s">
        <v>170</v>
      </c>
      <c r="B57" s="199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2107378</v>
      </c>
      <c r="I57" s="40">
        <f t="shared" si="2"/>
        <v>2107378</v>
      </c>
    </row>
    <row r="58" spans="1:9" x14ac:dyDescent="0.25">
      <c r="A58" s="202" t="s">
        <v>171</v>
      </c>
      <c r="B58" s="200"/>
      <c r="C58" s="26">
        <v>51</v>
      </c>
      <c r="D58" s="40">
        <f>D59+D60+D61</f>
        <v>0</v>
      </c>
      <c r="E58" s="40">
        <f>E59+E60+E61</f>
        <v>200635546</v>
      </c>
      <c r="F58" s="40">
        <f t="shared" si="1"/>
        <v>200635546</v>
      </c>
      <c r="G58" s="40">
        <f>G59+G60+G61</f>
        <v>0</v>
      </c>
      <c r="H58" s="40">
        <f>H59+H60+H61</f>
        <v>152951627</v>
      </c>
      <c r="I58" s="40">
        <f t="shared" si="2"/>
        <v>152951627</v>
      </c>
    </row>
    <row r="59" spans="1:9" x14ac:dyDescent="0.25">
      <c r="A59" s="199" t="s">
        <v>105</v>
      </c>
      <c r="B59" s="199"/>
      <c r="C59" s="27">
        <v>52</v>
      </c>
      <c r="D59" s="41">
        <v>0</v>
      </c>
      <c r="E59" s="41">
        <v>36771312</v>
      </c>
      <c r="F59" s="40">
        <f t="shared" si="1"/>
        <v>36771312</v>
      </c>
      <c r="G59" s="41">
        <v>0</v>
      </c>
      <c r="H59" s="41">
        <v>37060944</v>
      </c>
      <c r="I59" s="40">
        <f t="shared" si="2"/>
        <v>37060944</v>
      </c>
    </row>
    <row r="60" spans="1:9" x14ac:dyDescent="0.25">
      <c r="A60" s="199" t="s">
        <v>172</v>
      </c>
      <c r="B60" s="199"/>
      <c r="C60" s="27">
        <v>53</v>
      </c>
      <c r="D60" s="41">
        <v>0</v>
      </c>
      <c r="E60" s="41">
        <v>10714170</v>
      </c>
      <c r="F60" s="40">
        <f t="shared" si="1"/>
        <v>10714170</v>
      </c>
      <c r="G60" s="41">
        <v>0</v>
      </c>
      <c r="H60" s="41">
        <v>18332092</v>
      </c>
      <c r="I60" s="40">
        <f t="shared" si="2"/>
        <v>18332092</v>
      </c>
    </row>
    <row r="61" spans="1:9" x14ac:dyDescent="0.25">
      <c r="A61" s="199" t="s">
        <v>124</v>
      </c>
      <c r="B61" s="199"/>
      <c r="C61" s="27">
        <v>54</v>
      </c>
      <c r="D61" s="41">
        <v>0</v>
      </c>
      <c r="E61" s="41">
        <v>153150064</v>
      </c>
      <c r="F61" s="40">
        <f t="shared" si="1"/>
        <v>153150064</v>
      </c>
      <c r="G61" s="41">
        <v>0</v>
      </c>
      <c r="H61" s="41">
        <v>97558591</v>
      </c>
      <c r="I61" s="40">
        <f t="shared" si="2"/>
        <v>97558591</v>
      </c>
    </row>
    <row r="62" spans="1:9" x14ac:dyDescent="0.25">
      <c r="A62" s="202" t="s">
        <v>173</v>
      </c>
      <c r="B62" s="200"/>
      <c r="C62" s="26">
        <v>55</v>
      </c>
      <c r="D62" s="40">
        <f>D63+D67+D68</f>
        <v>0</v>
      </c>
      <c r="E62" s="40">
        <f>E63+E67+E68</f>
        <v>54392050</v>
      </c>
      <c r="F62" s="40">
        <f t="shared" si="1"/>
        <v>54392050</v>
      </c>
      <c r="G62" s="40">
        <f>G63+G67+G68</f>
        <v>0</v>
      </c>
      <c r="H62" s="40">
        <f>H63+H67+H68</f>
        <v>116378091</v>
      </c>
      <c r="I62" s="40">
        <f t="shared" si="2"/>
        <v>116378091</v>
      </c>
    </row>
    <row r="63" spans="1:9" x14ac:dyDescent="0.25">
      <c r="A63" s="202" t="s">
        <v>174</v>
      </c>
      <c r="B63" s="200"/>
      <c r="C63" s="26">
        <v>56</v>
      </c>
      <c r="D63" s="40">
        <f>D64+D65+D66</f>
        <v>0</v>
      </c>
      <c r="E63" s="40">
        <f>E64+E65+E66</f>
        <v>54392050</v>
      </c>
      <c r="F63" s="40">
        <f t="shared" si="1"/>
        <v>54392050</v>
      </c>
      <c r="G63" s="40">
        <f>G64+G65+G66</f>
        <v>0</v>
      </c>
      <c r="H63" s="40">
        <f>H64+H65+H66</f>
        <v>116378091</v>
      </c>
      <c r="I63" s="40">
        <f t="shared" si="2"/>
        <v>116378091</v>
      </c>
    </row>
    <row r="64" spans="1:9" x14ac:dyDescent="0.25">
      <c r="A64" s="199" t="s">
        <v>125</v>
      </c>
      <c r="B64" s="199"/>
      <c r="C64" s="27">
        <v>57</v>
      </c>
      <c r="D64" s="41">
        <v>0</v>
      </c>
      <c r="E64" s="41">
        <v>54310959</v>
      </c>
      <c r="F64" s="40">
        <f t="shared" si="1"/>
        <v>54310959</v>
      </c>
      <c r="G64" s="41">
        <v>0</v>
      </c>
      <c r="H64" s="41">
        <v>116262684</v>
      </c>
      <c r="I64" s="40">
        <f t="shared" si="2"/>
        <v>116262684</v>
      </c>
    </row>
    <row r="65" spans="1:9" x14ac:dyDescent="0.25">
      <c r="A65" s="199" t="s">
        <v>126</v>
      </c>
      <c r="B65" s="199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5">
      <c r="A66" s="199" t="s">
        <v>127</v>
      </c>
      <c r="B66" s="199"/>
      <c r="C66" s="27">
        <v>59</v>
      </c>
      <c r="D66" s="41">
        <v>0</v>
      </c>
      <c r="E66" s="41">
        <v>81091</v>
      </c>
      <c r="F66" s="40">
        <f t="shared" si="1"/>
        <v>81091</v>
      </c>
      <c r="G66" s="41">
        <v>0</v>
      </c>
      <c r="H66" s="41">
        <v>115407</v>
      </c>
      <c r="I66" s="40">
        <f t="shared" si="2"/>
        <v>115407</v>
      </c>
    </row>
    <row r="67" spans="1:9" x14ac:dyDescent="0.25">
      <c r="A67" s="205" t="s">
        <v>128</v>
      </c>
      <c r="B67" s="199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205" t="s">
        <v>129</v>
      </c>
      <c r="B68" s="199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5">
      <c r="A69" s="202" t="s">
        <v>175</v>
      </c>
      <c r="B69" s="200"/>
      <c r="C69" s="26">
        <v>62</v>
      </c>
      <c r="D69" s="40">
        <f>D70+D71+D72</f>
        <v>0</v>
      </c>
      <c r="E69" s="40">
        <f>E70+E71+E72</f>
        <v>28044618</v>
      </c>
      <c r="F69" s="40">
        <f t="shared" si="1"/>
        <v>28044618</v>
      </c>
      <c r="G69" s="40">
        <f>G70+G71+G72</f>
        <v>0</v>
      </c>
      <c r="H69" s="40">
        <f>H70+H71+H72</f>
        <v>29668930</v>
      </c>
      <c r="I69" s="40">
        <f t="shared" si="2"/>
        <v>29668930</v>
      </c>
    </row>
    <row r="70" spans="1:9" x14ac:dyDescent="0.25">
      <c r="A70" s="199" t="s">
        <v>130</v>
      </c>
      <c r="B70" s="199"/>
      <c r="C70" s="27">
        <v>63</v>
      </c>
      <c r="D70" s="41">
        <v>0</v>
      </c>
      <c r="E70" s="41">
        <v>10034472</v>
      </c>
      <c r="F70" s="40">
        <f t="shared" si="1"/>
        <v>10034472</v>
      </c>
      <c r="G70" s="41">
        <v>0</v>
      </c>
      <c r="H70" s="41">
        <v>462620</v>
      </c>
      <c r="I70" s="40">
        <f t="shared" si="2"/>
        <v>462620</v>
      </c>
    </row>
    <row r="71" spans="1:9" x14ac:dyDescent="0.25">
      <c r="A71" s="199" t="s">
        <v>131</v>
      </c>
      <c r="B71" s="199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5">
      <c r="A72" s="199" t="s">
        <v>135</v>
      </c>
      <c r="B72" s="199"/>
      <c r="C72" s="27">
        <v>65</v>
      </c>
      <c r="D72" s="41">
        <v>0</v>
      </c>
      <c r="E72" s="41">
        <v>18010146</v>
      </c>
      <c r="F72" s="40">
        <f t="shared" si="1"/>
        <v>18010146</v>
      </c>
      <c r="G72" s="41">
        <v>0</v>
      </c>
      <c r="H72" s="41">
        <v>29206310</v>
      </c>
      <c r="I72" s="40">
        <f t="shared" si="2"/>
        <v>29206310</v>
      </c>
    </row>
    <row r="73" spans="1:9" x14ac:dyDescent="0.25">
      <c r="A73" s="202" t="s">
        <v>176</v>
      </c>
      <c r="B73" s="200"/>
      <c r="C73" s="26">
        <v>66</v>
      </c>
      <c r="D73" s="40">
        <f>D8+D11+D15+D41+D42+D50+D53+D62+D69</f>
        <v>0</v>
      </c>
      <c r="E73" s="40">
        <f>E8+E11+E15+E41+E42+E50+E53+E62+E69</f>
        <v>2552047952</v>
      </c>
      <c r="F73" s="40">
        <f t="shared" si="1"/>
        <v>2552047952</v>
      </c>
      <c r="G73" s="40">
        <f>G8+G11+G15+G41+G42+G50+G53+G62+G69</f>
        <v>0</v>
      </c>
      <c r="H73" s="40">
        <f>H8+H11+H15+H41+H42+H50+H53+H62+H69</f>
        <v>2811539541</v>
      </c>
      <c r="I73" s="40">
        <f>G73+H73</f>
        <v>2811539541</v>
      </c>
    </row>
    <row r="74" spans="1:9" x14ac:dyDescent="0.25">
      <c r="A74" s="205" t="s">
        <v>177</v>
      </c>
      <c r="B74" s="199"/>
      <c r="C74" s="27">
        <v>67</v>
      </c>
      <c r="D74" s="41">
        <v>0</v>
      </c>
      <c r="E74" s="41">
        <v>47045796</v>
      </c>
      <c r="F74" s="40">
        <f t="shared" ref="F74" si="11">D74+E74</f>
        <v>47045796</v>
      </c>
      <c r="G74" s="41">
        <v>0</v>
      </c>
      <c r="H74" s="41">
        <v>11453218</v>
      </c>
      <c r="I74" s="40">
        <f t="shared" ref="I74" si="12">G74+H74</f>
        <v>11453218</v>
      </c>
    </row>
    <row r="75" spans="1:9" x14ac:dyDescent="0.25">
      <c r="A75" s="206" t="s">
        <v>78</v>
      </c>
      <c r="B75" s="207"/>
      <c r="C75" s="207"/>
      <c r="D75" s="207"/>
      <c r="E75" s="207"/>
      <c r="F75" s="207"/>
      <c r="G75" s="207"/>
      <c r="H75" s="207"/>
      <c r="I75" s="207"/>
    </row>
    <row r="76" spans="1:9" x14ac:dyDescent="0.25">
      <c r="A76" s="202" t="s">
        <v>178</v>
      </c>
      <c r="B76" s="200"/>
      <c r="C76" s="26">
        <v>68</v>
      </c>
      <c r="D76" s="40">
        <f>D77+D80+D81+D85+D89+D92</f>
        <v>0</v>
      </c>
      <c r="E76" s="40">
        <f>E77+E80+E81+E85+E89+E92</f>
        <v>1166811554</v>
      </c>
      <c r="F76" s="40">
        <f>D76+E76</f>
        <v>1166811554</v>
      </c>
      <c r="G76" s="40">
        <f t="shared" ref="G76:H76" si="13">G77+G80+G81+G85+G89+G92</f>
        <v>0</v>
      </c>
      <c r="H76" s="40">
        <f t="shared" si="13"/>
        <v>1204965302</v>
      </c>
      <c r="I76" s="40">
        <f>G76+H76</f>
        <v>1204965302</v>
      </c>
    </row>
    <row r="77" spans="1:9" x14ac:dyDescent="0.25">
      <c r="A77" s="202" t="s">
        <v>179</v>
      </c>
      <c r="B77" s="200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5">
      <c r="A78" s="199" t="s">
        <v>18</v>
      </c>
      <c r="B78" s="199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5">
      <c r="A79" s="199" t="s">
        <v>180</v>
      </c>
      <c r="B79" s="199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205" t="s">
        <v>19</v>
      </c>
      <c r="B80" s="199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5">
      <c r="A81" s="202" t="s">
        <v>181</v>
      </c>
      <c r="B81" s="200"/>
      <c r="C81" s="26">
        <v>73</v>
      </c>
      <c r="D81" s="40">
        <f>D82+D83+D84</f>
        <v>0</v>
      </c>
      <c r="E81" s="40">
        <f>E82+E83+E84</f>
        <v>420544323</v>
      </c>
      <c r="F81" s="40">
        <f t="shared" si="14"/>
        <v>420544323</v>
      </c>
      <c r="G81" s="40">
        <f t="shared" ref="G81" si="17">G82+G83+G84</f>
        <v>0</v>
      </c>
      <c r="H81" s="40">
        <f>H82+H83+H84</f>
        <v>414462698</v>
      </c>
      <c r="I81" s="40">
        <f t="shared" si="16"/>
        <v>414462698</v>
      </c>
    </row>
    <row r="82" spans="1:9" x14ac:dyDescent="0.25">
      <c r="A82" s="199" t="s">
        <v>20</v>
      </c>
      <c r="B82" s="199"/>
      <c r="C82" s="27">
        <v>74</v>
      </c>
      <c r="D82" s="41">
        <v>0</v>
      </c>
      <c r="E82" s="41">
        <v>277932829</v>
      </c>
      <c r="F82" s="40">
        <f t="shared" si="14"/>
        <v>277932829</v>
      </c>
      <c r="G82" s="41">
        <v>0</v>
      </c>
      <c r="H82" s="41">
        <v>278580108</v>
      </c>
      <c r="I82" s="40">
        <f>G82+H82</f>
        <v>278580108</v>
      </c>
    </row>
    <row r="83" spans="1:9" x14ac:dyDescent="0.25">
      <c r="A83" s="199" t="s">
        <v>182</v>
      </c>
      <c r="B83" s="199"/>
      <c r="C83" s="27">
        <v>75</v>
      </c>
      <c r="D83" s="41">
        <v>0</v>
      </c>
      <c r="E83" s="41">
        <v>142611494</v>
      </c>
      <c r="F83" s="40">
        <f t="shared" si="14"/>
        <v>142611494</v>
      </c>
      <c r="G83" s="41">
        <v>0</v>
      </c>
      <c r="H83" s="41">
        <v>135882590</v>
      </c>
      <c r="I83" s="40">
        <f>G83+H83</f>
        <v>135882590</v>
      </c>
    </row>
    <row r="84" spans="1:9" x14ac:dyDescent="0.25">
      <c r="A84" s="199" t="s">
        <v>21</v>
      </c>
      <c r="B84" s="199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202" t="s">
        <v>183</v>
      </c>
      <c r="B85" s="200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5">
      <c r="A86" s="199" t="s">
        <v>22</v>
      </c>
      <c r="B86" s="199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5">
      <c r="A87" s="199" t="s">
        <v>23</v>
      </c>
      <c r="B87" s="199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5">
      <c r="A88" s="199" t="s">
        <v>24</v>
      </c>
      <c r="B88" s="199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5">
      <c r="A89" s="202" t="s">
        <v>184</v>
      </c>
      <c r="B89" s="200"/>
      <c r="C89" s="26">
        <v>81</v>
      </c>
      <c r="D89" s="40">
        <f>D90+D91</f>
        <v>0</v>
      </c>
      <c r="E89" s="40">
        <f>E90+E91</f>
        <v>488974820</v>
      </c>
      <c r="F89" s="40">
        <f t="shared" si="14"/>
        <v>488974820</v>
      </c>
      <c r="G89" s="40">
        <f t="shared" ref="G89:H89" si="19">G90+G91</f>
        <v>0</v>
      </c>
      <c r="H89" s="40">
        <f t="shared" si="19"/>
        <v>531685872</v>
      </c>
      <c r="I89" s="40">
        <f t="shared" si="16"/>
        <v>531685872</v>
      </c>
    </row>
    <row r="90" spans="1:9" x14ac:dyDescent="0.25">
      <c r="A90" s="199" t="s">
        <v>2</v>
      </c>
      <c r="B90" s="199"/>
      <c r="C90" s="27">
        <v>82</v>
      </c>
      <c r="D90" s="41">
        <v>0</v>
      </c>
      <c r="E90" s="41">
        <v>488974820</v>
      </c>
      <c r="F90" s="40">
        <f t="shared" si="14"/>
        <v>488974820</v>
      </c>
      <c r="G90" s="41">
        <v>0</v>
      </c>
      <c r="H90" s="41">
        <v>531685872</v>
      </c>
      <c r="I90" s="40">
        <f t="shared" si="16"/>
        <v>531685872</v>
      </c>
    </row>
    <row r="91" spans="1:9" x14ac:dyDescent="0.25">
      <c r="A91" s="199" t="s">
        <v>86</v>
      </c>
      <c r="B91" s="199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202" t="s">
        <v>185</v>
      </c>
      <c r="B92" s="200"/>
      <c r="C92" s="26">
        <v>84</v>
      </c>
      <c r="D92" s="40">
        <f>D93+D94</f>
        <v>0</v>
      </c>
      <c r="E92" s="40">
        <f>E93+E94</f>
        <v>68530876</v>
      </c>
      <c r="F92" s="40">
        <f t="shared" si="14"/>
        <v>68530876</v>
      </c>
      <c r="G92" s="40">
        <f t="shared" ref="G92:H92" si="20">G93+G94</f>
        <v>0</v>
      </c>
      <c r="H92" s="40">
        <f t="shared" si="20"/>
        <v>70055197</v>
      </c>
      <c r="I92" s="40">
        <f t="shared" si="16"/>
        <v>70055197</v>
      </c>
    </row>
    <row r="93" spans="1:9" x14ac:dyDescent="0.25">
      <c r="A93" s="199" t="s">
        <v>87</v>
      </c>
      <c r="B93" s="199"/>
      <c r="C93" s="27">
        <v>85</v>
      </c>
      <c r="D93" s="41">
        <v>0</v>
      </c>
      <c r="E93" s="41">
        <v>68530876</v>
      </c>
      <c r="F93" s="40">
        <f t="shared" si="14"/>
        <v>68530876</v>
      </c>
      <c r="G93" s="41">
        <v>0</v>
      </c>
      <c r="H93" s="41">
        <v>70055197</v>
      </c>
      <c r="I93" s="40">
        <f t="shared" si="16"/>
        <v>70055197</v>
      </c>
    </row>
    <row r="94" spans="1:9" x14ac:dyDescent="0.25">
      <c r="A94" s="199" t="s">
        <v>108</v>
      </c>
      <c r="B94" s="199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205" t="s">
        <v>186</v>
      </c>
      <c r="B95" s="199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205" t="s">
        <v>187</v>
      </c>
      <c r="B96" s="199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202" t="s">
        <v>188</v>
      </c>
      <c r="B97" s="200"/>
      <c r="C97" s="26">
        <v>89</v>
      </c>
      <c r="D97" s="40">
        <f>D98+D99+D100+D101+D102+D103</f>
        <v>0</v>
      </c>
      <c r="E97" s="40">
        <f>E98+E99+E100+E101+E102+E103</f>
        <v>1064857071</v>
      </c>
      <c r="F97" s="40">
        <f t="shared" si="14"/>
        <v>1064857071</v>
      </c>
      <c r="G97" s="40">
        <f t="shared" ref="G97:H97" si="21">G98+G99+G100+G101+G102+G103</f>
        <v>0</v>
      </c>
      <c r="H97" s="40">
        <f t="shared" si="21"/>
        <v>1292512909</v>
      </c>
      <c r="I97" s="40">
        <f t="shared" si="16"/>
        <v>1292512909</v>
      </c>
    </row>
    <row r="98" spans="1:9" x14ac:dyDescent="0.25">
      <c r="A98" s="199" t="s">
        <v>189</v>
      </c>
      <c r="B98" s="199"/>
      <c r="C98" s="27">
        <v>90</v>
      </c>
      <c r="D98" s="41">
        <v>0</v>
      </c>
      <c r="E98" s="41">
        <v>525116737</v>
      </c>
      <c r="F98" s="40">
        <f t="shared" si="14"/>
        <v>525116737</v>
      </c>
      <c r="G98" s="41">
        <v>0</v>
      </c>
      <c r="H98" s="41">
        <v>633458624</v>
      </c>
      <c r="I98" s="40">
        <f t="shared" si="16"/>
        <v>633458624</v>
      </c>
    </row>
    <row r="99" spans="1:9" x14ac:dyDescent="0.25">
      <c r="A99" s="199" t="s">
        <v>190</v>
      </c>
      <c r="B99" s="199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5">
      <c r="A100" s="199" t="s">
        <v>191</v>
      </c>
      <c r="B100" s="199"/>
      <c r="C100" s="27">
        <v>92</v>
      </c>
      <c r="D100" s="41">
        <v>0</v>
      </c>
      <c r="E100" s="41">
        <v>539465685</v>
      </c>
      <c r="F100" s="40">
        <f t="shared" si="14"/>
        <v>539465685</v>
      </c>
      <c r="G100" s="41">
        <v>0</v>
      </c>
      <c r="H100" s="41">
        <v>658659231</v>
      </c>
      <c r="I100" s="40">
        <f t="shared" si="16"/>
        <v>658659231</v>
      </c>
    </row>
    <row r="101" spans="1:9" x14ac:dyDescent="0.25">
      <c r="A101" s="199" t="s">
        <v>192</v>
      </c>
      <c r="B101" s="199"/>
      <c r="C101" s="27">
        <v>93</v>
      </c>
      <c r="D101" s="41">
        <v>0</v>
      </c>
      <c r="E101" s="41">
        <v>274649</v>
      </c>
      <c r="F101" s="40">
        <f t="shared" si="14"/>
        <v>274649</v>
      </c>
      <c r="G101" s="41">
        <v>0</v>
      </c>
      <c r="H101" s="41">
        <v>395054</v>
      </c>
      <c r="I101" s="40">
        <f t="shared" si="16"/>
        <v>395054</v>
      </c>
    </row>
    <row r="102" spans="1:9" x14ac:dyDescent="0.25">
      <c r="A102" s="199" t="s">
        <v>109</v>
      </c>
      <c r="B102" s="199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5">
      <c r="A103" s="199" t="s">
        <v>193</v>
      </c>
      <c r="B103" s="199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5">
      <c r="A104" s="205" t="s">
        <v>194</v>
      </c>
      <c r="B104" s="199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5">
      <c r="A105" s="202" t="s">
        <v>195</v>
      </c>
      <c r="B105" s="200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5">
      <c r="A106" s="201" t="s">
        <v>88</v>
      </c>
      <c r="B106" s="201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5">
      <c r="A107" s="199" t="s">
        <v>89</v>
      </c>
      <c r="B107" s="199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5">
      <c r="A108" s="202" t="s">
        <v>196</v>
      </c>
      <c r="B108" s="200"/>
      <c r="C108" s="26">
        <v>100</v>
      </c>
      <c r="D108" s="40">
        <f>D109+D110</f>
        <v>0</v>
      </c>
      <c r="E108" s="40">
        <f>E109+E110</f>
        <v>106362198</v>
      </c>
      <c r="F108" s="40">
        <f t="shared" si="14"/>
        <v>106362198</v>
      </c>
      <c r="G108" s="40">
        <f t="shared" ref="G108:H108" si="23">G109+G110</f>
        <v>0</v>
      </c>
      <c r="H108" s="40">
        <f t="shared" si="23"/>
        <v>101341470</v>
      </c>
      <c r="I108" s="40">
        <f t="shared" si="16"/>
        <v>101341470</v>
      </c>
    </row>
    <row r="109" spans="1:9" x14ac:dyDescent="0.25">
      <c r="A109" s="199" t="s">
        <v>90</v>
      </c>
      <c r="B109" s="199"/>
      <c r="C109" s="27">
        <v>101</v>
      </c>
      <c r="D109" s="41">
        <v>0</v>
      </c>
      <c r="E109" s="41">
        <v>96909638</v>
      </c>
      <c r="F109" s="40">
        <f t="shared" si="14"/>
        <v>96909638</v>
      </c>
      <c r="G109" s="41">
        <v>0</v>
      </c>
      <c r="H109" s="41">
        <v>95574713</v>
      </c>
      <c r="I109" s="40">
        <f t="shared" si="16"/>
        <v>95574713</v>
      </c>
    </row>
    <row r="110" spans="1:9" x14ac:dyDescent="0.25">
      <c r="A110" s="199" t="s">
        <v>91</v>
      </c>
      <c r="B110" s="199"/>
      <c r="C110" s="27">
        <v>102</v>
      </c>
      <c r="D110" s="41">
        <v>0</v>
      </c>
      <c r="E110" s="41">
        <v>9452560</v>
      </c>
      <c r="F110" s="40">
        <f t="shared" si="14"/>
        <v>9452560</v>
      </c>
      <c r="G110" s="41">
        <v>0</v>
      </c>
      <c r="H110" s="41">
        <v>5766757</v>
      </c>
      <c r="I110" s="40">
        <f t="shared" si="16"/>
        <v>5766757</v>
      </c>
    </row>
    <row r="111" spans="1:9" x14ac:dyDescent="0.25">
      <c r="A111" s="205" t="s">
        <v>197</v>
      </c>
      <c r="B111" s="199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202" t="s">
        <v>198</v>
      </c>
      <c r="B112" s="200"/>
      <c r="C112" s="26">
        <v>104</v>
      </c>
      <c r="D112" s="40">
        <f>D113+D114+D115</f>
        <v>0</v>
      </c>
      <c r="E112" s="40">
        <f>E113+E114+E115</f>
        <v>99711178</v>
      </c>
      <c r="F112" s="40">
        <f t="shared" si="14"/>
        <v>99711178</v>
      </c>
      <c r="G112" s="40">
        <f t="shared" ref="G112:H112" si="24">G113+G114+G115</f>
        <v>0</v>
      </c>
      <c r="H112" s="40">
        <f t="shared" si="24"/>
        <v>77323908</v>
      </c>
      <c r="I112" s="40">
        <f t="shared" si="16"/>
        <v>77323908</v>
      </c>
    </row>
    <row r="113" spans="1:9" x14ac:dyDescent="0.25">
      <c r="A113" s="199" t="s">
        <v>79</v>
      </c>
      <c r="B113" s="199"/>
      <c r="C113" s="27">
        <v>105</v>
      </c>
      <c r="D113" s="41">
        <v>0</v>
      </c>
      <c r="E113" s="41">
        <v>80029837</v>
      </c>
      <c r="F113" s="40">
        <f t="shared" si="14"/>
        <v>80029837</v>
      </c>
      <c r="G113" s="41">
        <v>0</v>
      </c>
      <c r="H113" s="41">
        <v>57739177</v>
      </c>
      <c r="I113" s="40">
        <f t="shared" si="16"/>
        <v>57739177</v>
      </c>
    </row>
    <row r="114" spans="1:9" x14ac:dyDescent="0.25">
      <c r="A114" s="199" t="s">
        <v>199</v>
      </c>
      <c r="B114" s="199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99" t="s">
        <v>80</v>
      </c>
      <c r="B115" s="199"/>
      <c r="C115" s="27">
        <v>107</v>
      </c>
      <c r="D115" s="41">
        <v>0</v>
      </c>
      <c r="E115" s="41">
        <v>19681341</v>
      </c>
      <c r="F115" s="40">
        <f t="shared" si="14"/>
        <v>19681341</v>
      </c>
      <c r="G115" s="41">
        <v>0</v>
      </c>
      <c r="H115" s="41">
        <v>19584731</v>
      </c>
      <c r="I115" s="40">
        <f t="shared" si="16"/>
        <v>19584731</v>
      </c>
    </row>
    <row r="116" spans="1:9" x14ac:dyDescent="0.25">
      <c r="A116" s="202" t="s">
        <v>200</v>
      </c>
      <c r="B116" s="200"/>
      <c r="C116" s="26">
        <v>108</v>
      </c>
      <c r="D116" s="40">
        <f>D117+D118+D119+D120</f>
        <v>0</v>
      </c>
      <c r="E116" s="40">
        <f>E117+E118+E119+E120</f>
        <v>94571223</v>
      </c>
      <c r="F116" s="40">
        <f t="shared" si="14"/>
        <v>94571223</v>
      </c>
      <c r="G116" s="40">
        <f t="shared" ref="G116:H116" si="25">G117+G118+G119+G120</f>
        <v>0</v>
      </c>
      <c r="H116" s="40">
        <f t="shared" si="25"/>
        <v>118560131</v>
      </c>
      <c r="I116" s="40">
        <f t="shared" si="16"/>
        <v>118560131</v>
      </c>
    </row>
    <row r="117" spans="1:9" x14ac:dyDescent="0.25">
      <c r="A117" s="199" t="s">
        <v>201</v>
      </c>
      <c r="B117" s="199"/>
      <c r="C117" s="27">
        <v>109</v>
      </c>
      <c r="D117" s="41">
        <v>0</v>
      </c>
      <c r="E117" s="41">
        <v>44331870</v>
      </c>
      <c r="F117" s="40">
        <f t="shared" si="14"/>
        <v>44331870</v>
      </c>
      <c r="G117" s="41">
        <v>0</v>
      </c>
      <c r="H117" s="41">
        <v>58198890</v>
      </c>
      <c r="I117" s="40">
        <f t="shared" si="16"/>
        <v>58198890</v>
      </c>
    </row>
    <row r="118" spans="1:9" x14ac:dyDescent="0.25">
      <c r="A118" s="199" t="s">
        <v>81</v>
      </c>
      <c r="B118" s="199"/>
      <c r="C118" s="27">
        <v>110</v>
      </c>
      <c r="D118" s="41">
        <v>0</v>
      </c>
      <c r="E118" s="41">
        <v>7794371</v>
      </c>
      <c r="F118" s="40">
        <f t="shared" si="14"/>
        <v>7794371</v>
      </c>
      <c r="G118" s="41">
        <v>0</v>
      </c>
      <c r="H118" s="41">
        <v>5414635</v>
      </c>
      <c r="I118" s="40">
        <f t="shared" si="16"/>
        <v>5414635</v>
      </c>
    </row>
    <row r="119" spans="1:9" x14ac:dyDescent="0.25">
      <c r="A119" s="199" t="s">
        <v>82</v>
      </c>
      <c r="B119" s="199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99" t="s">
        <v>83</v>
      </c>
      <c r="B120" s="199"/>
      <c r="C120" s="27">
        <v>112</v>
      </c>
      <c r="D120" s="41">
        <v>0</v>
      </c>
      <c r="E120" s="41">
        <v>42444982</v>
      </c>
      <c r="F120" s="40">
        <f t="shared" si="14"/>
        <v>42444982</v>
      </c>
      <c r="G120" s="41">
        <v>0</v>
      </c>
      <c r="H120" s="41">
        <v>54946606</v>
      </c>
      <c r="I120" s="40">
        <f t="shared" si="16"/>
        <v>54946606</v>
      </c>
    </row>
    <row r="121" spans="1:9" ht="22.5" customHeight="1" x14ac:dyDescent="0.25">
      <c r="A121" s="202" t="s">
        <v>202</v>
      </c>
      <c r="B121" s="200"/>
      <c r="C121" s="26">
        <v>113</v>
      </c>
      <c r="D121" s="40">
        <f>D122+D123</f>
        <v>0</v>
      </c>
      <c r="E121" s="40">
        <f>E122+E123</f>
        <v>19734728</v>
      </c>
      <c r="F121" s="40">
        <f t="shared" si="14"/>
        <v>19734728</v>
      </c>
      <c r="G121" s="40">
        <f t="shared" ref="G121:H121" si="26">G122+G123</f>
        <v>0</v>
      </c>
      <c r="H121" s="40">
        <f t="shared" si="26"/>
        <v>16835821</v>
      </c>
      <c r="I121" s="40">
        <f t="shared" si="16"/>
        <v>16835821</v>
      </c>
    </row>
    <row r="122" spans="1:9" x14ac:dyDescent="0.25">
      <c r="A122" s="199" t="s">
        <v>84</v>
      </c>
      <c r="B122" s="199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99" t="s">
        <v>85</v>
      </c>
      <c r="B123" s="199"/>
      <c r="C123" s="27">
        <v>115</v>
      </c>
      <c r="D123" s="41">
        <v>0</v>
      </c>
      <c r="E123" s="41">
        <v>19734728</v>
      </c>
      <c r="F123" s="40">
        <f t="shared" si="14"/>
        <v>19734728</v>
      </c>
      <c r="G123" s="41">
        <v>0</v>
      </c>
      <c r="H123" s="41">
        <v>16835821</v>
      </c>
      <c r="I123" s="40">
        <f t="shared" si="16"/>
        <v>16835821</v>
      </c>
    </row>
    <row r="124" spans="1:9" x14ac:dyDescent="0.25">
      <c r="A124" s="202" t="s">
        <v>203</v>
      </c>
      <c r="B124" s="200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2552047952</v>
      </c>
      <c r="F124" s="40">
        <f t="shared" si="14"/>
        <v>2552047952</v>
      </c>
      <c r="G124" s="40">
        <f t="shared" ref="G124:H124" si="27">G95++G96+G97+G104+G105+G108+G111+G112+G116+G121+G76</f>
        <v>0</v>
      </c>
      <c r="H124" s="40">
        <f t="shared" si="27"/>
        <v>2811539541</v>
      </c>
      <c r="I124" s="40">
        <f t="shared" si="16"/>
        <v>2811539541</v>
      </c>
    </row>
    <row r="125" spans="1:9" x14ac:dyDescent="0.25">
      <c r="A125" s="205" t="s">
        <v>204</v>
      </c>
      <c r="B125" s="199"/>
      <c r="C125" s="27">
        <v>117</v>
      </c>
      <c r="D125" s="41">
        <v>0</v>
      </c>
      <c r="E125" s="41">
        <v>47045796</v>
      </c>
      <c r="F125" s="40">
        <f t="shared" si="14"/>
        <v>47045796</v>
      </c>
      <c r="G125" s="41">
        <v>0</v>
      </c>
      <c r="H125" s="41">
        <v>11453218</v>
      </c>
      <c r="I125" s="40">
        <f t="shared" si="16"/>
        <v>11453218</v>
      </c>
    </row>
    <row r="128" spans="1:9" x14ac:dyDescent="0.25">
      <c r="H128" s="132"/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5 H17 H21:H25 H30:H36 H39:H42 H46:H50 H53:H54 H58 H62:H63 H67:H69 H73 H76:H80 H84:H85 H87 H89 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9" tint="0.59999389629810485"/>
  </sheetPr>
  <dimension ref="A1:P88"/>
  <sheetViews>
    <sheetView topLeftCell="A33" zoomScaleNormal="100" zoomScaleSheetLayoutView="100" workbookViewId="0">
      <selection activeCell="A49" sqref="A49:I86"/>
    </sheetView>
  </sheetViews>
  <sheetFormatPr defaultColWidth="9.109375" defaultRowHeight="13.2" x14ac:dyDescent="0.25"/>
  <cols>
    <col min="1" max="1" width="26.6640625" style="3" customWidth="1"/>
    <col min="2" max="2" width="15" style="3" customWidth="1"/>
    <col min="3" max="3" width="8.8867187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11.88671875" style="3" bestFit="1" customWidth="1"/>
    <col min="11" max="11" width="17.109375" style="3" customWidth="1"/>
    <col min="12" max="12" width="9.109375" style="3"/>
    <col min="13" max="13" width="17.5546875" style="3" customWidth="1"/>
    <col min="14" max="14" width="14.33203125" style="3" customWidth="1"/>
    <col min="15" max="16384" width="9.109375" style="3"/>
  </cols>
  <sheetData>
    <row r="1" spans="1:14" ht="15.6" x14ac:dyDescent="0.25">
      <c r="A1" s="226" t="s">
        <v>348</v>
      </c>
      <c r="B1" s="209"/>
      <c r="C1" s="209"/>
      <c r="D1" s="209"/>
      <c r="E1" s="209"/>
      <c r="F1" s="209"/>
      <c r="G1" s="209"/>
      <c r="H1" s="209"/>
      <c r="I1" s="209"/>
    </row>
    <row r="2" spans="1:14" x14ac:dyDescent="0.25">
      <c r="A2" s="210" t="s">
        <v>392</v>
      </c>
      <c r="B2" s="227"/>
      <c r="C2" s="227"/>
      <c r="D2" s="227"/>
      <c r="E2" s="227"/>
      <c r="F2" s="227"/>
      <c r="G2" s="227"/>
      <c r="H2" s="227"/>
      <c r="I2" s="227"/>
    </row>
    <row r="3" spans="1:14" x14ac:dyDescent="0.25">
      <c r="A3" s="228" t="s">
        <v>35</v>
      </c>
      <c r="B3" s="229"/>
      <c r="C3" s="229"/>
      <c r="D3" s="229"/>
      <c r="E3" s="229"/>
      <c r="F3" s="229"/>
      <c r="G3" s="229"/>
      <c r="H3" s="229"/>
      <c r="I3" s="229"/>
    </row>
    <row r="4" spans="1:14" ht="33.75" customHeight="1" x14ac:dyDescent="0.25">
      <c r="A4" s="230" t="s">
        <v>0</v>
      </c>
      <c r="B4" s="231"/>
      <c r="C4" s="234" t="s">
        <v>77</v>
      </c>
      <c r="D4" s="236" t="s">
        <v>4</v>
      </c>
      <c r="E4" s="237"/>
      <c r="F4" s="238"/>
      <c r="G4" s="236" t="s">
        <v>93</v>
      </c>
      <c r="H4" s="237"/>
      <c r="I4" s="238"/>
    </row>
    <row r="5" spans="1:14" ht="24" customHeight="1" thickBot="1" x14ac:dyDescent="0.3">
      <c r="A5" s="232"/>
      <c r="B5" s="233"/>
      <c r="C5" s="235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  <c r="K5" s="133"/>
    </row>
    <row r="6" spans="1:14" x14ac:dyDescent="0.25">
      <c r="A6" s="222">
        <v>1</v>
      </c>
      <c r="B6" s="223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14" ht="22.5" customHeight="1" x14ac:dyDescent="0.25">
      <c r="A7" s="224" t="s">
        <v>205</v>
      </c>
      <c r="B7" s="225"/>
      <c r="C7" s="31">
        <v>118</v>
      </c>
      <c r="D7" s="49">
        <f>D8+D9+D10+D11+D12</f>
        <v>0</v>
      </c>
      <c r="E7" s="50">
        <f>E8+E9+E10+E11+E12</f>
        <v>823119140</v>
      </c>
      <c r="F7" s="50">
        <f>D7+E7</f>
        <v>823119140</v>
      </c>
      <c r="G7" s="49">
        <f t="shared" ref="G7:H7" si="0">G8+G9+G10+G11+G12</f>
        <v>0</v>
      </c>
      <c r="H7" s="50">
        <f t="shared" si="0"/>
        <v>1061168304</v>
      </c>
      <c r="I7" s="51">
        <f>G7+H7</f>
        <v>1061168304</v>
      </c>
      <c r="K7" s="132"/>
      <c r="M7" s="132"/>
      <c r="N7" s="132"/>
    </row>
    <row r="8" spans="1:14" x14ac:dyDescent="0.25">
      <c r="A8" s="220" t="s">
        <v>67</v>
      </c>
      <c r="B8" s="220"/>
      <c r="C8" s="29">
        <v>119</v>
      </c>
      <c r="D8" s="52">
        <v>0</v>
      </c>
      <c r="E8" s="53">
        <v>1001811351</v>
      </c>
      <c r="F8" s="54">
        <f t="shared" ref="F8:F71" si="1">D8+E8</f>
        <v>1001811351</v>
      </c>
      <c r="G8" s="52">
        <v>0</v>
      </c>
      <c r="H8" s="53">
        <v>1223042936</v>
      </c>
      <c r="I8" s="54">
        <f t="shared" ref="I8:I71" si="2">G8+H8</f>
        <v>1223042936</v>
      </c>
      <c r="K8" s="132"/>
      <c r="M8" s="132"/>
      <c r="N8" s="132"/>
    </row>
    <row r="9" spans="1:14" ht="19.5" customHeight="1" x14ac:dyDescent="0.25">
      <c r="A9" s="220" t="s">
        <v>206</v>
      </c>
      <c r="B9" s="220"/>
      <c r="C9" s="29">
        <v>120</v>
      </c>
      <c r="D9" s="52">
        <v>0</v>
      </c>
      <c r="E9" s="53">
        <v>-4752199</v>
      </c>
      <c r="F9" s="54">
        <f>D9+E9</f>
        <v>-4752199</v>
      </c>
      <c r="G9" s="52">
        <v>0</v>
      </c>
      <c r="H9" s="53">
        <v>-380969</v>
      </c>
      <c r="I9" s="54">
        <f t="shared" si="2"/>
        <v>-380969</v>
      </c>
      <c r="K9" s="132"/>
      <c r="M9" s="132"/>
      <c r="N9" s="132"/>
    </row>
    <row r="10" spans="1:14" x14ac:dyDescent="0.25">
      <c r="A10" s="220" t="s">
        <v>207</v>
      </c>
      <c r="B10" s="220"/>
      <c r="C10" s="29">
        <v>121</v>
      </c>
      <c r="D10" s="52">
        <v>0</v>
      </c>
      <c r="E10" s="53">
        <v>-47599827</v>
      </c>
      <c r="F10" s="54">
        <f t="shared" si="1"/>
        <v>-47599827</v>
      </c>
      <c r="G10" s="52">
        <v>0</v>
      </c>
      <c r="H10" s="53">
        <v>-56472021</v>
      </c>
      <c r="I10" s="54">
        <f t="shared" si="2"/>
        <v>-56472021</v>
      </c>
      <c r="K10" s="132"/>
      <c r="M10" s="132"/>
      <c r="N10" s="132"/>
    </row>
    <row r="11" spans="1:14" ht="22.5" customHeight="1" x14ac:dyDescent="0.25">
      <c r="A11" s="220" t="s">
        <v>208</v>
      </c>
      <c r="B11" s="220"/>
      <c r="C11" s="29">
        <v>122</v>
      </c>
      <c r="D11" s="52">
        <v>0</v>
      </c>
      <c r="E11" s="53">
        <v>-138404882</v>
      </c>
      <c r="F11" s="54">
        <f t="shared" si="1"/>
        <v>-138404882</v>
      </c>
      <c r="G11" s="52">
        <v>0</v>
      </c>
      <c r="H11" s="53">
        <v>-108341887</v>
      </c>
      <c r="I11" s="54">
        <f t="shared" si="2"/>
        <v>-108341887</v>
      </c>
      <c r="K11" s="132"/>
      <c r="M11" s="132"/>
      <c r="N11" s="132"/>
    </row>
    <row r="12" spans="1:14" ht="21.75" customHeight="1" x14ac:dyDescent="0.25">
      <c r="A12" s="220" t="s">
        <v>209</v>
      </c>
      <c r="B12" s="220"/>
      <c r="C12" s="29">
        <v>123</v>
      </c>
      <c r="D12" s="52">
        <v>0</v>
      </c>
      <c r="E12" s="53">
        <v>12064697</v>
      </c>
      <c r="F12" s="54">
        <f t="shared" si="1"/>
        <v>12064697</v>
      </c>
      <c r="G12" s="52">
        <v>0</v>
      </c>
      <c r="H12" s="53">
        <v>3320245</v>
      </c>
      <c r="I12" s="54">
        <f t="shared" si="2"/>
        <v>3320245</v>
      </c>
      <c r="K12" s="132"/>
      <c r="M12" s="132"/>
      <c r="N12" s="132"/>
    </row>
    <row r="13" spans="1:14" x14ac:dyDescent="0.25">
      <c r="A13" s="218" t="s">
        <v>210</v>
      </c>
      <c r="B13" s="219"/>
      <c r="C13" s="32">
        <v>124</v>
      </c>
      <c r="D13" s="55">
        <f>D14+D15+D16+D17+D18+D19+D20</f>
        <v>0</v>
      </c>
      <c r="E13" s="56">
        <f>E14+E15+E16+E17+E18+E19+E20</f>
        <v>60673498</v>
      </c>
      <c r="F13" s="54">
        <f t="shared" si="1"/>
        <v>60673498</v>
      </c>
      <c r="G13" s="55">
        <f t="shared" ref="G13" si="3">G14+G15+G16+G17+G18+G19+G20</f>
        <v>0</v>
      </c>
      <c r="H13" s="56">
        <f>H14+H15+H16+H17+H18+H19+H20</f>
        <v>88141434</v>
      </c>
      <c r="I13" s="54">
        <f t="shared" si="2"/>
        <v>88141434</v>
      </c>
      <c r="K13" s="132"/>
      <c r="M13" s="132"/>
      <c r="N13" s="132"/>
    </row>
    <row r="14" spans="1:14" ht="24" customHeight="1" x14ac:dyDescent="0.25">
      <c r="A14" s="220" t="s">
        <v>211</v>
      </c>
      <c r="B14" s="220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  <c r="K14" s="132"/>
      <c r="M14" s="132"/>
      <c r="N14" s="132"/>
    </row>
    <row r="15" spans="1:14" ht="17.399999999999999" customHeight="1" x14ac:dyDescent="0.25">
      <c r="A15" s="220" t="s">
        <v>212</v>
      </c>
      <c r="B15" s="220"/>
      <c r="C15" s="29">
        <v>126</v>
      </c>
      <c r="D15" s="52">
        <v>0</v>
      </c>
      <c r="E15" s="53">
        <v>18786270</v>
      </c>
      <c r="F15" s="54">
        <f t="shared" si="1"/>
        <v>18786270</v>
      </c>
      <c r="G15" s="52">
        <v>0</v>
      </c>
      <c r="H15" s="53">
        <v>20624085</v>
      </c>
      <c r="I15" s="54">
        <f t="shared" si="2"/>
        <v>20624085</v>
      </c>
      <c r="K15" s="132"/>
      <c r="M15" s="132"/>
      <c r="N15" s="132"/>
    </row>
    <row r="16" spans="1:14" x14ac:dyDescent="0.25">
      <c r="A16" s="220" t="s">
        <v>92</v>
      </c>
      <c r="B16" s="220"/>
      <c r="C16" s="29">
        <v>127</v>
      </c>
      <c r="D16" s="52">
        <v>0</v>
      </c>
      <c r="E16" s="53">
        <v>23386107</v>
      </c>
      <c r="F16" s="54">
        <f t="shared" si="1"/>
        <v>23386107</v>
      </c>
      <c r="G16" s="52">
        <v>0</v>
      </c>
      <c r="H16" s="53">
        <v>17745103</v>
      </c>
      <c r="I16" s="54">
        <f t="shared" si="2"/>
        <v>17745103</v>
      </c>
      <c r="K16" s="132"/>
      <c r="M16" s="132"/>
      <c r="N16" s="132"/>
    </row>
    <row r="17" spans="1:14" x14ac:dyDescent="0.25">
      <c r="A17" s="220" t="s">
        <v>213</v>
      </c>
      <c r="B17" s="220"/>
      <c r="C17" s="29">
        <v>128</v>
      </c>
      <c r="D17" s="52">
        <v>0</v>
      </c>
      <c r="E17" s="53">
        <v>9490115</v>
      </c>
      <c r="F17" s="54">
        <f t="shared" si="1"/>
        <v>9490115</v>
      </c>
      <c r="G17" s="52">
        <v>0</v>
      </c>
      <c r="H17" s="53">
        <v>38845203</v>
      </c>
      <c r="I17" s="54">
        <f t="shared" si="2"/>
        <v>38845203</v>
      </c>
      <c r="K17" s="132"/>
      <c r="M17" s="132"/>
      <c r="N17" s="132"/>
    </row>
    <row r="18" spans="1:14" x14ac:dyDescent="0.25">
      <c r="A18" s="220" t="s">
        <v>214</v>
      </c>
      <c r="B18" s="220"/>
      <c r="C18" s="29">
        <v>129</v>
      </c>
      <c r="D18" s="52">
        <v>0</v>
      </c>
      <c r="E18" s="53">
        <v>156665</v>
      </c>
      <c r="F18" s="54">
        <f t="shared" si="1"/>
        <v>156665</v>
      </c>
      <c r="G18" s="52">
        <v>0</v>
      </c>
      <c r="H18" s="53">
        <v>48481</v>
      </c>
      <c r="I18" s="54">
        <f t="shared" si="2"/>
        <v>48481</v>
      </c>
      <c r="K18" s="132"/>
      <c r="M18" s="132"/>
      <c r="N18" s="132"/>
    </row>
    <row r="19" spans="1:14" x14ac:dyDescent="0.25">
      <c r="A19" s="220" t="s">
        <v>6</v>
      </c>
      <c r="B19" s="220"/>
      <c r="C19" s="29">
        <v>130</v>
      </c>
      <c r="D19" s="52">
        <v>0</v>
      </c>
      <c r="E19" s="53">
        <v>3522931</v>
      </c>
      <c r="F19" s="54">
        <f t="shared" si="1"/>
        <v>3522931</v>
      </c>
      <c r="G19" s="52">
        <v>0</v>
      </c>
      <c r="H19" s="53">
        <v>1657141</v>
      </c>
      <c r="I19" s="54">
        <f t="shared" si="2"/>
        <v>1657141</v>
      </c>
      <c r="K19" s="132"/>
      <c r="M19" s="132"/>
      <c r="N19" s="132"/>
    </row>
    <row r="20" spans="1:14" x14ac:dyDescent="0.25">
      <c r="A20" s="220" t="s">
        <v>7</v>
      </c>
      <c r="B20" s="220"/>
      <c r="C20" s="29">
        <v>131</v>
      </c>
      <c r="D20" s="52">
        <v>0</v>
      </c>
      <c r="E20" s="53">
        <v>5331410</v>
      </c>
      <c r="F20" s="54">
        <f t="shared" si="1"/>
        <v>5331410</v>
      </c>
      <c r="G20" s="52">
        <v>0</v>
      </c>
      <c r="H20" s="53">
        <v>9221421</v>
      </c>
      <c r="I20" s="54">
        <f t="shared" si="2"/>
        <v>9221421</v>
      </c>
      <c r="K20" s="132"/>
      <c r="M20" s="132"/>
      <c r="N20" s="132"/>
    </row>
    <row r="21" spans="1:14" x14ac:dyDescent="0.25">
      <c r="A21" s="221" t="s">
        <v>8</v>
      </c>
      <c r="B21" s="220"/>
      <c r="C21" s="29">
        <v>132</v>
      </c>
      <c r="D21" s="52">
        <v>0</v>
      </c>
      <c r="E21" s="53">
        <v>3141129</v>
      </c>
      <c r="F21" s="54">
        <f t="shared" si="1"/>
        <v>3141129</v>
      </c>
      <c r="G21" s="52">
        <v>0</v>
      </c>
      <c r="H21" s="53">
        <v>2682938</v>
      </c>
      <c r="I21" s="54">
        <f t="shared" si="2"/>
        <v>2682938</v>
      </c>
      <c r="K21" s="132"/>
      <c r="M21" s="132"/>
      <c r="N21" s="132"/>
    </row>
    <row r="22" spans="1:14" ht="24.75" customHeight="1" x14ac:dyDescent="0.25">
      <c r="A22" s="221" t="s">
        <v>9</v>
      </c>
      <c r="B22" s="220"/>
      <c r="C22" s="29">
        <v>133</v>
      </c>
      <c r="D22" s="52">
        <v>0</v>
      </c>
      <c r="E22" s="53">
        <v>6972871</v>
      </c>
      <c r="F22" s="54">
        <f t="shared" si="1"/>
        <v>6972871</v>
      </c>
      <c r="G22" s="52">
        <v>0</v>
      </c>
      <c r="H22" s="53">
        <v>24388471</v>
      </c>
      <c r="I22" s="54">
        <f t="shared" si="2"/>
        <v>24388471</v>
      </c>
      <c r="K22" s="132"/>
      <c r="M22" s="132"/>
      <c r="N22" s="132"/>
    </row>
    <row r="23" spans="1:14" x14ac:dyDescent="0.25">
      <c r="A23" s="221" t="s">
        <v>10</v>
      </c>
      <c r="B23" s="220"/>
      <c r="C23" s="29">
        <v>134</v>
      </c>
      <c r="D23" s="52">
        <v>0</v>
      </c>
      <c r="E23" s="53">
        <v>13627999</v>
      </c>
      <c r="F23" s="54">
        <f t="shared" si="1"/>
        <v>13627999</v>
      </c>
      <c r="G23" s="52">
        <v>0</v>
      </c>
      <c r="H23" s="53">
        <v>19211500</v>
      </c>
      <c r="I23" s="54">
        <f t="shared" si="2"/>
        <v>19211500</v>
      </c>
      <c r="K23" s="132"/>
      <c r="M23" s="132"/>
      <c r="N23" s="132"/>
    </row>
    <row r="24" spans="1:14" ht="21" customHeight="1" x14ac:dyDescent="0.25">
      <c r="A24" s="218" t="s">
        <v>215</v>
      </c>
      <c r="B24" s="219"/>
      <c r="C24" s="32">
        <v>135</v>
      </c>
      <c r="D24" s="55">
        <f>D25+D28</f>
        <v>0</v>
      </c>
      <c r="E24" s="56">
        <f>E25+E28</f>
        <v>-341382463</v>
      </c>
      <c r="F24" s="54">
        <f t="shared" si="1"/>
        <v>-341382463</v>
      </c>
      <c r="G24" s="55">
        <f t="shared" ref="G24:H24" si="4">G25+G28</f>
        <v>0</v>
      </c>
      <c r="H24" s="56">
        <f t="shared" si="4"/>
        <v>-557241249</v>
      </c>
      <c r="I24" s="54">
        <f t="shared" si="2"/>
        <v>-557241249</v>
      </c>
      <c r="K24" s="132"/>
      <c r="M24" s="132"/>
      <c r="N24" s="132"/>
    </row>
    <row r="25" spans="1:14" x14ac:dyDescent="0.25">
      <c r="A25" s="219" t="s">
        <v>216</v>
      </c>
      <c r="B25" s="219"/>
      <c r="C25" s="32">
        <v>136</v>
      </c>
      <c r="D25" s="55">
        <f>D26+D27</f>
        <v>0</v>
      </c>
      <c r="E25" s="56">
        <f>E26+E27</f>
        <v>-297960006</v>
      </c>
      <c r="F25" s="54">
        <f t="shared" si="1"/>
        <v>-297960006</v>
      </c>
      <c r="G25" s="55">
        <f t="shared" ref="G25:H25" si="5">G26+G27</f>
        <v>0</v>
      </c>
      <c r="H25" s="56">
        <f t="shared" si="5"/>
        <v>-458701320</v>
      </c>
      <c r="I25" s="54">
        <f t="shared" si="2"/>
        <v>-458701320</v>
      </c>
      <c r="K25" s="132"/>
      <c r="M25" s="132"/>
      <c r="N25" s="132"/>
    </row>
    <row r="26" spans="1:14" x14ac:dyDescent="0.25">
      <c r="A26" s="220" t="s">
        <v>217</v>
      </c>
      <c r="B26" s="220"/>
      <c r="C26" s="29">
        <v>137</v>
      </c>
      <c r="D26" s="52">
        <v>0</v>
      </c>
      <c r="E26" s="53">
        <v>-308594799</v>
      </c>
      <c r="F26" s="54">
        <f t="shared" si="1"/>
        <v>-308594799</v>
      </c>
      <c r="G26" s="52">
        <v>0</v>
      </c>
      <c r="H26" s="53">
        <v>-465675556</v>
      </c>
      <c r="I26" s="54">
        <f t="shared" si="2"/>
        <v>-465675556</v>
      </c>
      <c r="K26" s="132"/>
      <c r="M26" s="132"/>
      <c r="N26" s="132"/>
    </row>
    <row r="27" spans="1:14" x14ac:dyDescent="0.25">
      <c r="A27" s="220" t="s">
        <v>218</v>
      </c>
      <c r="B27" s="220"/>
      <c r="C27" s="29">
        <v>138</v>
      </c>
      <c r="D27" s="52">
        <v>0</v>
      </c>
      <c r="E27" s="53">
        <v>10634793</v>
      </c>
      <c r="F27" s="54">
        <f t="shared" si="1"/>
        <v>10634793</v>
      </c>
      <c r="G27" s="52">
        <v>0</v>
      </c>
      <c r="H27" s="53">
        <v>6974236</v>
      </c>
      <c r="I27" s="54">
        <f t="shared" si="2"/>
        <v>6974236</v>
      </c>
      <c r="K27" s="132"/>
      <c r="M27" s="132"/>
      <c r="N27" s="132"/>
    </row>
    <row r="28" spans="1:14" x14ac:dyDescent="0.25">
      <c r="A28" s="219" t="s">
        <v>219</v>
      </c>
      <c r="B28" s="219"/>
      <c r="C28" s="32">
        <v>139</v>
      </c>
      <c r="D28" s="55">
        <f>D29+D30</f>
        <v>0</v>
      </c>
      <c r="E28" s="56">
        <f>E29+E30</f>
        <v>-43422457</v>
      </c>
      <c r="F28" s="54">
        <f t="shared" si="1"/>
        <v>-43422457</v>
      </c>
      <c r="G28" s="55">
        <f t="shared" ref="G28:H28" si="6">G29+G30</f>
        <v>0</v>
      </c>
      <c r="H28" s="56">
        <f t="shared" si="6"/>
        <v>-98539929</v>
      </c>
      <c r="I28" s="54">
        <f t="shared" si="2"/>
        <v>-98539929</v>
      </c>
      <c r="K28" s="132"/>
      <c r="M28" s="132"/>
      <c r="N28" s="132"/>
    </row>
    <row r="29" spans="1:14" x14ac:dyDescent="0.25">
      <c r="A29" s="220" t="s">
        <v>11</v>
      </c>
      <c r="B29" s="220"/>
      <c r="C29" s="29">
        <v>140</v>
      </c>
      <c r="D29" s="52">
        <v>0</v>
      </c>
      <c r="E29" s="53">
        <v>-41857001</v>
      </c>
      <c r="F29" s="54">
        <f t="shared" si="1"/>
        <v>-41857001</v>
      </c>
      <c r="G29" s="52">
        <v>0</v>
      </c>
      <c r="H29" s="58">
        <v>-119193546</v>
      </c>
      <c r="I29" s="54">
        <f t="shared" si="2"/>
        <v>-119193546</v>
      </c>
      <c r="K29" s="132"/>
      <c r="M29" s="132"/>
      <c r="N29" s="132"/>
    </row>
    <row r="30" spans="1:14" x14ac:dyDescent="0.25">
      <c r="A30" s="220" t="s">
        <v>12</v>
      </c>
      <c r="B30" s="220"/>
      <c r="C30" s="29">
        <v>141</v>
      </c>
      <c r="D30" s="52">
        <v>0</v>
      </c>
      <c r="E30" s="53">
        <v>-1565456</v>
      </c>
      <c r="F30" s="54">
        <f t="shared" si="1"/>
        <v>-1565456</v>
      </c>
      <c r="G30" s="52">
        <v>0</v>
      </c>
      <c r="H30" s="58">
        <v>20653617</v>
      </c>
      <c r="I30" s="54">
        <f t="shared" si="2"/>
        <v>20653617</v>
      </c>
      <c r="K30" s="132"/>
      <c r="M30" s="132"/>
      <c r="N30" s="132"/>
    </row>
    <row r="31" spans="1:14" ht="31.5" customHeight="1" x14ac:dyDescent="0.25">
      <c r="A31" s="218" t="s">
        <v>248</v>
      </c>
      <c r="B31" s="219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  <c r="K31" s="132"/>
      <c r="M31" s="132"/>
      <c r="N31" s="132"/>
    </row>
    <row r="32" spans="1:14" x14ac:dyDescent="0.25">
      <c r="A32" s="219" t="s">
        <v>220</v>
      </c>
      <c r="B32" s="219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  <c r="K32" s="132"/>
      <c r="M32" s="132"/>
      <c r="N32" s="132"/>
    </row>
    <row r="33" spans="1:14" x14ac:dyDescent="0.25">
      <c r="A33" s="220" t="s">
        <v>221</v>
      </c>
      <c r="B33" s="220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  <c r="K33" s="132"/>
      <c r="M33" s="132"/>
      <c r="N33" s="132"/>
    </row>
    <row r="34" spans="1:14" x14ac:dyDescent="0.25">
      <c r="A34" s="220" t="s">
        <v>222</v>
      </c>
      <c r="B34" s="220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  <c r="K34" s="132"/>
      <c r="M34" s="132"/>
      <c r="N34" s="132"/>
    </row>
    <row r="35" spans="1:14" ht="31.5" customHeight="1" x14ac:dyDescent="0.25">
      <c r="A35" s="219" t="s">
        <v>223</v>
      </c>
      <c r="B35" s="219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  <c r="K35" s="132"/>
      <c r="M35" s="132"/>
      <c r="N35" s="132"/>
    </row>
    <row r="36" spans="1:14" x14ac:dyDescent="0.25">
      <c r="A36" s="220" t="s">
        <v>224</v>
      </c>
      <c r="B36" s="220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  <c r="K36" s="132"/>
      <c r="M36" s="132"/>
      <c r="N36" s="132"/>
    </row>
    <row r="37" spans="1:14" x14ac:dyDescent="0.25">
      <c r="A37" s="220" t="s">
        <v>225</v>
      </c>
      <c r="B37" s="220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  <c r="K37" s="132"/>
      <c r="M37" s="132"/>
      <c r="N37" s="132"/>
    </row>
    <row r="38" spans="1:14" ht="45.75" customHeight="1" x14ac:dyDescent="0.25">
      <c r="A38" s="218" t="s">
        <v>317</v>
      </c>
      <c r="B38" s="219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  <c r="K38" s="132"/>
      <c r="M38" s="132"/>
      <c r="N38" s="132"/>
    </row>
    <row r="39" spans="1:14" x14ac:dyDescent="0.25">
      <c r="A39" s="220" t="s">
        <v>226</v>
      </c>
      <c r="B39" s="220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  <c r="K39" s="132"/>
      <c r="M39" s="132"/>
      <c r="N39" s="132"/>
    </row>
    <row r="40" spans="1:14" x14ac:dyDescent="0.25">
      <c r="A40" s="220" t="s">
        <v>227</v>
      </c>
      <c r="B40" s="220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  <c r="K40" s="132"/>
      <c r="M40" s="132"/>
      <c r="N40" s="132"/>
    </row>
    <row r="41" spans="1:14" ht="21" customHeight="1" x14ac:dyDescent="0.25">
      <c r="A41" s="218" t="s">
        <v>228</v>
      </c>
      <c r="B41" s="219"/>
      <c r="C41" s="32">
        <v>152</v>
      </c>
      <c r="D41" s="55">
        <f>D42+D43</f>
        <v>0</v>
      </c>
      <c r="E41" s="55">
        <f>E42+E43</f>
        <v>9893</v>
      </c>
      <c r="F41" s="54">
        <f t="shared" si="1"/>
        <v>9893</v>
      </c>
      <c r="G41" s="55">
        <f>G42+G43</f>
        <v>0</v>
      </c>
      <c r="H41" s="55">
        <f>H42+H43</f>
        <v>-120405</v>
      </c>
      <c r="I41" s="54">
        <f t="shared" si="2"/>
        <v>-120405</v>
      </c>
      <c r="K41" s="132"/>
      <c r="M41" s="132"/>
      <c r="N41" s="132"/>
    </row>
    <row r="42" spans="1:14" x14ac:dyDescent="0.25">
      <c r="A42" s="220" t="s">
        <v>13</v>
      </c>
      <c r="B42" s="220"/>
      <c r="C42" s="29">
        <v>153</v>
      </c>
      <c r="D42" s="52">
        <v>0</v>
      </c>
      <c r="E42" s="53">
        <v>0</v>
      </c>
      <c r="F42" s="54">
        <f t="shared" si="1"/>
        <v>0</v>
      </c>
      <c r="G42" s="52">
        <v>0</v>
      </c>
      <c r="H42" s="58">
        <v>-120405</v>
      </c>
      <c r="I42" s="54">
        <f t="shared" si="2"/>
        <v>-120405</v>
      </c>
      <c r="K42" s="132"/>
      <c r="M42" s="132"/>
      <c r="N42" s="132"/>
    </row>
    <row r="43" spans="1:14" x14ac:dyDescent="0.25">
      <c r="A43" s="220" t="s">
        <v>14</v>
      </c>
      <c r="B43" s="220"/>
      <c r="C43" s="29">
        <v>154</v>
      </c>
      <c r="D43" s="52">
        <v>0</v>
      </c>
      <c r="E43" s="53">
        <v>9893</v>
      </c>
      <c r="F43" s="54">
        <f t="shared" si="1"/>
        <v>9893</v>
      </c>
      <c r="G43" s="52">
        <v>0</v>
      </c>
      <c r="H43" s="58">
        <v>0</v>
      </c>
      <c r="I43" s="54">
        <f t="shared" si="2"/>
        <v>0</v>
      </c>
      <c r="K43" s="132"/>
      <c r="M43" s="132"/>
      <c r="N43" s="132"/>
    </row>
    <row r="44" spans="1:14" ht="22.5" customHeight="1" x14ac:dyDescent="0.25">
      <c r="A44" s="218" t="s">
        <v>229</v>
      </c>
      <c r="B44" s="219"/>
      <c r="C44" s="32">
        <v>155</v>
      </c>
      <c r="D44" s="55">
        <f>D45+D49</f>
        <v>0</v>
      </c>
      <c r="E44" s="56">
        <f>E45+E49</f>
        <v>-388683977</v>
      </c>
      <c r="F44" s="54">
        <f t="shared" si="1"/>
        <v>-388683977</v>
      </c>
      <c r="G44" s="55">
        <f t="shared" ref="G44:H44" si="11">G45+G49</f>
        <v>0</v>
      </c>
      <c r="H44" s="56">
        <f t="shared" si="11"/>
        <v>-447872198</v>
      </c>
      <c r="I44" s="54">
        <f t="shared" si="2"/>
        <v>-447872198</v>
      </c>
      <c r="K44" s="132"/>
      <c r="M44" s="132"/>
      <c r="N44" s="132"/>
    </row>
    <row r="45" spans="1:14" x14ac:dyDescent="0.25">
      <c r="A45" s="219" t="s">
        <v>230</v>
      </c>
      <c r="B45" s="219"/>
      <c r="C45" s="32">
        <v>156</v>
      </c>
      <c r="D45" s="55">
        <f>D46+D47+D48</f>
        <v>0</v>
      </c>
      <c r="E45" s="56">
        <f>E46+E47+E48</f>
        <v>-293703090</v>
      </c>
      <c r="F45" s="54">
        <f t="shared" si="1"/>
        <v>-293703090</v>
      </c>
      <c r="G45" s="55">
        <f t="shared" ref="G45:H45" si="12">G46+G47+G48</f>
        <v>0</v>
      </c>
      <c r="H45" s="56">
        <f t="shared" si="12"/>
        <v>-345060465</v>
      </c>
      <c r="I45" s="54">
        <f t="shared" si="2"/>
        <v>-345060465</v>
      </c>
      <c r="K45" s="132"/>
      <c r="M45" s="132"/>
      <c r="N45" s="132"/>
    </row>
    <row r="46" spans="1:14" x14ac:dyDescent="0.25">
      <c r="A46" s="220" t="s">
        <v>15</v>
      </c>
      <c r="B46" s="220"/>
      <c r="C46" s="29">
        <v>157</v>
      </c>
      <c r="D46" s="52">
        <v>0</v>
      </c>
      <c r="E46" s="53">
        <v>-47790637</v>
      </c>
      <c r="F46" s="54">
        <f t="shared" si="1"/>
        <v>-47790637</v>
      </c>
      <c r="G46" s="52">
        <v>0</v>
      </c>
      <c r="H46" s="58">
        <v>-83373488</v>
      </c>
      <c r="I46" s="54">
        <f t="shared" si="2"/>
        <v>-83373488</v>
      </c>
      <c r="K46" s="132"/>
      <c r="M46" s="132"/>
      <c r="N46" s="132"/>
    </row>
    <row r="47" spans="1:14" x14ac:dyDescent="0.25">
      <c r="A47" s="220" t="s">
        <v>16</v>
      </c>
      <c r="B47" s="220"/>
      <c r="C47" s="29">
        <v>158</v>
      </c>
      <c r="D47" s="52">
        <v>0</v>
      </c>
      <c r="E47" s="53">
        <v>-245912453</v>
      </c>
      <c r="F47" s="54">
        <f t="shared" si="1"/>
        <v>-245912453</v>
      </c>
      <c r="G47" s="52">
        <v>0</v>
      </c>
      <c r="H47" s="58">
        <v>-261686977</v>
      </c>
      <c r="I47" s="54">
        <f t="shared" si="2"/>
        <v>-261686977</v>
      </c>
      <c r="K47" s="132"/>
      <c r="M47" s="132"/>
      <c r="N47" s="132"/>
    </row>
    <row r="48" spans="1:14" x14ac:dyDescent="0.25">
      <c r="A48" s="220" t="s">
        <v>17</v>
      </c>
      <c r="B48" s="220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8">
        <v>0</v>
      </c>
      <c r="I48" s="54">
        <f t="shared" si="2"/>
        <v>0</v>
      </c>
      <c r="K48" s="132"/>
      <c r="M48" s="132"/>
      <c r="N48" s="132"/>
    </row>
    <row r="49" spans="1:14" ht="24.75" customHeight="1" x14ac:dyDescent="0.25">
      <c r="A49" s="219" t="s">
        <v>231</v>
      </c>
      <c r="B49" s="219"/>
      <c r="C49" s="32">
        <v>160</v>
      </c>
      <c r="D49" s="55">
        <f>D50+D51+D52</f>
        <v>0</v>
      </c>
      <c r="E49" s="56">
        <f>E50+E51+E52</f>
        <v>-94980887</v>
      </c>
      <c r="F49" s="54">
        <f t="shared" si="1"/>
        <v>-94980887</v>
      </c>
      <c r="G49" s="55">
        <f t="shared" ref="G49:H49" si="13">G50+G51+G52</f>
        <v>0</v>
      </c>
      <c r="H49" s="56">
        <f t="shared" si="13"/>
        <v>-102811733</v>
      </c>
      <c r="I49" s="54">
        <f t="shared" si="2"/>
        <v>-102811733</v>
      </c>
      <c r="K49" s="132"/>
      <c r="M49" s="132"/>
      <c r="N49" s="132"/>
    </row>
    <row r="50" spans="1:14" x14ac:dyDescent="0.25">
      <c r="A50" s="220" t="s">
        <v>232</v>
      </c>
      <c r="B50" s="220"/>
      <c r="C50" s="29">
        <v>161</v>
      </c>
      <c r="D50" s="52">
        <v>0</v>
      </c>
      <c r="E50" s="53">
        <v>-19387719</v>
      </c>
      <c r="F50" s="54">
        <f t="shared" si="1"/>
        <v>-19387719</v>
      </c>
      <c r="G50" s="52">
        <v>0</v>
      </c>
      <c r="H50" s="58">
        <v>-21854867</v>
      </c>
      <c r="I50" s="54">
        <f t="shared" si="2"/>
        <v>-21854867</v>
      </c>
      <c r="K50" s="132"/>
      <c r="M50" s="132"/>
      <c r="N50" s="132"/>
    </row>
    <row r="51" spans="1:14" x14ac:dyDescent="0.25">
      <c r="A51" s="220" t="s">
        <v>28</v>
      </c>
      <c r="B51" s="220"/>
      <c r="C51" s="29">
        <v>162</v>
      </c>
      <c r="D51" s="52">
        <v>0</v>
      </c>
      <c r="E51" s="53">
        <v>-37303763</v>
      </c>
      <c r="F51" s="54">
        <f t="shared" si="1"/>
        <v>-37303763</v>
      </c>
      <c r="G51" s="52">
        <v>0</v>
      </c>
      <c r="H51" s="58">
        <v>-43950066</v>
      </c>
      <c r="I51" s="54">
        <f t="shared" si="2"/>
        <v>-43950066</v>
      </c>
      <c r="K51" s="132"/>
      <c r="M51" s="132"/>
      <c r="N51" s="132"/>
    </row>
    <row r="52" spans="1:14" x14ac:dyDescent="0.25">
      <c r="A52" s="220" t="s">
        <v>29</v>
      </c>
      <c r="B52" s="220"/>
      <c r="C52" s="29">
        <v>163</v>
      </c>
      <c r="D52" s="52">
        <v>0</v>
      </c>
      <c r="E52" s="53">
        <v>-38289405</v>
      </c>
      <c r="F52" s="54">
        <f t="shared" si="1"/>
        <v>-38289405</v>
      </c>
      <c r="G52" s="52">
        <v>0</v>
      </c>
      <c r="H52" s="58">
        <v>-37006800</v>
      </c>
      <c r="I52" s="54">
        <f t="shared" si="2"/>
        <v>-37006800</v>
      </c>
      <c r="K52" s="132"/>
      <c r="M52" s="132"/>
      <c r="N52" s="132"/>
    </row>
    <row r="53" spans="1:14" x14ac:dyDescent="0.25">
      <c r="A53" s="218" t="s">
        <v>233</v>
      </c>
      <c r="B53" s="219"/>
      <c r="C53" s="32">
        <v>164</v>
      </c>
      <c r="D53" s="55">
        <f>D54+D55+D56+D57+D58+D59+D60</f>
        <v>0</v>
      </c>
      <c r="E53" s="56">
        <f>E54+E55+E56+E57+E58+E59+E60</f>
        <v>-36227916</v>
      </c>
      <c r="F53" s="54">
        <f t="shared" si="1"/>
        <v>-36227916</v>
      </c>
      <c r="G53" s="55">
        <f t="shared" ref="G53:H53" si="14">G54+G55+G56+G57+G58+G59+G60</f>
        <v>0</v>
      </c>
      <c r="H53" s="56">
        <f t="shared" si="14"/>
        <v>-39773129</v>
      </c>
      <c r="I53" s="54">
        <f t="shared" si="2"/>
        <v>-39773129</v>
      </c>
      <c r="K53" s="132"/>
      <c r="M53" s="132"/>
      <c r="N53" s="132"/>
    </row>
    <row r="54" spans="1:14" ht="24" customHeight="1" x14ac:dyDescent="0.25">
      <c r="A54" s="220" t="s">
        <v>318</v>
      </c>
      <c r="B54" s="220"/>
      <c r="C54" s="29">
        <v>165</v>
      </c>
      <c r="D54" s="52">
        <v>0</v>
      </c>
      <c r="E54" s="53">
        <v>-2203212</v>
      </c>
      <c r="F54" s="54">
        <f t="shared" si="1"/>
        <v>-2203212</v>
      </c>
      <c r="G54" s="52">
        <v>0</v>
      </c>
      <c r="H54" s="58">
        <v>-2362859</v>
      </c>
      <c r="I54" s="54">
        <f t="shared" si="2"/>
        <v>-2362859</v>
      </c>
      <c r="K54" s="132"/>
      <c r="M54" s="132"/>
      <c r="N54" s="132"/>
    </row>
    <row r="55" spans="1:14" x14ac:dyDescent="0.25">
      <c r="A55" s="220" t="s">
        <v>30</v>
      </c>
      <c r="B55" s="220"/>
      <c r="C55" s="29">
        <v>166</v>
      </c>
      <c r="D55" s="52">
        <v>0</v>
      </c>
      <c r="E55" s="53">
        <v>-3674735</v>
      </c>
      <c r="F55" s="54">
        <f t="shared" si="1"/>
        <v>-3674735</v>
      </c>
      <c r="G55" s="52">
        <v>0</v>
      </c>
      <c r="H55" s="58">
        <v>-3194248</v>
      </c>
      <c r="I55" s="54">
        <f t="shared" si="2"/>
        <v>-3194248</v>
      </c>
      <c r="K55" s="132"/>
      <c r="M55" s="132"/>
      <c r="N55" s="132"/>
    </row>
    <row r="56" spans="1:14" x14ac:dyDescent="0.25">
      <c r="A56" s="220" t="s">
        <v>69</v>
      </c>
      <c r="B56" s="220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8">
        <v>0</v>
      </c>
      <c r="I56" s="54">
        <f t="shared" si="2"/>
        <v>0</v>
      </c>
      <c r="K56" s="132"/>
      <c r="M56" s="132"/>
      <c r="N56" s="132"/>
    </row>
    <row r="57" spans="1:14" x14ac:dyDescent="0.25">
      <c r="A57" s="220" t="s">
        <v>234</v>
      </c>
      <c r="B57" s="220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8">
        <v>-57</v>
      </c>
      <c r="I57" s="54">
        <f t="shared" si="2"/>
        <v>-57</v>
      </c>
      <c r="K57" s="132"/>
      <c r="M57" s="132"/>
      <c r="N57" s="132"/>
    </row>
    <row r="58" spans="1:14" x14ac:dyDescent="0.25">
      <c r="A58" s="220" t="s">
        <v>235</v>
      </c>
      <c r="B58" s="220"/>
      <c r="C58" s="29">
        <v>169</v>
      </c>
      <c r="D58" s="52">
        <v>0</v>
      </c>
      <c r="E58" s="53">
        <v>-1666317</v>
      </c>
      <c r="F58" s="54">
        <f t="shared" si="1"/>
        <v>-1666317</v>
      </c>
      <c r="G58" s="52">
        <v>0</v>
      </c>
      <c r="H58" s="58">
        <v>-7893138</v>
      </c>
      <c r="I58" s="54">
        <f t="shared" si="2"/>
        <v>-7893138</v>
      </c>
      <c r="K58" s="132"/>
      <c r="M58" s="132"/>
      <c r="N58" s="132"/>
    </row>
    <row r="59" spans="1:14" x14ac:dyDescent="0.25">
      <c r="A59" s="220" t="s">
        <v>236</v>
      </c>
      <c r="B59" s="220"/>
      <c r="C59" s="29">
        <v>170</v>
      </c>
      <c r="D59" s="52">
        <v>0</v>
      </c>
      <c r="E59" s="53">
        <v>-3237366</v>
      </c>
      <c r="F59" s="54">
        <f t="shared" si="1"/>
        <v>-3237366</v>
      </c>
      <c r="G59" s="52">
        <v>0</v>
      </c>
      <c r="H59" s="58">
        <v>-3346607</v>
      </c>
      <c r="I59" s="54">
        <f t="shared" si="2"/>
        <v>-3346607</v>
      </c>
      <c r="K59" s="132"/>
      <c r="M59" s="132"/>
      <c r="N59" s="132"/>
    </row>
    <row r="60" spans="1:14" x14ac:dyDescent="0.25">
      <c r="A60" s="220" t="s">
        <v>94</v>
      </c>
      <c r="B60" s="220"/>
      <c r="C60" s="29">
        <v>171</v>
      </c>
      <c r="D60" s="52">
        <v>0</v>
      </c>
      <c r="E60" s="53">
        <v>-25446286</v>
      </c>
      <c r="F60" s="54">
        <f t="shared" si="1"/>
        <v>-25446286</v>
      </c>
      <c r="G60" s="52">
        <v>0</v>
      </c>
      <c r="H60" s="58">
        <v>-22976220</v>
      </c>
      <c r="I60" s="54">
        <f t="shared" si="2"/>
        <v>-22976220</v>
      </c>
      <c r="K60" s="132"/>
      <c r="M60" s="132"/>
      <c r="N60" s="132"/>
    </row>
    <row r="61" spans="1:14" ht="29.25" customHeight="1" x14ac:dyDescent="0.25">
      <c r="A61" s="218" t="s">
        <v>319</v>
      </c>
      <c r="B61" s="219"/>
      <c r="C61" s="32">
        <v>172</v>
      </c>
      <c r="D61" s="55">
        <f>D62+D63</f>
        <v>0</v>
      </c>
      <c r="E61" s="56">
        <f>E62+E63</f>
        <v>-43821616</v>
      </c>
      <c r="F61" s="54">
        <f t="shared" si="1"/>
        <v>-43821616</v>
      </c>
      <c r="G61" s="55">
        <f t="shared" ref="G61" si="15">G62+G63</f>
        <v>0</v>
      </c>
      <c r="H61" s="56">
        <f>H62+H63</f>
        <v>-50868468</v>
      </c>
      <c r="I61" s="54">
        <f t="shared" si="2"/>
        <v>-50868468</v>
      </c>
      <c r="K61" s="132"/>
      <c r="M61" s="132"/>
      <c r="N61" s="132"/>
    </row>
    <row r="62" spans="1:14" x14ac:dyDescent="0.25">
      <c r="A62" s="220" t="s">
        <v>31</v>
      </c>
      <c r="B62" s="220"/>
      <c r="C62" s="29">
        <v>173</v>
      </c>
      <c r="D62" s="52">
        <v>0</v>
      </c>
      <c r="E62" s="53">
        <v>-526696</v>
      </c>
      <c r="F62" s="54">
        <f t="shared" si="1"/>
        <v>-526696</v>
      </c>
      <c r="G62" s="52">
        <v>0</v>
      </c>
      <c r="H62" s="58">
        <v>-373736</v>
      </c>
      <c r="I62" s="54">
        <f t="shared" si="2"/>
        <v>-373736</v>
      </c>
      <c r="K62" s="132"/>
      <c r="M62" s="132"/>
      <c r="N62" s="132"/>
    </row>
    <row r="63" spans="1:14" ht="16.5" customHeight="1" x14ac:dyDescent="0.25">
      <c r="A63" s="220" t="s">
        <v>32</v>
      </c>
      <c r="B63" s="220"/>
      <c r="C63" s="29">
        <v>174</v>
      </c>
      <c r="D63" s="52">
        <v>0</v>
      </c>
      <c r="E63" s="53">
        <v>-43294920</v>
      </c>
      <c r="F63" s="54">
        <f t="shared" si="1"/>
        <v>-43294920</v>
      </c>
      <c r="G63" s="52">
        <v>0</v>
      </c>
      <c r="H63" s="58">
        <v>-50494732</v>
      </c>
      <c r="I63" s="54">
        <f t="shared" si="2"/>
        <v>-50494732</v>
      </c>
      <c r="K63" s="132"/>
      <c r="M63" s="132"/>
      <c r="N63" s="132"/>
    </row>
    <row r="64" spans="1:14" ht="22.5" customHeight="1" x14ac:dyDescent="0.25">
      <c r="A64" s="221" t="s">
        <v>238</v>
      </c>
      <c r="B64" s="220"/>
      <c r="C64" s="29">
        <v>175</v>
      </c>
      <c r="D64" s="52">
        <v>0</v>
      </c>
      <c r="E64" s="53">
        <v>-12693747</v>
      </c>
      <c r="F64" s="54">
        <f t="shared" si="1"/>
        <v>-12693747</v>
      </c>
      <c r="G64" s="52">
        <v>0</v>
      </c>
      <c r="H64" s="58">
        <v>-13380268</v>
      </c>
      <c r="I64" s="54">
        <f t="shared" si="2"/>
        <v>-13380268</v>
      </c>
      <c r="K64" s="132"/>
      <c r="M64" s="132"/>
      <c r="N64" s="132"/>
    </row>
    <row r="65" spans="1:16" ht="42" customHeight="1" x14ac:dyDescent="0.25">
      <c r="A65" s="218" t="s">
        <v>249</v>
      </c>
      <c r="B65" s="219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84734811</v>
      </c>
      <c r="F65" s="54">
        <f t="shared" si="1"/>
        <v>84734811</v>
      </c>
      <c r="G65" s="55">
        <f t="shared" ref="G65" si="16">G7+G13+G21+G22+G23+G24+G31+G38+G41+G53+G61+G64+G44</f>
        <v>0</v>
      </c>
      <c r="H65" s="56">
        <f>H7+H13+H21+H22+H23+H24+H31+H38+H41+H53+H61+H64+H44</f>
        <v>86336930</v>
      </c>
      <c r="I65" s="54">
        <f t="shared" si="2"/>
        <v>86336930</v>
      </c>
      <c r="K65" s="132"/>
      <c r="M65" s="132"/>
      <c r="N65" s="132"/>
    </row>
    <row r="66" spans="1:16" x14ac:dyDescent="0.25">
      <c r="A66" s="218" t="s">
        <v>239</v>
      </c>
      <c r="B66" s="219"/>
      <c r="C66" s="32">
        <v>177</v>
      </c>
      <c r="D66" s="55">
        <f>D67+D68</f>
        <v>0</v>
      </c>
      <c r="E66" s="56">
        <f>E67+E68</f>
        <v>-16203935</v>
      </c>
      <c r="F66" s="54">
        <f t="shared" si="1"/>
        <v>-16203935</v>
      </c>
      <c r="G66" s="55">
        <f t="shared" ref="G66:H66" si="17">G67+G68</f>
        <v>0</v>
      </c>
      <c r="H66" s="56">
        <f t="shared" si="17"/>
        <v>-16281733</v>
      </c>
      <c r="I66" s="54">
        <f t="shared" si="2"/>
        <v>-16281733</v>
      </c>
      <c r="K66" s="132"/>
      <c r="M66" s="132"/>
      <c r="N66" s="132"/>
    </row>
    <row r="67" spans="1:16" x14ac:dyDescent="0.25">
      <c r="A67" s="220" t="s">
        <v>240</v>
      </c>
      <c r="B67" s="220"/>
      <c r="C67" s="29">
        <v>178</v>
      </c>
      <c r="D67" s="52">
        <v>0</v>
      </c>
      <c r="E67" s="53">
        <v>-23570714</v>
      </c>
      <c r="F67" s="54">
        <f t="shared" si="1"/>
        <v>-23570714</v>
      </c>
      <c r="G67" s="52">
        <v>0</v>
      </c>
      <c r="H67" s="58">
        <v>-26231332</v>
      </c>
      <c r="I67" s="54">
        <f t="shared" si="2"/>
        <v>-26231332</v>
      </c>
      <c r="K67" s="132"/>
      <c r="M67" s="132"/>
      <c r="N67" s="132"/>
    </row>
    <row r="68" spans="1:16" x14ac:dyDescent="0.25">
      <c r="A68" s="220" t="s">
        <v>241</v>
      </c>
      <c r="B68" s="220"/>
      <c r="C68" s="29">
        <v>179</v>
      </c>
      <c r="D68" s="52">
        <v>0</v>
      </c>
      <c r="E68" s="53">
        <v>7366779</v>
      </c>
      <c r="F68" s="54">
        <f t="shared" si="1"/>
        <v>7366779</v>
      </c>
      <c r="G68" s="52">
        <v>0</v>
      </c>
      <c r="H68" s="53">
        <v>9949599</v>
      </c>
      <c r="I68" s="54">
        <f t="shared" si="2"/>
        <v>9949599</v>
      </c>
      <c r="K68" s="132"/>
      <c r="M68" s="132"/>
      <c r="N68" s="132"/>
    </row>
    <row r="69" spans="1:16" ht="24" customHeight="1" x14ac:dyDescent="0.25">
      <c r="A69" s="218" t="s">
        <v>320</v>
      </c>
      <c r="B69" s="219"/>
      <c r="C69" s="32">
        <v>180</v>
      </c>
      <c r="D69" s="55">
        <f>D65+D66</f>
        <v>0</v>
      </c>
      <c r="E69" s="56">
        <f>E65+E66</f>
        <v>68530876</v>
      </c>
      <c r="F69" s="54">
        <f t="shared" si="1"/>
        <v>68530876</v>
      </c>
      <c r="G69" s="55">
        <f t="shared" ref="G69:H69" si="18">G65+G66</f>
        <v>0</v>
      </c>
      <c r="H69" s="56">
        <f t="shared" si="18"/>
        <v>70055197</v>
      </c>
      <c r="I69" s="54">
        <f t="shared" si="2"/>
        <v>70055197</v>
      </c>
      <c r="K69" s="132"/>
      <c r="M69" s="132"/>
      <c r="N69" s="132"/>
    </row>
    <row r="70" spans="1:16" x14ac:dyDescent="0.25">
      <c r="A70" s="214" t="s">
        <v>95</v>
      </c>
      <c r="B70" s="214"/>
      <c r="C70" s="29">
        <v>181</v>
      </c>
      <c r="D70" s="52">
        <v>0</v>
      </c>
      <c r="E70" s="53">
        <v>68530876</v>
      </c>
      <c r="F70" s="54">
        <f t="shared" si="1"/>
        <v>68530876</v>
      </c>
      <c r="G70" s="52">
        <v>0</v>
      </c>
      <c r="H70" s="53">
        <v>70055197</v>
      </c>
      <c r="I70" s="54">
        <f t="shared" si="2"/>
        <v>70055197</v>
      </c>
      <c r="K70" s="132"/>
      <c r="M70" s="132"/>
      <c r="N70" s="132"/>
    </row>
    <row r="71" spans="1:16" x14ac:dyDescent="0.25">
      <c r="A71" s="214" t="s">
        <v>242</v>
      </c>
      <c r="B71" s="214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  <c r="K71" s="132"/>
      <c r="M71" s="132"/>
      <c r="N71" s="132"/>
      <c r="P71" s="12"/>
    </row>
    <row r="72" spans="1:16" ht="30" customHeight="1" x14ac:dyDescent="0.25">
      <c r="A72" s="218" t="s">
        <v>243</v>
      </c>
      <c r="B72" s="218"/>
      <c r="C72" s="32">
        <v>183</v>
      </c>
      <c r="D72" s="55">
        <f>D7+D13+D21+D22+D23+D68</f>
        <v>0</v>
      </c>
      <c r="E72" s="56">
        <f>E7+E13+E21+E22+E23+E68</f>
        <v>914901416</v>
      </c>
      <c r="F72" s="54">
        <f t="shared" ref="F72:F86" si="19">D72+E72</f>
        <v>914901416</v>
      </c>
      <c r="G72" s="55">
        <f t="shared" ref="G72" si="20">G7+G13+G21+G22+G23+G68</f>
        <v>0</v>
      </c>
      <c r="H72" s="56">
        <f>H7+H13+H21+H22+H23+H68</f>
        <v>1205542246</v>
      </c>
      <c r="I72" s="54">
        <f t="shared" ref="I72:I86" si="21">G72+H72</f>
        <v>1205542246</v>
      </c>
      <c r="K72" s="132"/>
      <c r="M72" s="132"/>
      <c r="N72" s="132"/>
    </row>
    <row r="73" spans="1:16" ht="31.5" customHeight="1" x14ac:dyDescent="0.25">
      <c r="A73" s="218" t="s">
        <v>316</v>
      </c>
      <c r="B73" s="218"/>
      <c r="C73" s="32">
        <v>184</v>
      </c>
      <c r="D73" s="55">
        <f>D24+D31+D38+D41+D44+D53+D61+D64+D67</f>
        <v>0</v>
      </c>
      <c r="E73" s="56">
        <f>E24+E31+E38+E41+E44+E53+E61+E64+E67</f>
        <v>-846370540</v>
      </c>
      <c r="F73" s="54">
        <f t="shared" si="19"/>
        <v>-846370540</v>
      </c>
      <c r="G73" s="55">
        <f t="shared" ref="G73" si="22">G24+G31+G38+G41+G44+G53+G61+G64+G67</f>
        <v>0</v>
      </c>
      <c r="H73" s="56">
        <f>H24+H31+H38+H41+H44+H53+H61+H64+H67</f>
        <v>-1135487049</v>
      </c>
      <c r="I73" s="54">
        <f t="shared" si="21"/>
        <v>-1135487049</v>
      </c>
      <c r="K73" s="132"/>
      <c r="M73" s="132"/>
      <c r="N73" s="132"/>
    </row>
    <row r="74" spans="1:16" x14ac:dyDescent="0.25">
      <c r="A74" s="218" t="s">
        <v>244</v>
      </c>
      <c r="B74" s="219"/>
      <c r="C74" s="32">
        <v>185</v>
      </c>
      <c r="D74" s="55">
        <f>D75+D76+D77+D78+D79+D80+D81+D82</f>
        <v>0</v>
      </c>
      <c r="E74" s="56">
        <f>E75+E76+E77+E78+E79+E80+E81+E82</f>
        <v>14126064</v>
      </c>
      <c r="F74" s="54">
        <f t="shared" si="19"/>
        <v>14126064</v>
      </c>
      <c r="G74" s="55">
        <f t="shared" ref="G74:H74" si="23">G75+G76+G77+G78+G79+G80+G81+G82</f>
        <v>0</v>
      </c>
      <c r="H74" s="56">
        <f t="shared" si="23"/>
        <v>-2357757</v>
      </c>
      <c r="I74" s="54">
        <f t="shared" si="21"/>
        <v>-2357757</v>
      </c>
      <c r="K74" s="132"/>
      <c r="M74" s="132"/>
      <c r="N74" s="132"/>
    </row>
    <row r="75" spans="1:16" ht="27.75" customHeight="1" x14ac:dyDescent="0.25">
      <c r="A75" s="217" t="s">
        <v>321</v>
      </c>
      <c r="B75" s="217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  <c r="K75" s="132"/>
      <c r="M75" s="132"/>
      <c r="N75" s="132"/>
    </row>
    <row r="76" spans="1:16" ht="21.6" customHeight="1" x14ac:dyDescent="0.25">
      <c r="A76" s="217" t="s">
        <v>322</v>
      </c>
      <c r="B76" s="217"/>
      <c r="C76" s="29">
        <v>187</v>
      </c>
      <c r="D76" s="57">
        <v>0</v>
      </c>
      <c r="E76" s="58">
        <v>16284513</v>
      </c>
      <c r="F76" s="54">
        <f t="shared" si="19"/>
        <v>16284513</v>
      </c>
      <c r="G76" s="57">
        <v>0</v>
      </c>
      <c r="H76" s="58">
        <v>-8205981</v>
      </c>
      <c r="I76" s="54">
        <f t="shared" si="21"/>
        <v>-8205981</v>
      </c>
      <c r="K76" s="132"/>
      <c r="M76" s="132"/>
      <c r="N76" s="132"/>
    </row>
    <row r="77" spans="1:16" ht="36" customHeight="1" x14ac:dyDescent="0.25">
      <c r="A77" s="217" t="s">
        <v>323</v>
      </c>
      <c r="B77" s="217"/>
      <c r="C77" s="29">
        <v>188</v>
      </c>
      <c r="D77" s="57">
        <v>0</v>
      </c>
      <c r="E77" s="58">
        <v>942394</v>
      </c>
      <c r="F77" s="54">
        <f t="shared" si="19"/>
        <v>942394</v>
      </c>
      <c r="G77" s="57">
        <v>0</v>
      </c>
      <c r="H77" s="58">
        <v>5330667</v>
      </c>
      <c r="I77" s="54">
        <f t="shared" si="21"/>
        <v>5330667</v>
      </c>
      <c r="K77" s="132"/>
      <c r="M77" s="132"/>
      <c r="N77" s="132"/>
    </row>
    <row r="78" spans="1:16" ht="30.75" customHeight="1" x14ac:dyDescent="0.25">
      <c r="A78" s="217" t="s">
        <v>324</v>
      </c>
      <c r="B78" s="217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  <c r="K78" s="132"/>
      <c r="M78" s="132"/>
      <c r="N78" s="132"/>
    </row>
    <row r="79" spans="1:16" x14ac:dyDescent="0.25">
      <c r="A79" s="217" t="s">
        <v>96</v>
      </c>
      <c r="B79" s="217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  <c r="K79" s="132"/>
      <c r="M79" s="132"/>
      <c r="N79" s="132"/>
    </row>
    <row r="80" spans="1:16" ht="21" customHeight="1" x14ac:dyDescent="0.25">
      <c r="A80" s="217" t="s">
        <v>97</v>
      </c>
      <c r="B80" s="217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  <c r="K80" s="132"/>
      <c r="M80" s="132"/>
      <c r="N80" s="132"/>
    </row>
    <row r="81" spans="1:14" ht="26.25" customHeight="1" x14ac:dyDescent="0.25">
      <c r="A81" s="217" t="s">
        <v>98</v>
      </c>
      <c r="B81" s="217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  <c r="K81" s="132"/>
      <c r="M81" s="132"/>
      <c r="N81" s="132"/>
    </row>
    <row r="82" spans="1:14" x14ac:dyDescent="0.25">
      <c r="A82" s="217" t="s">
        <v>99</v>
      </c>
      <c r="B82" s="217"/>
      <c r="C82" s="29">
        <v>193</v>
      </c>
      <c r="D82" s="57">
        <v>0</v>
      </c>
      <c r="E82" s="128">
        <v>-3100843</v>
      </c>
      <c r="F82" s="54">
        <f t="shared" si="19"/>
        <v>-3100843</v>
      </c>
      <c r="G82" s="57">
        <v>0</v>
      </c>
      <c r="H82" s="58">
        <v>517557</v>
      </c>
      <c r="I82" s="54">
        <f t="shared" si="21"/>
        <v>517557</v>
      </c>
      <c r="K82" s="132"/>
      <c r="M82" s="132"/>
      <c r="N82" s="132"/>
    </row>
    <row r="83" spans="1:14" x14ac:dyDescent="0.25">
      <c r="A83" s="218" t="s">
        <v>245</v>
      </c>
      <c r="B83" s="219"/>
      <c r="C83" s="32">
        <v>194</v>
      </c>
      <c r="D83" s="55">
        <f>D69+D74</f>
        <v>0</v>
      </c>
      <c r="E83" s="56">
        <f>E69+E74</f>
        <v>82656940</v>
      </c>
      <c r="F83" s="54">
        <f t="shared" si="19"/>
        <v>82656940</v>
      </c>
      <c r="G83" s="55">
        <f t="shared" ref="G83" si="24">G69+G74</f>
        <v>0</v>
      </c>
      <c r="H83" s="56">
        <f>H69+H74</f>
        <v>67697440</v>
      </c>
      <c r="I83" s="54">
        <f t="shared" si="21"/>
        <v>67697440</v>
      </c>
      <c r="K83" s="132"/>
      <c r="M83" s="132"/>
      <c r="N83" s="132"/>
    </row>
    <row r="84" spans="1:14" x14ac:dyDescent="0.25">
      <c r="A84" s="214" t="s">
        <v>246</v>
      </c>
      <c r="B84" s="214"/>
      <c r="C84" s="29">
        <v>195</v>
      </c>
      <c r="D84" s="52">
        <v>0</v>
      </c>
      <c r="E84" s="53">
        <v>82656940</v>
      </c>
      <c r="F84" s="54">
        <f t="shared" si="19"/>
        <v>82656940</v>
      </c>
      <c r="G84" s="52">
        <v>0</v>
      </c>
      <c r="H84" s="53">
        <v>67697440</v>
      </c>
      <c r="I84" s="54">
        <f t="shared" si="21"/>
        <v>67697440</v>
      </c>
      <c r="K84" s="132"/>
      <c r="M84" s="132"/>
      <c r="N84" s="132"/>
    </row>
    <row r="85" spans="1:14" x14ac:dyDescent="0.25">
      <c r="A85" s="214" t="s">
        <v>247</v>
      </c>
      <c r="B85" s="214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  <c r="K85" s="132"/>
      <c r="M85" s="132"/>
      <c r="N85" s="132"/>
    </row>
    <row r="86" spans="1:14" x14ac:dyDescent="0.25">
      <c r="A86" s="215" t="s">
        <v>110</v>
      </c>
      <c r="B86" s="216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  <c r="K86" s="132"/>
      <c r="M86" s="132"/>
      <c r="N86" s="132"/>
    </row>
    <row r="87" spans="1:14" x14ac:dyDescent="0.25">
      <c r="K87" s="132"/>
      <c r="M87" s="132"/>
      <c r="N87" s="132"/>
    </row>
    <row r="88" spans="1:14" x14ac:dyDescent="0.25">
      <c r="K88" s="132"/>
      <c r="M88" s="132"/>
      <c r="N88" s="132"/>
    </row>
  </sheetData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5" right="0.75" top="1" bottom="1" header="0.5" footer="0.5"/>
  <pageSetup paperSize="9" scale="47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 E65:E66 E61 E53 E49 E44:E45 E31:E35 E28 E24:E25 E13 E37:E41 I9:I11 E72:E74 E85:E86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:I86"/>
  <sheetViews>
    <sheetView topLeftCell="A58" zoomScaleSheetLayoutView="110" workbookViewId="0">
      <selection activeCell="L58" sqref="L1:P1048576"/>
    </sheetView>
  </sheetViews>
  <sheetFormatPr defaultColWidth="9.109375" defaultRowHeight="13.2" x14ac:dyDescent="0.25"/>
  <cols>
    <col min="1" max="1" width="26.6640625" style="3" customWidth="1"/>
    <col min="2" max="2" width="15" style="3" customWidth="1"/>
    <col min="3" max="3" width="8.8867187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14.6640625" style="3" bestFit="1" customWidth="1"/>
    <col min="11" max="16384" width="9.109375" style="3"/>
  </cols>
  <sheetData>
    <row r="1" spans="1:9" ht="15.6" x14ac:dyDescent="0.25">
      <c r="A1" s="226" t="s">
        <v>349</v>
      </c>
      <c r="B1" s="209"/>
      <c r="C1" s="209"/>
      <c r="D1" s="209"/>
      <c r="E1" s="209"/>
      <c r="F1" s="209"/>
      <c r="G1" s="209"/>
      <c r="H1" s="209"/>
      <c r="I1" s="209"/>
    </row>
    <row r="2" spans="1:9" x14ac:dyDescent="0.25">
      <c r="A2" s="210" t="s">
        <v>393</v>
      </c>
      <c r="B2" s="227"/>
      <c r="C2" s="227"/>
      <c r="D2" s="227"/>
      <c r="E2" s="227"/>
      <c r="F2" s="227"/>
      <c r="G2" s="227"/>
      <c r="H2" s="227"/>
      <c r="I2" s="227"/>
    </row>
    <row r="3" spans="1:9" x14ac:dyDescent="0.25">
      <c r="A3" s="228" t="s">
        <v>35</v>
      </c>
      <c r="B3" s="229"/>
      <c r="C3" s="229"/>
      <c r="D3" s="229"/>
      <c r="E3" s="229"/>
      <c r="F3" s="229"/>
      <c r="G3" s="229"/>
      <c r="H3" s="229"/>
      <c r="I3" s="229"/>
    </row>
    <row r="4" spans="1:9" ht="33.75" customHeight="1" x14ac:dyDescent="0.25">
      <c r="A4" s="212" t="s">
        <v>0</v>
      </c>
      <c r="B4" s="213"/>
      <c r="C4" s="212" t="s">
        <v>77</v>
      </c>
      <c r="D4" s="197" t="s">
        <v>4</v>
      </c>
      <c r="E4" s="198"/>
      <c r="F4" s="198"/>
      <c r="G4" s="197" t="s">
        <v>285</v>
      </c>
      <c r="H4" s="198"/>
      <c r="I4" s="198"/>
    </row>
    <row r="5" spans="1:9" ht="24" customHeight="1" x14ac:dyDescent="0.25">
      <c r="A5" s="213"/>
      <c r="B5" s="213"/>
      <c r="C5" s="21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2">
        <v>1</v>
      </c>
      <c r="B6" s="21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202" t="s">
        <v>205</v>
      </c>
      <c r="B7" s="200"/>
      <c r="C7" s="26">
        <v>118</v>
      </c>
      <c r="D7" s="40">
        <f>D8+D9+D10+D11+D12</f>
        <v>0</v>
      </c>
      <c r="E7" s="40">
        <f>E8+E9+E10+E11+E12</f>
        <v>230744361</v>
      </c>
      <c r="F7" s="40">
        <f>D7+E7</f>
        <v>230744361</v>
      </c>
      <c r="G7" s="40">
        <f t="shared" ref="G7:H7" si="0">G8+G9+G10+G11+G12</f>
        <v>0</v>
      </c>
      <c r="H7" s="40">
        <f t="shared" si="0"/>
        <v>288510597</v>
      </c>
      <c r="I7" s="40">
        <f>G7+H7</f>
        <v>288510597</v>
      </c>
    </row>
    <row r="8" spans="1:9" x14ac:dyDescent="0.25">
      <c r="A8" s="201" t="s">
        <v>67</v>
      </c>
      <c r="B8" s="201"/>
      <c r="C8" s="27">
        <v>119</v>
      </c>
      <c r="D8" s="41">
        <v>0</v>
      </c>
      <c r="E8" s="41">
        <v>288529658</v>
      </c>
      <c r="F8" s="40">
        <f t="shared" ref="F8:F71" si="1">D8+E8</f>
        <v>288529658</v>
      </c>
      <c r="G8" s="41">
        <v>0</v>
      </c>
      <c r="H8" s="41">
        <v>345658951</v>
      </c>
      <c r="I8" s="40">
        <f t="shared" ref="I8:I71" si="2">G8+H8</f>
        <v>345658951</v>
      </c>
    </row>
    <row r="9" spans="1:9" ht="19.5" customHeight="1" x14ac:dyDescent="0.25">
      <c r="A9" s="201" t="s">
        <v>206</v>
      </c>
      <c r="B9" s="201"/>
      <c r="C9" s="27">
        <v>120</v>
      </c>
      <c r="D9" s="41">
        <v>0</v>
      </c>
      <c r="E9" s="41">
        <v>932499</v>
      </c>
      <c r="F9" s="40">
        <f t="shared" si="1"/>
        <v>932499</v>
      </c>
      <c r="G9" s="41">
        <v>0</v>
      </c>
      <c r="H9" s="41">
        <v>-1464917</v>
      </c>
      <c r="I9" s="40">
        <f t="shared" si="2"/>
        <v>-1464917</v>
      </c>
    </row>
    <row r="10" spans="1:9" x14ac:dyDescent="0.25">
      <c r="A10" s="201" t="s">
        <v>207</v>
      </c>
      <c r="B10" s="201"/>
      <c r="C10" s="27">
        <v>121</v>
      </c>
      <c r="D10" s="41">
        <v>0</v>
      </c>
      <c r="E10" s="129">
        <v>-16558684</v>
      </c>
      <c r="F10" s="40">
        <f t="shared" si="1"/>
        <v>-16558684</v>
      </c>
      <c r="G10" s="41">
        <v>0</v>
      </c>
      <c r="H10" s="41">
        <v>-16434779</v>
      </c>
      <c r="I10" s="40">
        <f t="shared" si="2"/>
        <v>-16434779</v>
      </c>
    </row>
    <row r="11" spans="1:9" ht="22.5" customHeight="1" x14ac:dyDescent="0.25">
      <c r="A11" s="201" t="s">
        <v>208</v>
      </c>
      <c r="B11" s="201"/>
      <c r="C11" s="27">
        <v>122</v>
      </c>
      <c r="D11" s="41">
        <v>0</v>
      </c>
      <c r="E11" s="41">
        <v>-46324725</v>
      </c>
      <c r="F11" s="40">
        <f t="shared" si="1"/>
        <v>-46324725</v>
      </c>
      <c r="G11" s="41">
        <v>0</v>
      </c>
      <c r="H11" s="41">
        <v>-43137480</v>
      </c>
      <c r="I11" s="40">
        <f t="shared" si="2"/>
        <v>-43137480</v>
      </c>
    </row>
    <row r="12" spans="1:9" ht="21.75" customHeight="1" x14ac:dyDescent="0.25">
      <c r="A12" s="201" t="s">
        <v>209</v>
      </c>
      <c r="B12" s="201"/>
      <c r="C12" s="27">
        <v>123</v>
      </c>
      <c r="D12" s="41">
        <v>0</v>
      </c>
      <c r="E12" s="41">
        <v>4165613</v>
      </c>
      <c r="F12" s="40">
        <f t="shared" si="1"/>
        <v>4165613</v>
      </c>
      <c r="G12" s="41">
        <v>0</v>
      </c>
      <c r="H12" s="41">
        <v>3888822</v>
      </c>
      <c r="I12" s="40">
        <f t="shared" si="2"/>
        <v>3888822</v>
      </c>
    </row>
    <row r="13" spans="1:9" x14ac:dyDescent="0.25">
      <c r="A13" s="202" t="s">
        <v>210</v>
      </c>
      <c r="B13" s="200"/>
      <c r="C13" s="26">
        <v>124</v>
      </c>
      <c r="D13" s="40">
        <f>D14+D15+D16+D17+D18+D19+D20</f>
        <v>0</v>
      </c>
      <c r="E13" s="40">
        <f>E14+E15+E16+E17+E18+E19+E20</f>
        <v>20245012</v>
      </c>
      <c r="F13" s="40">
        <f t="shared" si="1"/>
        <v>20245012</v>
      </c>
      <c r="G13" s="40">
        <f t="shared" ref="G13" si="3">G14+G15+G16+G17+G18+G19+G20</f>
        <v>0</v>
      </c>
      <c r="H13" s="40">
        <f>H14+H15+H16+H17+H18+H19+H20</f>
        <v>54771776</v>
      </c>
      <c r="I13" s="40">
        <f t="shared" si="2"/>
        <v>54771776</v>
      </c>
    </row>
    <row r="14" spans="1:9" ht="24" customHeight="1" x14ac:dyDescent="0.25">
      <c r="A14" s="201" t="s">
        <v>211</v>
      </c>
      <c r="B14" s="201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5">
      <c r="A15" s="201" t="s">
        <v>212</v>
      </c>
      <c r="B15" s="201"/>
      <c r="C15" s="27">
        <v>126</v>
      </c>
      <c r="D15" s="41">
        <v>0</v>
      </c>
      <c r="E15" s="41">
        <v>4729578</v>
      </c>
      <c r="F15" s="40">
        <f t="shared" si="1"/>
        <v>4729578</v>
      </c>
      <c r="G15" s="41">
        <v>0</v>
      </c>
      <c r="H15" s="41">
        <v>5079172</v>
      </c>
      <c r="I15" s="40">
        <f t="shared" si="2"/>
        <v>5079172</v>
      </c>
    </row>
    <row r="16" spans="1:9" x14ac:dyDescent="0.25">
      <c r="A16" s="201" t="s">
        <v>92</v>
      </c>
      <c r="B16" s="201"/>
      <c r="C16" s="27">
        <v>127</v>
      </c>
      <c r="D16" s="41">
        <v>0</v>
      </c>
      <c r="E16" s="41">
        <v>5606162</v>
      </c>
      <c r="F16" s="40">
        <f t="shared" si="1"/>
        <v>5606162</v>
      </c>
      <c r="G16" s="41">
        <v>0</v>
      </c>
      <c r="H16" s="41">
        <v>4824201</v>
      </c>
      <c r="I16" s="40">
        <f t="shared" si="2"/>
        <v>4824201</v>
      </c>
    </row>
    <row r="17" spans="1:9" x14ac:dyDescent="0.25">
      <c r="A17" s="201" t="s">
        <v>213</v>
      </c>
      <c r="B17" s="201"/>
      <c r="C17" s="27">
        <v>128</v>
      </c>
      <c r="D17" s="41">
        <v>0</v>
      </c>
      <c r="E17" s="41">
        <v>9490115</v>
      </c>
      <c r="F17" s="40">
        <f t="shared" si="1"/>
        <v>9490115</v>
      </c>
      <c r="G17" s="41">
        <v>0</v>
      </c>
      <c r="H17" s="41">
        <v>38845203</v>
      </c>
      <c r="I17" s="40">
        <f t="shared" si="2"/>
        <v>38845203</v>
      </c>
    </row>
    <row r="18" spans="1:9" x14ac:dyDescent="0.25">
      <c r="A18" s="201" t="s">
        <v>214</v>
      </c>
      <c r="B18" s="201"/>
      <c r="C18" s="27">
        <v>129</v>
      </c>
      <c r="D18" s="41">
        <v>0</v>
      </c>
      <c r="E18" s="41">
        <v>138229</v>
      </c>
      <c r="F18" s="40">
        <f t="shared" si="1"/>
        <v>138229</v>
      </c>
      <c r="G18" s="41">
        <v>0</v>
      </c>
      <c r="H18" s="41">
        <v>31390</v>
      </c>
      <c r="I18" s="40">
        <f t="shared" si="2"/>
        <v>31390</v>
      </c>
    </row>
    <row r="19" spans="1:9" x14ac:dyDescent="0.25">
      <c r="A19" s="201" t="s">
        <v>6</v>
      </c>
      <c r="B19" s="201"/>
      <c r="C19" s="27">
        <v>130</v>
      </c>
      <c r="D19" s="41">
        <v>0</v>
      </c>
      <c r="E19" s="41">
        <v>-173893</v>
      </c>
      <c r="F19" s="40">
        <f t="shared" si="1"/>
        <v>-173893</v>
      </c>
      <c r="G19" s="41">
        <v>0</v>
      </c>
      <c r="H19" s="41">
        <v>499371</v>
      </c>
      <c r="I19" s="40">
        <f t="shared" si="2"/>
        <v>499371</v>
      </c>
    </row>
    <row r="20" spans="1:9" x14ac:dyDescent="0.25">
      <c r="A20" s="201" t="s">
        <v>7</v>
      </c>
      <c r="B20" s="201"/>
      <c r="C20" s="27">
        <v>131</v>
      </c>
      <c r="D20" s="41">
        <v>0</v>
      </c>
      <c r="E20" s="41">
        <v>454821</v>
      </c>
      <c r="F20" s="40">
        <f t="shared" si="1"/>
        <v>454821</v>
      </c>
      <c r="G20" s="41">
        <v>0</v>
      </c>
      <c r="H20" s="41">
        <v>5492439</v>
      </c>
      <c r="I20" s="40">
        <f t="shared" si="2"/>
        <v>5492439</v>
      </c>
    </row>
    <row r="21" spans="1:9" x14ac:dyDescent="0.25">
      <c r="A21" s="240" t="s">
        <v>8</v>
      </c>
      <c r="B21" s="201"/>
      <c r="C21" s="27">
        <v>132</v>
      </c>
      <c r="D21" s="41">
        <v>0</v>
      </c>
      <c r="E21" s="41">
        <v>992037</v>
      </c>
      <c r="F21" s="40">
        <f t="shared" si="1"/>
        <v>992037</v>
      </c>
      <c r="G21" s="41">
        <v>0</v>
      </c>
      <c r="H21" s="41">
        <v>325891</v>
      </c>
      <c r="I21" s="40">
        <f t="shared" si="2"/>
        <v>325891</v>
      </c>
    </row>
    <row r="22" spans="1:9" ht="24.75" customHeight="1" x14ac:dyDescent="0.25">
      <c r="A22" s="240" t="s">
        <v>9</v>
      </c>
      <c r="B22" s="201"/>
      <c r="C22" s="27">
        <v>133</v>
      </c>
      <c r="D22" s="41">
        <v>0</v>
      </c>
      <c r="E22" s="41">
        <v>1290755</v>
      </c>
      <c r="F22" s="40">
        <f t="shared" si="1"/>
        <v>1290755</v>
      </c>
      <c r="G22" s="41">
        <v>0</v>
      </c>
      <c r="H22" s="41">
        <v>8366371</v>
      </c>
      <c r="I22" s="40">
        <f t="shared" si="2"/>
        <v>8366371</v>
      </c>
    </row>
    <row r="23" spans="1:9" x14ac:dyDescent="0.25">
      <c r="A23" s="240" t="s">
        <v>10</v>
      </c>
      <c r="B23" s="201"/>
      <c r="C23" s="27">
        <v>134</v>
      </c>
      <c r="D23" s="41">
        <v>0</v>
      </c>
      <c r="E23" s="41">
        <v>3612740</v>
      </c>
      <c r="F23" s="40">
        <f t="shared" si="1"/>
        <v>3612740</v>
      </c>
      <c r="G23" s="41">
        <v>0</v>
      </c>
      <c r="H23" s="41">
        <v>4663413</v>
      </c>
      <c r="I23" s="40">
        <f t="shared" si="2"/>
        <v>4663413</v>
      </c>
    </row>
    <row r="24" spans="1:9" ht="21" customHeight="1" x14ac:dyDescent="0.25">
      <c r="A24" s="202" t="s">
        <v>215</v>
      </c>
      <c r="B24" s="200"/>
      <c r="C24" s="26">
        <v>135</v>
      </c>
      <c r="D24" s="40">
        <f>D25+D28</f>
        <v>0</v>
      </c>
      <c r="E24" s="40">
        <f>E25+E28</f>
        <v>-86767084</v>
      </c>
      <c r="F24" s="40">
        <f t="shared" si="1"/>
        <v>-86767084</v>
      </c>
      <c r="G24" s="40">
        <f t="shared" ref="G24:H24" si="4">G25+G28</f>
        <v>0</v>
      </c>
      <c r="H24" s="40">
        <f t="shared" si="4"/>
        <v>-167156405</v>
      </c>
      <c r="I24" s="40">
        <f t="shared" si="2"/>
        <v>-167156405</v>
      </c>
    </row>
    <row r="25" spans="1:9" x14ac:dyDescent="0.25">
      <c r="A25" s="200" t="s">
        <v>216</v>
      </c>
      <c r="B25" s="200"/>
      <c r="C25" s="26">
        <v>136</v>
      </c>
      <c r="D25" s="40">
        <f>D26+D27</f>
        <v>0</v>
      </c>
      <c r="E25" s="40">
        <f>E26+E27</f>
        <v>-88172788</v>
      </c>
      <c r="F25" s="40">
        <f t="shared" si="1"/>
        <v>-88172788</v>
      </c>
      <c r="G25" s="40">
        <f t="shared" ref="G25:H25" si="5">G26+G27</f>
        <v>0</v>
      </c>
      <c r="H25" s="40">
        <f t="shared" si="5"/>
        <v>-160838594</v>
      </c>
      <c r="I25" s="40">
        <f t="shared" si="2"/>
        <v>-160838594</v>
      </c>
    </row>
    <row r="26" spans="1:9" x14ac:dyDescent="0.25">
      <c r="A26" s="201" t="s">
        <v>217</v>
      </c>
      <c r="B26" s="201"/>
      <c r="C26" s="27">
        <v>137</v>
      </c>
      <c r="D26" s="41">
        <v>0</v>
      </c>
      <c r="E26" s="130">
        <v>-91197336</v>
      </c>
      <c r="F26" s="40">
        <f t="shared" si="1"/>
        <v>-91197336</v>
      </c>
      <c r="G26" s="41">
        <v>0</v>
      </c>
      <c r="H26" s="41">
        <v>-163355781</v>
      </c>
      <c r="I26" s="40">
        <f t="shared" si="2"/>
        <v>-163355781</v>
      </c>
    </row>
    <row r="27" spans="1:9" x14ac:dyDescent="0.25">
      <c r="A27" s="201" t="s">
        <v>218</v>
      </c>
      <c r="B27" s="201"/>
      <c r="C27" s="27">
        <v>138</v>
      </c>
      <c r="D27" s="41">
        <v>0</v>
      </c>
      <c r="E27" s="41">
        <v>3024548</v>
      </c>
      <c r="F27" s="40">
        <f t="shared" si="1"/>
        <v>3024548</v>
      </c>
      <c r="G27" s="41">
        <v>0</v>
      </c>
      <c r="H27" s="41">
        <v>2517187</v>
      </c>
      <c r="I27" s="40">
        <f t="shared" si="2"/>
        <v>2517187</v>
      </c>
    </row>
    <row r="28" spans="1:9" x14ac:dyDescent="0.25">
      <c r="A28" s="200" t="s">
        <v>219</v>
      </c>
      <c r="B28" s="200"/>
      <c r="C28" s="26">
        <v>139</v>
      </c>
      <c r="D28" s="40">
        <f>D29+D30</f>
        <v>0</v>
      </c>
      <c r="E28" s="40">
        <f>E29+E30</f>
        <v>1405704</v>
      </c>
      <c r="F28" s="40">
        <f t="shared" si="1"/>
        <v>1405704</v>
      </c>
      <c r="G28" s="40">
        <f t="shared" ref="G28:H28" si="6">G29+G30</f>
        <v>0</v>
      </c>
      <c r="H28" s="40">
        <f t="shared" si="6"/>
        <v>-6317811</v>
      </c>
      <c r="I28" s="40">
        <f t="shared" si="2"/>
        <v>-6317811</v>
      </c>
    </row>
    <row r="29" spans="1:9" x14ac:dyDescent="0.25">
      <c r="A29" s="201" t="s">
        <v>11</v>
      </c>
      <c r="B29" s="201"/>
      <c r="C29" s="27">
        <v>140</v>
      </c>
      <c r="D29" s="41">
        <v>0</v>
      </c>
      <c r="E29" s="41">
        <v>2885736</v>
      </c>
      <c r="F29" s="40">
        <f t="shared" si="1"/>
        <v>2885736</v>
      </c>
      <c r="G29" s="41">
        <v>0</v>
      </c>
      <c r="H29" s="41">
        <v>-14302119</v>
      </c>
      <c r="I29" s="40">
        <f t="shared" si="2"/>
        <v>-14302119</v>
      </c>
    </row>
    <row r="30" spans="1:9" x14ac:dyDescent="0.25">
      <c r="A30" s="201" t="s">
        <v>12</v>
      </c>
      <c r="B30" s="201"/>
      <c r="C30" s="27">
        <v>141</v>
      </c>
      <c r="D30" s="41">
        <v>0</v>
      </c>
      <c r="E30" s="41">
        <v>-1480032</v>
      </c>
      <c r="F30" s="40">
        <f t="shared" si="1"/>
        <v>-1480032</v>
      </c>
      <c r="G30" s="41">
        <v>0</v>
      </c>
      <c r="H30" s="41">
        <v>7984308</v>
      </c>
      <c r="I30" s="40">
        <f t="shared" si="2"/>
        <v>7984308</v>
      </c>
    </row>
    <row r="31" spans="1:9" ht="31.5" customHeight="1" x14ac:dyDescent="0.25">
      <c r="A31" s="202" t="s">
        <v>248</v>
      </c>
      <c r="B31" s="200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5">
      <c r="A32" s="200" t="s">
        <v>220</v>
      </c>
      <c r="B32" s="200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5">
      <c r="A33" s="201" t="s">
        <v>221</v>
      </c>
      <c r="B33" s="201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5">
      <c r="A34" s="201" t="s">
        <v>222</v>
      </c>
      <c r="B34" s="201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5">
      <c r="A35" s="200" t="s">
        <v>223</v>
      </c>
      <c r="B35" s="200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5">
      <c r="A36" s="201" t="s">
        <v>224</v>
      </c>
      <c r="B36" s="201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5">
      <c r="A37" s="201" t="s">
        <v>225</v>
      </c>
      <c r="B37" s="201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202" t="s">
        <v>325</v>
      </c>
      <c r="B38" s="200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5">
      <c r="A39" s="201" t="s">
        <v>226</v>
      </c>
      <c r="B39" s="201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5">
      <c r="A40" s="201" t="s">
        <v>227</v>
      </c>
      <c r="B40" s="201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5" customHeight="1" x14ac:dyDescent="0.25">
      <c r="A41" s="240" t="s">
        <v>370</v>
      </c>
      <c r="B41" s="201"/>
      <c r="C41" s="27">
        <v>152</v>
      </c>
      <c r="D41" s="40">
        <f>D42+D43</f>
        <v>0</v>
      </c>
      <c r="E41" s="40">
        <f>E42+E43</f>
        <v>-38267</v>
      </c>
      <c r="F41" s="40">
        <f t="shared" si="1"/>
        <v>-38267</v>
      </c>
      <c r="G41" s="40">
        <f>G42+G43</f>
        <v>0</v>
      </c>
      <c r="H41" s="40">
        <f>H42+H43</f>
        <v>11537</v>
      </c>
      <c r="I41" s="40">
        <f t="shared" si="2"/>
        <v>11537</v>
      </c>
    </row>
    <row r="42" spans="1:9" x14ac:dyDescent="0.25">
      <c r="A42" s="201" t="s">
        <v>13</v>
      </c>
      <c r="B42" s="201"/>
      <c r="C42" s="27">
        <v>153</v>
      </c>
      <c r="D42" s="41">
        <v>0</v>
      </c>
      <c r="E42" s="41">
        <v>-48160</v>
      </c>
      <c r="F42" s="40">
        <f t="shared" si="1"/>
        <v>-48160</v>
      </c>
      <c r="G42" s="41">
        <v>0</v>
      </c>
      <c r="H42" s="41">
        <v>11537</v>
      </c>
      <c r="I42" s="40">
        <f t="shared" si="2"/>
        <v>11537</v>
      </c>
    </row>
    <row r="43" spans="1:9" x14ac:dyDescent="0.25">
      <c r="A43" s="201" t="s">
        <v>14</v>
      </c>
      <c r="B43" s="201"/>
      <c r="C43" s="27">
        <v>154</v>
      </c>
      <c r="D43" s="41">
        <v>0</v>
      </c>
      <c r="E43" s="41">
        <v>9893</v>
      </c>
      <c r="F43" s="40">
        <f t="shared" si="1"/>
        <v>9893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202" t="s">
        <v>229</v>
      </c>
      <c r="B44" s="200"/>
      <c r="C44" s="26">
        <v>155</v>
      </c>
      <c r="D44" s="40">
        <f>D45+D49</f>
        <v>0</v>
      </c>
      <c r="E44" s="40">
        <f>E45+E49</f>
        <v>-128920037</v>
      </c>
      <c r="F44" s="40">
        <f t="shared" si="1"/>
        <v>-128920037</v>
      </c>
      <c r="G44" s="40">
        <f t="shared" ref="G44:H44" si="11">G45+G49</f>
        <v>0</v>
      </c>
      <c r="H44" s="40">
        <f t="shared" si="11"/>
        <v>-146190580</v>
      </c>
      <c r="I44" s="40">
        <f t="shared" si="2"/>
        <v>-146190580</v>
      </c>
    </row>
    <row r="45" spans="1:9" x14ac:dyDescent="0.25">
      <c r="A45" s="200" t="s">
        <v>230</v>
      </c>
      <c r="B45" s="200"/>
      <c r="C45" s="26">
        <v>156</v>
      </c>
      <c r="D45" s="40">
        <f>D46+D47+D48</f>
        <v>0</v>
      </c>
      <c r="E45" s="40">
        <f>E46+E47+E48</f>
        <v>-103130946</v>
      </c>
      <c r="F45" s="40">
        <f t="shared" si="1"/>
        <v>-103130946</v>
      </c>
      <c r="G45" s="40">
        <f t="shared" ref="G45:H45" si="12">G46+G47+G48</f>
        <v>0</v>
      </c>
      <c r="H45" s="40">
        <f t="shared" si="12"/>
        <v>-120700459</v>
      </c>
      <c r="I45" s="40">
        <f t="shared" si="2"/>
        <v>-120700459</v>
      </c>
    </row>
    <row r="46" spans="1:9" x14ac:dyDescent="0.25">
      <c r="A46" s="201" t="s">
        <v>15</v>
      </c>
      <c r="B46" s="201"/>
      <c r="C46" s="27">
        <v>157</v>
      </c>
      <c r="D46" s="41">
        <v>0</v>
      </c>
      <c r="E46" s="41">
        <v>-18357858</v>
      </c>
      <c r="F46" s="40">
        <f t="shared" si="1"/>
        <v>-18357858</v>
      </c>
      <c r="G46" s="41">
        <v>0</v>
      </c>
      <c r="H46" s="41">
        <v>-25419883</v>
      </c>
      <c r="I46" s="40">
        <f t="shared" si="2"/>
        <v>-25419883</v>
      </c>
    </row>
    <row r="47" spans="1:9" x14ac:dyDescent="0.25">
      <c r="A47" s="201" t="s">
        <v>16</v>
      </c>
      <c r="B47" s="201"/>
      <c r="C47" s="27">
        <v>158</v>
      </c>
      <c r="D47" s="41">
        <v>0</v>
      </c>
      <c r="E47" s="41">
        <v>-84773088</v>
      </c>
      <c r="F47" s="40">
        <f t="shared" si="1"/>
        <v>-84773088</v>
      </c>
      <c r="G47" s="41">
        <v>0</v>
      </c>
      <c r="H47" s="41">
        <v>-95280576</v>
      </c>
      <c r="I47" s="40">
        <f t="shared" si="2"/>
        <v>-95280576</v>
      </c>
    </row>
    <row r="48" spans="1:9" x14ac:dyDescent="0.25">
      <c r="A48" s="201" t="s">
        <v>17</v>
      </c>
      <c r="B48" s="201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5">
      <c r="A49" s="200" t="s">
        <v>231</v>
      </c>
      <c r="B49" s="200"/>
      <c r="C49" s="26">
        <v>160</v>
      </c>
      <c r="D49" s="40">
        <f>D50+D51+D52</f>
        <v>0</v>
      </c>
      <c r="E49" s="40">
        <f>E50+E51+E52</f>
        <v>-25789091</v>
      </c>
      <c r="F49" s="40">
        <f t="shared" si="1"/>
        <v>-25789091</v>
      </c>
      <c r="G49" s="40">
        <f t="shared" ref="G49:H49" si="13">G50+G51+G52</f>
        <v>0</v>
      </c>
      <c r="H49" s="40">
        <f t="shared" si="13"/>
        <v>-25490121</v>
      </c>
      <c r="I49" s="40">
        <f t="shared" si="2"/>
        <v>-25490121</v>
      </c>
    </row>
    <row r="50" spans="1:9" x14ac:dyDescent="0.25">
      <c r="A50" s="201" t="s">
        <v>232</v>
      </c>
      <c r="B50" s="201"/>
      <c r="C50" s="27">
        <v>161</v>
      </c>
      <c r="D50" s="41">
        <v>0</v>
      </c>
      <c r="E50" s="41">
        <v>-5208465</v>
      </c>
      <c r="F50" s="40">
        <f t="shared" si="1"/>
        <v>-5208465</v>
      </c>
      <c r="G50" s="41">
        <v>0</v>
      </c>
      <c r="H50" s="41">
        <v>-5617103</v>
      </c>
      <c r="I50" s="40">
        <f t="shared" si="2"/>
        <v>-5617103</v>
      </c>
    </row>
    <row r="51" spans="1:9" x14ac:dyDescent="0.25">
      <c r="A51" s="201" t="s">
        <v>28</v>
      </c>
      <c r="B51" s="201"/>
      <c r="C51" s="27">
        <v>162</v>
      </c>
      <c r="D51" s="41">
        <v>0</v>
      </c>
      <c r="E51" s="41">
        <v>-10683756</v>
      </c>
      <c r="F51" s="40">
        <f t="shared" si="1"/>
        <v>-10683756</v>
      </c>
      <c r="G51" s="41">
        <v>0</v>
      </c>
      <c r="H51" s="41">
        <v>-10131669</v>
      </c>
      <c r="I51" s="40">
        <f t="shared" si="2"/>
        <v>-10131669</v>
      </c>
    </row>
    <row r="52" spans="1:9" x14ac:dyDescent="0.25">
      <c r="A52" s="201" t="s">
        <v>29</v>
      </c>
      <c r="B52" s="201"/>
      <c r="C52" s="27">
        <v>163</v>
      </c>
      <c r="D52" s="41">
        <v>0</v>
      </c>
      <c r="E52" s="41">
        <v>-9896870</v>
      </c>
      <c r="F52" s="40">
        <f t="shared" si="1"/>
        <v>-9896870</v>
      </c>
      <c r="G52" s="41">
        <v>0</v>
      </c>
      <c r="H52" s="41">
        <v>-9741349</v>
      </c>
      <c r="I52" s="40">
        <f t="shared" si="2"/>
        <v>-9741349</v>
      </c>
    </row>
    <row r="53" spans="1:9" x14ac:dyDescent="0.25">
      <c r="A53" s="202" t="s">
        <v>233</v>
      </c>
      <c r="B53" s="200"/>
      <c r="C53" s="26">
        <v>164</v>
      </c>
      <c r="D53" s="40">
        <f>D54+D55+D56+D57+D58+D59+D60</f>
        <v>0</v>
      </c>
      <c r="E53" s="40">
        <f>E54+E55+E56+E57+E58+E59+E60</f>
        <v>-20243660</v>
      </c>
      <c r="F53" s="40">
        <f t="shared" si="1"/>
        <v>-20243660</v>
      </c>
      <c r="G53" s="40">
        <f t="shared" ref="G53" si="14">G54+G55+G56+G57+G58+G59+G60</f>
        <v>0</v>
      </c>
      <c r="H53" s="40">
        <f>H54+H55+H56+H57+H58+H59+H60</f>
        <v>-18870767</v>
      </c>
      <c r="I53" s="40">
        <f t="shared" si="2"/>
        <v>-18870767</v>
      </c>
    </row>
    <row r="54" spans="1:9" ht="24" customHeight="1" x14ac:dyDescent="0.25">
      <c r="A54" s="201" t="s">
        <v>318</v>
      </c>
      <c r="B54" s="201"/>
      <c r="C54" s="27">
        <v>165</v>
      </c>
      <c r="D54" s="41">
        <v>0</v>
      </c>
      <c r="E54" s="41">
        <v>-532347</v>
      </c>
      <c r="F54" s="40">
        <f t="shared" si="1"/>
        <v>-532347</v>
      </c>
      <c r="G54" s="41">
        <v>0</v>
      </c>
      <c r="H54" s="41">
        <v>-610619</v>
      </c>
      <c r="I54" s="40">
        <f t="shared" si="2"/>
        <v>-610619</v>
      </c>
    </row>
    <row r="55" spans="1:9" x14ac:dyDescent="0.25">
      <c r="A55" s="201" t="s">
        <v>30</v>
      </c>
      <c r="B55" s="201"/>
      <c r="C55" s="27">
        <v>166</v>
      </c>
      <c r="D55" s="41">
        <v>0</v>
      </c>
      <c r="E55" s="41">
        <v>-783617</v>
      </c>
      <c r="F55" s="40">
        <f t="shared" si="1"/>
        <v>-783617</v>
      </c>
      <c r="G55" s="41">
        <v>0</v>
      </c>
      <c r="H55" s="41">
        <v>-707464</v>
      </c>
      <c r="I55" s="40">
        <f t="shared" si="2"/>
        <v>-707464</v>
      </c>
    </row>
    <row r="56" spans="1:9" x14ac:dyDescent="0.25">
      <c r="A56" s="201" t="s">
        <v>69</v>
      </c>
      <c r="B56" s="201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5">
      <c r="A57" s="201" t="s">
        <v>234</v>
      </c>
      <c r="B57" s="201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-43</v>
      </c>
      <c r="I57" s="40">
        <f t="shared" si="2"/>
        <v>-43</v>
      </c>
    </row>
    <row r="58" spans="1:9" x14ac:dyDescent="0.25">
      <c r="A58" s="201" t="s">
        <v>235</v>
      </c>
      <c r="B58" s="201"/>
      <c r="C58" s="27">
        <v>169</v>
      </c>
      <c r="D58" s="41">
        <v>0</v>
      </c>
      <c r="E58" s="41">
        <v>-1666317</v>
      </c>
      <c r="F58" s="40">
        <f t="shared" si="1"/>
        <v>-1666317</v>
      </c>
      <c r="G58" s="41">
        <v>0</v>
      </c>
      <c r="H58" s="41">
        <v>-7893138</v>
      </c>
      <c r="I58" s="40">
        <f t="shared" si="2"/>
        <v>-7893138</v>
      </c>
    </row>
    <row r="59" spans="1:9" x14ac:dyDescent="0.25">
      <c r="A59" s="201" t="s">
        <v>236</v>
      </c>
      <c r="B59" s="201"/>
      <c r="C59" s="27">
        <v>170</v>
      </c>
      <c r="D59" s="41">
        <v>0</v>
      </c>
      <c r="E59" s="41">
        <v>-621153</v>
      </c>
      <c r="F59" s="40">
        <f t="shared" si="1"/>
        <v>-621153</v>
      </c>
      <c r="G59" s="41">
        <v>0</v>
      </c>
      <c r="H59" s="41">
        <v>230737</v>
      </c>
      <c r="I59" s="40">
        <f>G59+H59</f>
        <v>230737</v>
      </c>
    </row>
    <row r="60" spans="1:9" x14ac:dyDescent="0.25">
      <c r="A60" s="201" t="s">
        <v>94</v>
      </c>
      <c r="B60" s="201"/>
      <c r="C60" s="27">
        <v>171</v>
      </c>
      <c r="D60" s="41">
        <v>0</v>
      </c>
      <c r="E60" s="41">
        <v>-16640226</v>
      </c>
      <c r="F60" s="40">
        <f t="shared" si="1"/>
        <v>-16640226</v>
      </c>
      <c r="G60" s="41">
        <v>0</v>
      </c>
      <c r="H60" s="41">
        <v>-9890240</v>
      </c>
      <c r="I60" s="40">
        <f>G60+H60</f>
        <v>-9890240</v>
      </c>
    </row>
    <row r="61" spans="1:9" ht="29.25" customHeight="1" x14ac:dyDescent="0.25">
      <c r="A61" s="202" t="s">
        <v>237</v>
      </c>
      <c r="B61" s="200"/>
      <c r="C61" s="26">
        <v>172</v>
      </c>
      <c r="D61" s="40">
        <f>D62+D63</f>
        <v>0</v>
      </c>
      <c r="E61" s="40">
        <f>E62+E63</f>
        <v>-23972006</v>
      </c>
      <c r="F61" s="40">
        <f t="shared" si="1"/>
        <v>-23972006</v>
      </c>
      <c r="G61" s="40">
        <f t="shared" ref="G61:H61" si="15">G62+G63</f>
        <v>0</v>
      </c>
      <c r="H61" s="40">
        <f t="shared" si="15"/>
        <v>-18211548</v>
      </c>
      <c r="I61" s="40">
        <f t="shared" si="2"/>
        <v>-18211548</v>
      </c>
    </row>
    <row r="62" spans="1:9" x14ac:dyDescent="0.25">
      <c r="A62" s="201" t="s">
        <v>31</v>
      </c>
      <c r="B62" s="201"/>
      <c r="C62" s="27">
        <v>173</v>
      </c>
      <c r="D62" s="41">
        <v>0</v>
      </c>
      <c r="E62" s="41">
        <v>-321141</v>
      </c>
      <c r="F62" s="40">
        <f t="shared" si="1"/>
        <v>-321141</v>
      </c>
      <c r="G62" s="41">
        <v>0</v>
      </c>
      <c r="H62" s="41">
        <v>-138238</v>
      </c>
      <c r="I62" s="40">
        <f t="shared" si="2"/>
        <v>-138238</v>
      </c>
    </row>
    <row r="63" spans="1:9" x14ac:dyDescent="0.25">
      <c r="A63" s="201" t="s">
        <v>32</v>
      </c>
      <c r="B63" s="201"/>
      <c r="C63" s="27">
        <v>174</v>
      </c>
      <c r="D63" s="41">
        <v>0</v>
      </c>
      <c r="E63" s="41">
        <v>-23650865</v>
      </c>
      <c r="F63" s="40">
        <f t="shared" si="1"/>
        <v>-23650865</v>
      </c>
      <c r="G63" s="41">
        <v>0</v>
      </c>
      <c r="H63" s="41">
        <v>-18073310</v>
      </c>
      <c r="I63" s="40">
        <f t="shared" si="2"/>
        <v>-18073310</v>
      </c>
    </row>
    <row r="64" spans="1:9" ht="19.5" customHeight="1" x14ac:dyDescent="0.25">
      <c r="A64" s="240" t="s">
        <v>238</v>
      </c>
      <c r="B64" s="201"/>
      <c r="C64" s="27">
        <v>175</v>
      </c>
      <c r="D64" s="41">
        <v>0</v>
      </c>
      <c r="E64" s="41">
        <v>-4996763</v>
      </c>
      <c r="F64" s="40">
        <f t="shared" si="1"/>
        <v>-4996763</v>
      </c>
      <c r="G64" s="41">
        <v>0</v>
      </c>
      <c r="H64" s="41">
        <v>-5277004</v>
      </c>
      <c r="I64" s="40">
        <f t="shared" si="2"/>
        <v>-5277004</v>
      </c>
    </row>
    <row r="65" spans="1:9" ht="42" customHeight="1" x14ac:dyDescent="0.25">
      <c r="A65" s="202" t="s">
        <v>314</v>
      </c>
      <c r="B65" s="200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-8052912</v>
      </c>
      <c r="F65" s="40">
        <f t="shared" si="1"/>
        <v>-8052912</v>
      </c>
      <c r="G65" s="40">
        <f t="shared" ref="G65" si="16">G7+G13+G21+G22+G23+G24+G31+G38+G41+G53+G61+G64+G44</f>
        <v>0</v>
      </c>
      <c r="H65" s="40">
        <f>H7+H13+H21+H22+H23+H24+H31+H38+H41+H53+H61+H64+H44</f>
        <v>943281</v>
      </c>
      <c r="I65" s="40">
        <f t="shared" si="2"/>
        <v>943281</v>
      </c>
    </row>
    <row r="66" spans="1:9" x14ac:dyDescent="0.25">
      <c r="A66" s="202" t="s">
        <v>239</v>
      </c>
      <c r="B66" s="200"/>
      <c r="C66" s="26">
        <v>177</v>
      </c>
      <c r="D66" s="40">
        <f>D67+D68</f>
        <v>0</v>
      </c>
      <c r="E66" s="40">
        <f>E67+E68</f>
        <v>-321909</v>
      </c>
      <c r="F66" s="40">
        <f t="shared" si="1"/>
        <v>-321909</v>
      </c>
      <c r="G66" s="40">
        <f t="shared" ref="G66:H66" si="17">G67+G68</f>
        <v>0</v>
      </c>
      <c r="H66" s="40">
        <f t="shared" si="17"/>
        <v>-1806074</v>
      </c>
      <c r="I66" s="40">
        <f t="shared" si="2"/>
        <v>-1806074</v>
      </c>
    </row>
    <row r="67" spans="1:9" x14ac:dyDescent="0.25">
      <c r="A67" s="201" t="s">
        <v>240</v>
      </c>
      <c r="B67" s="201"/>
      <c r="C67" s="27">
        <v>178</v>
      </c>
      <c r="D67" s="41">
        <v>0</v>
      </c>
      <c r="E67" s="41">
        <v>-7688688</v>
      </c>
      <c r="F67" s="40">
        <f t="shared" si="1"/>
        <v>-7688688</v>
      </c>
      <c r="G67" s="41">
        <v>0</v>
      </c>
      <c r="H67" s="41">
        <v>-2285416</v>
      </c>
      <c r="I67" s="40">
        <f t="shared" si="2"/>
        <v>-2285416</v>
      </c>
    </row>
    <row r="68" spans="1:9" x14ac:dyDescent="0.25">
      <c r="A68" s="201" t="s">
        <v>241</v>
      </c>
      <c r="B68" s="201"/>
      <c r="C68" s="27">
        <v>179</v>
      </c>
      <c r="D68" s="41">
        <v>0</v>
      </c>
      <c r="E68" s="41">
        <v>7366779</v>
      </c>
      <c r="F68" s="40">
        <f t="shared" si="1"/>
        <v>7366779</v>
      </c>
      <c r="G68" s="41">
        <v>0</v>
      </c>
      <c r="H68" s="41">
        <v>479342</v>
      </c>
      <c r="I68" s="40">
        <f t="shared" si="2"/>
        <v>479342</v>
      </c>
    </row>
    <row r="69" spans="1:9" ht="24" customHeight="1" x14ac:dyDescent="0.25">
      <c r="A69" s="202" t="s">
        <v>315</v>
      </c>
      <c r="B69" s="200"/>
      <c r="C69" s="26">
        <v>180</v>
      </c>
      <c r="D69" s="40">
        <f>D65+D66</f>
        <v>0</v>
      </c>
      <c r="E69" s="40">
        <f>E65+E66</f>
        <v>-8374821</v>
      </c>
      <c r="F69" s="40">
        <f t="shared" si="1"/>
        <v>-8374821</v>
      </c>
      <c r="G69" s="40">
        <f t="shared" ref="G69:H69" si="18">G65+G66</f>
        <v>0</v>
      </c>
      <c r="H69" s="40">
        <f t="shared" si="18"/>
        <v>-862793</v>
      </c>
      <c r="I69" s="40">
        <f t="shared" si="2"/>
        <v>-862793</v>
      </c>
    </row>
    <row r="70" spans="1:9" x14ac:dyDescent="0.25">
      <c r="A70" s="239" t="s">
        <v>95</v>
      </c>
      <c r="B70" s="239"/>
      <c r="C70" s="27">
        <v>181</v>
      </c>
      <c r="D70" s="41">
        <v>0</v>
      </c>
      <c r="E70" s="41">
        <v>-8374821</v>
      </c>
      <c r="F70" s="40">
        <f t="shared" si="1"/>
        <v>-8374821</v>
      </c>
      <c r="G70" s="41">
        <v>0</v>
      </c>
      <c r="H70" s="41">
        <v>-862793</v>
      </c>
      <c r="I70" s="40">
        <f t="shared" si="2"/>
        <v>-862793</v>
      </c>
    </row>
    <row r="71" spans="1:9" x14ac:dyDescent="0.25">
      <c r="A71" s="239" t="s">
        <v>242</v>
      </c>
      <c r="B71" s="239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202" t="s">
        <v>243</v>
      </c>
      <c r="B72" s="202"/>
      <c r="C72" s="26">
        <v>183</v>
      </c>
      <c r="D72" s="40">
        <f>D7+D13+D21+D22+D23+D68</f>
        <v>0</v>
      </c>
      <c r="E72" s="40">
        <f>E7+E13+E21+E22+E23+E68</f>
        <v>264251684</v>
      </c>
      <c r="F72" s="40">
        <f t="shared" ref="F72:F86" si="19">D72+E72</f>
        <v>264251684</v>
      </c>
      <c r="G72" s="40">
        <f t="shared" ref="G72:H72" si="20">G7+G13+G21+G22+G23+G68</f>
        <v>0</v>
      </c>
      <c r="H72" s="40">
        <f t="shared" si="20"/>
        <v>357117390</v>
      </c>
      <c r="I72" s="40">
        <f t="shared" ref="I72:I86" si="21">G72+H72</f>
        <v>357117390</v>
      </c>
    </row>
    <row r="73" spans="1:9" ht="31.5" customHeight="1" x14ac:dyDescent="0.25">
      <c r="A73" s="202" t="s">
        <v>316</v>
      </c>
      <c r="B73" s="202"/>
      <c r="C73" s="26">
        <v>184</v>
      </c>
      <c r="D73" s="40">
        <f>D24+D31+D38+D41+D44+D53+D61+D64+D67</f>
        <v>0</v>
      </c>
      <c r="E73" s="40">
        <f>E24+E31+E38+E41+E44+E53+E61+E64+E67</f>
        <v>-272626505</v>
      </c>
      <c r="F73" s="40">
        <f t="shared" si="19"/>
        <v>-272626505</v>
      </c>
      <c r="G73" s="40">
        <f t="shared" ref="G73:H73" si="22">G24+G31+G38+G41+G44+G53+G61+G64+G67</f>
        <v>0</v>
      </c>
      <c r="H73" s="40">
        <f t="shared" si="22"/>
        <v>-357980183</v>
      </c>
      <c r="I73" s="40">
        <f t="shared" si="21"/>
        <v>-357980183</v>
      </c>
    </row>
    <row r="74" spans="1:9" x14ac:dyDescent="0.25">
      <c r="A74" s="202" t="s">
        <v>244</v>
      </c>
      <c r="B74" s="200"/>
      <c r="C74" s="26">
        <v>185</v>
      </c>
      <c r="D74" s="40">
        <f>D75+D76+D77+D78+D79+D80+D81+D82</f>
        <v>0</v>
      </c>
      <c r="E74" s="40">
        <f>E75+E76+E77+E78+E79+E80+E81+E82</f>
        <v>15507964</v>
      </c>
      <c r="F74" s="40">
        <f t="shared" si="19"/>
        <v>15507964</v>
      </c>
      <c r="G74" s="40">
        <f t="shared" ref="G74:H74" si="23">G75+G76+G77+G78+G79+G80+G81+G82</f>
        <v>0</v>
      </c>
      <c r="H74" s="40">
        <f t="shared" si="23"/>
        <v>-2060250</v>
      </c>
      <c r="I74" s="40">
        <f t="shared" si="21"/>
        <v>-2060250</v>
      </c>
    </row>
    <row r="75" spans="1:9" ht="27.75" customHeight="1" x14ac:dyDescent="0.25">
      <c r="A75" s="199" t="s">
        <v>321</v>
      </c>
      <c r="B75" s="199"/>
      <c r="C75" s="27">
        <v>186</v>
      </c>
      <c r="D75" s="62">
        <v>0</v>
      </c>
      <c r="E75" s="62">
        <v>0</v>
      </c>
      <c r="F75" s="40">
        <f t="shared" si="19"/>
        <v>0</v>
      </c>
      <c r="G75" s="62">
        <v>0</v>
      </c>
      <c r="H75" s="62">
        <v>0</v>
      </c>
      <c r="I75" s="40">
        <f t="shared" si="21"/>
        <v>0</v>
      </c>
    </row>
    <row r="76" spans="1:9" ht="22.95" customHeight="1" x14ac:dyDescent="0.25">
      <c r="A76" s="199" t="s">
        <v>322</v>
      </c>
      <c r="B76" s="199"/>
      <c r="C76" s="27">
        <v>187</v>
      </c>
      <c r="D76" s="62">
        <v>0</v>
      </c>
      <c r="E76" s="62">
        <v>17969757</v>
      </c>
      <c r="F76" s="40">
        <f t="shared" si="19"/>
        <v>17969757</v>
      </c>
      <c r="G76" s="62">
        <v>0</v>
      </c>
      <c r="H76" s="62">
        <v>-7942577</v>
      </c>
      <c r="I76" s="40">
        <f t="shared" si="21"/>
        <v>-7942577</v>
      </c>
    </row>
    <row r="77" spans="1:9" ht="32.25" customHeight="1" x14ac:dyDescent="0.25">
      <c r="A77" s="199" t="s">
        <v>323</v>
      </c>
      <c r="B77" s="199"/>
      <c r="C77" s="27">
        <v>188</v>
      </c>
      <c r="D77" s="62">
        <v>0</v>
      </c>
      <c r="E77" s="62">
        <v>942394</v>
      </c>
      <c r="F77" s="40">
        <f t="shared" si="19"/>
        <v>942394</v>
      </c>
      <c r="G77" s="62">
        <v>0</v>
      </c>
      <c r="H77" s="62">
        <v>5430076</v>
      </c>
      <c r="I77" s="40">
        <f t="shared" si="21"/>
        <v>5430076</v>
      </c>
    </row>
    <row r="78" spans="1:9" ht="32.25" customHeight="1" x14ac:dyDescent="0.25">
      <c r="A78" s="199" t="s">
        <v>324</v>
      </c>
      <c r="B78" s="199"/>
      <c r="C78" s="27">
        <v>189</v>
      </c>
      <c r="D78" s="62">
        <v>0</v>
      </c>
      <c r="E78" s="62">
        <v>0</v>
      </c>
      <c r="F78" s="40">
        <f t="shared" si="19"/>
        <v>0</v>
      </c>
      <c r="G78" s="62">
        <v>0</v>
      </c>
      <c r="H78" s="62">
        <v>0</v>
      </c>
      <c r="I78" s="40">
        <f t="shared" si="21"/>
        <v>0</v>
      </c>
    </row>
    <row r="79" spans="1:9" x14ac:dyDescent="0.25">
      <c r="A79" s="199" t="s">
        <v>96</v>
      </c>
      <c r="B79" s="199"/>
      <c r="C79" s="27">
        <v>190</v>
      </c>
      <c r="D79" s="62">
        <v>0</v>
      </c>
      <c r="E79" s="62">
        <v>0</v>
      </c>
      <c r="F79" s="40">
        <f t="shared" si="19"/>
        <v>0</v>
      </c>
      <c r="G79" s="62">
        <v>0</v>
      </c>
      <c r="H79" s="62">
        <v>0</v>
      </c>
      <c r="I79" s="40">
        <f t="shared" si="21"/>
        <v>0</v>
      </c>
    </row>
    <row r="80" spans="1:9" ht="21" customHeight="1" x14ac:dyDescent="0.25">
      <c r="A80" s="199" t="s">
        <v>97</v>
      </c>
      <c r="B80" s="199"/>
      <c r="C80" s="27">
        <v>191</v>
      </c>
      <c r="D80" s="62">
        <v>0</v>
      </c>
      <c r="E80" s="62">
        <v>0</v>
      </c>
      <c r="F80" s="40">
        <f t="shared" si="19"/>
        <v>0</v>
      </c>
      <c r="G80" s="62">
        <v>0</v>
      </c>
      <c r="H80" s="62">
        <v>0</v>
      </c>
      <c r="I80" s="40">
        <f t="shared" si="21"/>
        <v>0</v>
      </c>
    </row>
    <row r="81" spans="1:9" ht="18.600000000000001" customHeight="1" x14ac:dyDescent="0.25">
      <c r="A81" s="199" t="s">
        <v>98</v>
      </c>
      <c r="B81" s="199"/>
      <c r="C81" s="27">
        <v>192</v>
      </c>
      <c r="D81" s="62">
        <v>0</v>
      </c>
      <c r="E81" s="62">
        <v>0</v>
      </c>
      <c r="F81" s="40">
        <f t="shared" si="19"/>
        <v>0</v>
      </c>
      <c r="G81" s="62">
        <v>0</v>
      </c>
      <c r="H81" s="62">
        <v>0</v>
      </c>
      <c r="I81" s="40">
        <f t="shared" si="21"/>
        <v>0</v>
      </c>
    </row>
    <row r="82" spans="1:9" x14ac:dyDescent="0.25">
      <c r="A82" s="199" t="s">
        <v>99</v>
      </c>
      <c r="B82" s="199"/>
      <c r="C82" s="27">
        <v>193</v>
      </c>
      <c r="D82" s="62">
        <v>0</v>
      </c>
      <c r="E82" s="62">
        <v>-3404187</v>
      </c>
      <c r="F82" s="40">
        <f t="shared" si="19"/>
        <v>-3404187</v>
      </c>
      <c r="G82" s="62">
        <v>0</v>
      </c>
      <c r="H82" s="62">
        <v>452251</v>
      </c>
      <c r="I82" s="40">
        <f t="shared" si="21"/>
        <v>452251</v>
      </c>
    </row>
    <row r="83" spans="1:9" x14ac:dyDescent="0.25">
      <c r="A83" s="202" t="s">
        <v>245</v>
      </c>
      <c r="B83" s="200"/>
      <c r="C83" s="26">
        <v>194</v>
      </c>
      <c r="D83" s="40">
        <f>D69+D74</f>
        <v>0</v>
      </c>
      <c r="E83" s="40">
        <f>E69+E74</f>
        <v>7133143</v>
      </c>
      <c r="F83" s="40">
        <f t="shared" si="19"/>
        <v>7133143</v>
      </c>
      <c r="G83" s="40">
        <f t="shared" ref="G83:H83" si="24">G69+G74</f>
        <v>0</v>
      </c>
      <c r="H83" s="40">
        <f t="shared" si="24"/>
        <v>-2923043</v>
      </c>
      <c r="I83" s="40">
        <f t="shared" si="21"/>
        <v>-2923043</v>
      </c>
    </row>
    <row r="84" spans="1:9" x14ac:dyDescent="0.25">
      <c r="A84" s="239" t="s">
        <v>246</v>
      </c>
      <c r="B84" s="239"/>
      <c r="C84" s="27">
        <v>195</v>
      </c>
      <c r="D84" s="41">
        <v>0</v>
      </c>
      <c r="E84" s="41">
        <v>7133143</v>
      </c>
      <c r="F84" s="40">
        <f t="shared" si="19"/>
        <v>7133143</v>
      </c>
      <c r="G84" s="41">
        <v>0</v>
      </c>
      <c r="H84" s="41">
        <v>-2923043</v>
      </c>
      <c r="I84" s="40">
        <f t="shared" si="21"/>
        <v>-2923043</v>
      </c>
    </row>
    <row r="85" spans="1:9" x14ac:dyDescent="0.25">
      <c r="A85" s="239" t="s">
        <v>247</v>
      </c>
      <c r="B85" s="239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5" t="s">
        <v>110</v>
      </c>
      <c r="B86" s="199"/>
      <c r="C86" s="27">
        <v>197</v>
      </c>
      <c r="D86" s="62">
        <v>0</v>
      </c>
      <c r="E86" s="62">
        <v>0</v>
      </c>
      <c r="F86" s="40">
        <f t="shared" si="19"/>
        <v>0</v>
      </c>
      <c r="G86" s="62">
        <v>0</v>
      </c>
      <c r="H86" s="62">
        <v>0</v>
      </c>
      <c r="I86" s="40">
        <f t="shared" si="21"/>
        <v>0</v>
      </c>
    </row>
  </sheetData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2">
    <dataValidation allowBlank="1" sqref="F5:F6 I5:I6 G4:G6 C6 D4:D6 A1:A4 I87:I1048576 C4 A6 A87:D1048576 F87:G1048576 J1:XFD1048576" xr:uid="{00000000-0002-0000-0300-000000000000}"/>
    <dataValidation type="whole" operator="greaterThanOrEqual" allowBlank="1" showInputMessage="1" showErrorMessage="1" sqref="D7:D86 F7:G86 I7:I86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</sheetPr>
  <dimension ref="A1:J62"/>
  <sheetViews>
    <sheetView zoomScaleSheetLayoutView="100" workbookViewId="0">
      <selection activeCell="A4" sqref="A4:I62"/>
    </sheetView>
  </sheetViews>
  <sheetFormatPr defaultColWidth="9.109375" defaultRowHeight="13.2" x14ac:dyDescent="0.25"/>
  <cols>
    <col min="1" max="7" width="9.109375" style="18"/>
    <col min="8" max="8" width="13.33203125" style="69" customWidth="1"/>
    <col min="9" max="9" width="13.33203125" style="17" customWidth="1"/>
    <col min="10" max="10" width="16.33203125" style="17" bestFit="1" customWidth="1"/>
    <col min="11" max="16384" width="9.109375" style="18"/>
  </cols>
  <sheetData>
    <row r="1" spans="1:9" x14ac:dyDescent="0.25">
      <c r="A1" s="208" t="s">
        <v>70</v>
      </c>
      <c r="B1" s="209"/>
      <c r="C1" s="209"/>
      <c r="D1" s="209"/>
      <c r="E1" s="209"/>
      <c r="F1" s="209"/>
      <c r="G1" s="209"/>
      <c r="H1" s="209"/>
    </row>
    <row r="2" spans="1:9" x14ac:dyDescent="0.25">
      <c r="A2" s="210" t="s">
        <v>396</v>
      </c>
      <c r="B2" s="211"/>
      <c r="C2" s="211"/>
      <c r="D2" s="211"/>
      <c r="E2" s="211"/>
      <c r="F2" s="211"/>
      <c r="G2" s="211"/>
      <c r="H2" s="211"/>
    </row>
    <row r="3" spans="1:9" x14ac:dyDescent="0.25">
      <c r="A3" s="250" t="s">
        <v>35</v>
      </c>
      <c r="B3" s="229"/>
      <c r="C3" s="229"/>
      <c r="D3" s="229"/>
      <c r="E3" s="229"/>
      <c r="F3" s="229"/>
      <c r="G3" s="229"/>
      <c r="H3" s="229"/>
    </row>
    <row r="4" spans="1:9" ht="22.8" thickBot="1" x14ac:dyDescent="0.3">
      <c r="A4" s="251" t="s">
        <v>3</v>
      </c>
      <c r="B4" s="252"/>
      <c r="C4" s="252"/>
      <c r="D4" s="252"/>
      <c r="E4" s="252"/>
      <c r="F4" s="253"/>
      <c r="G4" s="19" t="s">
        <v>38</v>
      </c>
      <c r="H4" s="63" t="s">
        <v>4</v>
      </c>
      <c r="I4" s="63" t="s">
        <v>5</v>
      </c>
    </row>
    <row r="5" spans="1:9" ht="12.75" customHeight="1" x14ac:dyDescent="0.25">
      <c r="A5" s="254">
        <v>1</v>
      </c>
      <c r="B5" s="255"/>
      <c r="C5" s="255"/>
      <c r="D5" s="255"/>
      <c r="E5" s="255"/>
      <c r="F5" s="256"/>
      <c r="G5" s="20">
        <v>2</v>
      </c>
      <c r="H5" s="64">
        <v>3</v>
      </c>
      <c r="I5" s="64">
        <v>4</v>
      </c>
    </row>
    <row r="6" spans="1:9" x14ac:dyDescent="0.25">
      <c r="A6" s="257" t="s">
        <v>250</v>
      </c>
      <c r="B6" s="258"/>
      <c r="C6" s="258"/>
      <c r="D6" s="258"/>
      <c r="E6" s="258"/>
      <c r="F6" s="258"/>
      <c r="G6" s="21">
        <v>1</v>
      </c>
      <c r="H6" s="65">
        <f>H7+H18+H36</f>
        <v>151794628</v>
      </c>
      <c r="I6" s="65">
        <f>I7+I18+I36</f>
        <v>253897035</v>
      </c>
    </row>
    <row r="7" spans="1:9" ht="21" customHeight="1" x14ac:dyDescent="0.25">
      <c r="A7" s="245" t="s">
        <v>251</v>
      </c>
      <c r="B7" s="247"/>
      <c r="C7" s="247"/>
      <c r="D7" s="247"/>
      <c r="E7" s="247"/>
      <c r="F7" s="247"/>
      <c r="G7" s="22">
        <v>2</v>
      </c>
      <c r="H7" s="66">
        <f>H8+H9</f>
        <v>181004393</v>
      </c>
      <c r="I7" s="66">
        <f>I8+I9</f>
        <v>78194552</v>
      </c>
    </row>
    <row r="8" spans="1:9" x14ac:dyDescent="0.25">
      <c r="A8" s="241" t="s">
        <v>48</v>
      </c>
      <c r="B8" s="242"/>
      <c r="C8" s="242"/>
      <c r="D8" s="242"/>
      <c r="E8" s="242"/>
      <c r="F8" s="242"/>
      <c r="G8" s="23">
        <v>3</v>
      </c>
      <c r="H8" s="67">
        <v>84734811</v>
      </c>
      <c r="I8" s="67">
        <v>86336930</v>
      </c>
    </row>
    <row r="9" spans="1:9" x14ac:dyDescent="0.25">
      <c r="A9" s="247" t="s">
        <v>49</v>
      </c>
      <c r="B9" s="247"/>
      <c r="C9" s="247"/>
      <c r="D9" s="247"/>
      <c r="E9" s="247"/>
      <c r="F9" s="247"/>
      <c r="G9" s="22">
        <v>4</v>
      </c>
      <c r="H9" s="66">
        <f>SUM(H10:H17)</f>
        <v>96269582</v>
      </c>
      <c r="I9" s="66">
        <f>SUM(I10:I17)</f>
        <v>-8142378</v>
      </c>
    </row>
    <row r="10" spans="1:9" x14ac:dyDescent="0.25">
      <c r="A10" s="241" t="s">
        <v>252</v>
      </c>
      <c r="B10" s="242"/>
      <c r="C10" s="242"/>
      <c r="D10" s="242"/>
      <c r="E10" s="242"/>
      <c r="F10" s="242"/>
      <c r="G10" s="23">
        <v>5</v>
      </c>
      <c r="H10" s="67">
        <v>21431746</v>
      </c>
      <c r="I10" s="67">
        <v>16295363</v>
      </c>
    </row>
    <row r="11" spans="1:9" x14ac:dyDescent="0.25">
      <c r="A11" s="241" t="s">
        <v>253</v>
      </c>
      <c r="B11" s="242"/>
      <c r="C11" s="242"/>
      <c r="D11" s="242"/>
      <c r="E11" s="242"/>
      <c r="F11" s="242"/>
      <c r="G11" s="23">
        <v>6</v>
      </c>
      <c r="H11" s="67">
        <v>363215</v>
      </c>
      <c r="I11" s="67">
        <v>459544</v>
      </c>
    </row>
    <row r="12" spans="1:9" ht="23.25" customHeight="1" x14ac:dyDescent="0.25">
      <c r="A12" s="241" t="s">
        <v>254</v>
      </c>
      <c r="B12" s="242"/>
      <c r="C12" s="242"/>
      <c r="D12" s="242"/>
      <c r="E12" s="242"/>
      <c r="F12" s="242"/>
      <c r="G12" s="23">
        <v>7</v>
      </c>
      <c r="H12" s="67">
        <v>-19893917</v>
      </c>
      <c r="I12" s="67">
        <v>-9077587</v>
      </c>
    </row>
    <row r="13" spans="1:9" x14ac:dyDescent="0.25">
      <c r="A13" s="241" t="s">
        <v>255</v>
      </c>
      <c r="B13" s="242"/>
      <c r="C13" s="242"/>
      <c r="D13" s="242"/>
      <c r="E13" s="242"/>
      <c r="F13" s="242"/>
      <c r="G13" s="23">
        <v>8</v>
      </c>
      <c r="H13" s="67">
        <v>2670637</v>
      </c>
      <c r="I13" s="67">
        <v>2022494</v>
      </c>
    </row>
    <row r="14" spans="1:9" x14ac:dyDescent="0.25">
      <c r="A14" s="241" t="s">
        <v>256</v>
      </c>
      <c r="B14" s="242"/>
      <c r="C14" s="242"/>
      <c r="D14" s="242"/>
      <c r="E14" s="242"/>
      <c r="F14" s="242"/>
      <c r="G14" s="23">
        <v>9</v>
      </c>
      <c r="H14" s="67">
        <v>-23383751</v>
      </c>
      <c r="I14" s="67">
        <v>-17140701</v>
      </c>
    </row>
    <row r="15" spans="1:9" x14ac:dyDescent="0.25">
      <c r="A15" s="241" t="s">
        <v>257</v>
      </c>
      <c r="B15" s="242"/>
      <c r="C15" s="242"/>
      <c r="D15" s="242"/>
      <c r="E15" s="242"/>
      <c r="F15" s="242"/>
      <c r="G15" s="23">
        <v>10</v>
      </c>
      <c r="H15" s="67">
        <v>0</v>
      </c>
      <c r="I15" s="67">
        <v>0</v>
      </c>
    </row>
    <row r="16" spans="1:9" ht="24.75" customHeight="1" x14ac:dyDescent="0.25">
      <c r="A16" s="241" t="s">
        <v>258</v>
      </c>
      <c r="B16" s="242"/>
      <c r="C16" s="242"/>
      <c r="D16" s="242"/>
      <c r="E16" s="242"/>
      <c r="F16" s="242"/>
      <c r="G16" s="23">
        <v>11</v>
      </c>
      <c r="H16" s="67">
        <v>-3215599</v>
      </c>
      <c r="I16" s="67">
        <v>-1583317</v>
      </c>
    </row>
    <row r="17" spans="1:9" x14ac:dyDescent="0.25">
      <c r="A17" s="241" t="s">
        <v>259</v>
      </c>
      <c r="B17" s="242"/>
      <c r="C17" s="242"/>
      <c r="D17" s="242"/>
      <c r="E17" s="242"/>
      <c r="F17" s="242"/>
      <c r="G17" s="23">
        <v>12</v>
      </c>
      <c r="H17" s="67">
        <v>118297251</v>
      </c>
      <c r="I17" s="67">
        <v>881826</v>
      </c>
    </row>
    <row r="18" spans="1:9" ht="30.75" customHeight="1" x14ac:dyDescent="0.25">
      <c r="A18" s="245" t="s">
        <v>55</v>
      </c>
      <c r="B18" s="247"/>
      <c r="C18" s="247"/>
      <c r="D18" s="247"/>
      <c r="E18" s="247"/>
      <c r="F18" s="247"/>
      <c r="G18" s="22">
        <v>13</v>
      </c>
      <c r="H18" s="66">
        <f>SUM(H19:H35)</f>
        <v>-15091611</v>
      </c>
      <c r="I18" s="66">
        <f>SUM(I19:I35)</f>
        <v>196468328</v>
      </c>
    </row>
    <row r="19" spans="1:9" x14ac:dyDescent="0.25">
      <c r="A19" s="241" t="s">
        <v>260</v>
      </c>
      <c r="B19" s="242"/>
      <c r="C19" s="242"/>
      <c r="D19" s="242"/>
      <c r="E19" s="242"/>
      <c r="F19" s="242"/>
      <c r="G19" s="23">
        <v>14</v>
      </c>
      <c r="H19" s="67">
        <v>20863139</v>
      </c>
      <c r="I19" s="67">
        <v>-4452184</v>
      </c>
    </row>
    <row r="20" spans="1:9" ht="24.75" customHeight="1" x14ac:dyDescent="0.25">
      <c r="A20" s="241" t="s">
        <v>261</v>
      </c>
      <c r="B20" s="242"/>
      <c r="C20" s="242"/>
      <c r="D20" s="242"/>
      <c r="E20" s="242"/>
      <c r="F20" s="242"/>
      <c r="G20" s="23">
        <v>15</v>
      </c>
      <c r="H20" s="67">
        <v>0</v>
      </c>
      <c r="I20" s="67">
        <v>0</v>
      </c>
    </row>
    <row r="21" spans="1:9" x14ac:dyDescent="0.25">
      <c r="A21" s="241" t="s">
        <v>262</v>
      </c>
      <c r="B21" s="242"/>
      <c r="C21" s="242"/>
      <c r="D21" s="242"/>
      <c r="E21" s="242"/>
      <c r="F21" s="242"/>
      <c r="G21" s="23">
        <v>16</v>
      </c>
      <c r="H21" s="67">
        <v>-63674209</v>
      </c>
      <c r="I21" s="67">
        <v>-36340180</v>
      </c>
    </row>
    <row r="22" spans="1:9" x14ac:dyDescent="0.25">
      <c r="A22" s="241" t="s">
        <v>263</v>
      </c>
      <c r="B22" s="242"/>
      <c r="C22" s="242"/>
      <c r="D22" s="242"/>
      <c r="E22" s="242"/>
      <c r="F22" s="242"/>
      <c r="G22" s="23">
        <v>17</v>
      </c>
      <c r="H22" s="67">
        <v>0</v>
      </c>
      <c r="I22" s="67">
        <v>0</v>
      </c>
    </row>
    <row r="23" spans="1:9" ht="30" customHeight="1" x14ac:dyDescent="0.25">
      <c r="A23" s="241" t="s">
        <v>264</v>
      </c>
      <c r="B23" s="242"/>
      <c r="C23" s="242"/>
      <c r="D23" s="242"/>
      <c r="E23" s="242"/>
      <c r="F23" s="242"/>
      <c r="G23" s="23">
        <v>18</v>
      </c>
      <c r="H23" s="67">
        <v>0</v>
      </c>
      <c r="I23" s="67">
        <v>0</v>
      </c>
    </row>
    <row r="24" spans="1:9" x14ac:dyDescent="0.25">
      <c r="A24" s="241" t="s">
        <v>56</v>
      </c>
      <c r="B24" s="242"/>
      <c r="C24" s="242"/>
      <c r="D24" s="242"/>
      <c r="E24" s="242"/>
      <c r="F24" s="242"/>
      <c r="G24" s="23">
        <v>19</v>
      </c>
      <c r="H24" s="67">
        <v>-10499241</v>
      </c>
      <c r="I24" s="67">
        <v>-23973863</v>
      </c>
    </row>
    <row r="25" spans="1:9" x14ac:dyDescent="0.25">
      <c r="A25" s="241" t="s">
        <v>57</v>
      </c>
      <c r="B25" s="242"/>
      <c r="C25" s="242"/>
      <c r="D25" s="242"/>
      <c r="E25" s="242"/>
      <c r="F25" s="242"/>
      <c r="G25" s="23">
        <v>20</v>
      </c>
      <c r="H25" s="67">
        <v>0</v>
      </c>
      <c r="I25" s="67">
        <v>0</v>
      </c>
    </row>
    <row r="26" spans="1:9" x14ac:dyDescent="0.25">
      <c r="A26" s="241" t="s">
        <v>58</v>
      </c>
      <c r="B26" s="242"/>
      <c r="C26" s="242"/>
      <c r="D26" s="242"/>
      <c r="E26" s="242"/>
      <c r="F26" s="242"/>
      <c r="G26" s="23">
        <v>21</v>
      </c>
      <c r="H26" s="67">
        <v>-177596145</v>
      </c>
      <c r="I26" s="67">
        <v>-11108909</v>
      </c>
    </row>
    <row r="27" spans="1:9" x14ac:dyDescent="0.25">
      <c r="A27" s="241" t="s">
        <v>59</v>
      </c>
      <c r="B27" s="242"/>
      <c r="C27" s="242"/>
      <c r="D27" s="242"/>
      <c r="E27" s="242"/>
      <c r="F27" s="242"/>
      <c r="G27" s="23">
        <v>22</v>
      </c>
      <c r="H27" s="67">
        <v>0</v>
      </c>
      <c r="I27" s="67">
        <v>0</v>
      </c>
    </row>
    <row r="28" spans="1:9" ht="25.5" customHeight="1" x14ac:dyDescent="0.25">
      <c r="A28" s="241" t="s">
        <v>265</v>
      </c>
      <c r="B28" s="242"/>
      <c r="C28" s="242"/>
      <c r="D28" s="242"/>
      <c r="E28" s="242"/>
      <c r="F28" s="242"/>
      <c r="G28" s="23">
        <v>23</v>
      </c>
      <c r="H28" s="67">
        <v>-11916122</v>
      </c>
      <c r="I28" s="67">
        <v>-1624312</v>
      </c>
    </row>
    <row r="29" spans="1:9" x14ac:dyDescent="0.25">
      <c r="A29" s="241" t="s">
        <v>60</v>
      </c>
      <c r="B29" s="242"/>
      <c r="C29" s="242"/>
      <c r="D29" s="242"/>
      <c r="E29" s="242"/>
      <c r="F29" s="242"/>
      <c r="G29" s="23">
        <v>24</v>
      </c>
      <c r="H29" s="67">
        <v>180251990</v>
      </c>
      <c r="I29" s="67">
        <v>227655838</v>
      </c>
    </row>
    <row r="30" spans="1:9" ht="33" customHeight="1" x14ac:dyDescent="0.25">
      <c r="A30" s="241" t="s">
        <v>283</v>
      </c>
      <c r="B30" s="242"/>
      <c r="C30" s="242"/>
      <c r="D30" s="242"/>
      <c r="E30" s="242"/>
      <c r="F30" s="242"/>
      <c r="G30" s="23">
        <v>25</v>
      </c>
      <c r="H30" s="67">
        <v>0</v>
      </c>
      <c r="I30" s="67">
        <v>0</v>
      </c>
    </row>
    <row r="31" spans="1:9" x14ac:dyDescent="0.25">
      <c r="A31" s="241" t="s">
        <v>61</v>
      </c>
      <c r="B31" s="242"/>
      <c r="C31" s="242"/>
      <c r="D31" s="242"/>
      <c r="E31" s="242"/>
      <c r="F31" s="242"/>
      <c r="G31" s="23">
        <v>26</v>
      </c>
      <c r="H31" s="67">
        <v>19876610</v>
      </c>
      <c r="I31" s="67">
        <v>-3055998</v>
      </c>
    </row>
    <row r="32" spans="1:9" ht="23.25" customHeight="1" x14ac:dyDescent="0.25">
      <c r="A32" s="241" t="s">
        <v>62</v>
      </c>
      <c r="B32" s="242"/>
      <c r="C32" s="242"/>
      <c r="D32" s="242"/>
      <c r="E32" s="242"/>
      <c r="F32" s="242"/>
      <c r="G32" s="23">
        <v>27</v>
      </c>
      <c r="H32" s="67">
        <v>0</v>
      </c>
      <c r="I32" s="67">
        <v>0</v>
      </c>
    </row>
    <row r="33" spans="1:9" x14ac:dyDescent="0.25">
      <c r="A33" s="241" t="s">
        <v>63</v>
      </c>
      <c r="B33" s="242"/>
      <c r="C33" s="242"/>
      <c r="D33" s="242"/>
      <c r="E33" s="242"/>
      <c r="F33" s="242"/>
      <c r="G33" s="23">
        <v>28</v>
      </c>
      <c r="H33" s="67">
        <v>-2454184</v>
      </c>
      <c r="I33" s="67">
        <v>-2119104</v>
      </c>
    </row>
    <row r="34" spans="1:9" x14ac:dyDescent="0.25">
      <c r="A34" s="241" t="s">
        <v>64</v>
      </c>
      <c r="B34" s="242"/>
      <c r="C34" s="242"/>
      <c r="D34" s="242"/>
      <c r="E34" s="242"/>
      <c r="F34" s="242"/>
      <c r="G34" s="23">
        <v>29</v>
      </c>
      <c r="H34" s="67">
        <v>21073709</v>
      </c>
      <c r="I34" s="67">
        <v>54385947</v>
      </c>
    </row>
    <row r="35" spans="1:9" ht="21" customHeight="1" x14ac:dyDescent="0.25">
      <c r="A35" s="241" t="s">
        <v>266</v>
      </c>
      <c r="B35" s="242"/>
      <c r="C35" s="242"/>
      <c r="D35" s="242"/>
      <c r="E35" s="242"/>
      <c r="F35" s="242"/>
      <c r="G35" s="23">
        <v>30</v>
      </c>
      <c r="H35" s="67">
        <v>8982842</v>
      </c>
      <c r="I35" s="67">
        <v>-2898907</v>
      </c>
    </row>
    <row r="36" spans="1:9" x14ac:dyDescent="0.25">
      <c r="A36" s="243" t="s">
        <v>65</v>
      </c>
      <c r="B36" s="242"/>
      <c r="C36" s="242"/>
      <c r="D36" s="242"/>
      <c r="E36" s="242"/>
      <c r="F36" s="242"/>
      <c r="G36" s="23">
        <v>31</v>
      </c>
      <c r="H36" s="67">
        <v>-14118154</v>
      </c>
      <c r="I36" s="67">
        <v>-20765845</v>
      </c>
    </row>
    <row r="37" spans="1:9" x14ac:dyDescent="0.25">
      <c r="A37" s="245" t="s">
        <v>50</v>
      </c>
      <c r="B37" s="247"/>
      <c r="C37" s="247"/>
      <c r="D37" s="247"/>
      <c r="E37" s="247"/>
      <c r="F37" s="247"/>
      <c r="G37" s="22">
        <v>32</v>
      </c>
      <c r="H37" s="66">
        <f>SUM(H38:H51)</f>
        <v>-117574641</v>
      </c>
      <c r="I37" s="66">
        <f>SUM(I38:I51)</f>
        <v>-139889991</v>
      </c>
    </row>
    <row r="38" spans="1:9" x14ac:dyDescent="0.25">
      <c r="A38" s="241" t="s">
        <v>267</v>
      </c>
      <c r="B38" s="242"/>
      <c r="C38" s="242"/>
      <c r="D38" s="242"/>
      <c r="E38" s="242"/>
      <c r="F38" s="242"/>
      <c r="G38" s="23">
        <v>33</v>
      </c>
      <c r="H38" s="67">
        <v>1104419</v>
      </c>
      <c r="I38" s="67">
        <v>3950611</v>
      </c>
    </row>
    <row r="39" spans="1:9" x14ac:dyDescent="0.25">
      <c r="A39" s="241" t="s">
        <v>268</v>
      </c>
      <c r="B39" s="242"/>
      <c r="C39" s="242"/>
      <c r="D39" s="242"/>
      <c r="E39" s="242"/>
      <c r="F39" s="242"/>
      <c r="G39" s="23">
        <v>34</v>
      </c>
      <c r="H39" s="67">
        <v>-8511979</v>
      </c>
      <c r="I39" s="67">
        <v>-61911376</v>
      </c>
    </row>
    <row r="40" spans="1:9" x14ac:dyDescent="0.25">
      <c r="A40" s="241" t="s">
        <v>269</v>
      </c>
      <c r="B40" s="242"/>
      <c r="C40" s="242"/>
      <c r="D40" s="242"/>
      <c r="E40" s="242"/>
      <c r="F40" s="242"/>
      <c r="G40" s="23">
        <v>35</v>
      </c>
      <c r="H40" s="67">
        <v>0</v>
      </c>
      <c r="I40" s="67">
        <v>0</v>
      </c>
    </row>
    <row r="41" spans="1:9" x14ac:dyDescent="0.25">
      <c r="A41" s="241" t="s">
        <v>270</v>
      </c>
      <c r="B41" s="242"/>
      <c r="C41" s="242"/>
      <c r="D41" s="242"/>
      <c r="E41" s="242"/>
      <c r="F41" s="242"/>
      <c r="G41" s="23">
        <v>36</v>
      </c>
      <c r="H41" s="67">
        <v>-688175</v>
      </c>
      <c r="I41" s="67">
        <v>-740615</v>
      </c>
    </row>
    <row r="42" spans="1:9" ht="25.5" customHeight="1" x14ac:dyDescent="0.25">
      <c r="A42" s="241" t="s">
        <v>271</v>
      </c>
      <c r="B42" s="242"/>
      <c r="C42" s="242"/>
      <c r="D42" s="242"/>
      <c r="E42" s="242"/>
      <c r="F42" s="242"/>
      <c r="G42" s="23">
        <v>37</v>
      </c>
      <c r="H42" s="67">
        <v>58204</v>
      </c>
      <c r="I42" s="67">
        <v>0</v>
      </c>
    </row>
    <row r="43" spans="1:9" ht="21.75" customHeight="1" x14ac:dyDescent="0.25">
      <c r="A43" s="241" t="s">
        <v>272</v>
      </c>
      <c r="B43" s="242"/>
      <c r="C43" s="242"/>
      <c r="D43" s="242"/>
      <c r="E43" s="242"/>
      <c r="F43" s="242"/>
      <c r="G43" s="23">
        <v>38</v>
      </c>
      <c r="H43" s="67">
        <v>-69637100</v>
      </c>
      <c r="I43" s="67">
        <v>-30665593</v>
      </c>
    </row>
    <row r="44" spans="1:9" ht="24" customHeight="1" x14ac:dyDescent="0.25">
      <c r="A44" s="241" t="s">
        <v>273</v>
      </c>
      <c r="B44" s="242"/>
      <c r="C44" s="242"/>
      <c r="D44" s="242"/>
      <c r="E44" s="242"/>
      <c r="F44" s="242"/>
      <c r="G44" s="23">
        <v>39</v>
      </c>
      <c r="H44" s="67">
        <v>0</v>
      </c>
      <c r="I44" s="67">
        <v>0</v>
      </c>
    </row>
    <row r="45" spans="1:9" x14ac:dyDescent="0.25">
      <c r="A45" s="241" t="s">
        <v>274</v>
      </c>
      <c r="B45" s="242"/>
      <c r="C45" s="242"/>
      <c r="D45" s="242"/>
      <c r="E45" s="242"/>
      <c r="F45" s="242"/>
      <c r="G45" s="23">
        <v>40</v>
      </c>
      <c r="H45" s="67">
        <v>0</v>
      </c>
      <c r="I45" s="67">
        <v>0</v>
      </c>
    </row>
    <row r="46" spans="1:9" x14ac:dyDescent="0.25">
      <c r="A46" s="241" t="s">
        <v>275</v>
      </c>
      <c r="B46" s="242"/>
      <c r="C46" s="242"/>
      <c r="D46" s="242"/>
      <c r="E46" s="242"/>
      <c r="F46" s="242"/>
      <c r="G46" s="23">
        <v>41</v>
      </c>
      <c r="H46" s="67">
        <v>0</v>
      </c>
      <c r="I46" s="67">
        <v>0</v>
      </c>
    </row>
    <row r="47" spans="1:9" x14ac:dyDescent="0.25">
      <c r="A47" s="241" t="s">
        <v>276</v>
      </c>
      <c r="B47" s="242"/>
      <c r="C47" s="242"/>
      <c r="D47" s="242"/>
      <c r="E47" s="242"/>
      <c r="F47" s="242"/>
      <c r="G47" s="23">
        <v>42</v>
      </c>
      <c r="H47" s="67">
        <v>4619857</v>
      </c>
      <c r="I47" s="67">
        <v>36527128</v>
      </c>
    </row>
    <row r="48" spans="1:9" x14ac:dyDescent="0.25">
      <c r="A48" s="241" t="s">
        <v>277</v>
      </c>
      <c r="B48" s="242"/>
      <c r="C48" s="242"/>
      <c r="D48" s="242"/>
      <c r="E48" s="242"/>
      <c r="F48" s="242"/>
      <c r="G48" s="23">
        <v>43</v>
      </c>
      <c r="H48" s="67">
        <v>-14124668</v>
      </c>
      <c r="I48" s="67">
        <v>-66917602</v>
      </c>
    </row>
    <row r="49" spans="1:9" x14ac:dyDescent="0.25">
      <c r="A49" s="241" t="s">
        <v>278</v>
      </c>
      <c r="B49" s="244"/>
      <c r="C49" s="244"/>
      <c r="D49" s="244"/>
      <c r="E49" s="244"/>
      <c r="F49" s="244"/>
      <c r="G49" s="23">
        <v>44</v>
      </c>
      <c r="H49" s="67">
        <v>-2137155</v>
      </c>
      <c r="I49" s="67">
        <v>-5307836</v>
      </c>
    </row>
    <row r="50" spans="1:9" x14ac:dyDescent="0.25">
      <c r="A50" s="241" t="s">
        <v>279</v>
      </c>
      <c r="B50" s="244"/>
      <c r="C50" s="244"/>
      <c r="D50" s="244"/>
      <c r="E50" s="244"/>
      <c r="F50" s="244"/>
      <c r="G50" s="23">
        <v>45</v>
      </c>
      <c r="H50" s="67">
        <v>27741956</v>
      </c>
      <c r="I50" s="67">
        <v>30761663</v>
      </c>
    </row>
    <row r="51" spans="1:9" x14ac:dyDescent="0.25">
      <c r="A51" s="241" t="s">
        <v>280</v>
      </c>
      <c r="B51" s="244"/>
      <c r="C51" s="244"/>
      <c r="D51" s="244"/>
      <c r="E51" s="244"/>
      <c r="F51" s="244"/>
      <c r="G51" s="23">
        <v>46</v>
      </c>
      <c r="H51" s="67">
        <v>-56000000</v>
      </c>
      <c r="I51" s="67">
        <v>-45586371</v>
      </c>
    </row>
    <row r="52" spans="1:9" x14ac:dyDescent="0.25">
      <c r="A52" s="245" t="s">
        <v>51</v>
      </c>
      <c r="B52" s="246"/>
      <c r="C52" s="246"/>
      <c r="D52" s="246"/>
      <c r="E52" s="246"/>
      <c r="F52" s="246"/>
      <c r="G52" s="22">
        <v>47</v>
      </c>
      <c r="H52" s="66">
        <f>SUM(H53:H57)</f>
        <v>-9273521</v>
      </c>
      <c r="I52" s="66">
        <f>SUM(I53:I57)</f>
        <v>-51948880</v>
      </c>
    </row>
    <row r="53" spans="1:9" x14ac:dyDescent="0.25">
      <c r="A53" s="241" t="s">
        <v>281</v>
      </c>
      <c r="B53" s="244"/>
      <c r="C53" s="244"/>
      <c r="D53" s="244"/>
      <c r="E53" s="244"/>
      <c r="F53" s="244"/>
      <c r="G53" s="23">
        <v>48</v>
      </c>
      <c r="H53" s="67">
        <v>0</v>
      </c>
      <c r="I53" s="67">
        <v>0</v>
      </c>
    </row>
    <row r="54" spans="1:9" x14ac:dyDescent="0.25">
      <c r="A54" s="241" t="s">
        <v>100</v>
      </c>
      <c r="B54" s="244"/>
      <c r="C54" s="244"/>
      <c r="D54" s="244"/>
      <c r="E54" s="244"/>
      <c r="F54" s="244"/>
      <c r="G54" s="23">
        <v>49</v>
      </c>
      <c r="H54" s="67">
        <v>58568229</v>
      </c>
      <c r="I54" s="67">
        <v>33011564</v>
      </c>
    </row>
    <row r="55" spans="1:9" x14ac:dyDescent="0.25">
      <c r="A55" s="241" t="s">
        <v>101</v>
      </c>
      <c r="B55" s="244"/>
      <c r="C55" s="244"/>
      <c r="D55" s="244"/>
      <c r="E55" s="244"/>
      <c r="F55" s="244"/>
      <c r="G55" s="23">
        <v>50</v>
      </c>
      <c r="H55" s="67">
        <v>-67841750</v>
      </c>
      <c r="I55" s="67">
        <v>-55471788</v>
      </c>
    </row>
    <row r="56" spans="1:9" x14ac:dyDescent="0.25">
      <c r="A56" s="241" t="s">
        <v>102</v>
      </c>
      <c r="B56" s="244"/>
      <c r="C56" s="244"/>
      <c r="D56" s="244"/>
      <c r="E56" s="244"/>
      <c r="F56" s="244"/>
      <c r="G56" s="23">
        <v>51</v>
      </c>
      <c r="H56" s="67">
        <v>0</v>
      </c>
      <c r="I56" s="67">
        <v>0</v>
      </c>
    </row>
    <row r="57" spans="1:9" x14ac:dyDescent="0.25">
      <c r="A57" s="241" t="s">
        <v>103</v>
      </c>
      <c r="B57" s="244"/>
      <c r="C57" s="244"/>
      <c r="D57" s="244"/>
      <c r="E57" s="244"/>
      <c r="F57" s="244"/>
      <c r="G57" s="23">
        <v>52</v>
      </c>
      <c r="H57" s="67">
        <v>0</v>
      </c>
      <c r="I57" s="67">
        <v>-29488656</v>
      </c>
    </row>
    <row r="58" spans="1:9" x14ac:dyDescent="0.25">
      <c r="A58" s="245" t="s">
        <v>52</v>
      </c>
      <c r="B58" s="246"/>
      <c r="C58" s="246"/>
      <c r="D58" s="246"/>
      <c r="E58" s="246"/>
      <c r="F58" s="246"/>
      <c r="G58" s="22">
        <v>53</v>
      </c>
      <c r="H58" s="66">
        <f>H6+H37+H52</f>
        <v>24946466</v>
      </c>
      <c r="I58" s="66">
        <f>I6+I37+I52</f>
        <v>62058164</v>
      </c>
    </row>
    <row r="59" spans="1:9" ht="24.75" customHeight="1" x14ac:dyDescent="0.25">
      <c r="A59" s="243" t="s">
        <v>282</v>
      </c>
      <c r="B59" s="244"/>
      <c r="C59" s="244"/>
      <c r="D59" s="244"/>
      <c r="E59" s="244"/>
      <c r="F59" s="244"/>
      <c r="G59" s="23">
        <v>54</v>
      </c>
      <c r="H59" s="67">
        <v>0</v>
      </c>
      <c r="I59" s="67">
        <v>0</v>
      </c>
    </row>
    <row r="60" spans="1:9" ht="27.75" customHeight="1" x14ac:dyDescent="0.25">
      <c r="A60" s="245" t="s">
        <v>53</v>
      </c>
      <c r="B60" s="246"/>
      <c r="C60" s="246"/>
      <c r="D60" s="246"/>
      <c r="E60" s="246"/>
      <c r="F60" s="246"/>
      <c r="G60" s="22">
        <v>55</v>
      </c>
      <c r="H60" s="66">
        <f>H58+H59</f>
        <v>24946466</v>
      </c>
      <c r="I60" s="66">
        <f>I58+I59</f>
        <v>62058164</v>
      </c>
    </row>
    <row r="61" spans="1:9" x14ac:dyDescent="0.25">
      <c r="A61" s="241" t="s">
        <v>104</v>
      </c>
      <c r="B61" s="244"/>
      <c r="C61" s="244"/>
      <c r="D61" s="244"/>
      <c r="E61" s="244"/>
      <c r="F61" s="244"/>
      <c r="G61" s="23">
        <v>56</v>
      </c>
      <c r="H61" s="67">
        <v>29671063</v>
      </c>
      <c r="I61" s="67">
        <v>54617528.790000007</v>
      </c>
    </row>
    <row r="62" spans="1:9" x14ac:dyDescent="0.25">
      <c r="A62" s="248" t="s">
        <v>54</v>
      </c>
      <c r="B62" s="249"/>
      <c r="C62" s="249"/>
      <c r="D62" s="249"/>
      <c r="E62" s="249"/>
      <c r="F62" s="249"/>
      <c r="G62" s="24">
        <v>57</v>
      </c>
      <c r="H62" s="68">
        <f>H60+H61</f>
        <v>54617529</v>
      </c>
      <c r="I62" s="68">
        <f>I60+I61</f>
        <v>116675692.79000001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 tint="0.59999389629810485"/>
  </sheetPr>
  <dimension ref="A1:AH42"/>
  <sheetViews>
    <sheetView zoomScaleSheetLayoutView="80" workbookViewId="0">
      <selection activeCell="A4" sqref="A4:M40"/>
    </sheetView>
  </sheetViews>
  <sheetFormatPr defaultColWidth="8.88671875" defaultRowHeight="13.2" x14ac:dyDescent="0.25"/>
  <cols>
    <col min="1" max="3" width="9.109375" style="15" customWidth="1"/>
    <col min="4" max="4" width="8.88671875" style="16"/>
    <col min="5" max="6" width="10.88671875" style="12" customWidth="1"/>
    <col min="7" max="7" width="11.6640625" style="12" customWidth="1"/>
    <col min="8" max="9" width="10.88671875" style="12" customWidth="1"/>
    <col min="10" max="10" width="12.33203125" style="12" customWidth="1"/>
    <col min="11" max="11" width="14.33203125" style="12" customWidth="1"/>
    <col min="12" max="12" width="12" style="12" customWidth="1"/>
    <col min="13" max="13" width="12.33203125" style="12" customWidth="1"/>
    <col min="14" max="14" width="11.109375" style="1" bestFit="1" customWidth="1"/>
    <col min="15" max="23" width="13.109375" style="2" customWidth="1"/>
    <col min="24" max="28" width="13.109375" style="1" customWidth="1"/>
    <col min="29" max="29" width="11.6640625" style="1" bestFit="1" customWidth="1"/>
    <col min="30" max="30" width="13.44140625" style="1" bestFit="1" customWidth="1"/>
    <col min="31" max="31" width="11.6640625" style="1" bestFit="1" customWidth="1"/>
    <col min="32" max="32" width="13.44140625" style="3" bestFit="1" customWidth="1"/>
    <col min="33" max="16384" width="8.88671875" style="3"/>
  </cols>
  <sheetData>
    <row r="1" spans="1:34" ht="22.5" customHeight="1" x14ac:dyDescent="0.3">
      <c r="A1" s="264" t="s">
        <v>66</v>
      </c>
      <c r="B1" s="265"/>
      <c r="C1" s="265"/>
      <c r="D1" s="265"/>
      <c r="E1" s="266"/>
      <c r="F1" s="267"/>
      <c r="G1" s="267"/>
      <c r="H1" s="267"/>
      <c r="I1" s="267"/>
      <c r="J1" s="267"/>
      <c r="K1" s="268"/>
      <c r="L1" s="209"/>
      <c r="M1" s="209"/>
    </row>
    <row r="2" spans="1:34" ht="19.5" customHeight="1" x14ac:dyDescent="0.25">
      <c r="A2" s="210" t="s">
        <v>395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34" x14ac:dyDescent="0.25">
      <c r="A3" s="4"/>
      <c r="B3" s="5"/>
      <c r="C3" s="5"/>
      <c r="D3" s="6"/>
      <c r="E3" s="70"/>
      <c r="F3" s="71"/>
      <c r="G3" s="71"/>
      <c r="H3" s="71"/>
      <c r="I3" s="71"/>
      <c r="J3" s="71"/>
      <c r="K3" s="71"/>
      <c r="L3" s="269" t="s">
        <v>35</v>
      </c>
      <c r="M3" s="269"/>
    </row>
    <row r="4" spans="1:34" ht="13.5" customHeight="1" x14ac:dyDescent="0.25">
      <c r="A4" s="270" t="s">
        <v>27</v>
      </c>
      <c r="B4" s="270"/>
      <c r="C4" s="270"/>
      <c r="D4" s="263" t="s">
        <v>38</v>
      </c>
      <c r="E4" s="197" t="s">
        <v>71</v>
      </c>
      <c r="F4" s="197"/>
      <c r="G4" s="197"/>
      <c r="H4" s="197"/>
      <c r="I4" s="197"/>
      <c r="J4" s="197"/>
      <c r="K4" s="197"/>
      <c r="L4" s="197" t="s">
        <v>76</v>
      </c>
      <c r="M4" s="197" t="s">
        <v>47</v>
      </c>
    </row>
    <row r="5" spans="1:34" ht="51" x14ac:dyDescent="0.25">
      <c r="A5" s="270"/>
      <c r="B5" s="270"/>
      <c r="C5" s="270"/>
      <c r="D5" s="263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7"/>
      <c r="M5" s="197"/>
    </row>
    <row r="6" spans="1:34" x14ac:dyDescent="0.25">
      <c r="A6" s="197">
        <v>1</v>
      </c>
      <c r="B6" s="197"/>
      <c r="C6" s="19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2" t="s">
        <v>286</v>
      </c>
      <c r="B7" s="262"/>
      <c r="C7" s="262"/>
      <c r="D7" s="11">
        <v>1</v>
      </c>
      <c r="E7" s="72">
        <v>50000000</v>
      </c>
      <c r="F7" s="72">
        <v>0</v>
      </c>
      <c r="G7" s="72">
        <v>409936532</v>
      </c>
      <c r="H7" s="72">
        <v>138761535</v>
      </c>
      <c r="I7" s="72">
        <v>425751293</v>
      </c>
      <c r="J7" s="72">
        <v>60691620</v>
      </c>
      <c r="K7" s="73">
        <f>SUM(E7:J7)</f>
        <v>1085140980</v>
      </c>
      <c r="L7" s="72">
        <v>0</v>
      </c>
      <c r="M7" s="73">
        <f>K7+L7</f>
        <v>1085140980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60" t="s">
        <v>294</v>
      </c>
      <c r="B8" s="260"/>
      <c r="C8" s="260"/>
      <c r="D8" s="11">
        <v>2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3">
        <f t="shared" ref="K8:K40" si="0">SUM(E8:J8)</f>
        <v>0</v>
      </c>
      <c r="L8" s="72">
        <v>0</v>
      </c>
      <c r="M8" s="73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60" t="s">
        <v>295</v>
      </c>
      <c r="B9" s="260"/>
      <c r="C9" s="260"/>
      <c r="D9" s="11">
        <v>3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3">
        <f t="shared" si="0"/>
        <v>0</v>
      </c>
      <c r="L9" s="72">
        <v>0</v>
      </c>
      <c r="M9" s="73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" customHeight="1" x14ac:dyDescent="0.25">
      <c r="A10" s="259" t="s">
        <v>287</v>
      </c>
      <c r="B10" s="259"/>
      <c r="C10" s="259"/>
      <c r="D10" s="13">
        <v>4</v>
      </c>
      <c r="E10" s="73">
        <f>E7+E8+E9</f>
        <v>50000000</v>
      </c>
      <c r="F10" s="73">
        <f t="shared" ref="F10:L10" si="2">F7+F8+F9</f>
        <v>0</v>
      </c>
      <c r="G10" s="73">
        <f>G7+G8+G9</f>
        <v>409936532</v>
      </c>
      <c r="H10" s="73">
        <f t="shared" si="2"/>
        <v>138761535</v>
      </c>
      <c r="I10" s="73">
        <f t="shared" si="2"/>
        <v>425751293</v>
      </c>
      <c r="J10" s="73">
        <f t="shared" si="2"/>
        <v>60691620</v>
      </c>
      <c r="K10" s="73">
        <f t="shared" si="0"/>
        <v>1085140980</v>
      </c>
      <c r="L10" s="73">
        <f t="shared" si="2"/>
        <v>0</v>
      </c>
      <c r="M10" s="73">
        <f t="shared" si="1"/>
        <v>1085140980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59" t="s">
        <v>291</v>
      </c>
      <c r="B11" s="259"/>
      <c r="C11" s="259"/>
      <c r="D11" s="13">
        <v>5</v>
      </c>
      <c r="E11" s="73">
        <f>E12+E13</f>
        <v>0</v>
      </c>
      <c r="F11" s="73">
        <f t="shared" ref="F11:L11" si="3">F12+F13</f>
        <v>0</v>
      </c>
      <c r="G11" s="73">
        <f t="shared" si="3"/>
        <v>14126064</v>
      </c>
      <c r="H11" s="73">
        <f t="shared" si="3"/>
        <v>0</v>
      </c>
      <c r="I11" s="73">
        <f t="shared" si="3"/>
        <v>0</v>
      </c>
      <c r="J11" s="73">
        <f t="shared" si="3"/>
        <v>68530876</v>
      </c>
      <c r="K11" s="73">
        <f t="shared" si="0"/>
        <v>82656940</v>
      </c>
      <c r="L11" s="73">
        <f t="shared" si="3"/>
        <v>0</v>
      </c>
      <c r="M11" s="73">
        <f t="shared" si="1"/>
        <v>82656940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60" t="s">
        <v>296</v>
      </c>
      <c r="B12" s="260"/>
      <c r="C12" s="260"/>
      <c r="D12" s="11">
        <v>6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68530876</v>
      </c>
      <c r="K12" s="73">
        <f t="shared" si="0"/>
        <v>68530876</v>
      </c>
      <c r="L12" s="72">
        <v>0</v>
      </c>
      <c r="M12" s="73">
        <f t="shared" si="1"/>
        <v>68530876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1" t="s">
        <v>292</v>
      </c>
      <c r="B13" s="261"/>
      <c r="C13" s="261"/>
      <c r="D13" s="13">
        <v>7</v>
      </c>
      <c r="E13" s="73">
        <f>E14+E15+E16+E17</f>
        <v>0</v>
      </c>
      <c r="F13" s="73">
        <f t="shared" ref="F13:L13" si="4">F14+F15+F16+F17</f>
        <v>0</v>
      </c>
      <c r="G13" s="73">
        <f t="shared" si="4"/>
        <v>14126064</v>
      </c>
      <c r="H13" s="73">
        <f t="shared" si="4"/>
        <v>0</v>
      </c>
      <c r="I13" s="73">
        <f t="shared" si="4"/>
        <v>0</v>
      </c>
      <c r="J13" s="73">
        <f t="shared" si="4"/>
        <v>0</v>
      </c>
      <c r="K13" s="73">
        <f t="shared" si="0"/>
        <v>14126064</v>
      </c>
      <c r="L13" s="73">
        <f t="shared" si="4"/>
        <v>0</v>
      </c>
      <c r="M13" s="73">
        <f t="shared" si="1"/>
        <v>14126064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" customHeight="1" x14ac:dyDescent="0.25">
      <c r="A14" s="260" t="s">
        <v>297</v>
      </c>
      <c r="B14" s="260"/>
      <c r="C14" s="260"/>
      <c r="D14" s="11">
        <v>8</v>
      </c>
      <c r="E14" s="72">
        <v>0</v>
      </c>
      <c r="F14" s="72">
        <v>0</v>
      </c>
      <c r="G14" s="72">
        <v>772763</v>
      </c>
      <c r="H14" s="72">
        <v>0</v>
      </c>
      <c r="I14" s="72">
        <v>0</v>
      </c>
      <c r="J14" s="72">
        <v>0</v>
      </c>
      <c r="K14" s="73">
        <f>SUM(E14:J14)</f>
        <v>772763</v>
      </c>
      <c r="L14" s="72">
        <v>0</v>
      </c>
      <c r="M14" s="73">
        <f>K14+L14</f>
        <v>772763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" customHeight="1" x14ac:dyDescent="0.25">
      <c r="A15" s="260" t="s">
        <v>298</v>
      </c>
      <c r="B15" s="260"/>
      <c r="C15" s="260"/>
      <c r="D15" s="11">
        <v>9</v>
      </c>
      <c r="E15" s="72">
        <v>0</v>
      </c>
      <c r="F15" s="72">
        <v>0</v>
      </c>
      <c r="G15" s="72">
        <v>13401633</v>
      </c>
      <c r="H15" s="72">
        <v>0</v>
      </c>
      <c r="I15" s="72">
        <v>0</v>
      </c>
      <c r="J15" s="72">
        <v>0</v>
      </c>
      <c r="K15" s="73">
        <f t="shared" si="0"/>
        <v>13401633</v>
      </c>
      <c r="L15" s="72">
        <v>0</v>
      </c>
      <c r="M15" s="73">
        <f t="shared" si="1"/>
        <v>13401633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" customHeight="1" x14ac:dyDescent="0.25">
      <c r="A16" s="260" t="s">
        <v>299</v>
      </c>
      <c r="B16" s="260"/>
      <c r="C16" s="260"/>
      <c r="D16" s="11">
        <v>10</v>
      </c>
      <c r="E16" s="72">
        <v>0</v>
      </c>
      <c r="F16" s="72">
        <v>0</v>
      </c>
      <c r="G16" s="72">
        <v>-48332</v>
      </c>
      <c r="H16" s="72">
        <v>0</v>
      </c>
      <c r="I16" s="72">
        <v>0</v>
      </c>
      <c r="J16" s="72">
        <v>0</v>
      </c>
      <c r="K16" s="73">
        <f t="shared" si="0"/>
        <v>-48332</v>
      </c>
      <c r="L16" s="72">
        <v>0</v>
      </c>
      <c r="M16" s="73">
        <f t="shared" si="1"/>
        <v>-48332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60" t="s">
        <v>300</v>
      </c>
      <c r="B17" s="260"/>
      <c r="C17" s="260"/>
      <c r="D17" s="11">
        <v>11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3">
        <f t="shared" si="0"/>
        <v>0</v>
      </c>
      <c r="L17" s="121">
        <v>0</v>
      </c>
      <c r="M17" s="73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59" t="s">
        <v>301</v>
      </c>
      <c r="B18" s="259"/>
      <c r="C18" s="259"/>
      <c r="D18" s="13">
        <v>12</v>
      </c>
      <c r="E18" s="73">
        <f>E19+E20+E21+E22</f>
        <v>0</v>
      </c>
      <c r="F18" s="73">
        <f t="shared" ref="F18:L18" si="5">F19+F20+F21+F22</f>
        <v>0</v>
      </c>
      <c r="G18" s="73">
        <f t="shared" si="5"/>
        <v>-3518272</v>
      </c>
      <c r="H18" s="73">
        <f t="shared" si="5"/>
        <v>0</v>
      </c>
      <c r="I18" s="73">
        <f t="shared" si="5"/>
        <v>63223527</v>
      </c>
      <c r="J18" s="73">
        <f t="shared" si="5"/>
        <v>-60691620</v>
      </c>
      <c r="K18" s="73">
        <f t="shared" si="0"/>
        <v>-986365</v>
      </c>
      <c r="L18" s="73">
        <f t="shared" si="5"/>
        <v>0</v>
      </c>
      <c r="M18" s="73">
        <f t="shared" si="1"/>
        <v>-986365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60" t="s">
        <v>302</v>
      </c>
      <c r="B19" s="260"/>
      <c r="C19" s="260"/>
      <c r="D19" s="11">
        <v>13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3">
        <f t="shared" si="0"/>
        <v>0</v>
      </c>
      <c r="L19" s="72">
        <v>0</v>
      </c>
      <c r="M19" s="73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60" t="s">
        <v>303</v>
      </c>
      <c r="B20" s="260"/>
      <c r="C20" s="260"/>
      <c r="D20" s="11">
        <v>14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3">
        <f t="shared" si="0"/>
        <v>0</v>
      </c>
      <c r="L20" s="72">
        <v>0</v>
      </c>
      <c r="M20" s="73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60" t="s">
        <v>304</v>
      </c>
      <c r="B21" s="260"/>
      <c r="C21" s="260"/>
      <c r="D21" s="11">
        <v>15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3">
        <f t="shared" si="0"/>
        <v>0</v>
      </c>
      <c r="L21" s="72">
        <v>0</v>
      </c>
      <c r="M21" s="73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60" t="s">
        <v>305</v>
      </c>
      <c r="B22" s="260"/>
      <c r="C22" s="260"/>
      <c r="D22" s="11">
        <v>16</v>
      </c>
      <c r="E22" s="72">
        <v>0</v>
      </c>
      <c r="F22" s="72">
        <v>0</v>
      </c>
      <c r="G22" s="72">
        <v>-3518272</v>
      </c>
      <c r="H22" s="72">
        <v>0</v>
      </c>
      <c r="I22" s="72">
        <v>63223527</v>
      </c>
      <c r="J22" s="72">
        <v>-60691620</v>
      </c>
      <c r="K22" s="73">
        <f t="shared" si="0"/>
        <v>-986365</v>
      </c>
      <c r="L22" s="72">
        <v>0</v>
      </c>
      <c r="M22" s="73">
        <f t="shared" si="1"/>
        <v>-986365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59" t="s">
        <v>288</v>
      </c>
      <c r="B23" s="259"/>
      <c r="C23" s="259"/>
      <c r="D23" s="13">
        <v>17</v>
      </c>
      <c r="E23" s="73">
        <f>E18+E11+E10</f>
        <v>50000000</v>
      </c>
      <c r="F23" s="73">
        <f t="shared" ref="F23:J23" si="6">F18+F11+F10</f>
        <v>0</v>
      </c>
      <c r="G23" s="73">
        <f t="shared" si="6"/>
        <v>420544324</v>
      </c>
      <c r="H23" s="73">
        <f t="shared" si="6"/>
        <v>138761535</v>
      </c>
      <c r="I23" s="73">
        <f t="shared" si="6"/>
        <v>488974820</v>
      </c>
      <c r="J23" s="73">
        <f t="shared" si="6"/>
        <v>68530876</v>
      </c>
      <c r="K23" s="73">
        <f t="shared" si="0"/>
        <v>1166811555</v>
      </c>
      <c r="L23" s="73">
        <f t="shared" ref="L23" si="7">L18+L11+L10</f>
        <v>0</v>
      </c>
      <c r="M23" s="73">
        <f t="shared" si="1"/>
        <v>1166811555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2" t="s">
        <v>289</v>
      </c>
      <c r="B24" s="262"/>
      <c r="C24" s="262"/>
      <c r="D24" s="11">
        <v>18</v>
      </c>
      <c r="E24" s="72">
        <f>E23</f>
        <v>50000000</v>
      </c>
      <c r="F24" s="72">
        <f t="shared" ref="F24:J24" si="8">F23</f>
        <v>0</v>
      </c>
      <c r="G24" s="72">
        <f>G23</f>
        <v>420544324</v>
      </c>
      <c r="H24" s="72">
        <f t="shared" si="8"/>
        <v>138761535</v>
      </c>
      <c r="I24" s="72">
        <f t="shared" si="8"/>
        <v>488974820</v>
      </c>
      <c r="J24" s="72">
        <f t="shared" si="8"/>
        <v>68530876</v>
      </c>
      <c r="K24" s="73">
        <f t="shared" si="0"/>
        <v>1166811555</v>
      </c>
      <c r="L24" s="72">
        <v>0</v>
      </c>
      <c r="M24" s="73">
        <f t="shared" si="1"/>
        <v>1166811555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60" t="s">
        <v>306</v>
      </c>
      <c r="B25" s="260"/>
      <c r="C25" s="260"/>
      <c r="D25" s="11">
        <v>19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3">
        <f t="shared" si="0"/>
        <v>0</v>
      </c>
      <c r="L25" s="72">
        <v>0</v>
      </c>
      <c r="M25" s="73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60" t="s">
        <v>295</v>
      </c>
      <c r="B26" s="260"/>
      <c r="C26" s="260"/>
      <c r="D26" s="11">
        <v>20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3">
        <f t="shared" si="0"/>
        <v>0</v>
      </c>
      <c r="L26" s="72">
        <v>0</v>
      </c>
      <c r="M26" s="73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59" t="s">
        <v>290</v>
      </c>
      <c r="B27" s="259"/>
      <c r="C27" s="259"/>
      <c r="D27" s="13">
        <v>21</v>
      </c>
      <c r="E27" s="73">
        <f>E24+E25+E26</f>
        <v>50000000</v>
      </c>
      <c r="F27" s="73">
        <f t="shared" ref="F27:L27" si="9">F24+F25+F26</f>
        <v>0</v>
      </c>
      <c r="G27" s="73">
        <f t="shared" si="9"/>
        <v>420544324</v>
      </c>
      <c r="H27" s="73">
        <f t="shared" si="9"/>
        <v>138761535</v>
      </c>
      <c r="I27" s="73">
        <f t="shared" si="9"/>
        <v>488974820</v>
      </c>
      <c r="J27" s="73">
        <f t="shared" si="9"/>
        <v>68530876</v>
      </c>
      <c r="K27" s="73">
        <f t="shared" si="0"/>
        <v>1166811555</v>
      </c>
      <c r="L27" s="73">
        <f t="shared" si="9"/>
        <v>0</v>
      </c>
      <c r="M27" s="73">
        <f t="shared" si="1"/>
        <v>1166811555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59" t="s">
        <v>307</v>
      </c>
      <c r="B28" s="259"/>
      <c r="C28" s="259"/>
      <c r="D28" s="13">
        <v>22</v>
      </c>
      <c r="E28" s="73">
        <f>E29+E30</f>
        <v>0</v>
      </c>
      <c r="F28" s="73">
        <f t="shared" ref="F28:L28" si="10">F29+F30</f>
        <v>0</v>
      </c>
      <c r="G28" s="73">
        <f t="shared" si="10"/>
        <v>-2357757</v>
      </c>
      <c r="H28" s="73">
        <f t="shared" si="10"/>
        <v>0</v>
      </c>
      <c r="I28" s="73">
        <f t="shared" si="10"/>
        <v>0</v>
      </c>
      <c r="J28" s="73">
        <f t="shared" si="10"/>
        <v>70055197</v>
      </c>
      <c r="K28" s="73">
        <f t="shared" si="0"/>
        <v>67697440</v>
      </c>
      <c r="L28" s="73">
        <f t="shared" si="10"/>
        <v>0</v>
      </c>
      <c r="M28" s="73">
        <f t="shared" si="1"/>
        <v>67697440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60" t="s">
        <v>296</v>
      </c>
      <c r="B29" s="260"/>
      <c r="C29" s="260"/>
      <c r="D29" s="11">
        <v>23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70055197</v>
      </c>
      <c r="K29" s="73">
        <f t="shared" si="0"/>
        <v>70055197</v>
      </c>
      <c r="L29" s="72">
        <v>0</v>
      </c>
      <c r="M29" s="73">
        <f t="shared" si="1"/>
        <v>70055197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1" t="s">
        <v>308</v>
      </c>
      <c r="B30" s="261"/>
      <c r="C30" s="261"/>
      <c r="D30" s="13">
        <v>24</v>
      </c>
      <c r="E30" s="73">
        <f>E31+E32+E33+E34</f>
        <v>0</v>
      </c>
      <c r="F30" s="73">
        <f t="shared" ref="F30:L30" si="11">F31+F32+F33+F34</f>
        <v>0</v>
      </c>
      <c r="G30" s="73">
        <f t="shared" si="11"/>
        <v>-2357757</v>
      </c>
      <c r="H30" s="73">
        <f t="shared" si="11"/>
        <v>0</v>
      </c>
      <c r="I30" s="73">
        <f t="shared" si="11"/>
        <v>0</v>
      </c>
      <c r="J30" s="73">
        <f t="shared" si="11"/>
        <v>0</v>
      </c>
      <c r="K30" s="73">
        <f t="shared" si="0"/>
        <v>-2357757</v>
      </c>
      <c r="L30" s="73">
        <f t="shared" si="11"/>
        <v>0</v>
      </c>
      <c r="M30" s="73">
        <f t="shared" si="1"/>
        <v>-2357757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60" t="s">
        <v>297</v>
      </c>
      <c r="B31" s="260"/>
      <c r="C31" s="260"/>
      <c r="D31" s="11">
        <v>25</v>
      </c>
      <c r="E31" s="72">
        <v>0</v>
      </c>
      <c r="F31" s="72">
        <v>0</v>
      </c>
      <c r="G31" s="72">
        <v>4371148</v>
      </c>
      <c r="H31" s="72">
        <v>0</v>
      </c>
      <c r="I31" s="72">
        <v>0</v>
      </c>
      <c r="J31" s="72">
        <v>0</v>
      </c>
      <c r="K31" s="73">
        <f t="shared" si="0"/>
        <v>4371148</v>
      </c>
      <c r="L31" s="72">
        <v>0</v>
      </c>
      <c r="M31" s="73">
        <f t="shared" si="1"/>
        <v>4371148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60" t="s">
        <v>298</v>
      </c>
      <c r="B32" s="260"/>
      <c r="C32" s="260"/>
      <c r="D32" s="11">
        <v>26</v>
      </c>
      <c r="E32" s="72">
        <v>0</v>
      </c>
      <c r="F32" s="72">
        <v>0</v>
      </c>
      <c r="G32" s="72">
        <v>-6709702</v>
      </c>
      <c r="H32" s="72">
        <v>0</v>
      </c>
      <c r="I32" s="72">
        <v>0</v>
      </c>
      <c r="J32" s="72">
        <v>0</v>
      </c>
      <c r="K32" s="73">
        <f t="shared" si="0"/>
        <v>-6709702</v>
      </c>
      <c r="L32" s="72">
        <v>0</v>
      </c>
      <c r="M32" s="73">
        <f t="shared" si="1"/>
        <v>-6709702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60" t="s">
        <v>299</v>
      </c>
      <c r="B33" s="260"/>
      <c r="C33" s="260"/>
      <c r="D33" s="11">
        <v>27</v>
      </c>
      <c r="E33" s="72">
        <v>0</v>
      </c>
      <c r="F33" s="72">
        <v>0</v>
      </c>
      <c r="G33" s="72">
        <v>-19203</v>
      </c>
      <c r="H33" s="72">
        <v>0</v>
      </c>
      <c r="I33" s="72">
        <v>0</v>
      </c>
      <c r="J33" s="72">
        <v>0</v>
      </c>
      <c r="K33" s="73">
        <f t="shared" si="0"/>
        <v>-19203</v>
      </c>
      <c r="L33" s="72">
        <v>0</v>
      </c>
      <c r="M33" s="73">
        <f t="shared" si="1"/>
        <v>-19203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60" t="s">
        <v>309</v>
      </c>
      <c r="B34" s="260"/>
      <c r="C34" s="260"/>
      <c r="D34" s="11">
        <v>28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3">
        <f t="shared" si="0"/>
        <v>0</v>
      </c>
      <c r="L34" s="72">
        <v>0</v>
      </c>
      <c r="M34" s="73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59" t="s">
        <v>310</v>
      </c>
      <c r="B35" s="259"/>
      <c r="C35" s="259"/>
      <c r="D35" s="13">
        <v>29</v>
      </c>
      <c r="E35" s="73">
        <f>E36+E37+E38+E39</f>
        <v>0</v>
      </c>
      <c r="F35" s="73">
        <f t="shared" ref="F35:L35" si="12">F36+F37+F38+F39</f>
        <v>0</v>
      </c>
      <c r="G35" s="73">
        <f t="shared" ref="G35" si="13">SUM(G36:G39)</f>
        <v>-3723869</v>
      </c>
      <c r="H35" s="73">
        <f t="shared" ref="H35" si="14">SUM(H36:H39)</f>
        <v>0</v>
      </c>
      <c r="I35" s="73">
        <f t="shared" ref="I35:J35" si="15">SUM(I36:I39)</f>
        <v>42711052</v>
      </c>
      <c r="J35" s="73">
        <f t="shared" si="15"/>
        <v>-68530876</v>
      </c>
      <c r="K35" s="73">
        <f>SUM(E35:J35)</f>
        <v>-29543693</v>
      </c>
      <c r="L35" s="73">
        <f t="shared" si="12"/>
        <v>0</v>
      </c>
      <c r="M35" s="73">
        <f t="shared" si="1"/>
        <v>-29543693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60" t="s">
        <v>302</v>
      </c>
      <c r="B36" s="260"/>
      <c r="C36" s="260"/>
      <c r="D36" s="11">
        <v>30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3">
        <f t="shared" si="0"/>
        <v>0</v>
      </c>
      <c r="L36" s="72">
        <v>0</v>
      </c>
      <c r="M36" s="73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60" t="s">
        <v>303</v>
      </c>
      <c r="B37" s="260"/>
      <c r="C37" s="260"/>
      <c r="D37" s="11">
        <v>31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3">
        <f t="shared" si="0"/>
        <v>0</v>
      </c>
      <c r="L37" s="72">
        <v>0</v>
      </c>
      <c r="M37" s="73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60" t="s">
        <v>311</v>
      </c>
      <c r="B38" s="260"/>
      <c r="C38" s="260"/>
      <c r="D38" s="11">
        <v>32</v>
      </c>
      <c r="E38" s="72">
        <v>0</v>
      </c>
      <c r="F38" s="72">
        <v>0</v>
      </c>
      <c r="G38" s="72">
        <v>0</v>
      </c>
      <c r="H38" s="72">
        <v>0</v>
      </c>
      <c r="I38" s="72">
        <v>-30000000</v>
      </c>
      <c r="J38" s="72">
        <v>0</v>
      </c>
      <c r="K38" s="73">
        <f t="shared" si="0"/>
        <v>-30000000</v>
      </c>
      <c r="L38" s="72">
        <v>0</v>
      </c>
      <c r="M38" s="73">
        <f t="shared" si="1"/>
        <v>-30000000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60" t="s">
        <v>312</v>
      </c>
      <c r="B39" s="260"/>
      <c r="C39" s="260"/>
      <c r="D39" s="11">
        <v>33</v>
      </c>
      <c r="E39" s="72">
        <v>0</v>
      </c>
      <c r="F39" s="72">
        <v>0</v>
      </c>
      <c r="G39" s="72">
        <v>-3723869</v>
      </c>
      <c r="H39" s="72">
        <v>0</v>
      </c>
      <c r="I39" s="72">
        <v>72711052</v>
      </c>
      <c r="J39" s="72">
        <v>-68530876</v>
      </c>
      <c r="K39" s="73">
        <f>SUM(E39:J39)</f>
        <v>456307</v>
      </c>
      <c r="L39" s="72">
        <v>0</v>
      </c>
      <c r="M39" s="73">
        <f t="shared" si="1"/>
        <v>456307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59" t="s">
        <v>313</v>
      </c>
      <c r="B40" s="259"/>
      <c r="C40" s="259"/>
      <c r="D40" s="13">
        <v>34</v>
      </c>
      <c r="E40" s="73">
        <f>E35+E28+E27</f>
        <v>50000000</v>
      </c>
      <c r="F40" s="73">
        <f t="shared" ref="F40:J40" si="16">F35+F28+F27</f>
        <v>0</v>
      </c>
      <c r="G40" s="73">
        <f t="shared" si="16"/>
        <v>414462698</v>
      </c>
      <c r="H40" s="73">
        <f t="shared" si="16"/>
        <v>138761535</v>
      </c>
      <c r="I40" s="73">
        <f t="shared" si="16"/>
        <v>531685872</v>
      </c>
      <c r="J40" s="73">
        <f t="shared" si="16"/>
        <v>70055197</v>
      </c>
      <c r="K40" s="73">
        <f t="shared" si="0"/>
        <v>1204965302</v>
      </c>
      <c r="L40" s="73">
        <f t="shared" ref="L40" si="17">L35+L28+L27</f>
        <v>0</v>
      </c>
      <c r="M40" s="73">
        <f t="shared" si="1"/>
        <v>1204965302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A1:I40"/>
  <sheetViews>
    <sheetView workbookViewId="0">
      <selection activeCell="L13" sqref="L13:M13"/>
    </sheetView>
  </sheetViews>
  <sheetFormatPr defaultRowHeight="13.2" x14ac:dyDescent="0.25"/>
  <sheetData>
    <row r="1" spans="1:9" x14ac:dyDescent="0.25">
      <c r="A1" s="271" t="s">
        <v>394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5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5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5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5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5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5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5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5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5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5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5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5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5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5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5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5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5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5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5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5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5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5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5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5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5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5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5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5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5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x14ac:dyDescent="0.25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x14ac:dyDescent="0.25">
      <c r="A40" s="272"/>
      <c r="B40" s="272"/>
      <c r="C40" s="272"/>
      <c r="D40" s="272"/>
      <c r="E40" s="272"/>
      <c r="F40" s="272"/>
      <c r="G40" s="272"/>
      <c r="H40" s="272"/>
      <c r="I40" s="272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Goran Jurišić</cp:lastModifiedBy>
  <cp:lastPrinted>2021-10-27T11:06:19Z</cp:lastPrinted>
  <dcterms:created xsi:type="dcterms:W3CDTF">2008-10-17T11:51:54Z</dcterms:created>
  <dcterms:modified xsi:type="dcterms:W3CDTF">2022-01-31T08:24:11Z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