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jurisic.JADRANSKO\Documents\Izvještaji\2021\1-12\Burza\"/>
    </mc:Choice>
  </mc:AlternateContent>
  <xr:revisionPtr revIDLastSave="0" documentId="13_ncr:1_{1794F5E9-9EAF-41E5-99E9-AB50B32442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3" l="1"/>
  <c r="H13" i="24" l="1"/>
  <c r="H81" i="20" l="1"/>
  <c r="H8" i="20"/>
  <c r="E7" i="24" l="1"/>
  <c r="H61" i="24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24" i="21" l="1"/>
  <c r="D44" i="21"/>
  <c r="K35" i="23"/>
  <c r="M35" i="23" s="1"/>
  <c r="D53" i="20"/>
  <c r="D31" i="2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G27" i="23" l="1"/>
  <c r="G40" i="23" s="1"/>
  <c r="D65" i="21"/>
  <c r="D73" i="21"/>
  <c r="J27" i="23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G8" i="20"/>
  <c r="E8" i="20"/>
  <c r="F8" i="20" s="1"/>
  <c r="H24" i="24" l="1"/>
  <c r="H65" i="24" s="1"/>
  <c r="K24" i="23"/>
  <c r="M24" i="23" s="1"/>
  <c r="I32" i="21"/>
  <c r="D69" i="21"/>
  <c r="E24" i="24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I13" i="24"/>
  <c r="H44" i="24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F62" i="20"/>
  <c r="H65" i="21" l="1"/>
  <c r="H69" i="21" s="1"/>
  <c r="H83" i="21" s="1"/>
  <c r="H124" i="20"/>
  <c r="H69" i="24"/>
  <c r="H83" i="24" s="1"/>
  <c r="H73" i="24"/>
  <c r="I62" i="20"/>
  <c r="E65" i="21"/>
  <c r="E69" i="21" s="1"/>
  <c r="E83" i="21" s="1"/>
  <c r="D83" i="21"/>
  <c r="E73" i="24"/>
  <c r="I31" i="21"/>
  <c r="I72" i="24"/>
  <c r="I53" i="20"/>
  <c r="K40" i="23"/>
  <c r="M40" i="23" s="1"/>
  <c r="H15" i="20"/>
  <c r="I76" i="20"/>
  <c r="I44" i="24"/>
  <c r="F44" i="24"/>
  <c r="E65" i="24"/>
  <c r="I21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24" i="24"/>
  <c r="G73" i="24"/>
  <c r="G65" i="24"/>
  <c r="G73" i="20"/>
  <c r="E69" i="24" l="1"/>
  <c r="I124" i="20"/>
  <c r="I15" i="20"/>
  <c r="H73" i="20"/>
  <c r="I73" i="24"/>
  <c r="F73" i="24"/>
  <c r="F65" i="24"/>
  <c r="D69" i="24"/>
  <c r="I73" i="21"/>
  <c r="F15" i="20"/>
  <c r="E73" i="20"/>
  <c r="F73" i="20" s="1"/>
  <c r="G69" i="21"/>
  <c r="I65" i="21"/>
  <c r="F65" i="21"/>
  <c r="G69" i="24"/>
  <c r="I65" i="24"/>
  <c r="F69" i="24" l="1"/>
  <c r="E83" i="24"/>
  <c r="I73" i="20"/>
  <c r="D83" i="24"/>
  <c r="F83" i="21"/>
  <c r="F69" i="21"/>
  <c r="G83" i="21"/>
  <c r="I69" i="21"/>
  <c r="G83" i="24"/>
  <c r="I83" i="24" s="1"/>
  <c r="I69" i="24"/>
  <c r="F83" i="24" l="1"/>
  <c r="I83" i="21"/>
</calcChain>
</file>

<file path=xl/sharedStrings.xml><?xml version="1.0" encoding="utf-8"?>
<sst xmlns="http://schemas.openxmlformats.org/spreadsheetml/2006/main" count="507" uniqueCount="391">
  <si>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</si>
  <si>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</si>
  <si>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</si>
  <si>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</si>
  <si>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</si>
  <si>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</si>
  <si>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</si>
  <si>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</si>
  <si>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</si>
  <si>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</si>
  <si>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</si>
  <si>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</si>
  <si>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</si>
  <si>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</si>
  <si>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</si>
  <si>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</si>
  <si>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</si>
  <si>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</si>
  <si>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</si>
  <si>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</si>
  <si>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</si>
  <si>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</si>
  <si>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</si>
  <si>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</si>
  <si>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</si>
  <si>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</si>
  <si>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</si>
  <si>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</si>
  <si>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</si>
  <si>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</si>
  <si>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</si>
  <si>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</si>
  <si>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</si>
  <si>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</si>
  <si>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</si>
  <si>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</si>
  <si>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</si>
  <si>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</si>
  <si>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</si>
  <si>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</si>
  <si>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</si>
  <si>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</si>
  <si>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</si>
  <si>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</si>
  <si>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</si>
  <si>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</si>
  <si>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</si>
  <si>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</si>
  <si>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</si>
  <si>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</si>
  <si>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</si>
  <si>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</si>
  <si>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</si>
  <si>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</si>
  <si>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</si>
  <si>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</si>
  <si>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</si>
  <si>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</si>
  <si>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</si>
  <si>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</si>
  <si>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</si>
  <si>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</si>
  <si>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</si>
  <si>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</si>
  <si>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</si>
  <si>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</si>
  <si>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</si>
  <si>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</si>
  <si>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</si>
  <si>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</si>
  <si>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</si>
  <si>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</si>
  <si>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</si>
  <si>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</si>
  <si>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</si>
  <si>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</si>
  <si>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</si>
  <si>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</si>
  <si>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</si>
  <si>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</si>
  <si>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</si>
  <si>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</si>
  <si>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</si>
  <si>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</si>
  <si>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</si>
  <si>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</si>
  <si>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</si>
  <si>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</si>
  <si>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</si>
  <si>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</si>
  <si>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</si>
  <si>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</si>
  <si>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</si>
  <si>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</si>
  <si>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</si>
  <si>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</si>
  <si>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</si>
  <si>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</si>
  <si>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</si>
  <si>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</si>
  <si>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</si>
  <si>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</si>
  <si>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</si>
  <si>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</si>
  <si>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</si>
  <si>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</si>
  <si>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</si>
  <si>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</si>
  <si>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</si>
  <si>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</si>
  <si>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</si>
  <si>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</si>
  <si>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</si>
  <si>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</si>
  <si>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</si>
  <si>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</si>
  <si>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</si>
  <si>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</si>
  <si>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</si>
  <si>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</si>
  <si>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</si>
  <si>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</si>
  <si>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</si>
  <si>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</si>
  <si>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</si>
  <si>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</si>
  <si>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</si>
  <si>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</si>
  <si>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</si>
  <si>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</si>
  <si>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</si>
  <si>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</si>
  <si>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</si>
  <si>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</si>
  <si>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</si>
  <si>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</si>
  <si>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</si>
  <si>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</si>
  <si>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</si>
  <si>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</si>
  <si>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</si>
  <si>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</si>
  <si>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</si>
  <si>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</si>
  <si>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</si>
  <si>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</si>
  <si>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</si>
  <si>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</si>
  <si>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</si>
  <si>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</si>
  <si>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</si>
  <si>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</si>
  <si>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</si>
  <si>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</si>
  <si>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</si>
  <si>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</si>
  <si>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</si>
  <si>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</si>
  <si>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</si>
  <si>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</si>
  <si>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</si>
  <si>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</si>
  <si>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</si>
  <si>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</si>
  <si>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</si>
  <si>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</si>
  <si>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</si>
  <si>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</si>
  <si>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</si>
  <si>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</si>
  <si>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</si>
  <si>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</si>
  <si>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</si>
  <si>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</si>
  <si>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</si>
  <si>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</si>
  <si>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</si>
  <si>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</si>
  <si>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</si>
  <si>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</si>
  <si>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</si>
  <si>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</si>
  <si>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</si>
  <si>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</si>
  <si>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</si>
  <si>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</si>
  <si>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</si>
  <si>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</si>
  <si>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</si>
  <si>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</si>
  <si>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</si>
  <si>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</si>
  <si>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</si>
  <si>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</si>
  <si>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</si>
  <si>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</si>
  <si>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</si>
  <si>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</si>
  <si>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</si>
  <si>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</si>
  <si>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</si>
  <si>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</si>
  <si>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</si>
  <si>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</si>
  <si>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</si>
  <si>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</si>
  <si>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</si>
  <si>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</si>
  <si>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</si>
  <si>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</si>
  <si>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</si>
  <si>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</si>
  <si>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</si>
  <si>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</si>
  <si>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</si>
  <si>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</si>
  <si>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</si>
  <si>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</si>
  <si>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</si>
  <si>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</si>
  <si>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</si>
  <si>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</si>
  <si>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</si>
  <si>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</si>
  <si>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</si>
  <si>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</si>
  <si>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</si>
  <si>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</si>
  <si>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</si>
  <si>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</si>
  <si>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</si>
  <si>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</si>
  <si>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</si>
  <si>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</si>
  <si>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</si>
  <si>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</si>
  <si>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</si>
  <si>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</si>
  <si>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</si>
  <si>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</si>
  <si>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</si>
  <si>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</si>
  <si>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</si>
  <si>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</si>
  <si>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</si>
  <si>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</si>
  <si>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</si>
  <si>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</si>
  <si>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</si>
  <si>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</si>
  <si>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</si>
  <si>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</si>
  <si>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</si>
  <si>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</si>
  <si>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</si>
  <si>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</si>
  <si>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</si>
  <si>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</si>
  <si>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</si>
  <si>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</si>
  <si>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</si>
  <si>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</si>
  <si>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</si>
  <si>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</si>
  <si>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</si>
  <si>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</si>
  <si>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</si>
  <si>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</si>
  <si>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</si>
  <si>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</si>
  <si>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</si>
  <si>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</si>
  <si>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</si>
  <si>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</si>
  <si>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</si>
  <si>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</si>
  <si>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</si>
  <si>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</si>
  <si>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</si>
  <si>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</si>
  <si>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</si>
  <si>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</si>
  <si>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</si>
  <si>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</si>
  <si>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</si>
  <si>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</si>
  <si>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</si>
  <si>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</si>
  <si>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</si>
  <si>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</si>
  <si>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</si>
  <si>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</si>
  <si>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</si>
  <si>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</si>
  <si>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</si>
  <si>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</si>
  <si>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</si>
  <si>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</si>
  <si>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</si>
  <si>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</si>
  <si>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</si>
  <si>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</si>
  <si>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</si>
  <si>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</si>
  <si>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</si>
  <si>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</si>
  <si>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</si>
  <si>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</si>
  <si>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</si>
  <si>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</si>
  <si>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</si>
  <si>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</si>
  <si>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</si>
  <si>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</si>
  <si>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</si>
  <si>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</si>
  <si>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</si>
  <si>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</si>
  <si>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</si>
  <si>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</si>
  <si>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</si>
  <si>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</si>
  <si>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</si>
  <si>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</si>
  <si>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</si>
  <si>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</si>
  <si>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</si>
  <si>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</si>
  <si>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</si>
  <si>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</si>
  <si>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</si>
  <si>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</si>
  <si>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</si>
  <si>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</si>
  <si>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</si>
  <si>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</si>
  <si>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</si>
  <si>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</si>
  <si>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</si>
  <si>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</si>
  <si>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</si>
  <si>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</si>
  <si>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</si>
  <si>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</si>
  <si>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</si>
  <si>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</si>
  <si>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</si>
  <si>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</si>
  <si>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</si>
  <si>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</si>
  <si>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</si>
  <si>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</si>
  <si>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</si>
  <si>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</si>
  <si>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</si>
  <si>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</si>
  <si>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</si>
  <si>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</si>
  <si>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</si>
  <si>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</si>
  <si>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</si>
  <si>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</si>
  <si>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</si>
  <si>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</si>
  <si>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</si>
  <si>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</si>
  <si>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</si>
  <si>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</si>
  <si>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</si>
  <si>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</si>
  <si>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</si>
  <si>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</si>
  <si>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</si>
  <si>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</si>
  <si>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</si>
  <si>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</si>
  <si>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</si>
  <si>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</si>
  <si>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</si>
  <si>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</si>
  <si>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</si>
  <si>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</si>
  <si>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</si>
  <si>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</si>
  <si>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</si>
  <si>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31.12.2021</t>
  </si>
  <si>
    <t>U razdoblju: 01.01.2021-31.12.2021</t>
  </si>
  <si>
    <t>U razdoblju: 01.10.2021-31.12.2021</t>
  </si>
  <si>
    <t>U razdoblju:01.01.2021-31.12.2021</t>
  </si>
  <si>
    <t xml:space="preserve">BILJEŠKE UZ FINANCIJSKE IZVJEŠTAJE - TFI
(sastavljaju se za tromjesečna izvještajna razdoblja)
Naziv izdavatelja:    ADRIATIC OSIGURANJE D.D.
OIB:   94472454976
Izvještajno razdoblje:  01.01.2021.-31.12.2021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</si>
  <si>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razdoblju:01.01.2021.-31.12.2021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</si>
</sst>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</cellStyleXfs>
  <cellXfs count="27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4" fontId="0" fillId="0" borderId="0" xfId="0" applyNumberFormat="1" applyProtection="1"/>
    <xf numFmtId="3" fontId="4" fillId="0" borderId="54" xfId="0" applyNumberFormat="1" applyFont="1" applyFill="1" applyBorder="1" applyAlignment="1" applyProtection="1">
      <alignment horizontal="right" vertical="center" shrinkToFit="1"/>
      <protection locked="0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 wrapText="1"/>
    </xf>
    <xf numFmtId="0" fontId="7" fillId="4" borderId="47" xfId="5" applyFont="1" applyFill="1" applyBorder="1" applyAlignment="1">
      <alignment horizontal="right" vertical="center" wrapText="1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wrapText="1"/>
    </xf>
    <xf numFmtId="0" fontId="29" fillId="4" borderId="0" xfId="5" applyFont="1" applyFill="1" applyBorder="1" applyAlignment="1">
      <alignment wrapText="1"/>
    </xf>
    <xf numFmtId="0" fontId="29" fillId="4" borderId="0" xfId="5" applyFont="1" applyFill="1" applyBorder="1"/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/>
    </xf>
    <xf numFmtId="0" fontId="7" fillId="4" borderId="47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 wrapText="1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/>
    </xf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30" fillId="4" borderId="46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7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vertical="top"/>
    </xf>
    <xf numFmtId="0" fontId="29" fillId="4" borderId="0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47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vertical="top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4" fillId="0" borderId="44" xfId="0" applyFont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9" fillId="0" borderId="39" xfId="0" applyFont="1" applyFill="1" applyBorder="1" applyAlignment="1" applyProtection="1">
      <alignment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59999389629810485"/>
  </sheetPr>
  <dimension ref="A1:J72"/>
  <sheetViews>
    <sheetView tabSelected="1" topLeftCell="A31" workbookViewId="0">
      <selection activeCell="C30" sqref="C30"/>
    </sheetView>
  </sheetViews>
  <sheetFormatPr defaultColWidth="9.109375" defaultRowHeight="14.4" x14ac:dyDescent="0.3"/>
  <cols>
    <col min="1" max="8" width="9.109375" style="77"/>
    <col min="9" max="9" width="20" style="77" customWidth="1"/>
    <col min="10" max="16384" width="9.109375" style="77"/>
  </cols>
  <sheetData>
    <row r="1" spans="1:10" ht="15.6" x14ac:dyDescent="0.3">
      <c r="A1" s="134" t="s">
        <v>326</v>
      </c>
      <c r="B1" s="135"/>
      <c r="C1" s="135"/>
      <c r="D1" s="75"/>
      <c r="E1" s="75"/>
      <c r="F1" s="75"/>
      <c r="G1" s="75"/>
      <c r="H1" s="75"/>
      <c r="I1" s="75"/>
      <c r="J1" s="76"/>
    </row>
    <row r="2" spans="1:10" ht="14.4" customHeight="1" x14ac:dyDescent="0.3">
      <c r="A2" s="136" t="s">
        <v>343</v>
      </c>
      <c r="B2" s="137"/>
      <c r="C2" s="137"/>
      <c r="D2" s="137"/>
      <c r="E2" s="137"/>
      <c r="F2" s="137"/>
      <c r="G2" s="137"/>
      <c r="H2" s="137"/>
      <c r="I2" s="137"/>
      <c r="J2" s="138"/>
    </row>
    <row r="3" spans="1:10" x14ac:dyDescent="0.3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3">
      <c r="A4" s="139" t="s">
        <v>327</v>
      </c>
      <c r="B4" s="140"/>
      <c r="C4" s="140"/>
      <c r="D4" s="140"/>
      <c r="E4" s="141">
        <v>44197</v>
      </c>
      <c r="F4" s="142"/>
      <c r="G4" s="81" t="s">
        <v>328</v>
      </c>
      <c r="H4" s="141">
        <v>44561</v>
      </c>
      <c r="I4" s="142"/>
      <c r="J4" s="82"/>
    </row>
    <row r="5" spans="1:10" s="83" customFormat="1" ht="10.199999999999999" customHeight="1" x14ac:dyDescent="0.3">
      <c r="A5" s="143"/>
      <c r="B5" s="144"/>
      <c r="C5" s="144"/>
      <c r="D5" s="144"/>
      <c r="E5" s="144"/>
      <c r="F5" s="144"/>
      <c r="G5" s="144"/>
      <c r="H5" s="144"/>
      <c r="I5" s="144"/>
      <c r="J5" s="145"/>
    </row>
    <row r="6" spans="1:10" ht="20.399999999999999" customHeight="1" x14ac:dyDescent="0.3">
      <c r="A6" s="84"/>
      <c r="B6" s="85" t="s">
        <v>350</v>
      </c>
      <c r="C6" s="86"/>
      <c r="D6" s="86"/>
      <c r="E6" s="92">
        <v>2021</v>
      </c>
      <c r="F6" s="87"/>
      <c r="G6" s="81"/>
      <c r="H6" s="87"/>
      <c r="I6" s="88"/>
      <c r="J6" s="89"/>
    </row>
    <row r="7" spans="1:10" s="91" customFormat="1" ht="10.95" customHeight="1" x14ac:dyDescent="0.3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399999999999999" customHeight="1" x14ac:dyDescent="0.3">
      <c r="A8" s="84"/>
      <c r="B8" s="85" t="s">
        <v>351</v>
      </c>
      <c r="C8" s="86"/>
      <c r="D8" s="86"/>
      <c r="E8" s="92">
        <v>4</v>
      </c>
      <c r="F8" s="87"/>
      <c r="G8" s="81"/>
      <c r="H8" s="87"/>
      <c r="I8" s="88"/>
      <c r="J8" s="89"/>
    </row>
    <row r="9" spans="1:10" s="91" customFormat="1" ht="10.95" customHeight="1" x14ac:dyDescent="0.3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50000000000003" customHeight="1" x14ac:dyDescent="0.3">
      <c r="A10" s="153" t="s">
        <v>352</v>
      </c>
      <c r="B10" s="154"/>
      <c r="C10" s="154"/>
      <c r="D10" s="154"/>
      <c r="E10" s="154"/>
      <c r="F10" s="154"/>
      <c r="G10" s="154"/>
      <c r="H10" s="154"/>
      <c r="I10" s="154"/>
      <c r="J10" s="94"/>
    </row>
    <row r="11" spans="1:10" ht="24.6" customHeight="1" x14ac:dyDescent="0.3">
      <c r="A11" s="155" t="s">
        <v>329</v>
      </c>
      <c r="B11" s="156"/>
      <c r="C11" s="148" t="s">
        <v>371</v>
      </c>
      <c r="D11" s="149"/>
      <c r="E11" s="95"/>
      <c r="F11" s="157" t="s">
        <v>353</v>
      </c>
      <c r="G11" s="147"/>
      <c r="H11" s="158" t="s">
        <v>372</v>
      </c>
      <c r="I11" s="159"/>
      <c r="J11" s="96"/>
    </row>
    <row r="12" spans="1:10" ht="14.4" customHeight="1" x14ac:dyDescent="0.3">
      <c r="A12" s="97"/>
      <c r="B12" s="98"/>
      <c r="C12" s="98"/>
      <c r="D12" s="98"/>
      <c r="E12" s="151"/>
      <c r="F12" s="151"/>
      <c r="G12" s="151"/>
      <c r="H12" s="151"/>
      <c r="I12" s="99"/>
      <c r="J12" s="96"/>
    </row>
    <row r="13" spans="1:10" ht="21" customHeight="1" x14ac:dyDescent="0.3">
      <c r="A13" s="146" t="s">
        <v>344</v>
      </c>
      <c r="B13" s="147"/>
      <c r="C13" s="148" t="s">
        <v>373</v>
      </c>
      <c r="D13" s="149"/>
      <c r="E13" s="150"/>
      <c r="F13" s="151"/>
      <c r="G13" s="151"/>
      <c r="H13" s="151"/>
      <c r="I13" s="99"/>
      <c r="J13" s="96"/>
    </row>
    <row r="14" spans="1:10" ht="10.95" customHeight="1" x14ac:dyDescent="0.3">
      <c r="A14" s="95"/>
      <c r="B14" s="99"/>
      <c r="C14" s="98"/>
      <c r="D14" s="98"/>
      <c r="E14" s="152"/>
      <c r="F14" s="152"/>
      <c r="G14" s="152"/>
      <c r="H14" s="152"/>
      <c r="I14" s="98"/>
      <c r="J14" s="100"/>
    </row>
    <row r="15" spans="1:10" ht="22.95" customHeight="1" x14ac:dyDescent="0.3">
      <c r="A15" s="146" t="s">
        <v>330</v>
      </c>
      <c r="B15" s="147"/>
      <c r="C15" s="148" t="s">
        <v>374</v>
      </c>
      <c r="D15" s="149"/>
      <c r="E15" s="166"/>
      <c r="F15" s="167"/>
      <c r="G15" s="101" t="s">
        <v>354</v>
      </c>
      <c r="H15" s="158" t="s">
        <v>375</v>
      </c>
      <c r="I15" s="159"/>
      <c r="J15" s="102"/>
    </row>
    <row r="16" spans="1:10" ht="10.95" customHeight="1" x14ac:dyDescent="0.3">
      <c r="A16" s="95"/>
      <c r="B16" s="99"/>
      <c r="C16" s="98"/>
      <c r="D16" s="98"/>
      <c r="E16" s="152"/>
      <c r="F16" s="152"/>
      <c r="G16" s="152"/>
      <c r="H16" s="152"/>
      <c r="I16" s="98"/>
      <c r="J16" s="100"/>
    </row>
    <row r="17" spans="1:10" ht="22.95" customHeight="1" x14ac:dyDescent="0.3">
      <c r="A17" s="103"/>
      <c r="B17" s="101" t="s">
        <v>355</v>
      </c>
      <c r="C17" s="148" t="s">
        <v>376</v>
      </c>
      <c r="D17" s="149"/>
      <c r="E17" s="104"/>
      <c r="F17" s="104"/>
      <c r="G17" s="104"/>
      <c r="H17" s="104"/>
      <c r="I17" s="104"/>
      <c r="J17" s="102"/>
    </row>
    <row r="18" spans="1:10" x14ac:dyDescent="0.3">
      <c r="A18" s="160"/>
      <c r="B18" s="161"/>
      <c r="C18" s="152"/>
      <c r="D18" s="152"/>
      <c r="E18" s="152"/>
      <c r="F18" s="152"/>
      <c r="G18" s="152"/>
      <c r="H18" s="152"/>
      <c r="I18" s="98"/>
      <c r="J18" s="100"/>
    </row>
    <row r="19" spans="1:10" x14ac:dyDescent="0.3">
      <c r="A19" s="155" t="s">
        <v>331</v>
      </c>
      <c r="B19" s="162"/>
      <c r="C19" s="163" t="s">
        <v>377</v>
      </c>
      <c r="D19" s="164"/>
      <c r="E19" s="164"/>
      <c r="F19" s="164"/>
      <c r="G19" s="164"/>
      <c r="H19" s="164"/>
      <c r="I19" s="164"/>
      <c r="J19" s="165"/>
    </row>
    <row r="20" spans="1:10" x14ac:dyDescent="0.3">
      <c r="A20" s="97"/>
      <c r="B20" s="98"/>
      <c r="C20" s="105"/>
      <c r="D20" s="98"/>
      <c r="E20" s="152"/>
      <c r="F20" s="152"/>
      <c r="G20" s="152"/>
      <c r="H20" s="152"/>
      <c r="I20" s="98"/>
      <c r="J20" s="100"/>
    </row>
    <row r="21" spans="1:10" x14ac:dyDescent="0.3">
      <c r="A21" s="155" t="s">
        <v>332</v>
      </c>
      <c r="B21" s="162"/>
      <c r="C21" s="158">
        <v>10000</v>
      </c>
      <c r="D21" s="159"/>
      <c r="E21" s="152"/>
      <c r="F21" s="152"/>
      <c r="G21" s="163" t="s">
        <v>378</v>
      </c>
      <c r="H21" s="164"/>
      <c r="I21" s="164"/>
      <c r="J21" s="165"/>
    </row>
    <row r="22" spans="1:10" x14ac:dyDescent="0.3">
      <c r="A22" s="97"/>
      <c r="B22" s="98"/>
      <c r="C22" s="98"/>
      <c r="D22" s="98"/>
      <c r="E22" s="152"/>
      <c r="F22" s="152"/>
      <c r="G22" s="152"/>
      <c r="H22" s="152"/>
      <c r="I22" s="98"/>
      <c r="J22" s="100"/>
    </row>
    <row r="23" spans="1:10" x14ac:dyDescent="0.3">
      <c r="A23" s="155" t="s">
        <v>333</v>
      </c>
      <c r="B23" s="162"/>
      <c r="C23" s="163" t="s">
        <v>379</v>
      </c>
      <c r="D23" s="164"/>
      <c r="E23" s="164"/>
      <c r="F23" s="164"/>
      <c r="G23" s="164"/>
      <c r="H23" s="164"/>
      <c r="I23" s="164"/>
      <c r="J23" s="165"/>
    </row>
    <row r="24" spans="1:10" x14ac:dyDescent="0.3">
      <c r="A24" s="97"/>
      <c r="B24" s="98"/>
      <c r="C24" s="98"/>
      <c r="D24" s="98"/>
      <c r="E24" s="152"/>
      <c r="F24" s="152"/>
      <c r="G24" s="152"/>
      <c r="H24" s="152"/>
      <c r="I24" s="98"/>
      <c r="J24" s="100"/>
    </row>
    <row r="25" spans="1:10" x14ac:dyDescent="0.3">
      <c r="A25" s="155" t="s">
        <v>334</v>
      </c>
      <c r="B25" s="162"/>
      <c r="C25" s="169" t="s">
        <v>380</v>
      </c>
      <c r="D25" s="170"/>
      <c r="E25" s="170"/>
      <c r="F25" s="170"/>
      <c r="G25" s="170"/>
      <c r="H25" s="170"/>
      <c r="I25" s="170"/>
      <c r="J25" s="171"/>
    </row>
    <row r="26" spans="1:10" x14ac:dyDescent="0.3">
      <c r="A26" s="97"/>
      <c r="B26" s="98"/>
      <c r="C26" s="105"/>
      <c r="D26" s="98"/>
      <c r="E26" s="152"/>
      <c r="F26" s="152"/>
      <c r="G26" s="152"/>
      <c r="H26" s="152"/>
      <c r="I26" s="98"/>
      <c r="J26" s="100"/>
    </row>
    <row r="27" spans="1:10" x14ac:dyDescent="0.3">
      <c r="A27" s="155" t="s">
        <v>335</v>
      </c>
      <c r="B27" s="162"/>
      <c r="C27" s="169" t="s">
        <v>381</v>
      </c>
      <c r="D27" s="170"/>
      <c r="E27" s="170"/>
      <c r="F27" s="170"/>
      <c r="G27" s="170"/>
      <c r="H27" s="170"/>
      <c r="I27" s="170"/>
      <c r="J27" s="171"/>
    </row>
    <row r="28" spans="1:10" ht="13.95" customHeight="1" x14ac:dyDescent="0.3">
      <c r="A28" s="97"/>
      <c r="B28" s="98"/>
      <c r="C28" s="105"/>
      <c r="D28" s="98"/>
      <c r="E28" s="152"/>
      <c r="F28" s="152"/>
      <c r="G28" s="152"/>
      <c r="H28" s="152"/>
      <c r="I28" s="98"/>
      <c r="J28" s="100"/>
    </row>
    <row r="29" spans="1:10" ht="22.95" customHeight="1" x14ac:dyDescent="0.3">
      <c r="A29" s="146" t="s">
        <v>345</v>
      </c>
      <c r="B29" s="162"/>
      <c r="C29" s="106">
        <v>955</v>
      </c>
      <c r="D29" s="107"/>
      <c r="E29" s="168"/>
      <c r="F29" s="168"/>
      <c r="G29" s="168"/>
      <c r="H29" s="168"/>
      <c r="I29" s="108"/>
      <c r="J29" s="109"/>
    </row>
    <row r="30" spans="1:10" x14ac:dyDescent="0.3">
      <c r="A30" s="97"/>
      <c r="B30" s="98"/>
      <c r="C30" s="98"/>
      <c r="D30" s="98"/>
      <c r="E30" s="152"/>
      <c r="F30" s="152"/>
      <c r="G30" s="152"/>
      <c r="H30" s="152"/>
      <c r="I30" s="108"/>
      <c r="J30" s="109"/>
    </row>
    <row r="31" spans="1:10" x14ac:dyDescent="0.3">
      <c r="A31" s="155" t="s">
        <v>336</v>
      </c>
      <c r="B31" s="162"/>
      <c r="C31" s="121" t="s">
        <v>357</v>
      </c>
      <c r="D31" s="172" t="s">
        <v>356</v>
      </c>
      <c r="E31" s="173"/>
      <c r="F31" s="173"/>
      <c r="G31" s="173"/>
      <c r="H31" s="110"/>
      <c r="I31" s="111" t="s">
        <v>357</v>
      </c>
      <c r="J31" s="112" t="s">
        <v>358</v>
      </c>
    </row>
    <row r="32" spans="1:10" x14ac:dyDescent="0.3">
      <c r="A32" s="155"/>
      <c r="B32" s="162"/>
      <c r="C32" s="113"/>
      <c r="D32" s="81"/>
      <c r="E32" s="167"/>
      <c r="F32" s="167"/>
      <c r="G32" s="167"/>
      <c r="H32" s="167"/>
      <c r="I32" s="108"/>
      <c r="J32" s="109"/>
    </row>
    <row r="33" spans="1:10" x14ac:dyDescent="0.3">
      <c r="A33" s="155" t="s">
        <v>346</v>
      </c>
      <c r="B33" s="162"/>
      <c r="C33" s="106" t="s">
        <v>360</v>
      </c>
      <c r="D33" s="172" t="s">
        <v>359</v>
      </c>
      <c r="E33" s="173"/>
      <c r="F33" s="173"/>
      <c r="G33" s="173"/>
      <c r="H33" s="104"/>
      <c r="I33" s="111" t="s">
        <v>360</v>
      </c>
      <c r="J33" s="112" t="s">
        <v>361</v>
      </c>
    </row>
    <row r="34" spans="1:10" x14ac:dyDescent="0.3">
      <c r="A34" s="97"/>
      <c r="B34" s="98"/>
      <c r="C34" s="98"/>
      <c r="D34" s="98"/>
      <c r="E34" s="152"/>
      <c r="F34" s="152"/>
      <c r="G34" s="152"/>
      <c r="H34" s="152"/>
      <c r="I34" s="98"/>
      <c r="J34" s="100"/>
    </row>
    <row r="35" spans="1:10" x14ac:dyDescent="0.3">
      <c r="A35" s="172" t="s">
        <v>347</v>
      </c>
      <c r="B35" s="173"/>
      <c r="C35" s="173"/>
      <c r="D35" s="173"/>
      <c r="E35" s="173" t="s">
        <v>337</v>
      </c>
      <c r="F35" s="173"/>
      <c r="G35" s="173"/>
      <c r="H35" s="173"/>
      <c r="I35" s="173"/>
      <c r="J35" s="114" t="s">
        <v>338</v>
      </c>
    </row>
    <row r="36" spans="1:10" x14ac:dyDescent="0.3">
      <c r="A36" s="97"/>
      <c r="B36" s="98"/>
      <c r="C36" s="98"/>
      <c r="D36" s="98"/>
      <c r="E36" s="152"/>
      <c r="F36" s="152"/>
      <c r="G36" s="152"/>
      <c r="H36" s="152"/>
      <c r="I36" s="98"/>
      <c r="J36" s="109"/>
    </row>
    <row r="37" spans="1:10" x14ac:dyDescent="0.3">
      <c r="A37" s="158"/>
      <c r="B37" s="178"/>
      <c r="C37" s="178"/>
      <c r="D37" s="178"/>
      <c r="E37" s="158"/>
      <c r="F37" s="178"/>
      <c r="G37" s="178"/>
      <c r="H37" s="178"/>
      <c r="I37" s="159"/>
      <c r="J37" s="123"/>
    </row>
    <row r="38" spans="1:10" x14ac:dyDescent="0.3">
      <c r="A38" s="125"/>
      <c r="B38" s="126"/>
      <c r="C38" s="127"/>
      <c r="D38" s="179"/>
      <c r="E38" s="179"/>
      <c r="F38" s="179"/>
      <c r="G38" s="179"/>
      <c r="H38" s="179"/>
      <c r="I38" s="179"/>
      <c r="J38" s="128"/>
    </row>
    <row r="39" spans="1:10" x14ac:dyDescent="0.3">
      <c r="A39" s="180"/>
      <c r="B39" s="181"/>
      <c r="C39" s="181"/>
      <c r="D39" s="182"/>
      <c r="E39" s="180"/>
      <c r="F39" s="181"/>
      <c r="G39" s="181"/>
      <c r="H39" s="181"/>
      <c r="I39" s="182"/>
      <c r="J39" s="124"/>
    </row>
    <row r="40" spans="1:10" x14ac:dyDescent="0.3">
      <c r="A40" s="97"/>
      <c r="B40" s="98"/>
      <c r="C40" s="105"/>
      <c r="D40" s="115"/>
      <c r="E40" s="177"/>
      <c r="F40" s="177"/>
      <c r="G40" s="177"/>
      <c r="H40" s="177"/>
      <c r="I40" s="99"/>
      <c r="J40" s="100"/>
    </row>
    <row r="41" spans="1:10" x14ac:dyDescent="0.3">
      <c r="A41" s="174"/>
      <c r="B41" s="175"/>
      <c r="C41" s="175"/>
      <c r="D41" s="176"/>
      <c r="E41" s="174"/>
      <c r="F41" s="175"/>
      <c r="G41" s="175"/>
      <c r="H41" s="175"/>
      <c r="I41" s="176"/>
      <c r="J41" s="106"/>
    </row>
    <row r="42" spans="1:10" x14ac:dyDescent="0.3">
      <c r="A42" s="97"/>
      <c r="B42" s="98"/>
      <c r="C42" s="105"/>
      <c r="D42" s="115"/>
      <c r="E42" s="177"/>
      <c r="F42" s="177"/>
      <c r="G42" s="177"/>
      <c r="H42" s="177"/>
      <c r="I42" s="99"/>
      <c r="J42" s="100"/>
    </row>
    <row r="43" spans="1:10" x14ac:dyDescent="0.3">
      <c r="A43" s="174"/>
      <c r="B43" s="175"/>
      <c r="C43" s="175"/>
      <c r="D43" s="176"/>
      <c r="E43" s="174"/>
      <c r="F43" s="175"/>
      <c r="G43" s="175"/>
      <c r="H43" s="175"/>
      <c r="I43" s="176"/>
      <c r="J43" s="106"/>
    </row>
    <row r="44" spans="1:10" x14ac:dyDescent="0.3">
      <c r="A44" s="116"/>
      <c r="B44" s="105"/>
      <c r="C44" s="183"/>
      <c r="D44" s="183"/>
      <c r="E44" s="152"/>
      <c r="F44" s="152"/>
      <c r="G44" s="183"/>
      <c r="H44" s="183"/>
      <c r="I44" s="183"/>
      <c r="J44" s="100"/>
    </row>
    <row r="45" spans="1:10" x14ac:dyDescent="0.3">
      <c r="A45" s="174"/>
      <c r="B45" s="175"/>
      <c r="C45" s="175"/>
      <c r="D45" s="176"/>
      <c r="E45" s="174"/>
      <c r="F45" s="175"/>
      <c r="G45" s="175"/>
      <c r="H45" s="175"/>
      <c r="I45" s="176"/>
      <c r="J45" s="106"/>
    </row>
    <row r="46" spans="1:10" x14ac:dyDescent="0.3">
      <c r="A46" s="116"/>
      <c r="B46" s="105"/>
      <c r="C46" s="105"/>
      <c r="D46" s="98"/>
      <c r="E46" s="184"/>
      <c r="F46" s="184"/>
      <c r="G46" s="183"/>
      <c r="H46" s="183"/>
      <c r="I46" s="98"/>
      <c r="J46" s="100"/>
    </row>
    <row r="47" spans="1:10" x14ac:dyDescent="0.3">
      <c r="A47" s="174"/>
      <c r="B47" s="175"/>
      <c r="C47" s="175"/>
      <c r="D47" s="176"/>
      <c r="E47" s="174"/>
      <c r="F47" s="175"/>
      <c r="G47" s="175"/>
      <c r="H47" s="175"/>
      <c r="I47" s="176"/>
      <c r="J47" s="106"/>
    </row>
    <row r="48" spans="1:10" x14ac:dyDescent="0.3">
      <c r="A48" s="116"/>
      <c r="B48" s="105"/>
      <c r="C48" s="105"/>
      <c r="D48" s="98"/>
      <c r="E48" s="152"/>
      <c r="F48" s="152"/>
      <c r="G48" s="183"/>
      <c r="H48" s="183"/>
      <c r="I48" s="98"/>
      <c r="J48" s="117" t="s">
        <v>362</v>
      </c>
    </row>
    <row r="49" spans="1:10" x14ac:dyDescent="0.3">
      <c r="A49" s="116"/>
      <c r="B49" s="105"/>
      <c r="C49" s="105"/>
      <c r="D49" s="98"/>
      <c r="E49" s="152"/>
      <c r="F49" s="152"/>
      <c r="G49" s="183"/>
      <c r="H49" s="183"/>
      <c r="I49" s="98"/>
      <c r="J49" s="117" t="s">
        <v>363</v>
      </c>
    </row>
    <row r="50" spans="1:10" ht="14.4" customHeight="1" x14ac:dyDescent="0.3">
      <c r="A50" s="146" t="s">
        <v>339</v>
      </c>
      <c r="B50" s="157"/>
      <c r="C50" s="158" t="s">
        <v>363</v>
      </c>
      <c r="D50" s="159"/>
      <c r="E50" s="189" t="s">
        <v>364</v>
      </c>
      <c r="F50" s="190"/>
      <c r="G50" s="163"/>
      <c r="H50" s="164"/>
      <c r="I50" s="164"/>
      <c r="J50" s="165"/>
    </row>
    <row r="51" spans="1:10" x14ac:dyDescent="0.3">
      <c r="A51" s="116"/>
      <c r="B51" s="105"/>
      <c r="C51" s="183"/>
      <c r="D51" s="183"/>
      <c r="E51" s="152"/>
      <c r="F51" s="152"/>
      <c r="G51" s="191" t="s">
        <v>365</v>
      </c>
      <c r="H51" s="191"/>
      <c r="I51" s="191"/>
      <c r="J51" s="89"/>
    </row>
    <row r="52" spans="1:10" ht="13.95" customHeight="1" x14ac:dyDescent="0.3">
      <c r="A52" s="146" t="s">
        <v>340</v>
      </c>
      <c r="B52" s="157"/>
      <c r="C52" s="163" t="s">
        <v>382</v>
      </c>
      <c r="D52" s="164"/>
      <c r="E52" s="164"/>
      <c r="F52" s="164"/>
      <c r="G52" s="164"/>
      <c r="H52" s="164"/>
      <c r="I52" s="164"/>
      <c r="J52" s="165"/>
    </row>
    <row r="53" spans="1:10" x14ac:dyDescent="0.3">
      <c r="A53" s="97"/>
      <c r="B53" s="98"/>
      <c r="C53" s="168" t="s">
        <v>341</v>
      </c>
      <c r="D53" s="168"/>
      <c r="E53" s="168"/>
      <c r="F53" s="168"/>
      <c r="G53" s="168"/>
      <c r="H53" s="168"/>
      <c r="I53" s="168"/>
      <c r="J53" s="100"/>
    </row>
    <row r="54" spans="1:10" x14ac:dyDescent="0.3">
      <c r="A54" s="146" t="s">
        <v>342</v>
      </c>
      <c r="B54" s="157"/>
      <c r="C54" s="185" t="s">
        <v>383</v>
      </c>
      <c r="D54" s="186"/>
      <c r="E54" s="187"/>
      <c r="F54" s="152"/>
      <c r="G54" s="152"/>
      <c r="H54" s="173"/>
      <c r="I54" s="173"/>
      <c r="J54" s="188"/>
    </row>
    <row r="55" spans="1:10" x14ac:dyDescent="0.3">
      <c r="A55" s="97"/>
      <c r="B55" s="98"/>
      <c r="C55" s="105"/>
      <c r="D55" s="98"/>
      <c r="E55" s="152"/>
      <c r="F55" s="152"/>
      <c r="G55" s="152"/>
      <c r="H55" s="152"/>
      <c r="I55" s="98"/>
      <c r="J55" s="100"/>
    </row>
    <row r="56" spans="1:10" ht="14.4" customHeight="1" x14ac:dyDescent="0.3">
      <c r="A56" s="146" t="s">
        <v>334</v>
      </c>
      <c r="B56" s="157"/>
      <c r="C56" s="192" t="s">
        <v>384</v>
      </c>
      <c r="D56" s="193"/>
      <c r="E56" s="193"/>
      <c r="F56" s="193"/>
      <c r="G56" s="193"/>
      <c r="H56" s="193"/>
      <c r="I56" s="193"/>
      <c r="J56" s="194"/>
    </row>
    <row r="57" spans="1:10" x14ac:dyDescent="0.3">
      <c r="A57" s="97"/>
      <c r="B57" s="98"/>
      <c r="C57" s="98"/>
      <c r="D57" s="98"/>
      <c r="E57" s="152"/>
      <c r="F57" s="152"/>
      <c r="G57" s="152"/>
      <c r="H57" s="152"/>
      <c r="I57" s="98"/>
      <c r="J57" s="100"/>
    </row>
    <row r="58" spans="1:10" x14ac:dyDescent="0.3">
      <c r="A58" s="146" t="s">
        <v>366</v>
      </c>
      <c r="B58" s="157"/>
      <c r="C58" s="192"/>
      <c r="D58" s="193"/>
      <c r="E58" s="193"/>
      <c r="F58" s="193"/>
      <c r="G58" s="193"/>
      <c r="H58" s="193"/>
      <c r="I58" s="193"/>
      <c r="J58" s="194"/>
    </row>
    <row r="59" spans="1:10" ht="14.4" customHeight="1" x14ac:dyDescent="0.3">
      <c r="A59" s="97"/>
      <c r="B59" s="98"/>
      <c r="C59" s="195" t="s">
        <v>367</v>
      </c>
      <c r="D59" s="195"/>
      <c r="E59" s="195"/>
      <c r="F59" s="195"/>
      <c r="G59" s="98"/>
      <c r="H59" s="98"/>
      <c r="I59" s="98"/>
      <c r="J59" s="100"/>
    </row>
    <row r="60" spans="1:10" x14ac:dyDescent="0.3">
      <c r="A60" s="146" t="s">
        <v>368</v>
      </c>
      <c r="B60" s="157"/>
      <c r="C60" s="192"/>
      <c r="D60" s="193"/>
      <c r="E60" s="193"/>
      <c r="F60" s="193"/>
      <c r="G60" s="193"/>
      <c r="H60" s="193"/>
      <c r="I60" s="193"/>
      <c r="J60" s="194"/>
    </row>
    <row r="61" spans="1:10" ht="14.4" customHeight="1" x14ac:dyDescent="0.3">
      <c r="A61" s="118"/>
      <c r="B61" s="119"/>
      <c r="C61" s="196" t="s">
        <v>369</v>
      </c>
      <c r="D61" s="196"/>
      <c r="E61" s="196"/>
      <c r="F61" s="196"/>
      <c r="G61" s="196"/>
      <c r="H61" s="119"/>
      <c r="I61" s="119"/>
      <c r="J61" s="120"/>
    </row>
    <row r="68" ht="27" customHeight="1" x14ac:dyDescent="0.3"/>
    <row r="72" ht="38.4" customHeight="1" x14ac:dyDescent="0.3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59999389629810485"/>
  </sheetPr>
  <dimension ref="A1:L129"/>
  <sheetViews>
    <sheetView topLeftCell="A54" zoomScaleNormal="100" zoomScaleSheetLayoutView="85" workbookViewId="0">
      <selection activeCell="A75" sqref="A75:I125"/>
    </sheetView>
  </sheetViews>
  <sheetFormatPr defaultColWidth="8.88671875" defaultRowHeight="13.2" x14ac:dyDescent="0.25"/>
  <cols>
    <col min="1" max="2" width="29.5546875" style="3" customWidth="1"/>
    <col min="3" max="3" width="9.6640625" style="3" customWidth="1"/>
    <col min="4" max="9" width="10.88671875" style="12" customWidth="1"/>
    <col min="10" max="10" width="13.88671875" style="3" bestFit="1" customWidth="1"/>
    <col min="11" max="12" width="15.44140625" style="132" bestFit="1" customWidth="1"/>
    <col min="13" max="13" width="13.88671875" style="3" bestFit="1" customWidth="1"/>
    <col min="14" max="15" width="15.44140625" style="3" bestFit="1" customWidth="1"/>
    <col min="16" max="16" width="14.44140625" style="3" bestFit="1" customWidth="1"/>
    <col min="17" max="16384" width="8.88671875" style="3"/>
  </cols>
  <sheetData>
    <row r="1" spans="1:9" ht="27" customHeight="1" x14ac:dyDescent="0.25">
      <c r="A1" s="201" t="s">
        <v>68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385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05" t="s">
        <v>0</v>
      </c>
      <c r="B4" s="206"/>
      <c r="C4" s="205" t="s">
        <v>77</v>
      </c>
      <c r="D4" s="207" t="s">
        <v>284</v>
      </c>
      <c r="E4" s="208"/>
      <c r="F4" s="208"/>
      <c r="G4" s="207" t="s">
        <v>293</v>
      </c>
      <c r="H4" s="208"/>
      <c r="I4" s="208"/>
    </row>
    <row r="5" spans="1:9" x14ac:dyDescent="0.25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12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2.75" customHeight="1" x14ac:dyDescent="0.25">
      <c r="A8" s="198" t="s">
        <v>136</v>
      </c>
      <c r="B8" s="199"/>
      <c r="C8" s="26">
        <v>1</v>
      </c>
      <c r="D8" s="40">
        <f>D9+D10</f>
        <v>0</v>
      </c>
      <c r="E8" s="40">
        <f>E9+E10</f>
        <v>14493070</v>
      </c>
      <c r="F8" s="40">
        <f>D8+E8</f>
        <v>14493070</v>
      </c>
      <c r="G8" s="40">
        <f t="shared" ref="G8" si="0">G9+G10</f>
        <v>0</v>
      </c>
      <c r="H8" s="40">
        <f>H9+H10</f>
        <v>14253382</v>
      </c>
      <c r="I8" s="40">
        <f>G8+H8</f>
        <v>14253382</v>
      </c>
    </row>
    <row r="9" spans="1:9" ht="12.75" customHeight="1" x14ac:dyDescent="0.25">
      <c r="A9" s="197" t="s">
        <v>111</v>
      </c>
      <c r="B9" s="197"/>
      <c r="C9" s="27">
        <v>2</v>
      </c>
      <c r="D9" s="41">
        <v>0</v>
      </c>
      <c r="E9" s="131">
        <v>13892488</v>
      </c>
      <c r="F9" s="40">
        <f t="shared" ref="F9:F73" si="1">D9+E9</f>
        <v>13892488</v>
      </c>
      <c r="G9" s="41">
        <v>0</v>
      </c>
      <c r="H9" s="41">
        <v>13398867</v>
      </c>
      <c r="I9" s="40">
        <f>G9+H9</f>
        <v>13398867</v>
      </c>
    </row>
    <row r="10" spans="1:9" x14ac:dyDescent="0.25">
      <c r="A10" s="197" t="s">
        <v>112</v>
      </c>
      <c r="B10" s="197"/>
      <c r="C10" s="27">
        <v>3</v>
      </c>
      <c r="D10" s="41">
        <v>0</v>
      </c>
      <c r="E10" s="131">
        <v>600582</v>
      </c>
      <c r="F10" s="40">
        <f t="shared" si="1"/>
        <v>600582</v>
      </c>
      <c r="G10" s="41">
        <v>0</v>
      </c>
      <c r="H10" s="41">
        <v>854515</v>
      </c>
      <c r="I10" s="40">
        <f t="shared" ref="I10:I72" si="2">G10+H10</f>
        <v>854515</v>
      </c>
    </row>
    <row r="11" spans="1:9" x14ac:dyDescent="0.25">
      <c r="A11" s="198" t="s">
        <v>137</v>
      </c>
      <c r="B11" s="199"/>
      <c r="C11" s="26">
        <v>4</v>
      </c>
      <c r="D11" s="40">
        <f>D12+D13+D14</f>
        <v>0</v>
      </c>
      <c r="E11" s="40">
        <f>E12+E13+E14</f>
        <v>351388157</v>
      </c>
      <c r="F11" s="40">
        <f t="shared" si="1"/>
        <v>351388157</v>
      </c>
      <c r="G11" s="40">
        <f t="shared" ref="G11:H11" si="3">G12+G13+G14</f>
        <v>0</v>
      </c>
      <c r="H11" s="40">
        <f t="shared" si="3"/>
        <v>400386039</v>
      </c>
      <c r="I11" s="40">
        <f t="shared" si="2"/>
        <v>400386039</v>
      </c>
    </row>
    <row r="12" spans="1:9" x14ac:dyDescent="0.25">
      <c r="A12" s="197" t="s">
        <v>113</v>
      </c>
      <c r="B12" s="197"/>
      <c r="C12" s="27">
        <v>5</v>
      </c>
      <c r="D12" s="41">
        <v>0</v>
      </c>
      <c r="E12" s="41">
        <v>320337952</v>
      </c>
      <c r="F12" s="40">
        <f t="shared" si="1"/>
        <v>320337952</v>
      </c>
      <c r="G12" s="41">
        <v>0</v>
      </c>
      <c r="H12" s="41">
        <v>369515886</v>
      </c>
      <c r="I12" s="40">
        <f t="shared" si="2"/>
        <v>369515886</v>
      </c>
    </row>
    <row r="13" spans="1:9" x14ac:dyDescent="0.25">
      <c r="A13" s="197" t="s">
        <v>114</v>
      </c>
      <c r="B13" s="197"/>
      <c r="C13" s="27">
        <v>6</v>
      </c>
      <c r="D13" s="41">
        <v>0</v>
      </c>
      <c r="E13" s="41">
        <v>31050205</v>
      </c>
      <c r="F13" s="40">
        <f t="shared" si="1"/>
        <v>31050205</v>
      </c>
      <c r="G13" s="41">
        <v>0</v>
      </c>
      <c r="H13" s="41">
        <v>30870153</v>
      </c>
      <c r="I13" s="40">
        <f t="shared" si="2"/>
        <v>30870153</v>
      </c>
    </row>
    <row r="14" spans="1:9" x14ac:dyDescent="0.25">
      <c r="A14" s="197" t="s">
        <v>115</v>
      </c>
      <c r="B14" s="197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5">
      <c r="A15" s="198" t="s">
        <v>138</v>
      </c>
      <c r="B15" s="199"/>
      <c r="C15" s="26">
        <v>8</v>
      </c>
      <c r="D15" s="40">
        <f>D16+D17+D21+D40</f>
        <v>0</v>
      </c>
      <c r="E15" s="40">
        <f>E16+E17+E21+E40</f>
        <v>1696558794</v>
      </c>
      <c r="F15" s="40">
        <f t="shared" si="1"/>
        <v>1696558794</v>
      </c>
      <c r="G15" s="40">
        <f t="shared" ref="G15:H15" si="4">G16+G17+G21+G40</f>
        <v>0</v>
      </c>
      <c r="H15" s="40">
        <f t="shared" si="4"/>
        <v>1810600047</v>
      </c>
      <c r="I15" s="40">
        <f t="shared" si="2"/>
        <v>1810600047</v>
      </c>
    </row>
    <row r="16" spans="1:9" ht="22.5" customHeight="1" x14ac:dyDescent="0.25">
      <c r="A16" s="200" t="s">
        <v>139</v>
      </c>
      <c r="B16" s="197"/>
      <c r="C16" s="27">
        <v>9</v>
      </c>
      <c r="D16" s="41">
        <v>0</v>
      </c>
      <c r="E16" s="41">
        <v>505741448</v>
      </c>
      <c r="F16" s="40">
        <f t="shared" si="1"/>
        <v>505741448</v>
      </c>
      <c r="G16" s="41">
        <v>0</v>
      </c>
      <c r="H16" s="41">
        <v>537116122</v>
      </c>
      <c r="I16" s="40">
        <f t="shared" si="2"/>
        <v>537116122</v>
      </c>
    </row>
    <row r="17" spans="1:9" ht="29.25" customHeight="1" x14ac:dyDescent="0.25">
      <c r="A17" s="198" t="s">
        <v>140</v>
      </c>
      <c r="B17" s="199"/>
      <c r="C17" s="26">
        <v>10</v>
      </c>
      <c r="D17" s="40">
        <f>D18+D19+D20</f>
        <v>0</v>
      </c>
      <c r="E17" s="40">
        <f>E18+E19+E20</f>
        <v>94626375</v>
      </c>
      <c r="F17" s="40">
        <f t="shared" si="1"/>
        <v>94626375</v>
      </c>
      <c r="G17" s="40">
        <f>G18+G19+G20</f>
        <v>0</v>
      </c>
      <c r="H17" s="40">
        <f t="shared" ref="H17" si="5">H18+H19+H20</f>
        <v>95161441</v>
      </c>
      <c r="I17" s="40">
        <f t="shared" si="2"/>
        <v>95161441</v>
      </c>
    </row>
    <row r="18" spans="1:9" x14ac:dyDescent="0.25">
      <c r="A18" s="197" t="s">
        <v>116</v>
      </c>
      <c r="B18" s="197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5">
      <c r="A19" s="197" t="s">
        <v>117</v>
      </c>
      <c r="B19" s="197"/>
      <c r="C19" s="27">
        <v>12</v>
      </c>
      <c r="D19" s="41">
        <v>0</v>
      </c>
      <c r="E19" s="41">
        <v>94626375</v>
      </c>
      <c r="F19" s="40">
        <f t="shared" si="1"/>
        <v>94626375</v>
      </c>
      <c r="G19" s="41">
        <v>0</v>
      </c>
      <c r="H19" s="41">
        <v>95161441</v>
      </c>
      <c r="I19" s="40">
        <f t="shared" si="2"/>
        <v>95161441</v>
      </c>
    </row>
    <row r="20" spans="1:9" x14ac:dyDescent="0.25">
      <c r="A20" s="197" t="s">
        <v>141</v>
      </c>
      <c r="B20" s="197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5">
      <c r="A21" s="198" t="s">
        <v>142</v>
      </c>
      <c r="B21" s="199"/>
      <c r="C21" s="26">
        <v>14</v>
      </c>
      <c r="D21" s="40">
        <f>D22+D25+D30+D36</f>
        <v>0</v>
      </c>
      <c r="E21" s="40">
        <f>E22+E25+E30+E36</f>
        <v>1096190971</v>
      </c>
      <c r="F21" s="40">
        <f t="shared" si="1"/>
        <v>1096190971</v>
      </c>
      <c r="G21" s="40">
        <f t="shared" ref="G21:H21" si="6">G22+G25+G30+G36</f>
        <v>0</v>
      </c>
      <c r="H21" s="40">
        <f t="shared" si="6"/>
        <v>1178322484</v>
      </c>
      <c r="I21" s="40">
        <f t="shared" si="2"/>
        <v>1178322484</v>
      </c>
    </row>
    <row r="22" spans="1:9" x14ac:dyDescent="0.25">
      <c r="A22" s="199" t="s">
        <v>143</v>
      </c>
      <c r="B22" s="199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5">
      <c r="A23" s="197" t="s">
        <v>144</v>
      </c>
      <c r="B23" s="197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5">
      <c r="A24" s="197" t="s">
        <v>145</v>
      </c>
      <c r="B24" s="197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99" t="s">
        <v>146</v>
      </c>
      <c r="B25" s="199"/>
      <c r="C25" s="26">
        <v>18</v>
      </c>
      <c r="D25" s="40">
        <f>D26+D27+D28+D29</f>
        <v>0</v>
      </c>
      <c r="E25" s="40">
        <f>E26+E27+E28+E29</f>
        <v>605745131</v>
      </c>
      <c r="F25" s="40">
        <f t="shared" si="1"/>
        <v>605745131</v>
      </c>
      <c r="G25" s="40">
        <f t="shared" ref="G25:H25" si="8">G26+G27+G28+G29</f>
        <v>0</v>
      </c>
      <c r="H25" s="40">
        <f t="shared" si="8"/>
        <v>620056572</v>
      </c>
      <c r="I25" s="40">
        <f t="shared" si="2"/>
        <v>620056572</v>
      </c>
    </row>
    <row r="26" spans="1:9" x14ac:dyDescent="0.25">
      <c r="A26" s="197" t="s">
        <v>147</v>
      </c>
      <c r="B26" s="197"/>
      <c r="C26" s="27">
        <v>19</v>
      </c>
      <c r="D26" s="41">
        <v>0</v>
      </c>
      <c r="E26" s="41">
        <v>432875359</v>
      </c>
      <c r="F26" s="40">
        <f t="shared" si="1"/>
        <v>432875359</v>
      </c>
      <c r="G26" s="41">
        <v>0</v>
      </c>
      <c r="H26" s="41">
        <v>430330280</v>
      </c>
      <c r="I26" s="40">
        <f t="shared" si="2"/>
        <v>430330280</v>
      </c>
    </row>
    <row r="27" spans="1:9" x14ac:dyDescent="0.25">
      <c r="A27" s="197" t="s">
        <v>148</v>
      </c>
      <c r="B27" s="197"/>
      <c r="C27" s="27">
        <v>20</v>
      </c>
      <c r="D27" s="41">
        <v>0</v>
      </c>
      <c r="E27" s="41">
        <v>109137380</v>
      </c>
      <c r="F27" s="40">
        <f t="shared" si="1"/>
        <v>109137380</v>
      </c>
      <c r="G27" s="41">
        <v>0</v>
      </c>
      <c r="H27" s="41">
        <v>129747287</v>
      </c>
      <c r="I27" s="40">
        <f t="shared" si="2"/>
        <v>129747287</v>
      </c>
    </row>
    <row r="28" spans="1:9" x14ac:dyDescent="0.25">
      <c r="A28" s="197" t="s">
        <v>118</v>
      </c>
      <c r="B28" s="197"/>
      <c r="C28" s="27">
        <v>21</v>
      </c>
      <c r="D28" s="41">
        <v>0</v>
      </c>
      <c r="E28" s="41">
        <v>8148774</v>
      </c>
      <c r="F28" s="40">
        <f t="shared" si="1"/>
        <v>8148774</v>
      </c>
      <c r="G28" s="41">
        <v>0</v>
      </c>
      <c r="H28" s="41">
        <v>10195388</v>
      </c>
      <c r="I28" s="40">
        <f t="shared" si="2"/>
        <v>10195388</v>
      </c>
    </row>
    <row r="29" spans="1:9" x14ac:dyDescent="0.25">
      <c r="A29" s="197" t="s">
        <v>149</v>
      </c>
      <c r="B29" s="197"/>
      <c r="C29" s="27">
        <v>22</v>
      </c>
      <c r="D29" s="41">
        <v>0</v>
      </c>
      <c r="E29" s="41">
        <v>55583618</v>
      </c>
      <c r="F29" s="40">
        <f t="shared" si="1"/>
        <v>55583618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5">
      <c r="A30" s="199" t="s">
        <v>150</v>
      </c>
      <c r="B30" s="199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5">
      <c r="A31" s="197" t="s">
        <v>151</v>
      </c>
      <c r="B31" s="197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5">
      <c r="A32" s="197" t="s">
        <v>152</v>
      </c>
      <c r="B32" s="197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97" t="s">
        <v>153</v>
      </c>
      <c r="B33" s="197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5">
      <c r="A34" s="197" t="s">
        <v>119</v>
      </c>
      <c r="B34" s="197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5">
      <c r="A35" s="197" t="s">
        <v>154</v>
      </c>
      <c r="B35" s="197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99" t="s">
        <v>155</v>
      </c>
      <c r="B36" s="199"/>
      <c r="C36" s="26">
        <v>29</v>
      </c>
      <c r="D36" s="40">
        <f>D37+D38+D39</f>
        <v>0</v>
      </c>
      <c r="E36" s="40">
        <f>E37+E38+E39</f>
        <v>490445840</v>
      </c>
      <c r="F36" s="40">
        <f t="shared" si="1"/>
        <v>490445840</v>
      </c>
      <c r="G36" s="40">
        <f t="shared" ref="G36:H36" si="10">G37+G38+G39</f>
        <v>0</v>
      </c>
      <c r="H36" s="40">
        <f t="shared" si="10"/>
        <v>558265912</v>
      </c>
      <c r="I36" s="40">
        <f t="shared" si="2"/>
        <v>558265912</v>
      </c>
    </row>
    <row r="37" spans="1:9" x14ac:dyDescent="0.25">
      <c r="A37" s="209" t="s">
        <v>156</v>
      </c>
      <c r="B37" s="209"/>
      <c r="C37" s="27">
        <v>30</v>
      </c>
      <c r="D37" s="41">
        <v>0</v>
      </c>
      <c r="E37" s="41">
        <v>114529988</v>
      </c>
      <c r="F37" s="40">
        <f t="shared" si="1"/>
        <v>114529988</v>
      </c>
      <c r="G37" s="41">
        <v>0</v>
      </c>
      <c r="H37" s="41">
        <v>151427821</v>
      </c>
      <c r="I37" s="40">
        <f t="shared" si="2"/>
        <v>151427821</v>
      </c>
    </row>
    <row r="38" spans="1:9" x14ac:dyDescent="0.25">
      <c r="A38" s="197" t="s">
        <v>120</v>
      </c>
      <c r="B38" s="197"/>
      <c r="C38" s="27">
        <v>31</v>
      </c>
      <c r="D38" s="41">
        <v>0</v>
      </c>
      <c r="E38" s="41">
        <v>375915852</v>
      </c>
      <c r="F38" s="40">
        <f t="shared" si="1"/>
        <v>375915852</v>
      </c>
      <c r="G38" s="41">
        <v>0</v>
      </c>
      <c r="H38" s="41">
        <v>406838091</v>
      </c>
      <c r="I38" s="40">
        <f t="shared" si="2"/>
        <v>406838091</v>
      </c>
    </row>
    <row r="39" spans="1:9" x14ac:dyDescent="0.25">
      <c r="A39" s="197" t="s">
        <v>157</v>
      </c>
      <c r="B39" s="197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5">
      <c r="A40" s="200" t="s">
        <v>158</v>
      </c>
      <c r="B40" s="197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200" t="s">
        <v>159</v>
      </c>
      <c r="B41" s="197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5">
      <c r="A42" s="198" t="s">
        <v>160</v>
      </c>
      <c r="B42" s="199"/>
      <c r="C42" s="26">
        <v>35</v>
      </c>
      <c r="D42" s="40">
        <f>D43+D44+D45+D46+D47+D48+D49</f>
        <v>0</v>
      </c>
      <c r="E42" s="40">
        <f>E43+E44+E45+E46+E47+E48+E49</f>
        <v>27094300</v>
      </c>
      <c r="F42" s="40">
        <f t="shared" si="1"/>
        <v>27094300</v>
      </c>
      <c r="G42" s="40">
        <f>G43+G44+G45+G46+G47+G48+G49</f>
        <v>0</v>
      </c>
      <c r="H42" s="40">
        <f>H43+H44+H45+H46+H47+H48+H49</f>
        <v>51068164</v>
      </c>
      <c r="I42" s="40">
        <f t="shared" si="2"/>
        <v>51068164</v>
      </c>
    </row>
    <row r="43" spans="1:9" x14ac:dyDescent="0.25">
      <c r="A43" s="197" t="s">
        <v>161</v>
      </c>
      <c r="B43" s="197"/>
      <c r="C43" s="27">
        <v>36</v>
      </c>
      <c r="D43" s="41">
        <v>0</v>
      </c>
      <c r="E43" s="41">
        <v>19388654</v>
      </c>
      <c r="F43" s="40">
        <f t="shared" si="1"/>
        <v>19388654</v>
      </c>
      <c r="G43" s="41">
        <v>0</v>
      </c>
      <c r="H43" s="41">
        <v>22708901</v>
      </c>
      <c r="I43" s="40">
        <f t="shared" si="2"/>
        <v>22708901</v>
      </c>
    </row>
    <row r="44" spans="1:9" x14ac:dyDescent="0.25">
      <c r="A44" s="197" t="s">
        <v>162</v>
      </c>
      <c r="B44" s="197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5">
      <c r="A45" s="197" t="s">
        <v>121</v>
      </c>
      <c r="B45" s="197"/>
      <c r="C45" s="27">
        <v>38</v>
      </c>
      <c r="D45" s="41">
        <v>0</v>
      </c>
      <c r="E45" s="41">
        <v>7705646</v>
      </c>
      <c r="F45" s="40">
        <f t="shared" si="1"/>
        <v>7705646</v>
      </c>
      <c r="G45" s="41">
        <v>0</v>
      </c>
      <c r="H45" s="41">
        <v>28359263</v>
      </c>
      <c r="I45" s="40">
        <f t="shared" si="2"/>
        <v>28359263</v>
      </c>
    </row>
    <row r="46" spans="1:9" x14ac:dyDescent="0.25">
      <c r="A46" s="197" t="s">
        <v>163</v>
      </c>
      <c r="B46" s="197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209" t="s">
        <v>106</v>
      </c>
      <c r="B47" s="209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97" t="s">
        <v>164</v>
      </c>
      <c r="B48" s="197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97" t="s">
        <v>165</v>
      </c>
      <c r="B49" s="197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198" t="s">
        <v>166</v>
      </c>
      <c r="B50" s="199"/>
      <c r="C50" s="26">
        <v>43</v>
      </c>
      <c r="D50" s="40">
        <f>D51+D52</f>
        <v>0</v>
      </c>
      <c r="E50" s="40">
        <f>E51+E52</f>
        <v>20969891</v>
      </c>
      <c r="F50" s="40">
        <f t="shared" si="1"/>
        <v>20969891</v>
      </c>
      <c r="G50" s="40">
        <f>G51+G52</f>
        <v>0</v>
      </c>
      <c r="H50" s="40">
        <f>H51+H52</f>
        <v>30403338</v>
      </c>
      <c r="I50" s="40">
        <f t="shared" si="2"/>
        <v>30403338</v>
      </c>
    </row>
    <row r="51" spans="1:9" x14ac:dyDescent="0.25">
      <c r="A51" s="197" t="s">
        <v>122</v>
      </c>
      <c r="B51" s="197"/>
      <c r="C51" s="27">
        <v>44</v>
      </c>
      <c r="D51" s="41">
        <v>0</v>
      </c>
      <c r="E51" s="41">
        <v>13595891</v>
      </c>
      <c r="F51" s="40">
        <f t="shared" si="1"/>
        <v>13595891</v>
      </c>
      <c r="G51" s="41">
        <v>0</v>
      </c>
      <c r="H51" s="41">
        <v>16520908</v>
      </c>
      <c r="I51" s="40">
        <f t="shared" si="2"/>
        <v>16520908</v>
      </c>
    </row>
    <row r="52" spans="1:9" x14ac:dyDescent="0.25">
      <c r="A52" s="197" t="s">
        <v>123</v>
      </c>
      <c r="B52" s="197"/>
      <c r="C52" s="27">
        <v>45</v>
      </c>
      <c r="D52" s="41">
        <v>0</v>
      </c>
      <c r="E52" s="41">
        <v>7374000</v>
      </c>
      <c r="F52" s="40">
        <f t="shared" si="1"/>
        <v>7374000</v>
      </c>
      <c r="G52" s="41">
        <v>0</v>
      </c>
      <c r="H52" s="41">
        <v>13882430</v>
      </c>
      <c r="I52" s="40">
        <f t="shared" si="2"/>
        <v>13882430</v>
      </c>
    </row>
    <row r="53" spans="1:9" x14ac:dyDescent="0.25">
      <c r="A53" s="198" t="s">
        <v>167</v>
      </c>
      <c r="B53" s="199"/>
      <c r="C53" s="26">
        <v>46</v>
      </c>
      <c r="D53" s="40">
        <f>D54+D57+D58</f>
        <v>0</v>
      </c>
      <c r="E53" s="40">
        <f>E54+E57+E58</f>
        <v>352143309</v>
      </c>
      <c r="F53" s="40">
        <f t="shared" si="1"/>
        <v>352143309</v>
      </c>
      <c r="G53" s="40">
        <f>G54+G57+G58</f>
        <v>0</v>
      </c>
      <c r="H53" s="40">
        <f>H54+H57+H58</f>
        <v>351945360</v>
      </c>
      <c r="I53" s="40">
        <f t="shared" si="2"/>
        <v>351945360</v>
      </c>
    </row>
    <row r="54" spans="1:9" x14ac:dyDescent="0.25">
      <c r="A54" s="198" t="s">
        <v>168</v>
      </c>
      <c r="B54" s="199"/>
      <c r="C54" s="26">
        <v>47</v>
      </c>
      <c r="D54" s="40">
        <f>D55+D56</f>
        <v>0</v>
      </c>
      <c r="E54" s="40">
        <f>E55+E56</f>
        <v>154033177</v>
      </c>
      <c r="F54" s="40">
        <f t="shared" si="1"/>
        <v>154033177</v>
      </c>
      <c r="G54" s="40">
        <f>G55+G56</f>
        <v>0</v>
      </c>
      <c r="H54" s="40">
        <f>H55+H56</f>
        <v>199433161</v>
      </c>
      <c r="I54" s="40">
        <f t="shared" si="2"/>
        <v>199433161</v>
      </c>
    </row>
    <row r="55" spans="1:9" x14ac:dyDescent="0.25">
      <c r="A55" s="197" t="s">
        <v>107</v>
      </c>
      <c r="B55" s="197"/>
      <c r="C55" s="27">
        <v>48</v>
      </c>
      <c r="D55" s="41">
        <v>0</v>
      </c>
      <c r="E55" s="41">
        <v>141355924</v>
      </c>
      <c r="F55" s="40">
        <f t="shared" si="1"/>
        <v>141355924</v>
      </c>
      <c r="G55" s="41">
        <v>0</v>
      </c>
      <c r="H55" s="41">
        <v>185712774</v>
      </c>
      <c r="I55" s="40">
        <f t="shared" si="2"/>
        <v>185712774</v>
      </c>
    </row>
    <row r="56" spans="1:9" x14ac:dyDescent="0.25">
      <c r="A56" s="197" t="s">
        <v>169</v>
      </c>
      <c r="B56" s="197"/>
      <c r="C56" s="27">
        <v>49</v>
      </c>
      <c r="D56" s="41">
        <v>0</v>
      </c>
      <c r="E56" s="41">
        <v>12677253</v>
      </c>
      <c r="F56" s="40">
        <f t="shared" si="1"/>
        <v>12677253</v>
      </c>
      <c r="G56" s="41">
        <v>0</v>
      </c>
      <c r="H56" s="41">
        <v>13720387</v>
      </c>
      <c r="I56" s="40">
        <f t="shared" si="2"/>
        <v>13720387</v>
      </c>
    </row>
    <row r="57" spans="1:9" x14ac:dyDescent="0.25">
      <c r="A57" s="200" t="s">
        <v>170</v>
      </c>
      <c r="B57" s="197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2107378</v>
      </c>
      <c r="I57" s="40">
        <f t="shared" si="2"/>
        <v>2107378</v>
      </c>
    </row>
    <row r="58" spans="1:9" x14ac:dyDescent="0.25">
      <c r="A58" s="198" t="s">
        <v>171</v>
      </c>
      <c r="B58" s="199"/>
      <c r="C58" s="26">
        <v>51</v>
      </c>
      <c r="D58" s="40">
        <f>D59+D60+D61</f>
        <v>0</v>
      </c>
      <c r="E58" s="40">
        <f>E59+E60+E61</f>
        <v>198110132</v>
      </c>
      <c r="F58" s="40">
        <f t="shared" si="1"/>
        <v>198110132</v>
      </c>
      <c r="G58" s="40">
        <f>G59+G60+G61</f>
        <v>0</v>
      </c>
      <c r="H58" s="40">
        <f>H59+H60+H61</f>
        <v>150404821</v>
      </c>
      <c r="I58" s="40">
        <f t="shared" si="2"/>
        <v>150404821</v>
      </c>
    </row>
    <row r="59" spans="1:9" x14ac:dyDescent="0.25">
      <c r="A59" s="197" t="s">
        <v>105</v>
      </c>
      <c r="B59" s="197"/>
      <c r="C59" s="27">
        <v>52</v>
      </c>
      <c r="D59" s="41">
        <v>0</v>
      </c>
      <c r="E59" s="41">
        <v>36771312</v>
      </c>
      <c r="F59" s="40">
        <f t="shared" si="1"/>
        <v>36771312</v>
      </c>
      <c r="G59" s="41">
        <v>0</v>
      </c>
      <c r="H59" s="41">
        <v>37060944</v>
      </c>
      <c r="I59" s="40">
        <f t="shared" si="2"/>
        <v>37060944</v>
      </c>
    </row>
    <row r="60" spans="1:9" x14ac:dyDescent="0.25">
      <c r="A60" s="197" t="s">
        <v>172</v>
      </c>
      <c r="B60" s="197"/>
      <c r="C60" s="27">
        <v>53</v>
      </c>
      <c r="D60" s="41">
        <v>0</v>
      </c>
      <c r="E60" s="41">
        <v>10714170</v>
      </c>
      <c r="F60" s="40">
        <f t="shared" si="1"/>
        <v>10714170</v>
      </c>
      <c r="G60" s="41">
        <v>0</v>
      </c>
      <c r="H60" s="41">
        <v>18332092</v>
      </c>
      <c r="I60" s="40">
        <f t="shared" si="2"/>
        <v>18332092</v>
      </c>
    </row>
    <row r="61" spans="1:9" x14ac:dyDescent="0.25">
      <c r="A61" s="197" t="s">
        <v>124</v>
      </c>
      <c r="B61" s="197"/>
      <c r="C61" s="27">
        <v>54</v>
      </c>
      <c r="D61" s="41">
        <v>0</v>
      </c>
      <c r="E61" s="41">
        <v>150624650</v>
      </c>
      <c r="F61" s="40">
        <f t="shared" si="1"/>
        <v>150624650</v>
      </c>
      <c r="G61" s="41">
        <v>0</v>
      </c>
      <c r="H61" s="41">
        <v>95011785</v>
      </c>
      <c r="I61" s="40">
        <f t="shared" si="2"/>
        <v>95011785</v>
      </c>
    </row>
    <row r="62" spans="1:9" x14ac:dyDescent="0.25">
      <c r="A62" s="198" t="s">
        <v>173</v>
      </c>
      <c r="B62" s="199"/>
      <c r="C62" s="26">
        <v>55</v>
      </c>
      <c r="D62" s="40">
        <f>D63+D67+D68</f>
        <v>0</v>
      </c>
      <c r="E62" s="40">
        <f>E63+E67+E68</f>
        <v>53632553</v>
      </c>
      <c r="F62" s="40">
        <f t="shared" si="1"/>
        <v>53632553</v>
      </c>
      <c r="G62" s="40">
        <f>G63+G67+G68</f>
        <v>0</v>
      </c>
      <c r="H62" s="40">
        <f>H63+H67+H68</f>
        <v>115131848</v>
      </c>
      <c r="I62" s="40">
        <f t="shared" si="2"/>
        <v>115131848</v>
      </c>
    </row>
    <row r="63" spans="1:9" x14ac:dyDescent="0.25">
      <c r="A63" s="198" t="s">
        <v>174</v>
      </c>
      <c r="B63" s="199"/>
      <c r="C63" s="26">
        <v>56</v>
      </c>
      <c r="D63" s="40">
        <f>D64+D65+D66</f>
        <v>0</v>
      </c>
      <c r="E63" s="40">
        <f>E64+E65+E66</f>
        <v>53632553</v>
      </c>
      <c r="F63" s="40">
        <f t="shared" si="1"/>
        <v>53632553</v>
      </c>
      <c r="G63" s="40">
        <f>G64+G65+G66</f>
        <v>0</v>
      </c>
      <c r="H63" s="40">
        <f>H64+H65+H66</f>
        <v>115131848</v>
      </c>
      <c r="I63" s="40">
        <f t="shared" si="2"/>
        <v>115131848</v>
      </c>
    </row>
    <row r="64" spans="1:9" x14ac:dyDescent="0.25">
      <c r="A64" s="197" t="s">
        <v>125</v>
      </c>
      <c r="B64" s="197"/>
      <c r="C64" s="27">
        <v>57</v>
      </c>
      <c r="D64" s="41">
        <v>0</v>
      </c>
      <c r="E64" s="41">
        <v>53563304</v>
      </c>
      <c r="F64" s="40">
        <f t="shared" si="1"/>
        <v>53563304</v>
      </c>
      <c r="G64" s="41">
        <v>0</v>
      </c>
      <c r="H64" s="41">
        <v>115037120</v>
      </c>
      <c r="I64" s="40">
        <f t="shared" si="2"/>
        <v>115037120</v>
      </c>
    </row>
    <row r="65" spans="1:9" x14ac:dyDescent="0.25">
      <c r="A65" s="197" t="s">
        <v>126</v>
      </c>
      <c r="B65" s="197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5">
      <c r="A66" s="197" t="s">
        <v>127</v>
      </c>
      <c r="B66" s="197"/>
      <c r="C66" s="27">
        <v>59</v>
      </c>
      <c r="D66" s="41">
        <v>0</v>
      </c>
      <c r="E66" s="41">
        <v>69249</v>
      </c>
      <c r="F66" s="40">
        <f t="shared" si="1"/>
        <v>69249</v>
      </c>
      <c r="G66" s="41">
        <v>0</v>
      </c>
      <c r="H66" s="41">
        <v>94728</v>
      </c>
      <c r="I66" s="40">
        <f t="shared" si="2"/>
        <v>94728</v>
      </c>
    </row>
    <row r="67" spans="1:9" x14ac:dyDescent="0.25">
      <c r="A67" s="200" t="s">
        <v>128</v>
      </c>
      <c r="B67" s="197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5">
      <c r="A68" s="200" t="s">
        <v>129</v>
      </c>
      <c r="B68" s="197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5">
      <c r="A69" s="198" t="s">
        <v>175</v>
      </c>
      <c r="B69" s="199"/>
      <c r="C69" s="26">
        <v>62</v>
      </c>
      <c r="D69" s="40">
        <f>D70+D71+D72</f>
        <v>0</v>
      </c>
      <c r="E69" s="40">
        <f>E70+E71+E72</f>
        <v>28044618</v>
      </c>
      <c r="F69" s="40">
        <f t="shared" si="1"/>
        <v>28044618</v>
      </c>
      <c r="G69" s="40">
        <f>G70+G71+G72</f>
        <v>0</v>
      </c>
      <c r="H69" s="40">
        <f>H70+H71+H72</f>
        <v>29654187</v>
      </c>
      <c r="I69" s="40">
        <f t="shared" si="2"/>
        <v>29654187</v>
      </c>
    </row>
    <row r="70" spans="1:9" x14ac:dyDescent="0.25">
      <c r="A70" s="197" t="s">
        <v>130</v>
      </c>
      <c r="B70" s="197"/>
      <c r="C70" s="27">
        <v>63</v>
      </c>
      <c r="D70" s="41">
        <v>0</v>
      </c>
      <c r="E70" s="41">
        <v>10034472</v>
      </c>
      <c r="F70" s="40">
        <f t="shared" si="1"/>
        <v>10034472</v>
      </c>
      <c r="G70" s="41">
        <v>0</v>
      </c>
      <c r="H70" s="41">
        <v>462620</v>
      </c>
      <c r="I70" s="40">
        <f t="shared" si="2"/>
        <v>462620</v>
      </c>
    </row>
    <row r="71" spans="1:9" x14ac:dyDescent="0.25">
      <c r="A71" s="197" t="s">
        <v>131</v>
      </c>
      <c r="B71" s="197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5">
      <c r="A72" s="197" t="s">
        <v>135</v>
      </c>
      <c r="B72" s="197"/>
      <c r="C72" s="27">
        <v>65</v>
      </c>
      <c r="D72" s="41">
        <v>0</v>
      </c>
      <c r="E72" s="41">
        <v>18010146</v>
      </c>
      <c r="F72" s="40">
        <f t="shared" si="1"/>
        <v>18010146</v>
      </c>
      <c r="G72" s="41">
        <v>0</v>
      </c>
      <c r="H72" s="41">
        <v>29191567</v>
      </c>
      <c r="I72" s="40">
        <f t="shared" si="2"/>
        <v>29191567</v>
      </c>
    </row>
    <row r="73" spans="1:9" x14ac:dyDescent="0.25">
      <c r="A73" s="198" t="s">
        <v>176</v>
      </c>
      <c r="B73" s="199"/>
      <c r="C73" s="26">
        <v>66</v>
      </c>
      <c r="D73" s="40">
        <f>D8+D11+D15+D41+D42+D50+D53+D62+D69</f>
        <v>0</v>
      </c>
      <c r="E73" s="40">
        <f>E8+E11+E15+E41+E42+E50+E53+E62+E69</f>
        <v>2544324692</v>
      </c>
      <c r="F73" s="40">
        <f t="shared" si="1"/>
        <v>2544324692</v>
      </c>
      <c r="G73" s="40">
        <f>G8+G11+G15+G41+G42+G50+G53+G62+G69</f>
        <v>0</v>
      </c>
      <c r="H73" s="40">
        <f>H8+H11+H15+H41+H42+H50+H53+H62+H69</f>
        <v>2803442365</v>
      </c>
      <c r="I73" s="40">
        <f>G73+H73</f>
        <v>2803442365</v>
      </c>
    </row>
    <row r="74" spans="1:9" x14ac:dyDescent="0.25">
      <c r="A74" s="200" t="s">
        <v>177</v>
      </c>
      <c r="B74" s="197"/>
      <c r="C74" s="27">
        <v>67</v>
      </c>
      <c r="D74" s="41">
        <v>0</v>
      </c>
      <c r="E74" s="41">
        <v>47045796</v>
      </c>
      <c r="F74" s="40">
        <f t="shared" ref="F74" si="11">D74+E74</f>
        <v>47045796</v>
      </c>
      <c r="G74" s="41">
        <v>0</v>
      </c>
      <c r="H74" s="41">
        <v>11453218</v>
      </c>
      <c r="I74" s="40">
        <f t="shared" ref="I74" si="12">G74+H74</f>
        <v>11453218</v>
      </c>
    </row>
    <row r="75" spans="1:9" x14ac:dyDescent="0.25">
      <c r="A75" s="210" t="s">
        <v>78</v>
      </c>
      <c r="B75" s="211"/>
      <c r="C75" s="211"/>
      <c r="D75" s="211"/>
      <c r="E75" s="211"/>
      <c r="F75" s="211"/>
      <c r="G75" s="211"/>
      <c r="H75" s="211"/>
      <c r="I75" s="211"/>
    </row>
    <row r="76" spans="1:9" x14ac:dyDescent="0.25">
      <c r="A76" s="198" t="s">
        <v>178</v>
      </c>
      <c r="B76" s="199"/>
      <c r="C76" s="26">
        <v>68</v>
      </c>
      <c r="D76" s="40">
        <f>D77+D80+D81+D85+D89+D92</f>
        <v>0</v>
      </c>
      <c r="E76" s="40">
        <f>E77+E80+E81+E85+E89+E92</f>
        <v>1166495612</v>
      </c>
      <c r="F76" s="40">
        <f>D76+E76</f>
        <v>1166495612</v>
      </c>
      <c r="G76" s="40">
        <f t="shared" ref="G76:H76" si="13">G77+G80+G81+G85+G89+G92</f>
        <v>0</v>
      </c>
      <c r="H76" s="40">
        <f t="shared" si="13"/>
        <v>1204489574</v>
      </c>
      <c r="I76" s="40">
        <f>G76+H76</f>
        <v>1204489574</v>
      </c>
    </row>
    <row r="77" spans="1:9" x14ac:dyDescent="0.25">
      <c r="A77" s="198" t="s">
        <v>179</v>
      </c>
      <c r="B77" s="199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5">
      <c r="A78" s="197" t="s">
        <v>18</v>
      </c>
      <c r="B78" s="197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5">
      <c r="A79" s="197" t="s">
        <v>180</v>
      </c>
      <c r="B79" s="197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200" t="s">
        <v>19</v>
      </c>
      <c r="B80" s="197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5">
      <c r="A81" s="198" t="s">
        <v>181</v>
      </c>
      <c r="B81" s="199"/>
      <c r="C81" s="26">
        <v>73</v>
      </c>
      <c r="D81" s="40">
        <f>D82+D83+D84</f>
        <v>0</v>
      </c>
      <c r="E81" s="40">
        <f>E82+E83+E84</f>
        <v>420544323</v>
      </c>
      <c r="F81" s="40">
        <f t="shared" si="14"/>
        <v>420544323</v>
      </c>
      <c r="G81" s="40">
        <f t="shared" ref="G81" si="17">G82+G83+G84</f>
        <v>0</v>
      </c>
      <c r="H81" s="40">
        <f>H82+H83+H84</f>
        <v>414462698</v>
      </c>
      <c r="I81" s="40">
        <f t="shared" si="16"/>
        <v>414462698</v>
      </c>
    </row>
    <row r="82" spans="1:9" x14ac:dyDescent="0.25">
      <c r="A82" s="197" t="s">
        <v>20</v>
      </c>
      <c r="B82" s="197"/>
      <c r="C82" s="27">
        <v>74</v>
      </c>
      <c r="D82" s="41">
        <v>0</v>
      </c>
      <c r="E82" s="41">
        <v>277932829</v>
      </c>
      <c r="F82" s="40">
        <f t="shared" si="14"/>
        <v>277932829</v>
      </c>
      <c r="G82" s="41">
        <v>0</v>
      </c>
      <c r="H82" s="41">
        <v>278580108</v>
      </c>
      <c r="I82" s="40">
        <f t="shared" si="16"/>
        <v>278580108</v>
      </c>
    </row>
    <row r="83" spans="1:9" x14ac:dyDescent="0.25">
      <c r="A83" s="197" t="s">
        <v>182</v>
      </c>
      <c r="B83" s="197"/>
      <c r="C83" s="27">
        <v>75</v>
      </c>
      <c r="D83" s="41">
        <v>0</v>
      </c>
      <c r="E83" s="41">
        <v>142611494</v>
      </c>
      <c r="F83" s="40">
        <f t="shared" si="14"/>
        <v>142611494</v>
      </c>
      <c r="G83" s="41">
        <v>0</v>
      </c>
      <c r="H83" s="41">
        <v>135882590</v>
      </c>
      <c r="I83" s="40">
        <f t="shared" si="16"/>
        <v>135882590</v>
      </c>
    </row>
    <row r="84" spans="1:9" x14ac:dyDescent="0.25">
      <c r="A84" s="197" t="s">
        <v>21</v>
      </c>
      <c r="B84" s="197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5">
      <c r="A85" s="198" t="s">
        <v>183</v>
      </c>
      <c r="B85" s="199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5">
      <c r="A86" s="197" t="s">
        <v>22</v>
      </c>
      <c r="B86" s="197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 x14ac:dyDescent="0.25">
      <c r="A87" s="197" t="s">
        <v>23</v>
      </c>
      <c r="B87" s="197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 x14ac:dyDescent="0.25">
      <c r="A88" s="197" t="s">
        <v>24</v>
      </c>
      <c r="B88" s="197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 x14ac:dyDescent="0.25">
      <c r="A89" s="198" t="s">
        <v>184</v>
      </c>
      <c r="B89" s="199"/>
      <c r="C89" s="26">
        <v>81</v>
      </c>
      <c r="D89" s="40">
        <f>D90+D91</f>
        <v>0</v>
      </c>
      <c r="E89" s="40">
        <f>E90+E91</f>
        <v>488974820</v>
      </c>
      <c r="F89" s="40">
        <f t="shared" si="14"/>
        <v>488974820</v>
      </c>
      <c r="G89" s="40">
        <f t="shared" ref="G89:H89" si="19">G90+G91</f>
        <v>0</v>
      </c>
      <c r="H89" s="40">
        <f t="shared" si="19"/>
        <v>531685872</v>
      </c>
      <c r="I89" s="40">
        <f t="shared" si="16"/>
        <v>531685872</v>
      </c>
    </row>
    <row r="90" spans="1:9" x14ac:dyDescent="0.25">
      <c r="A90" s="197" t="s">
        <v>2</v>
      </c>
      <c r="B90" s="197"/>
      <c r="C90" s="27">
        <v>82</v>
      </c>
      <c r="D90" s="41">
        <v>0</v>
      </c>
      <c r="E90" s="41">
        <v>488974820</v>
      </c>
      <c r="F90" s="40">
        <f t="shared" si="14"/>
        <v>488974820</v>
      </c>
      <c r="G90" s="41">
        <v>0</v>
      </c>
      <c r="H90" s="41">
        <v>531685872</v>
      </c>
      <c r="I90" s="40">
        <f t="shared" si="16"/>
        <v>531685872</v>
      </c>
    </row>
    <row r="91" spans="1:9" x14ac:dyDescent="0.25">
      <c r="A91" s="197" t="s">
        <v>86</v>
      </c>
      <c r="B91" s="197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198" t="s">
        <v>185</v>
      </c>
      <c r="B92" s="199"/>
      <c r="C92" s="26">
        <v>84</v>
      </c>
      <c r="D92" s="40">
        <f>D93+D94</f>
        <v>0</v>
      </c>
      <c r="E92" s="40">
        <f>E93+E94</f>
        <v>68214934</v>
      </c>
      <c r="F92" s="40">
        <f t="shared" si="14"/>
        <v>68214934</v>
      </c>
      <c r="G92" s="40">
        <f t="shared" ref="G92:H92" si="20">G93+G94</f>
        <v>0</v>
      </c>
      <c r="H92" s="40">
        <f t="shared" si="20"/>
        <v>69579469</v>
      </c>
      <c r="I92" s="40">
        <f t="shared" si="16"/>
        <v>69579469</v>
      </c>
    </row>
    <row r="93" spans="1:9" x14ac:dyDescent="0.25">
      <c r="A93" s="197" t="s">
        <v>87</v>
      </c>
      <c r="B93" s="197"/>
      <c r="C93" s="27">
        <v>85</v>
      </c>
      <c r="D93" s="41">
        <v>0</v>
      </c>
      <c r="E93" s="41">
        <v>68214934</v>
      </c>
      <c r="F93" s="40">
        <f t="shared" si="14"/>
        <v>68214934</v>
      </c>
      <c r="G93" s="41">
        <v>0</v>
      </c>
      <c r="H93" s="41">
        <v>69579469</v>
      </c>
      <c r="I93" s="40">
        <f t="shared" si="16"/>
        <v>69579469</v>
      </c>
    </row>
    <row r="94" spans="1:9" x14ac:dyDescent="0.25">
      <c r="A94" s="197" t="s">
        <v>108</v>
      </c>
      <c r="B94" s="197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200" t="s">
        <v>186</v>
      </c>
      <c r="B95" s="197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200" t="s">
        <v>187</v>
      </c>
      <c r="B96" s="197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5">
      <c r="A97" s="198" t="s">
        <v>188</v>
      </c>
      <c r="B97" s="199"/>
      <c r="C97" s="26">
        <v>89</v>
      </c>
      <c r="D97" s="40">
        <f>D98+D99+D100+D101+D102+D103</f>
        <v>0</v>
      </c>
      <c r="E97" s="40">
        <f>E98+E99+E100+E101+E102+E103</f>
        <v>1064857071</v>
      </c>
      <c r="F97" s="40">
        <f t="shared" si="14"/>
        <v>1064857071</v>
      </c>
      <c r="G97" s="40">
        <f t="shared" ref="G97:H97" si="21">G98+G99+G100+G101+G102+G103</f>
        <v>0</v>
      </c>
      <c r="H97" s="40">
        <f t="shared" si="21"/>
        <v>1292512909</v>
      </c>
      <c r="I97" s="40">
        <f t="shared" si="16"/>
        <v>1292512909</v>
      </c>
    </row>
    <row r="98" spans="1:9" x14ac:dyDescent="0.25">
      <c r="A98" s="197" t="s">
        <v>189</v>
      </c>
      <c r="B98" s="197"/>
      <c r="C98" s="27">
        <v>90</v>
      </c>
      <c r="D98" s="41">
        <v>0</v>
      </c>
      <c r="E98" s="41">
        <v>525116737</v>
      </c>
      <c r="F98" s="40">
        <f t="shared" si="14"/>
        <v>525116737</v>
      </c>
      <c r="G98" s="41">
        <v>0</v>
      </c>
      <c r="H98" s="41">
        <v>633458624</v>
      </c>
      <c r="I98" s="40">
        <f t="shared" si="16"/>
        <v>633458624</v>
      </c>
    </row>
    <row r="99" spans="1:9" x14ac:dyDescent="0.25">
      <c r="A99" s="197" t="s">
        <v>190</v>
      </c>
      <c r="B99" s="197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5">
      <c r="A100" s="197" t="s">
        <v>191</v>
      </c>
      <c r="B100" s="197"/>
      <c r="C100" s="27">
        <v>92</v>
      </c>
      <c r="D100" s="41">
        <v>0</v>
      </c>
      <c r="E100" s="41">
        <v>539465685</v>
      </c>
      <c r="F100" s="40">
        <f t="shared" si="14"/>
        <v>539465685</v>
      </c>
      <c r="G100" s="41">
        <v>0</v>
      </c>
      <c r="H100" s="41">
        <v>658659231</v>
      </c>
      <c r="I100" s="40">
        <f t="shared" si="16"/>
        <v>658659231</v>
      </c>
    </row>
    <row r="101" spans="1:9" x14ac:dyDescent="0.25">
      <c r="A101" s="197" t="s">
        <v>192</v>
      </c>
      <c r="B101" s="197"/>
      <c r="C101" s="27">
        <v>93</v>
      </c>
      <c r="D101" s="41">
        <v>0</v>
      </c>
      <c r="E101" s="41">
        <v>274649</v>
      </c>
      <c r="F101" s="40">
        <f t="shared" si="14"/>
        <v>274649</v>
      </c>
      <c r="G101" s="41">
        <v>0</v>
      </c>
      <c r="H101" s="41">
        <v>395054</v>
      </c>
      <c r="I101" s="40">
        <f t="shared" si="16"/>
        <v>395054</v>
      </c>
    </row>
    <row r="102" spans="1:9" x14ac:dyDescent="0.25">
      <c r="A102" s="197" t="s">
        <v>109</v>
      </c>
      <c r="B102" s="197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5">
      <c r="A103" s="197" t="s">
        <v>193</v>
      </c>
      <c r="B103" s="197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5">
      <c r="A104" s="200" t="s">
        <v>194</v>
      </c>
      <c r="B104" s="197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5">
      <c r="A105" s="198" t="s">
        <v>195</v>
      </c>
      <c r="B105" s="199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5">
      <c r="A106" s="209" t="s">
        <v>88</v>
      </c>
      <c r="B106" s="209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5">
      <c r="A107" s="197" t="s">
        <v>89</v>
      </c>
      <c r="B107" s="197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5">
      <c r="A108" s="198" t="s">
        <v>196</v>
      </c>
      <c r="B108" s="199"/>
      <c r="C108" s="26">
        <v>100</v>
      </c>
      <c r="D108" s="40">
        <f>D109+D110</f>
        <v>0</v>
      </c>
      <c r="E108" s="40">
        <f>E109+E110</f>
        <v>101767167</v>
      </c>
      <c r="F108" s="40">
        <f t="shared" si="14"/>
        <v>101767167</v>
      </c>
      <c r="G108" s="40">
        <f t="shared" ref="G108:H108" si="23">G109+G110</f>
        <v>0</v>
      </c>
      <c r="H108" s="40">
        <f t="shared" si="23"/>
        <v>96746439</v>
      </c>
      <c r="I108" s="40">
        <f t="shared" si="16"/>
        <v>96746439</v>
      </c>
    </row>
    <row r="109" spans="1:9" x14ac:dyDescent="0.25">
      <c r="A109" s="197" t="s">
        <v>90</v>
      </c>
      <c r="B109" s="197"/>
      <c r="C109" s="27">
        <v>101</v>
      </c>
      <c r="D109" s="41">
        <v>0</v>
      </c>
      <c r="E109" s="41">
        <v>92314607</v>
      </c>
      <c r="F109" s="40">
        <f t="shared" si="14"/>
        <v>92314607</v>
      </c>
      <c r="G109" s="41">
        <v>0</v>
      </c>
      <c r="H109" s="41">
        <v>90979682</v>
      </c>
      <c r="I109" s="40">
        <f t="shared" si="16"/>
        <v>90979682</v>
      </c>
    </row>
    <row r="110" spans="1:9" x14ac:dyDescent="0.25">
      <c r="A110" s="197" t="s">
        <v>91</v>
      </c>
      <c r="B110" s="197"/>
      <c r="C110" s="27">
        <v>102</v>
      </c>
      <c r="D110" s="41">
        <v>0</v>
      </c>
      <c r="E110" s="41">
        <v>9452560</v>
      </c>
      <c r="F110" s="40">
        <f t="shared" si="14"/>
        <v>9452560</v>
      </c>
      <c r="G110" s="41">
        <v>0</v>
      </c>
      <c r="H110" s="41">
        <v>5766757</v>
      </c>
      <c r="I110" s="40">
        <f t="shared" si="16"/>
        <v>5766757</v>
      </c>
    </row>
    <row r="111" spans="1:9" x14ac:dyDescent="0.25">
      <c r="A111" s="200" t="s">
        <v>197</v>
      </c>
      <c r="B111" s="197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198" t="s">
        <v>198</v>
      </c>
      <c r="B112" s="199"/>
      <c r="C112" s="26">
        <v>104</v>
      </c>
      <c r="D112" s="40">
        <f>D113+D114+D115</f>
        <v>0</v>
      </c>
      <c r="E112" s="40">
        <f>E113+E114+E115</f>
        <v>99711178</v>
      </c>
      <c r="F112" s="40">
        <f t="shared" si="14"/>
        <v>99711178</v>
      </c>
      <c r="G112" s="40">
        <f t="shared" ref="G112:H112" si="24">G113+G114+G115</f>
        <v>0</v>
      </c>
      <c r="H112" s="40">
        <f t="shared" si="24"/>
        <v>77323908</v>
      </c>
      <c r="I112" s="40">
        <f t="shared" si="16"/>
        <v>77323908</v>
      </c>
    </row>
    <row r="113" spans="1:9" x14ac:dyDescent="0.25">
      <c r="A113" s="197" t="s">
        <v>79</v>
      </c>
      <c r="B113" s="197"/>
      <c r="C113" s="27">
        <v>105</v>
      </c>
      <c r="D113" s="41">
        <v>0</v>
      </c>
      <c r="E113" s="41">
        <v>80029837</v>
      </c>
      <c r="F113" s="40">
        <f t="shared" si="14"/>
        <v>80029837</v>
      </c>
      <c r="G113" s="41">
        <v>0</v>
      </c>
      <c r="H113" s="41">
        <v>57739177</v>
      </c>
      <c r="I113" s="40">
        <f t="shared" si="16"/>
        <v>57739177</v>
      </c>
    </row>
    <row r="114" spans="1:9" x14ac:dyDescent="0.25">
      <c r="A114" s="197" t="s">
        <v>199</v>
      </c>
      <c r="B114" s="197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97" t="s">
        <v>80</v>
      </c>
      <c r="B115" s="197"/>
      <c r="C115" s="27">
        <v>107</v>
      </c>
      <c r="D115" s="41">
        <v>0</v>
      </c>
      <c r="E115" s="41">
        <v>19681341</v>
      </c>
      <c r="F115" s="40">
        <f t="shared" si="14"/>
        <v>19681341</v>
      </c>
      <c r="G115" s="41">
        <v>0</v>
      </c>
      <c r="H115" s="41">
        <v>19584731</v>
      </c>
      <c r="I115" s="40">
        <f t="shared" si="16"/>
        <v>19584731</v>
      </c>
    </row>
    <row r="116" spans="1:9" x14ac:dyDescent="0.25">
      <c r="A116" s="198" t="s">
        <v>200</v>
      </c>
      <c r="B116" s="199"/>
      <c r="C116" s="26">
        <v>108</v>
      </c>
      <c r="D116" s="40">
        <f>D117+D118+D119+D120</f>
        <v>0</v>
      </c>
      <c r="E116" s="40">
        <f>E117+E118+E119+E120</f>
        <v>91758936</v>
      </c>
      <c r="F116" s="40">
        <f t="shared" si="14"/>
        <v>91758936</v>
      </c>
      <c r="G116" s="40">
        <f t="shared" ref="G116:H116" si="25">G117+G118+G119+G120</f>
        <v>0</v>
      </c>
      <c r="H116" s="40">
        <f t="shared" si="25"/>
        <v>115533714</v>
      </c>
      <c r="I116" s="40">
        <f t="shared" si="16"/>
        <v>115533714</v>
      </c>
    </row>
    <row r="117" spans="1:9" x14ac:dyDescent="0.25">
      <c r="A117" s="197" t="s">
        <v>201</v>
      </c>
      <c r="B117" s="197"/>
      <c r="C117" s="27">
        <v>109</v>
      </c>
      <c r="D117" s="41">
        <v>0</v>
      </c>
      <c r="E117" s="41">
        <v>44331870</v>
      </c>
      <c r="F117" s="40">
        <f t="shared" si="14"/>
        <v>44331870</v>
      </c>
      <c r="G117" s="41">
        <v>0</v>
      </c>
      <c r="H117" s="41">
        <v>58198890</v>
      </c>
      <c r="I117" s="40">
        <f t="shared" si="16"/>
        <v>58198890</v>
      </c>
    </row>
    <row r="118" spans="1:9" x14ac:dyDescent="0.25">
      <c r="A118" s="197" t="s">
        <v>81</v>
      </c>
      <c r="B118" s="197"/>
      <c r="C118" s="27">
        <v>110</v>
      </c>
      <c r="D118" s="41">
        <v>0</v>
      </c>
      <c r="E118" s="41">
        <v>7794371</v>
      </c>
      <c r="F118" s="40">
        <f t="shared" si="14"/>
        <v>7794371</v>
      </c>
      <c r="G118" s="41">
        <v>0</v>
      </c>
      <c r="H118" s="41">
        <v>5414635</v>
      </c>
      <c r="I118" s="40">
        <f t="shared" si="16"/>
        <v>5414635</v>
      </c>
    </row>
    <row r="119" spans="1:9" x14ac:dyDescent="0.25">
      <c r="A119" s="197" t="s">
        <v>82</v>
      </c>
      <c r="B119" s="197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5">
      <c r="A120" s="197" t="s">
        <v>83</v>
      </c>
      <c r="B120" s="197"/>
      <c r="C120" s="27">
        <v>112</v>
      </c>
      <c r="D120" s="41">
        <v>0</v>
      </c>
      <c r="E120" s="41">
        <v>39632695</v>
      </c>
      <c r="F120" s="40">
        <f t="shared" si="14"/>
        <v>39632695</v>
      </c>
      <c r="G120" s="41">
        <v>0</v>
      </c>
      <c r="H120" s="41">
        <v>51920189</v>
      </c>
      <c r="I120" s="40">
        <f t="shared" si="16"/>
        <v>51920189</v>
      </c>
    </row>
    <row r="121" spans="1:9" ht="22.5" customHeight="1" x14ac:dyDescent="0.25">
      <c r="A121" s="198" t="s">
        <v>202</v>
      </c>
      <c r="B121" s="199"/>
      <c r="C121" s="26">
        <v>113</v>
      </c>
      <c r="D121" s="40">
        <f>D122+D123</f>
        <v>0</v>
      </c>
      <c r="E121" s="40">
        <f>E122+E123</f>
        <v>19734728</v>
      </c>
      <c r="F121" s="40">
        <f t="shared" si="14"/>
        <v>19734728</v>
      </c>
      <c r="G121" s="40">
        <f t="shared" ref="G121:H121" si="26">G122+G123</f>
        <v>0</v>
      </c>
      <c r="H121" s="40">
        <f t="shared" si="26"/>
        <v>16835821</v>
      </c>
      <c r="I121" s="40">
        <f t="shared" si="16"/>
        <v>16835821</v>
      </c>
    </row>
    <row r="122" spans="1:9" x14ac:dyDescent="0.25">
      <c r="A122" s="197" t="s">
        <v>84</v>
      </c>
      <c r="B122" s="197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5">
      <c r="A123" s="197" t="s">
        <v>85</v>
      </c>
      <c r="B123" s="197"/>
      <c r="C123" s="27">
        <v>115</v>
      </c>
      <c r="D123" s="41">
        <v>0</v>
      </c>
      <c r="E123" s="41">
        <v>19734728</v>
      </c>
      <c r="F123" s="40">
        <f t="shared" si="14"/>
        <v>19734728</v>
      </c>
      <c r="G123" s="41">
        <v>0</v>
      </c>
      <c r="H123" s="41">
        <v>16835821</v>
      </c>
      <c r="I123" s="40">
        <f t="shared" si="16"/>
        <v>16835821</v>
      </c>
    </row>
    <row r="124" spans="1:9" x14ac:dyDescent="0.25">
      <c r="A124" s="198" t="s">
        <v>203</v>
      </c>
      <c r="B124" s="199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2544324692</v>
      </c>
      <c r="F124" s="40">
        <f t="shared" si="14"/>
        <v>2544324692</v>
      </c>
      <c r="G124" s="40">
        <f t="shared" ref="G124:H124" si="27">G95++G96+G97+G104+G105+G108+G111+G112+G116+G121+G76</f>
        <v>0</v>
      </c>
      <c r="H124" s="40">
        <f t="shared" si="27"/>
        <v>2803442365</v>
      </c>
      <c r="I124" s="40">
        <f t="shared" si="16"/>
        <v>2803442365</v>
      </c>
    </row>
    <row r="125" spans="1:9" x14ac:dyDescent="0.25">
      <c r="A125" s="200" t="s">
        <v>204</v>
      </c>
      <c r="B125" s="197"/>
      <c r="C125" s="27">
        <v>117</v>
      </c>
      <c r="D125" s="41">
        <v>0</v>
      </c>
      <c r="E125" s="41">
        <v>47045796</v>
      </c>
      <c r="F125" s="40">
        <f t="shared" si="14"/>
        <v>47045796</v>
      </c>
      <c r="G125" s="41">
        <v>0</v>
      </c>
      <c r="H125" s="41">
        <v>11453218</v>
      </c>
      <c r="I125" s="40">
        <f t="shared" si="16"/>
        <v>11453218</v>
      </c>
    </row>
    <row r="129" spans="8:8" x14ac:dyDescent="0.25">
      <c r="H129" s="132"/>
    </row>
  </sheetData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11 H14:H15 H17:H18 H20:H25 H30:H36 H39:H42 H46:H50 H53:H54 H58 H62:H63 H67:H69 H76:H80 H84:H85 H89 H92 H94:H97 H102:H108 H111:H112 H116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9" tint="0.59999389629810485"/>
  </sheetPr>
  <dimension ref="A1:M89"/>
  <sheetViews>
    <sheetView zoomScaleNormal="100" zoomScaleSheetLayoutView="100" workbookViewId="0">
      <selection activeCell="K14" sqref="K14"/>
    </sheetView>
  </sheetViews>
  <sheetFormatPr defaultColWidth="9.109375" defaultRowHeight="13.2" x14ac:dyDescent="0.25"/>
  <cols>
    <col min="1" max="1" width="26.6640625" style="3" customWidth="1"/>
    <col min="2" max="2" width="15" style="3" customWidth="1"/>
    <col min="3" max="3" width="8.88671875" style="3"/>
    <col min="4" max="4" width="10.44140625" style="12" customWidth="1"/>
    <col min="5" max="6" width="11.6640625" style="12" customWidth="1"/>
    <col min="7" max="7" width="10.44140625" style="12" customWidth="1"/>
    <col min="8" max="9" width="11.6640625" style="12" customWidth="1"/>
    <col min="10" max="10" width="11.88671875" style="3" bestFit="1" customWidth="1"/>
    <col min="11" max="11" width="12.88671875" style="3" bestFit="1" customWidth="1"/>
    <col min="12" max="13" width="9.109375" style="132"/>
    <col min="14" max="16384" width="9.109375" style="3"/>
  </cols>
  <sheetData>
    <row r="1" spans="1:9" ht="15.6" x14ac:dyDescent="0.25">
      <c r="A1" s="214" t="s">
        <v>348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386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5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5">
      <c r="A4" s="218" t="s">
        <v>0</v>
      </c>
      <c r="B4" s="219"/>
      <c r="C4" s="222" t="s">
        <v>77</v>
      </c>
      <c r="D4" s="224" t="s">
        <v>4</v>
      </c>
      <c r="E4" s="225"/>
      <c r="F4" s="226"/>
      <c r="G4" s="224" t="s">
        <v>93</v>
      </c>
      <c r="H4" s="225"/>
      <c r="I4" s="226"/>
    </row>
    <row r="5" spans="1:9" ht="24" customHeight="1" thickBot="1" x14ac:dyDescent="0.3">
      <c r="A5" s="220"/>
      <c r="B5" s="221"/>
      <c r="C5" s="22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8">
        <v>1</v>
      </c>
      <c r="B6" s="22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30" t="s">
        <v>205</v>
      </c>
      <c r="B7" s="231"/>
      <c r="C7" s="31">
        <v>118</v>
      </c>
      <c r="D7" s="49">
        <f>D8+D9+D10+D11+D12</f>
        <v>0</v>
      </c>
      <c r="E7" s="50">
        <f>E8+E9+E10+E11+E12</f>
        <v>823119140</v>
      </c>
      <c r="F7" s="50">
        <f>D7+E7</f>
        <v>823119140</v>
      </c>
      <c r="G7" s="49">
        <f t="shared" ref="G7:H7" si="0">G8+G9+G10+G11+G12</f>
        <v>0</v>
      </c>
      <c r="H7" s="50">
        <f t="shared" si="0"/>
        <v>1061168304</v>
      </c>
      <c r="I7" s="51">
        <f>G7+H7</f>
        <v>1061168304</v>
      </c>
    </row>
    <row r="8" spans="1:9" x14ac:dyDescent="0.25">
      <c r="A8" s="227" t="s">
        <v>67</v>
      </c>
      <c r="B8" s="227"/>
      <c r="C8" s="29">
        <v>119</v>
      </c>
      <c r="D8" s="52">
        <v>0</v>
      </c>
      <c r="E8" s="53">
        <v>1001811351</v>
      </c>
      <c r="F8" s="54">
        <f t="shared" ref="F8:F71" si="1">D8+E8</f>
        <v>1001811351</v>
      </c>
      <c r="G8" s="52">
        <v>0</v>
      </c>
      <c r="H8" s="53">
        <v>1223042936</v>
      </c>
      <c r="I8" s="54">
        <f t="shared" ref="I8:I71" si="2">G8+H8</f>
        <v>1223042936</v>
      </c>
    </row>
    <row r="9" spans="1:9" ht="19.5" customHeight="1" x14ac:dyDescent="0.25">
      <c r="A9" s="227" t="s">
        <v>206</v>
      </c>
      <c r="B9" s="227"/>
      <c r="C9" s="29">
        <v>120</v>
      </c>
      <c r="D9" s="52">
        <v>0</v>
      </c>
      <c r="E9" s="53">
        <v>-4752199</v>
      </c>
      <c r="F9" s="54">
        <f>D9+E9</f>
        <v>-4752199</v>
      </c>
      <c r="G9" s="52">
        <v>0</v>
      </c>
      <c r="H9" s="53">
        <v>-380969</v>
      </c>
      <c r="I9" s="54">
        <f t="shared" si="2"/>
        <v>-380969</v>
      </c>
    </row>
    <row r="10" spans="1:9" x14ac:dyDescent="0.25">
      <c r="A10" s="227" t="s">
        <v>207</v>
      </c>
      <c r="B10" s="227"/>
      <c r="C10" s="29">
        <v>121</v>
      </c>
      <c r="D10" s="52">
        <v>0</v>
      </c>
      <c r="E10" s="53">
        <v>-47599827</v>
      </c>
      <c r="F10" s="54">
        <f t="shared" si="1"/>
        <v>-47599827</v>
      </c>
      <c r="G10" s="52">
        <v>0</v>
      </c>
      <c r="H10" s="53">
        <v>-56472021</v>
      </c>
      <c r="I10" s="54">
        <f t="shared" si="2"/>
        <v>-56472021</v>
      </c>
    </row>
    <row r="11" spans="1:9" ht="22.5" customHeight="1" x14ac:dyDescent="0.25">
      <c r="A11" s="227" t="s">
        <v>208</v>
      </c>
      <c r="B11" s="227"/>
      <c r="C11" s="29">
        <v>122</v>
      </c>
      <c r="D11" s="52">
        <v>0</v>
      </c>
      <c r="E11" s="53">
        <v>-138404882</v>
      </c>
      <c r="F11" s="54">
        <f t="shared" si="1"/>
        <v>-138404882</v>
      </c>
      <c r="G11" s="52">
        <v>0</v>
      </c>
      <c r="H11" s="53">
        <v>-108341887</v>
      </c>
      <c r="I11" s="54">
        <f t="shared" si="2"/>
        <v>-108341887</v>
      </c>
    </row>
    <row r="12" spans="1:9" ht="21.75" customHeight="1" x14ac:dyDescent="0.25">
      <c r="A12" s="227" t="s">
        <v>209</v>
      </c>
      <c r="B12" s="227"/>
      <c r="C12" s="29">
        <v>123</v>
      </c>
      <c r="D12" s="52">
        <v>0</v>
      </c>
      <c r="E12" s="53">
        <v>12064697</v>
      </c>
      <c r="F12" s="54">
        <f t="shared" si="1"/>
        <v>12064697</v>
      </c>
      <c r="G12" s="52">
        <v>0</v>
      </c>
      <c r="H12" s="53">
        <v>3320245</v>
      </c>
      <c r="I12" s="54">
        <f t="shared" si="2"/>
        <v>3320245</v>
      </c>
    </row>
    <row r="13" spans="1:9" x14ac:dyDescent="0.25">
      <c r="A13" s="232" t="s">
        <v>210</v>
      </c>
      <c r="B13" s="233"/>
      <c r="C13" s="32">
        <v>124</v>
      </c>
      <c r="D13" s="55">
        <f>D14+D15+D16+D17+D18+D19+D20</f>
        <v>0</v>
      </c>
      <c r="E13" s="56">
        <f>E14+E15+E16+E17+E18+E19+E20</f>
        <v>60237473</v>
      </c>
      <c r="F13" s="54">
        <f t="shared" si="1"/>
        <v>60237473</v>
      </c>
      <c r="G13" s="55">
        <f t="shared" ref="G13" si="3">G14+G15+G16+G17+G18+G19+G20</f>
        <v>0</v>
      </c>
      <c r="H13" s="56">
        <f>H14+H15+H16+H17+H18+H19+H20</f>
        <v>87720775</v>
      </c>
      <c r="I13" s="54">
        <f t="shared" si="2"/>
        <v>87720775</v>
      </c>
    </row>
    <row r="14" spans="1:9" ht="24" customHeight="1" x14ac:dyDescent="0.25">
      <c r="A14" s="227" t="s">
        <v>211</v>
      </c>
      <c r="B14" s="227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399999999999999" customHeight="1" x14ac:dyDescent="0.25">
      <c r="A15" s="227" t="s">
        <v>212</v>
      </c>
      <c r="B15" s="227"/>
      <c r="C15" s="29">
        <v>126</v>
      </c>
      <c r="D15" s="52">
        <v>0</v>
      </c>
      <c r="E15" s="53">
        <v>18350245</v>
      </c>
      <c r="F15" s="54">
        <f t="shared" si="1"/>
        <v>18350245</v>
      </c>
      <c r="G15" s="52">
        <v>0</v>
      </c>
      <c r="H15" s="53">
        <v>20203426</v>
      </c>
      <c r="I15" s="54">
        <f t="shared" si="2"/>
        <v>20203426</v>
      </c>
    </row>
    <row r="16" spans="1:9" x14ac:dyDescent="0.25">
      <c r="A16" s="227" t="s">
        <v>92</v>
      </c>
      <c r="B16" s="227"/>
      <c r="C16" s="29">
        <v>127</v>
      </c>
      <c r="D16" s="52">
        <v>0</v>
      </c>
      <c r="E16" s="53">
        <v>23386107</v>
      </c>
      <c r="F16" s="54">
        <f t="shared" si="1"/>
        <v>23386107</v>
      </c>
      <c r="G16" s="52">
        <v>0</v>
      </c>
      <c r="H16" s="53">
        <v>17745103</v>
      </c>
      <c r="I16" s="54">
        <f t="shared" si="2"/>
        <v>17745103</v>
      </c>
    </row>
    <row r="17" spans="1:9" x14ac:dyDescent="0.25">
      <c r="A17" s="227" t="s">
        <v>213</v>
      </c>
      <c r="B17" s="227"/>
      <c r="C17" s="29">
        <v>128</v>
      </c>
      <c r="D17" s="52">
        <v>0</v>
      </c>
      <c r="E17" s="53">
        <v>9490115</v>
      </c>
      <c r="F17" s="54">
        <f t="shared" si="1"/>
        <v>9490115</v>
      </c>
      <c r="G17" s="52">
        <v>0</v>
      </c>
      <c r="H17" s="53">
        <v>38845203</v>
      </c>
      <c r="I17" s="54">
        <f t="shared" si="2"/>
        <v>38845203</v>
      </c>
    </row>
    <row r="18" spans="1:9" x14ac:dyDescent="0.25">
      <c r="A18" s="227" t="s">
        <v>214</v>
      </c>
      <c r="B18" s="227"/>
      <c r="C18" s="29">
        <v>129</v>
      </c>
      <c r="D18" s="52">
        <v>0</v>
      </c>
      <c r="E18" s="53">
        <v>156665</v>
      </c>
      <c r="F18" s="54">
        <f t="shared" si="1"/>
        <v>156665</v>
      </c>
      <c r="G18" s="52">
        <v>0</v>
      </c>
      <c r="H18" s="53">
        <v>48481</v>
      </c>
      <c r="I18" s="54">
        <f t="shared" si="2"/>
        <v>48481</v>
      </c>
    </row>
    <row r="19" spans="1:9" x14ac:dyDescent="0.25">
      <c r="A19" s="227" t="s">
        <v>6</v>
      </c>
      <c r="B19" s="227"/>
      <c r="C19" s="29">
        <v>130</v>
      </c>
      <c r="D19" s="52">
        <v>0</v>
      </c>
      <c r="E19" s="53">
        <v>3522931</v>
      </c>
      <c r="F19" s="54">
        <f t="shared" si="1"/>
        <v>3522931</v>
      </c>
      <c r="G19" s="52">
        <v>0</v>
      </c>
      <c r="H19" s="53">
        <v>1657141</v>
      </c>
      <c r="I19" s="54">
        <f t="shared" si="2"/>
        <v>1657141</v>
      </c>
    </row>
    <row r="20" spans="1:9" x14ac:dyDescent="0.25">
      <c r="A20" s="227" t="s">
        <v>7</v>
      </c>
      <c r="B20" s="227"/>
      <c r="C20" s="29">
        <v>131</v>
      </c>
      <c r="D20" s="52">
        <v>0</v>
      </c>
      <c r="E20" s="53">
        <v>5331410</v>
      </c>
      <c r="F20" s="54">
        <f t="shared" si="1"/>
        <v>5331410</v>
      </c>
      <c r="G20" s="52">
        <v>0</v>
      </c>
      <c r="H20" s="53">
        <v>9221421</v>
      </c>
      <c r="I20" s="54">
        <f t="shared" si="2"/>
        <v>9221421</v>
      </c>
    </row>
    <row r="21" spans="1:9" x14ac:dyDescent="0.25">
      <c r="A21" s="234" t="s">
        <v>8</v>
      </c>
      <c r="B21" s="227"/>
      <c r="C21" s="29">
        <v>132</v>
      </c>
      <c r="D21" s="52">
        <v>0</v>
      </c>
      <c r="E21" s="53">
        <v>3141129</v>
      </c>
      <c r="F21" s="54">
        <f t="shared" si="1"/>
        <v>3141129</v>
      </c>
      <c r="G21" s="52">
        <v>0</v>
      </c>
      <c r="H21" s="53">
        <v>2682938</v>
      </c>
      <c r="I21" s="54">
        <f t="shared" si="2"/>
        <v>2682938</v>
      </c>
    </row>
    <row r="22" spans="1:9" ht="24.75" customHeight="1" x14ac:dyDescent="0.25">
      <c r="A22" s="234" t="s">
        <v>9</v>
      </c>
      <c r="B22" s="227"/>
      <c r="C22" s="29">
        <v>133</v>
      </c>
      <c r="D22" s="52">
        <v>0</v>
      </c>
      <c r="E22" s="53">
        <v>6972871</v>
      </c>
      <c r="F22" s="54">
        <f t="shared" si="1"/>
        <v>6972871</v>
      </c>
      <c r="G22" s="52">
        <v>0</v>
      </c>
      <c r="H22" s="53">
        <v>24388471</v>
      </c>
      <c r="I22" s="54">
        <f t="shared" si="2"/>
        <v>24388471</v>
      </c>
    </row>
    <row r="23" spans="1:9" x14ac:dyDescent="0.25">
      <c r="A23" s="234" t="s">
        <v>10</v>
      </c>
      <c r="B23" s="227"/>
      <c r="C23" s="29">
        <v>134</v>
      </c>
      <c r="D23" s="52">
        <v>0</v>
      </c>
      <c r="E23" s="53">
        <v>3382716</v>
      </c>
      <c r="F23" s="54">
        <f t="shared" si="1"/>
        <v>3382716</v>
      </c>
      <c r="G23" s="52">
        <v>0</v>
      </c>
      <c r="H23" s="53">
        <v>8083329</v>
      </c>
      <c r="I23" s="54">
        <f t="shared" si="2"/>
        <v>8083329</v>
      </c>
    </row>
    <row r="24" spans="1:9" ht="21" customHeight="1" x14ac:dyDescent="0.25">
      <c r="A24" s="232" t="s">
        <v>215</v>
      </c>
      <c r="B24" s="233"/>
      <c r="C24" s="32">
        <v>135</v>
      </c>
      <c r="D24" s="55">
        <f>D25+D28</f>
        <v>0</v>
      </c>
      <c r="E24" s="56">
        <f>E25+E28</f>
        <v>-341382463</v>
      </c>
      <c r="F24" s="54">
        <f t="shared" si="1"/>
        <v>-341382463</v>
      </c>
      <c r="G24" s="55">
        <f t="shared" ref="G24:H24" si="4">G25+G28</f>
        <v>0</v>
      </c>
      <c r="H24" s="56">
        <f t="shared" si="4"/>
        <v>-557241249</v>
      </c>
      <c r="I24" s="54">
        <f t="shared" si="2"/>
        <v>-557241249</v>
      </c>
    </row>
    <row r="25" spans="1:9" x14ac:dyDescent="0.25">
      <c r="A25" s="233" t="s">
        <v>216</v>
      </c>
      <c r="B25" s="233"/>
      <c r="C25" s="32">
        <v>136</v>
      </c>
      <c r="D25" s="55">
        <f>D26+D27</f>
        <v>0</v>
      </c>
      <c r="E25" s="56">
        <f>E26+E27</f>
        <v>-297960006</v>
      </c>
      <c r="F25" s="54">
        <f t="shared" si="1"/>
        <v>-297960006</v>
      </c>
      <c r="G25" s="55">
        <f t="shared" ref="G25:H25" si="5">G26+G27</f>
        <v>0</v>
      </c>
      <c r="H25" s="56">
        <f t="shared" si="5"/>
        <v>-458701320</v>
      </c>
      <c r="I25" s="54">
        <f t="shared" si="2"/>
        <v>-458701320</v>
      </c>
    </row>
    <row r="26" spans="1:9" x14ac:dyDescent="0.25">
      <c r="A26" s="227" t="s">
        <v>217</v>
      </c>
      <c r="B26" s="227"/>
      <c r="C26" s="29">
        <v>137</v>
      </c>
      <c r="D26" s="52">
        <v>0</v>
      </c>
      <c r="E26" s="53">
        <v>-308594799</v>
      </c>
      <c r="F26" s="54">
        <f t="shared" si="1"/>
        <v>-308594799</v>
      </c>
      <c r="G26" s="52">
        <v>0</v>
      </c>
      <c r="H26" s="53">
        <v>-465675556</v>
      </c>
      <c r="I26" s="54">
        <f t="shared" si="2"/>
        <v>-465675556</v>
      </c>
    </row>
    <row r="27" spans="1:9" x14ac:dyDescent="0.25">
      <c r="A27" s="227" t="s">
        <v>218</v>
      </c>
      <c r="B27" s="227"/>
      <c r="C27" s="29">
        <v>138</v>
      </c>
      <c r="D27" s="52">
        <v>0</v>
      </c>
      <c r="E27" s="53">
        <v>10634793</v>
      </c>
      <c r="F27" s="54">
        <f t="shared" si="1"/>
        <v>10634793</v>
      </c>
      <c r="G27" s="52">
        <v>0</v>
      </c>
      <c r="H27" s="53">
        <v>6974236</v>
      </c>
      <c r="I27" s="54">
        <f t="shared" si="2"/>
        <v>6974236</v>
      </c>
    </row>
    <row r="28" spans="1:9" x14ac:dyDescent="0.25">
      <c r="A28" s="233" t="s">
        <v>219</v>
      </c>
      <c r="B28" s="233"/>
      <c r="C28" s="32">
        <v>139</v>
      </c>
      <c r="D28" s="55">
        <f>D29+D30</f>
        <v>0</v>
      </c>
      <c r="E28" s="56">
        <f>E29+E30</f>
        <v>-43422457</v>
      </c>
      <c r="F28" s="54">
        <f t="shared" si="1"/>
        <v>-43422457</v>
      </c>
      <c r="G28" s="55">
        <f t="shared" ref="G28:H28" si="6">G29+G30</f>
        <v>0</v>
      </c>
      <c r="H28" s="56">
        <f t="shared" si="6"/>
        <v>-98539929</v>
      </c>
      <c r="I28" s="54">
        <f t="shared" si="2"/>
        <v>-98539929</v>
      </c>
    </row>
    <row r="29" spans="1:9" x14ac:dyDescent="0.25">
      <c r="A29" s="227" t="s">
        <v>11</v>
      </c>
      <c r="B29" s="227"/>
      <c r="C29" s="29">
        <v>140</v>
      </c>
      <c r="D29" s="52">
        <v>0</v>
      </c>
      <c r="E29" s="53">
        <v>-41857001</v>
      </c>
      <c r="F29" s="54">
        <f t="shared" si="1"/>
        <v>-41857001</v>
      </c>
      <c r="G29" s="52">
        <v>0</v>
      </c>
      <c r="H29" s="53">
        <v>-119193546</v>
      </c>
      <c r="I29" s="54">
        <f t="shared" si="2"/>
        <v>-119193546</v>
      </c>
    </row>
    <row r="30" spans="1:9" x14ac:dyDescent="0.25">
      <c r="A30" s="227" t="s">
        <v>12</v>
      </c>
      <c r="B30" s="227"/>
      <c r="C30" s="29">
        <v>141</v>
      </c>
      <c r="D30" s="52">
        <v>0</v>
      </c>
      <c r="E30" s="53">
        <v>-1565456</v>
      </c>
      <c r="F30" s="54">
        <f t="shared" si="1"/>
        <v>-1565456</v>
      </c>
      <c r="G30" s="52">
        <v>0</v>
      </c>
      <c r="H30" s="53">
        <v>20653617</v>
      </c>
      <c r="I30" s="54">
        <f t="shared" si="2"/>
        <v>20653617</v>
      </c>
    </row>
    <row r="31" spans="1:9" ht="31.5" customHeight="1" x14ac:dyDescent="0.25">
      <c r="A31" s="232" t="s">
        <v>248</v>
      </c>
      <c r="B31" s="233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 x14ac:dyDescent="0.25">
      <c r="A32" s="233" t="s">
        <v>220</v>
      </c>
      <c r="B32" s="233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5">
      <c r="A33" s="227" t="s">
        <v>221</v>
      </c>
      <c r="B33" s="227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5">
      <c r="A34" s="227" t="s">
        <v>222</v>
      </c>
      <c r="B34" s="227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5">
      <c r="A35" s="233" t="s">
        <v>223</v>
      </c>
      <c r="B35" s="233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 x14ac:dyDescent="0.25">
      <c r="A36" s="227" t="s">
        <v>224</v>
      </c>
      <c r="B36" s="227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 x14ac:dyDescent="0.25">
      <c r="A37" s="227" t="s">
        <v>225</v>
      </c>
      <c r="B37" s="227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32" t="s">
        <v>317</v>
      </c>
      <c r="B38" s="233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5">
      <c r="A39" s="227" t="s">
        <v>226</v>
      </c>
      <c r="B39" s="227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5">
      <c r="A40" s="227" t="s">
        <v>227</v>
      </c>
      <c r="B40" s="227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32" t="s">
        <v>228</v>
      </c>
      <c r="B41" s="233"/>
      <c r="C41" s="32">
        <v>152</v>
      </c>
      <c r="D41" s="55">
        <f>D42+D43</f>
        <v>0</v>
      </c>
      <c r="E41" s="55">
        <f>E42+E43</f>
        <v>9893</v>
      </c>
      <c r="F41" s="54">
        <f t="shared" si="1"/>
        <v>9893</v>
      </c>
      <c r="G41" s="55">
        <f>G42+G43</f>
        <v>0</v>
      </c>
      <c r="H41" s="55">
        <f>H42+H43</f>
        <v>-120405</v>
      </c>
      <c r="I41" s="54">
        <f t="shared" si="2"/>
        <v>-120405</v>
      </c>
    </row>
    <row r="42" spans="1:9" x14ac:dyDescent="0.25">
      <c r="A42" s="227" t="s">
        <v>13</v>
      </c>
      <c r="B42" s="227"/>
      <c r="C42" s="29">
        <v>153</v>
      </c>
      <c r="D42" s="52">
        <v>0</v>
      </c>
      <c r="E42" s="53">
        <v>0</v>
      </c>
      <c r="F42" s="54">
        <f t="shared" si="1"/>
        <v>0</v>
      </c>
      <c r="G42" s="52">
        <v>0</v>
      </c>
      <c r="H42" s="53">
        <v>-120405</v>
      </c>
      <c r="I42" s="54">
        <f t="shared" si="2"/>
        <v>-120405</v>
      </c>
    </row>
    <row r="43" spans="1:9" x14ac:dyDescent="0.25">
      <c r="A43" s="227" t="s">
        <v>14</v>
      </c>
      <c r="B43" s="227"/>
      <c r="C43" s="29">
        <v>154</v>
      </c>
      <c r="D43" s="52">
        <v>0</v>
      </c>
      <c r="E43" s="53">
        <v>9893</v>
      </c>
      <c r="F43" s="54">
        <f t="shared" si="1"/>
        <v>9893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5">
      <c r="A44" s="232" t="s">
        <v>229</v>
      </c>
      <c r="B44" s="233"/>
      <c r="C44" s="32">
        <v>155</v>
      </c>
      <c r="D44" s="55">
        <f>D45+D49</f>
        <v>0</v>
      </c>
      <c r="E44" s="56">
        <f>E45+E49</f>
        <v>-388683977</v>
      </c>
      <c r="F44" s="54">
        <f t="shared" si="1"/>
        <v>-388683977</v>
      </c>
      <c r="G44" s="55">
        <f t="shared" ref="G44:H44" si="11">G45+G49</f>
        <v>0</v>
      </c>
      <c r="H44" s="56">
        <f t="shared" si="11"/>
        <v>-447872198</v>
      </c>
      <c r="I44" s="54">
        <f t="shared" si="2"/>
        <v>-447872198</v>
      </c>
    </row>
    <row r="45" spans="1:9" x14ac:dyDescent="0.25">
      <c r="A45" s="233" t="s">
        <v>230</v>
      </c>
      <c r="B45" s="233"/>
      <c r="C45" s="32">
        <v>156</v>
      </c>
      <c r="D45" s="55">
        <f>D46+D47+D48</f>
        <v>0</v>
      </c>
      <c r="E45" s="56">
        <f>E46+E47+E48</f>
        <v>-293703090</v>
      </c>
      <c r="F45" s="54">
        <f t="shared" si="1"/>
        <v>-293703090</v>
      </c>
      <c r="G45" s="55">
        <f t="shared" ref="G45:H45" si="12">G46+G47+G48</f>
        <v>0</v>
      </c>
      <c r="H45" s="56">
        <f t="shared" si="12"/>
        <v>-345060465</v>
      </c>
      <c r="I45" s="54">
        <f t="shared" si="2"/>
        <v>-345060465</v>
      </c>
    </row>
    <row r="46" spans="1:9" x14ac:dyDescent="0.25">
      <c r="A46" s="227" t="s">
        <v>15</v>
      </c>
      <c r="B46" s="227"/>
      <c r="C46" s="29">
        <v>157</v>
      </c>
      <c r="D46" s="52">
        <v>0</v>
      </c>
      <c r="E46" s="53">
        <v>-47790637</v>
      </c>
      <c r="F46" s="54">
        <f t="shared" si="1"/>
        <v>-47790637</v>
      </c>
      <c r="G46" s="52">
        <v>0</v>
      </c>
      <c r="H46" s="53">
        <v>-83373488</v>
      </c>
      <c r="I46" s="54">
        <f t="shared" si="2"/>
        <v>-83373488</v>
      </c>
    </row>
    <row r="47" spans="1:9" x14ac:dyDescent="0.25">
      <c r="A47" s="227" t="s">
        <v>16</v>
      </c>
      <c r="B47" s="227"/>
      <c r="C47" s="29">
        <v>158</v>
      </c>
      <c r="D47" s="52">
        <v>0</v>
      </c>
      <c r="E47" s="53">
        <v>-245912453</v>
      </c>
      <c r="F47" s="54">
        <f t="shared" si="1"/>
        <v>-245912453</v>
      </c>
      <c r="G47" s="52">
        <v>0</v>
      </c>
      <c r="H47" s="53">
        <v>-261686977</v>
      </c>
      <c r="I47" s="54">
        <f t="shared" si="2"/>
        <v>-261686977</v>
      </c>
    </row>
    <row r="48" spans="1:9" x14ac:dyDescent="0.25">
      <c r="A48" s="227" t="s">
        <v>17</v>
      </c>
      <c r="B48" s="227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5">
      <c r="A49" s="233" t="s">
        <v>231</v>
      </c>
      <c r="B49" s="233"/>
      <c r="C49" s="32">
        <v>160</v>
      </c>
      <c r="D49" s="55">
        <f>D50+D51+D52</f>
        <v>0</v>
      </c>
      <c r="E49" s="56">
        <f>E50+E51+E52</f>
        <v>-94980887</v>
      </c>
      <c r="F49" s="54">
        <f t="shared" si="1"/>
        <v>-94980887</v>
      </c>
      <c r="G49" s="55">
        <f t="shared" ref="G49:H49" si="13">G50+G51+G52</f>
        <v>0</v>
      </c>
      <c r="H49" s="56">
        <f t="shared" si="13"/>
        <v>-102811733</v>
      </c>
      <c r="I49" s="54">
        <f t="shared" si="2"/>
        <v>-102811733</v>
      </c>
    </row>
    <row r="50" spans="1:9" x14ac:dyDescent="0.25">
      <c r="A50" s="227" t="s">
        <v>232</v>
      </c>
      <c r="B50" s="227"/>
      <c r="C50" s="29">
        <v>161</v>
      </c>
      <c r="D50" s="52">
        <v>0</v>
      </c>
      <c r="E50" s="53">
        <v>-19387719</v>
      </c>
      <c r="F50" s="54">
        <f t="shared" si="1"/>
        <v>-19387719</v>
      </c>
      <c r="G50" s="52">
        <v>0</v>
      </c>
      <c r="H50" s="53">
        <v>-21854867</v>
      </c>
      <c r="I50" s="54">
        <f t="shared" si="2"/>
        <v>-21854867</v>
      </c>
    </row>
    <row r="51" spans="1:9" x14ac:dyDescent="0.25">
      <c r="A51" s="227" t="s">
        <v>28</v>
      </c>
      <c r="B51" s="227"/>
      <c r="C51" s="29">
        <v>162</v>
      </c>
      <c r="D51" s="52">
        <v>0</v>
      </c>
      <c r="E51" s="53">
        <v>-37303763</v>
      </c>
      <c r="F51" s="54">
        <f t="shared" si="1"/>
        <v>-37303763</v>
      </c>
      <c r="G51" s="52">
        <v>0</v>
      </c>
      <c r="H51" s="53">
        <v>-43950066</v>
      </c>
      <c r="I51" s="54">
        <f t="shared" si="2"/>
        <v>-43950066</v>
      </c>
    </row>
    <row r="52" spans="1:9" x14ac:dyDescent="0.25">
      <c r="A52" s="227" t="s">
        <v>29</v>
      </c>
      <c r="B52" s="227"/>
      <c r="C52" s="29">
        <v>163</v>
      </c>
      <c r="D52" s="52">
        <v>0</v>
      </c>
      <c r="E52" s="53">
        <v>-38289405</v>
      </c>
      <c r="F52" s="54">
        <f t="shared" si="1"/>
        <v>-38289405</v>
      </c>
      <c r="G52" s="52">
        <v>0</v>
      </c>
      <c r="H52" s="53">
        <v>-37006800</v>
      </c>
      <c r="I52" s="54">
        <f t="shared" si="2"/>
        <v>-37006800</v>
      </c>
    </row>
    <row r="53" spans="1:9" x14ac:dyDescent="0.25">
      <c r="A53" s="232" t="s">
        <v>233</v>
      </c>
      <c r="B53" s="233"/>
      <c r="C53" s="32">
        <v>164</v>
      </c>
      <c r="D53" s="55">
        <f>D54+D55+D56+D57+D58+D59+D60</f>
        <v>0</v>
      </c>
      <c r="E53" s="56">
        <f>E54+E55+E56+E57+E58+E59+E60</f>
        <v>-36227916</v>
      </c>
      <c r="F53" s="54">
        <f t="shared" si="1"/>
        <v>-36227916</v>
      </c>
      <c r="G53" s="55">
        <f t="shared" ref="G53:H53" si="14">G54+G55+G56+G57+G58+G59+G60</f>
        <v>0</v>
      </c>
      <c r="H53" s="56">
        <f t="shared" si="14"/>
        <v>-39773129</v>
      </c>
      <c r="I53" s="54">
        <f t="shared" si="2"/>
        <v>-39773129</v>
      </c>
    </row>
    <row r="54" spans="1:9" ht="24" customHeight="1" x14ac:dyDescent="0.25">
      <c r="A54" s="227" t="s">
        <v>318</v>
      </c>
      <c r="B54" s="227"/>
      <c r="C54" s="29">
        <v>165</v>
      </c>
      <c r="D54" s="52">
        <v>0</v>
      </c>
      <c r="E54" s="53">
        <v>-2203212</v>
      </c>
      <c r="F54" s="54">
        <f t="shared" si="1"/>
        <v>-2203212</v>
      </c>
      <c r="G54" s="52">
        <v>0</v>
      </c>
      <c r="H54" s="53">
        <v>-2362859</v>
      </c>
      <c r="I54" s="54">
        <f t="shared" si="2"/>
        <v>-2362859</v>
      </c>
    </row>
    <row r="55" spans="1:9" x14ac:dyDescent="0.25">
      <c r="A55" s="227" t="s">
        <v>30</v>
      </c>
      <c r="B55" s="227"/>
      <c r="C55" s="29">
        <v>166</v>
      </c>
      <c r="D55" s="52">
        <v>0</v>
      </c>
      <c r="E55" s="53">
        <v>-3674735</v>
      </c>
      <c r="F55" s="54">
        <f t="shared" si="1"/>
        <v>-3674735</v>
      </c>
      <c r="G55" s="52">
        <v>0</v>
      </c>
      <c r="H55" s="53">
        <v>-3194248</v>
      </c>
      <c r="I55" s="54">
        <f t="shared" si="2"/>
        <v>-3194248</v>
      </c>
    </row>
    <row r="56" spans="1:9" x14ac:dyDescent="0.25">
      <c r="A56" s="227" t="s">
        <v>69</v>
      </c>
      <c r="B56" s="227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</row>
    <row r="57" spans="1:9" x14ac:dyDescent="0.25">
      <c r="A57" s="227" t="s">
        <v>234</v>
      </c>
      <c r="B57" s="227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-57</v>
      </c>
      <c r="I57" s="54">
        <f t="shared" si="2"/>
        <v>-57</v>
      </c>
    </row>
    <row r="58" spans="1:9" x14ac:dyDescent="0.25">
      <c r="A58" s="227" t="s">
        <v>235</v>
      </c>
      <c r="B58" s="227"/>
      <c r="C58" s="29">
        <v>169</v>
      </c>
      <c r="D58" s="52">
        <v>0</v>
      </c>
      <c r="E58" s="53">
        <v>-1666317</v>
      </c>
      <c r="F58" s="54">
        <f t="shared" si="1"/>
        <v>-1666317</v>
      </c>
      <c r="G58" s="52">
        <v>0</v>
      </c>
      <c r="H58" s="53">
        <v>-7893138</v>
      </c>
      <c r="I58" s="54">
        <f t="shared" si="2"/>
        <v>-7893138</v>
      </c>
    </row>
    <row r="59" spans="1:9" x14ac:dyDescent="0.25">
      <c r="A59" s="227" t="s">
        <v>236</v>
      </c>
      <c r="B59" s="227"/>
      <c r="C59" s="29">
        <v>170</v>
      </c>
      <c r="D59" s="52">
        <v>0</v>
      </c>
      <c r="E59" s="53">
        <v>-3237366</v>
      </c>
      <c r="F59" s="54">
        <f t="shared" si="1"/>
        <v>-3237366</v>
      </c>
      <c r="G59" s="52">
        <v>0</v>
      </c>
      <c r="H59" s="53">
        <v>-3346607</v>
      </c>
      <c r="I59" s="54">
        <f t="shared" si="2"/>
        <v>-3346607</v>
      </c>
    </row>
    <row r="60" spans="1:9" x14ac:dyDescent="0.25">
      <c r="A60" s="227" t="s">
        <v>94</v>
      </c>
      <c r="B60" s="227"/>
      <c r="C60" s="29">
        <v>171</v>
      </c>
      <c r="D60" s="52">
        <v>0</v>
      </c>
      <c r="E60" s="53">
        <v>-25446286</v>
      </c>
      <c r="F60" s="54">
        <f t="shared" si="1"/>
        <v>-25446286</v>
      </c>
      <c r="G60" s="52">
        <v>0</v>
      </c>
      <c r="H60" s="53">
        <v>-22976220</v>
      </c>
      <c r="I60" s="54">
        <f t="shared" si="2"/>
        <v>-22976220</v>
      </c>
    </row>
    <row r="61" spans="1:9" ht="29.25" customHeight="1" x14ac:dyDescent="0.25">
      <c r="A61" s="232" t="s">
        <v>319</v>
      </c>
      <c r="B61" s="233"/>
      <c r="C61" s="32">
        <v>172</v>
      </c>
      <c r="D61" s="55">
        <f>D62+D63</f>
        <v>0</v>
      </c>
      <c r="E61" s="56">
        <f>E62+E63</f>
        <v>-43821616</v>
      </c>
      <c r="F61" s="54">
        <f t="shared" si="1"/>
        <v>-43821616</v>
      </c>
      <c r="G61" s="55">
        <f t="shared" ref="G61" si="15">G62+G63</f>
        <v>0</v>
      </c>
      <c r="H61" s="56">
        <f>H62+H63</f>
        <v>-50868468</v>
      </c>
      <c r="I61" s="54">
        <f t="shared" si="2"/>
        <v>-50868468</v>
      </c>
    </row>
    <row r="62" spans="1:9" x14ac:dyDescent="0.25">
      <c r="A62" s="227" t="s">
        <v>31</v>
      </c>
      <c r="B62" s="227"/>
      <c r="C62" s="29">
        <v>173</v>
      </c>
      <c r="D62" s="52">
        <v>0</v>
      </c>
      <c r="E62" s="53">
        <v>-526696</v>
      </c>
      <c r="F62" s="54">
        <f t="shared" si="1"/>
        <v>-526696</v>
      </c>
      <c r="G62" s="52">
        <v>0</v>
      </c>
      <c r="H62" s="53">
        <v>-373736</v>
      </c>
      <c r="I62" s="54">
        <f t="shared" si="2"/>
        <v>-373736</v>
      </c>
    </row>
    <row r="63" spans="1:9" x14ac:dyDescent="0.25">
      <c r="A63" s="227" t="s">
        <v>32</v>
      </c>
      <c r="B63" s="227"/>
      <c r="C63" s="29">
        <v>174</v>
      </c>
      <c r="D63" s="52">
        <v>0</v>
      </c>
      <c r="E63" s="53">
        <v>-43294920</v>
      </c>
      <c r="F63" s="54">
        <f t="shared" si="1"/>
        <v>-43294920</v>
      </c>
      <c r="G63" s="52">
        <v>0</v>
      </c>
      <c r="H63" s="53">
        <v>-50494732</v>
      </c>
      <c r="I63" s="54">
        <f t="shared" si="2"/>
        <v>-50494732</v>
      </c>
    </row>
    <row r="64" spans="1:9" ht="18.75" customHeight="1" x14ac:dyDescent="0.25">
      <c r="A64" s="234" t="s">
        <v>238</v>
      </c>
      <c r="B64" s="227"/>
      <c r="C64" s="29">
        <v>175</v>
      </c>
      <c r="D64" s="52">
        <v>0</v>
      </c>
      <c r="E64" s="53">
        <v>-2328381</v>
      </c>
      <c r="F64" s="54">
        <f t="shared" si="1"/>
        <v>-2328381</v>
      </c>
      <c r="G64" s="52">
        <v>0</v>
      </c>
      <c r="H64" s="53">
        <v>-2307166</v>
      </c>
      <c r="I64" s="54">
        <f t="shared" si="2"/>
        <v>-2307166</v>
      </c>
    </row>
    <row r="65" spans="1:9" ht="42" customHeight="1" x14ac:dyDescent="0.25">
      <c r="A65" s="232" t="s">
        <v>249</v>
      </c>
      <c r="B65" s="233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84418869</v>
      </c>
      <c r="F65" s="54">
        <f t="shared" si="1"/>
        <v>84418869</v>
      </c>
      <c r="G65" s="55">
        <f t="shared" ref="G65" si="16">G7+G13+G21+G22+G23+G24+G31+G38+G41+G53+G61+G64+G44</f>
        <v>0</v>
      </c>
      <c r="H65" s="56">
        <f>H7+H13+H21+H22+H23+H24+H31+H38+H41+H53+H61+H64+H44</f>
        <v>85861202</v>
      </c>
      <c r="I65" s="54">
        <f t="shared" si="2"/>
        <v>85861202</v>
      </c>
    </row>
    <row r="66" spans="1:9" x14ac:dyDescent="0.25">
      <c r="A66" s="232" t="s">
        <v>239</v>
      </c>
      <c r="B66" s="233"/>
      <c r="C66" s="32">
        <v>177</v>
      </c>
      <c r="D66" s="55">
        <f>D67+D68</f>
        <v>0</v>
      </c>
      <c r="E66" s="56">
        <f>E67+E68</f>
        <v>-16203935</v>
      </c>
      <c r="F66" s="54">
        <f t="shared" si="1"/>
        <v>-16203935</v>
      </c>
      <c r="G66" s="55">
        <f t="shared" ref="G66:H66" si="17">G67+G68</f>
        <v>0</v>
      </c>
      <c r="H66" s="56">
        <f t="shared" si="17"/>
        <v>-16281733</v>
      </c>
      <c r="I66" s="54">
        <f t="shared" si="2"/>
        <v>-16281733</v>
      </c>
    </row>
    <row r="67" spans="1:9" x14ac:dyDescent="0.25">
      <c r="A67" s="227" t="s">
        <v>240</v>
      </c>
      <c r="B67" s="227"/>
      <c r="C67" s="29">
        <v>178</v>
      </c>
      <c r="D67" s="52">
        <v>0</v>
      </c>
      <c r="E67" s="53">
        <v>-23570714</v>
      </c>
      <c r="F67" s="54">
        <f t="shared" si="1"/>
        <v>-23570714</v>
      </c>
      <c r="G67" s="52">
        <v>0</v>
      </c>
      <c r="H67" s="53">
        <v>-26231332</v>
      </c>
      <c r="I67" s="54">
        <f t="shared" si="2"/>
        <v>-26231332</v>
      </c>
    </row>
    <row r="68" spans="1:9" x14ac:dyDescent="0.25">
      <c r="A68" s="227" t="s">
        <v>241</v>
      </c>
      <c r="B68" s="227"/>
      <c r="C68" s="29">
        <v>179</v>
      </c>
      <c r="D68" s="52">
        <v>0</v>
      </c>
      <c r="E68" s="53">
        <v>7366779</v>
      </c>
      <c r="F68" s="54">
        <f t="shared" si="1"/>
        <v>7366779</v>
      </c>
      <c r="G68" s="52">
        <v>0</v>
      </c>
      <c r="H68" s="53">
        <v>9949599</v>
      </c>
      <c r="I68" s="54">
        <f t="shared" si="2"/>
        <v>9949599</v>
      </c>
    </row>
    <row r="69" spans="1:9" ht="24" customHeight="1" x14ac:dyDescent="0.25">
      <c r="A69" s="232" t="s">
        <v>320</v>
      </c>
      <c r="B69" s="233"/>
      <c r="C69" s="32">
        <v>180</v>
      </c>
      <c r="D69" s="55">
        <f>D65+D66</f>
        <v>0</v>
      </c>
      <c r="E69" s="56">
        <f>E65+E66</f>
        <v>68214934</v>
      </c>
      <c r="F69" s="54">
        <f t="shared" si="1"/>
        <v>68214934</v>
      </c>
      <c r="G69" s="55">
        <f t="shared" ref="G69:H69" si="18">G65+G66</f>
        <v>0</v>
      </c>
      <c r="H69" s="56">
        <f t="shared" si="18"/>
        <v>69579469</v>
      </c>
      <c r="I69" s="54">
        <f t="shared" si="2"/>
        <v>69579469</v>
      </c>
    </row>
    <row r="70" spans="1:9" x14ac:dyDescent="0.25">
      <c r="A70" s="236" t="s">
        <v>95</v>
      </c>
      <c r="B70" s="236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5">
      <c r="A71" s="236" t="s">
        <v>242</v>
      </c>
      <c r="B71" s="236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5">
      <c r="A72" s="232" t="s">
        <v>243</v>
      </c>
      <c r="B72" s="232"/>
      <c r="C72" s="32">
        <v>183</v>
      </c>
      <c r="D72" s="55">
        <f>D7+D13+D21+D22+D23+D68</f>
        <v>0</v>
      </c>
      <c r="E72" s="56">
        <f>E7+E13+E21+E22+E23+E68</f>
        <v>904220108</v>
      </c>
      <c r="F72" s="54">
        <f t="shared" ref="F72:F86" si="19">D72+E72</f>
        <v>904220108</v>
      </c>
      <c r="G72" s="55">
        <f t="shared" ref="G72:H72" si="20">G7+G13+G21+G22+G23+G68</f>
        <v>0</v>
      </c>
      <c r="H72" s="56">
        <f t="shared" si="20"/>
        <v>1193993416</v>
      </c>
      <c r="I72" s="54">
        <f t="shared" ref="I72:I86" si="21">G72+H72</f>
        <v>1193993416</v>
      </c>
    </row>
    <row r="73" spans="1:9" ht="31.5" customHeight="1" x14ac:dyDescent="0.25">
      <c r="A73" s="232" t="s">
        <v>316</v>
      </c>
      <c r="B73" s="232"/>
      <c r="C73" s="32">
        <v>184</v>
      </c>
      <c r="D73" s="55">
        <f>D24+D31+D38+D41+D44+D53+D61+D64+D67</f>
        <v>0</v>
      </c>
      <c r="E73" s="56">
        <f>E24+E31+E38+E41+E44+E53+E61+E64+E67</f>
        <v>-836005174</v>
      </c>
      <c r="F73" s="54">
        <f t="shared" si="19"/>
        <v>-836005174</v>
      </c>
      <c r="G73" s="55">
        <f t="shared" ref="G73:H73" si="22">G24+G31+G38+G41+G44+G53+G61+G64+G67</f>
        <v>0</v>
      </c>
      <c r="H73" s="56">
        <f t="shared" si="22"/>
        <v>-1124413947</v>
      </c>
      <c r="I73" s="54">
        <f t="shared" si="21"/>
        <v>-1124413947</v>
      </c>
    </row>
    <row r="74" spans="1:9" x14ac:dyDescent="0.25">
      <c r="A74" s="232" t="s">
        <v>244</v>
      </c>
      <c r="B74" s="233"/>
      <c r="C74" s="32">
        <v>185</v>
      </c>
      <c r="D74" s="55">
        <f>D75+D76+D77+D78+D79+D80+D81+D82</f>
        <v>0</v>
      </c>
      <c r="E74" s="56">
        <f>E75+E76+E77+E78+E79+E80+E81+E82</f>
        <v>14126064</v>
      </c>
      <c r="F74" s="54">
        <f t="shared" si="19"/>
        <v>14126064</v>
      </c>
      <c r="G74" s="55">
        <f t="shared" ref="G74:H74" si="23">G75+G76+G77+G78+G79+G80+G81+G82</f>
        <v>0</v>
      </c>
      <c r="H74" s="56">
        <f t="shared" si="23"/>
        <v>-2357757</v>
      </c>
      <c r="I74" s="54">
        <f t="shared" si="21"/>
        <v>-2357757</v>
      </c>
    </row>
    <row r="75" spans="1:9" ht="27.75" customHeight="1" x14ac:dyDescent="0.25">
      <c r="A75" s="235" t="s">
        <v>321</v>
      </c>
      <c r="B75" s="235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 x14ac:dyDescent="0.25">
      <c r="A76" s="235" t="s">
        <v>322</v>
      </c>
      <c r="B76" s="235"/>
      <c r="C76" s="29">
        <v>187</v>
      </c>
      <c r="D76" s="57">
        <v>0</v>
      </c>
      <c r="E76" s="58">
        <v>16284513</v>
      </c>
      <c r="F76" s="54">
        <f t="shared" si="19"/>
        <v>16284513</v>
      </c>
      <c r="G76" s="57">
        <v>0</v>
      </c>
      <c r="H76" s="58">
        <v>-8205981</v>
      </c>
      <c r="I76" s="54">
        <f t="shared" si="21"/>
        <v>-8205981</v>
      </c>
    </row>
    <row r="77" spans="1:9" ht="28.2" customHeight="1" x14ac:dyDescent="0.25">
      <c r="A77" s="235" t="s">
        <v>323</v>
      </c>
      <c r="B77" s="235"/>
      <c r="C77" s="29">
        <v>188</v>
      </c>
      <c r="D77" s="57">
        <v>0</v>
      </c>
      <c r="E77" s="58">
        <v>942394</v>
      </c>
      <c r="F77" s="54">
        <f t="shared" si="19"/>
        <v>942394</v>
      </c>
      <c r="G77" s="57">
        <v>0</v>
      </c>
      <c r="H77" s="58">
        <v>5330667</v>
      </c>
      <c r="I77" s="54">
        <f t="shared" si="21"/>
        <v>5330667</v>
      </c>
    </row>
    <row r="78" spans="1:9" ht="25.2" customHeight="1" x14ac:dyDescent="0.25">
      <c r="A78" s="235" t="s">
        <v>324</v>
      </c>
      <c r="B78" s="23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35" t="s">
        <v>96</v>
      </c>
      <c r="B79" s="23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35" t="s">
        <v>97</v>
      </c>
      <c r="B80" s="23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2" customHeight="1" x14ac:dyDescent="0.25">
      <c r="A81" s="235" t="s">
        <v>98</v>
      </c>
      <c r="B81" s="23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35" t="s">
        <v>99</v>
      </c>
      <c r="B82" s="235"/>
      <c r="C82" s="29">
        <v>193</v>
      </c>
      <c r="D82" s="57">
        <v>0</v>
      </c>
      <c r="E82" s="129">
        <v>-3100843</v>
      </c>
      <c r="F82" s="54">
        <f t="shared" si="19"/>
        <v>-3100843</v>
      </c>
      <c r="G82" s="57">
        <v>0</v>
      </c>
      <c r="H82" s="58">
        <v>517557</v>
      </c>
      <c r="I82" s="54">
        <f t="shared" si="21"/>
        <v>517557</v>
      </c>
    </row>
    <row r="83" spans="1:9" x14ac:dyDescent="0.25">
      <c r="A83" s="232" t="s">
        <v>245</v>
      </c>
      <c r="B83" s="233"/>
      <c r="C83" s="32">
        <v>194</v>
      </c>
      <c r="D83" s="55">
        <f>D69+D74</f>
        <v>0</v>
      </c>
      <c r="E83" s="56">
        <f>E69+E74</f>
        <v>82340998</v>
      </c>
      <c r="F83" s="54">
        <f t="shared" si="19"/>
        <v>82340998</v>
      </c>
      <c r="G83" s="55">
        <f t="shared" ref="G83:H83" si="24">G69+G74</f>
        <v>0</v>
      </c>
      <c r="H83" s="56">
        <f t="shared" si="24"/>
        <v>67221712</v>
      </c>
      <c r="I83" s="54">
        <f t="shared" si="21"/>
        <v>67221712</v>
      </c>
    </row>
    <row r="84" spans="1:9" x14ac:dyDescent="0.25">
      <c r="A84" s="236" t="s">
        <v>246</v>
      </c>
      <c r="B84" s="236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5">
      <c r="A85" s="236" t="s">
        <v>247</v>
      </c>
      <c r="B85" s="236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5">
      <c r="A86" s="237" t="s">
        <v>110</v>
      </c>
      <c r="B86" s="238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  <row r="89" spans="1:9" x14ac:dyDescent="0.25">
      <c r="I89" s="12">
        <v>0</v>
      </c>
    </row>
  </sheetData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3">
    <dataValidation allowBlank="1" sqref="I5:I6 I87:I1048576 G4:G6 E5:F6 D4:D6 A1:A4 C6 C4 A6 A87:G1048576 J1:N1048576 O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:E74 E65:E66 E61 E53 E49 E44:E45 E31:E35 E28 E83:E86 E24:E25 E13 E37:E41 I9:I11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59999389629810485"/>
  </sheetPr>
  <dimension ref="A1:K86"/>
  <sheetViews>
    <sheetView zoomScaleSheetLayoutView="110" workbookViewId="0">
      <selection activeCell="C18" sqref="C18"/>
    </sheetView>
  </sheetViews>
  <sheetFormatPr defaultColWidth="9.109375" defaultRowHeight="13.2" x14ac:dyDescent="0.25"/>
  <cols>
    <col min="1" max="1" width="26.6640625" style="3" customWidth="1"/>
    <col min="2" max="2" width="15" style="3" customWidth="1"/>
    <col min="3" max="3" width="8.88671875" style="3"/>
    <col min="4" max="4" width="10.44140625" style="12" customWidth="1"/>
    <col min="5" max="6" width="11.6640625" style="12" customWidth="1"/>
    <col min="7" max="7" width="10.44140625" style="12" customWidth="1"/>
    <col min="8" max="9" width="11.6640625" style="12" customWidth="1"/>
    <col min="10" max="10" width="14.6640625" style="3" bestFit="1" customWidth="1"/>
    <col min="11" max="11" width="15.109375" style="132" customWidth="1"/>
    <col min="12" max="12" width="13.6640625" style="3" bestFit="1" customWidth="1"/>
    <col min="13" max="16384" width="9.109375" style="3"/>
  </cols>
  <sheetData>
    <row r="1" spans="1:9" ht="15.6" x14ac:dyDescent="0.25">
      <c r="A1" s="214" t="s">
        <v>349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387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5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5">
      <c r="A4" s="205" t="s">
        <v>0</v>
      </c>
      <c r="B4" s="206"/>
      <c r="C4" s="205" t="s">
        <v>77</v>
      </c>
      <c r="D4" s="207" t="s">
        <v>4</v>
      </c>
      <c r="E4" s="208"/>
      <c r="F4" s="208"/>
      <c r="G4" s="207" t="s">
        <v>285</v>
      </c>
      <c r="H4" s="208"/>
      <c r="I4" s="208"/>
    </row>
    <row r="5" spans="1:9" ht="24" customHeight="1" x14ac:dyDescent="0.25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98" t="s">
        <v>205</v>
      </c>
      <c r="B7" s="199"/>
      <c r="C7" s="26">
        <v>118</v>
      </c>
      <c r="D7" s="40">
        <f>D8+D9+D10+D11+D12</f>
        <v>0</v>
      </c>
      <c r="E7" s="40">
        <f>E8+E9+E10+E11+E12</f>
        <v>230744361</v>
      </c>
      <c r="F7" s="40">
        <f>D7+E7</f>
        <v>230744361</v>
      </c>
      <c r="G7" s="40">
        <f t="shared" ref="G7:H7" si="0">G8+G9+G10+G11+G12</f>
        <v>0</v>
      </c>
      <c r="H7" s="40">
        <f t="shared" si="0"/>
        <v>288510597</v>
      </c>
      <c r="I7" s="40">
        <f>G7+H7</f>
        <v>288510597</v>
      </c>
    </row>
    <row r="8" spans="1:9" x14ac:dyDescent="0.25">
      <c r="A8" s="209" t="s">
        <v>67</v>
      </c>
      <c r="B8" s="209"/>
      <c r="C8" s="27">
        <v>119</v>
      </c>
      <c r="D8" s="41">
        <v>0</v>
      </c>
      <c r="E8" s="41">
        <v>288529658</v>
      </c>
      <c r="F8" s="40">
        <f t="shared" ref="F8:F71" si="1">D8+E8</f>
        <v>288529658</v>
      </c>
      <c r="G8" s="41">
        <v>0</v>
      </c>
      <c r="H8" s="41">
        <v>345658951</v>
      </c>
      <c r="I8" s="40">
        <f t="shared" ref="I8:I71" si="2">G8+H8</f>
        <v>345658951</v>
      </c>
    </row>
    <row r="9" spans="1:9" ht="19.5" customHeight="1" x14ac:dyDescent="0.25">
      <c r="A9" s="209" t="s">
        <v>206</v>
      </c>
      <c r="B9" s="209"/>
      <c r="C9" s="27">
        <v>120</v>
      </c>
      <c r="D9" s="41">
        <v>0</v>
      </c>
      <c r="E9" s="41">
        <v>932499</v>
      </c>
      <c r="F9" s="40">
        <f t="shared" si="1"/>
        <v>932499</v>
      </c>
      <c r="G9" s="41">
        <v>0</v>
      </c>
      <c r="H9" s="41">
        <v>-1464917</v>
      </c>
      <c r="I9" s="40">
        <f t="shared" si="2"/>
        <v>-1464917</v>
      </c>
    </row>
    <row r="10" spans="1:9" x14ac:dyDescent="0.25">
      <c r="A10" s="209" t="s">
        <v>207</v>
      </c>
      <c r="B10" s="209"/>
      <c r="C10" s="27">
        <v>121</v>
      </c>
      <c r="D10" s="41">
        <v>0</v>
      </c>
      <c r="E10" s="130">
        <v>-16558684</v>
      </c>
      <c r="F10" s="40">
        <f t="shared" si="1"/>
        <v>-16558684</v>
      </c>
      <c r="G10" s="41">
        <v>0</v>
      </c>
      <c r="H10" s="41">
        <v>-16434779</v>
      </c>
      <c r="I10" s="40">
        <f t="shared" si="2"/>
        <v>-16434779</v>
      </c>
    </row>
    <row r="11" spans="1:9" ht="22.5" customHeight="1" x14ac:dyDescent="0.25">
      <c r="A11" s="209" t="s">
        <v>208</v>
      </c>
      <c r="B11" s="209"/>
      <c r="C11" s="27">
        <v>122</v>
      </c>
      <c r="D11" s="41">
        <v>0</v>
      </c>
      <c r="E11" s="41">
        <v>-46324725</v>
      </c>
      <c r="F11" s="40">
        <f t="shared" si="1"/>
        <v>-46324725</v>
      </c>
      <c r="G11" s="41">
        <v>0</v>
      </c>
      <c r="H11" s="41">
        <v>-43137480</v>
      </c>
      <c r="I11" s="40">
        <f t="shared" si="2"/>
        <v>-43137480</v>
      </c>
    </row>
    <row r="12" spans="1:9" ht="21.75" customHeight="1" x14ac:dyDescent="0.25">
      <c r="A12" s="209" t="s">
        <v>209</v>
      </c>
      <c r="B12" s="209"/>
      <c r="C12" s="27">
        <v>123</v>
      </c>
      <c r="D12" s="41">
        <v>0</v>
      </c>
      <c r="E12" s="41">
        <v>4165613</v>
      </c>
      <c r="F12" s="40">
        <f t="shared" si="1"/>
        <v>4165613</v>
      </c>
      <c r="G12" s="41">
        <v>0</v>
      </c>
      <c r="H12" s="41">
        <v>3888822</v>
      </c>
      <c r="I12" s="40">
        <f t="shared" si="2"/>
        <v>3888822</v>
      </c>
    </row>
    <row r="13" spans="1:9" x14ac:dyDescent="0.25">
      <c r="A13" s="198" t="s">
        <v>210</v>
      </c>
      <c r="B13" s="199"/>
      <c r="C13" s="26">
        <v>124</v>
      </c>
      <c r="D13" s="40">
        <f>D14+D15+D16+D17+D18+D19+D20</f>
        <v>0</v>
      </c>
      <c r="E13" s="40">
        <f>E14+E15+E16+E17+E18+E19+E20</f>
        <v>20136053</v>
      </c>
      <c r="F13" s="40">
        <f t="shared" si="1"/>
        <v>20136053</v>
      </c>
      <c r="G13" s="40">
        <f t="shared" ref="G13" si="3">G14+G15+G16+G17+G18+G19+G20</f>
        <v>0</v>
      </c>
      <c r="H13" s="40">
        <f>H14+H15+H16+H17+H18+H19+H20</f>
        <v>54663565</v>
      </c>
      <c r="I13" s="40">
        <f t="shared" si="2"/>
        <v>54663565</v>
      </c>
    </row>
    <row r="14" spans="1:9" ht="24" customHeight="1" x14ac:dyDescent="0.25">
      <c r="A14" s="209" t="s">
        <v>211</v>
      </c>
      <c r="B14" s="209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5">
      <c r="A15" s="209" t="s">
        <v>212</v>
      </c>
      <c r="B15" s="209"/>
      <c r="C15" s="27">
        <v>126</v>
      </c>
      <c r="D15" s="41">
        <v>0</v>
      </c>
      <c r="E15" s="41">
        <v>4620619</v>
      </c>
      <c r="F15" s="40">
        <f t="shared" si="1"/>
        <v>4620619</v>
      </c>
      <c r="G15" s="41">
        <v>0</v>
      </c>
      <c r="H15" s="41">
        <v>4970961</v>
      </c>
      <c r="I15" s="40">
        <f t="shared" si="2"/>
        <v>4970961</v>
      </c>
    </row>
    <row r="16" spans="1:9" x14ac:dyDescent="0.25">
      <c r="A16" s="209" t="s">
        <v>92</v>
      </c>
      <c r="B16" s="209"/>
      <c r="C16" s="27">
        <v>127</v>
      </c>
      <c r="D16" s="41">
        <v>0</v>
      </c>
      <c r="E16" s="41">
        <v>5606162</v>
      </c>
      <c r="F16" s="40">
        <f t="shared" si="1"/>
        <v>5606162</v>
      </c>
      <c r="G16" s="41">
        <v>0</v>
      </c>
      <c r="H16" s="41">
        <v>4824201</v>
      </c>
      <c r="I16" s="40">
        <f t="shared" si="2"/>
        <v>4824201</v>
      </c>
    </row>
    <row r="17" spans="1:9" x14ac:dyDescent="0.25">
      <c r="A17" s="209" t="s">
        <v>213</v>
      </c>
      <c r="B17" s="209"/>
      <c r="C17" s="27">
        <v>128</v>
      </c>
      <c r="D17" s="41">
        <v>0</v>
      </c>
      <c r="E17" s="41">
        <v>9490115</v>
      </c>
      <c r="F17" s="40">
        <f t="shared" si="1"/>
        <v>9490115</v>
      </c>
      <c r="G17" s="41">
        <v>0</v>
      </c>
      <c r="H17" s="41">
        <v>38845203</v>
      </c>
      <c r="I17" s="40">
        <f t="shared" si="2"/>
        <v>38845203</v>
      </c>
    </row>
    <row r="18" spans="1:9" x14ac:dyDescent="0.25">
      <c r="A18" s="209" t="s">
        <v>214</v>
      </c>
      <c r="B18" s="209"/>
      <c r="C18" s="27">
        <v>129</v>
      </c>
      <c r="D18" s="41">
        <v>0</v>
      </c>
      <c r="E18" s="41">
        <v>138229</v>
      </c>
      <c r="F18" s="40">
        <f t="shared" si="1"/>
        <v>138229</v>
      </c>
      <c r="G18" s="41">
        <v>0</v>
      </c>
      <c r="H18" s="41">
        <v>31390</v>
      </c>
      <c r="I18" s="40">
        <f t="shared" si="2"/>
        <v>31390</v>
      </c>
    </row>
    <row r="19" spans="1:9" x14ac:dyDescent="0.25">
      <c r="A19" s="209" t="s">
        <v>6</v>
      </c>
      <c r="B19" s="209"/>
      <c r="C19" s="27">
        <v>130</v>
      </c>
      <c r="D19" s="41">
        <v>0</v>
      </c>
      <c r="E19" s="41">
        <v>-173893</v>
      </c>
      <c r="F19" s="40">
        <f t="shared" si="1"/>
        <v>-173893</v>
      </c>
      <c r="G19" s="41">
        <v>0</v>
      </c>
      <c r="H19" s="41">
        <v>499371</v>
      </c>
      <c r="I19" s="40">
        <f t="shared" si="2"/>
        <v>499371</v>
      </c>
    </row>
    <row r="20" spans="1:9" x14ac:dyDescent="0.25">
      <c r="A20" s="209" t="s">
        <v>7</v>
      </c>
      <c r="B20" s="209"/>
      <c r="C20" s="27">
        <v>131</v>
      </c>
      <c r="D20" s="41">
        <v>0</v>
      </c>
      <c r="E20" s="41">
        <v>454821</v>
      </c>
      <c r="F20" s="40">
        <f t="shared" si="1"/>
        <v>454821</v>
      </c>
      <c r="G20" s="41">
        <v>0</v>
      </c>
      <c r="H20" s="41">
        <v>5492439</v>
      </c>
      <c r="I20" s="40">
        <f t="shared" si="2"/>
        <v>5492439</v>
      </c>
    </row>
    <row r="21" spans="1:9" x14ac:dyDescent="0.25">
      <c r="A21" s="239" t="s">
        <v>8</v>
      </c>
      <c r="B21" s="209"/>
      <c r="C21" s="27">
        <v>132</v>
      </c>
      <c r="D21" s="41">
        <v>0</v>
      </c>
      <c r="E21" s="41">
        <v>992037</v>
      </c>
      <c r="F21" s="40">
        <f t="shared" si="1"/>
        <v>992037</v>
      </c>
      <c r="G21" s="41">
        <v>0</v>
      </c>
      <c r="H21" s="41">
        <v>325891</v>
      </c>
      <c r="I21" s="40">
        <f t="shared" si="2"/>
        <v>325891</v>
      </c>
    </row>
    <row r="22" spans="1:9" ht="24.75" customHeight="1" x14ac:dyDescent="0.25">
      <c r="A22" s="239" t="s">
        <v>9</v>
      </c>
      <c r="B22" s="209"/>
      <c r="C22" s="27">
        <v>133</v>
      </c>
      <c r="D22" s="41">
        <v>0</v>
      </c>
      <c r="E22" s="41">
        <v>1290755</v>
      </c>
      <c r="F22" s="40">
        <f t="shared" si="1"/>
        <v>1290755</v>
      </c>
      <c r="G22" s="41">
        <v>0</v>
      </c>
      <c r="H22" s="41">
        <v>8366371</v>
      </c>
      <c r="I22" s="40">
        <f t="shared" si="2"/>
        <v>8366371</v>
      </c>
    </row>
    <row r="23" spans="1:9" x14ac:dyDescent="0.25">
      <c r="A23" s="239" t="s">
        <v>10</v>
      </c>
      <c r="B23" s="209"/>
      <c r="C23" s="27">
        <v>134</v>
      </c>
      <c r="D23" s="41">
        <v>0</v>
      </c>
      <c r="E23" s="41">
        <v>1263553</v>
      </c>
      <c r="F23" s="40">
        <f t="shared" si="1"/>
        <v>1263553</v>
      </c>
      <c r="G23" s="41">
        <v>0</v>
      </c>
      <c r="H23" s="41">
        <v>1767481</v>
      </c>
      <c r="I23" s="40">
        <f t="shared" si="2"/>
        <v>1767481</v>
      </c>
    </row>
    <row r="24" spans="1:9" ht="21" customHeight="1" x14ac:dyDescent="0.25">
      <c r="A24" s="198" t="s">
        <v>215</v>
      </c>
      <c r="B24" s="199"/>
      <c r="C24" s="26">
        <v>135</v>
      </c>
      <c r="D24" s="40">
        <f>D25+D28</f>
        <v>0</v>
      </c>
      <c r="E24" s="40">
        <f>E25+E28</f>
        <v>-86767084</v>
      </c>
      <c r="F24" s="40">
        <f t="shared" si="1"/>
        <v>-86767084</v>
      </c>
      <c r="G24" s="40">
        <f t="shared" ref="G24:H24" si="4">G25+G28</f>
        <v>0</v>
      </c>
      <c r="H24" s="40">
        <f t="shared" si="4"/>
        <v>-167156405</v>
      </c>
      <c r="I24" s="40">
        <f t="shared" si="2"/>
        <v>-167156405</v>
      </c>
    </row>
    <row r="25" spans="1:9" x14ac:dyDescent="0.25">
      <c r="A25" s="199" t="s">
        <v>216</v>
      </c>
      <c r="B25" s="199"/>
      <c r="C25" s="26">
        <v>136</v>
      </c>
      <c r="D25" s="40">
        <f>D26+D27</f>
        <v>0</v>
      </c>
      <c r="E25" s="40">
        <f>E26+E27</f>
        <v>-88172788</v>
      </c>
      <c r="F25" s="40">
        <f t="shared" si="1"/>
        <v>-88172788</v>
      </c>
      <c r="G25" s="40">
        <f t="shared" ref="G25:H25" si="5">G26+G27</f>
        <v>0</v>
      </c>
      <c r="H25" s="40">
        <f t="shared" si="5"/>
        <v>-160838594</v>
      </c>
      <c r="I25" s="40">
        <f t="shared" si="2"/>
        <v>-160838594</v>
      </c>
    </row>
    <row r="26" spans="1:9" x14ac:dyDescent="0.25">
      <c r="A26" s="209" t="s">
        <v>217</v>
      </c>
      <c r="B26" s="209"/>
      <c r="C26" s="27">
        <v>137</v>
      </c>
      <c r="D26" s="41">
        <v>0</v>
      </c>
      <c r="E26" s="41">
        <v>-91197336</v>
      </c>
      <c r="F26" s="40">
        <f t="shared" si="1"/>
        <v>-91197336</v>
      </c>
      <c r="G26" s="41">
        <v>0</v>
      </c>
      <c r="H26" s="41">
        <v>-163355781</v>
      </c>
      <c r="I26" s="40">
        <f t="shared" si="2"/>
        <v>-163355781</v>
      </c>
    </row>
    <row r="27" spans="1:9" x14ac:dyDescent="0.25">
      <c r="A27" s="209" t="s">
        <v>218</v>
      </c>
      <c r="B27" s="209"/>
      <c r="C27" s="27">
        <v>138</v>
      </c>
      <c r="D27" s="41">
        <v>0</v>
      </c>
      <c r="E27" s="133">
        <v>3024548</v>
      </c>
      <c r="F27" s="40">
        <f t="shared" si="1"/>
        <v>3024548</v>
      </c>
      <c r="G27" s="41">
        <v>0</v>
      </c>
      <c r="H27" s="41">
        <v>2517187</v>
      </c>
      <c r="I27" s="40">
        <f t="shared" si="2"/>
        <v>2517187</v>
      </c>
    </row>
    <row r="28" spans="1:9" x14ac:dyDescent="0.25">
      <c r="A28" s="199" t="s">
        <v>219</v>
      </c>
      <c r="B28" s="199"/>
      <c r="C28" s="26">
        <v>139</v>
      </c>
      <c r="D28" s="40">
        <f>D29+D30</f>
        <v>0</v>
      </c>
      <c r="E28" s="40">
        <f>E29+E30</f>
        <v>1405704</v>
      </c>
      <c r="F28" s="40">
        <f t="shared" si="1"/>
        <v>1405704</v>
      </c>
      <c r="G28" s="40">
        <f t="shared" ref="G28:H28" si="6">G29+G30</f>
        <v>0</v>
      </c>
      <c r="H28" s="40">
        <f t="shared" si="6"/>
        <v>-6317811</v>
      </c>
      <c r="I28" s="40">
        <f t="shared" si="2"/>
        <v>-6317811</v>
      </c>
    </row>
    <row r="29" spans="1:9" x14ac:dyDescent="0.25">
      <c r="A29" s="209" t="s">
        <v>11</v>
      </c>
      <c r="B29" s="209"/>
      <c r="C29" s="27">
        <v>140</v>
      </c>
      <c r="D29" s="41">
        <v>0</v>
      </c>
      <c r="E29" s="41">
        <v>2885736</v>
      </c>
      <c r="F29" s="40">
        <f t="shared" si="1"/>
        <v>2885736</v>
      </c>
      <c r="G29" s="41">
        <v>0</v>
      </c>
      <c r="H29" s="41">
        <v>-14302119</v>
      </c>
      <c r="I29" s="40">
        <f t="shared" si="2"/>
        <v>-14302119</v>
      </c>
    </row>
    <row r="30" spans="1:9" x14ac:dyDescent="0.25">
      <c r="A30" s="209" t="s">
        <v>12</v>
      </c>
      <c r="B30" s="209"/>
      <c r="C30" s="27">
        <v>141</v>
      </c>
      <c r="D30" s="41">
        <v>0</v>
      </c>
      <c r="E30" s="41">
        <v>-1480032</v>
      </c>
      <c r="F30" s="40">
        <f t="shared" si="1"/>
        <v>-1480032</v>
      </c>
      <c r="G30" s="41">
        <v>0</v>
      </c>
      <c r="H30" s="41">
        <v>7984308</v>
      </c>
      <c r="I30" s="40">
        <f t="shared" si="2"/>
        <v>7984308</v>
      </c>
    </row>
    <row r="31" spans="1:9" ht="31.5" customHeight="1" x14ac:dyDescent="0.25">
      <c r="A31" s="198" t="s">
        <v>248</v>
      </c>
      <c r="B31" s="199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5">
      <c r="A32" s="199" t="s">
        <v>220</v>
      </c>
      <c r="B32" s="199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5">
      <c r="A33" s="209" t="s">
        <v>221</v>
      </c>
      <c r="B33" s="209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5">
      <c r="A34" s="209" t="s">
        <v>222</v>
      </c>
      <c r="B34" s="209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5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5">
      <c r="A36" s="209" t="s">
        <v>224</v>
      </c>
      <c r="B36" s="209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5">
      <c r="A37" s="209" t="s">
        <v>225</v>
      </c>
      <c r="B37" s="20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198" t="s">
        <v>325</v>
      </c>
      <c r="B38" s="199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5">
      <c r="A39" s="209" t="s">
        <v>226</v>
      </c>
      <c r="B39" s="209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5">
      <c r="A40" s="209" t="s">
        <v>227</v>
      </c>
      <c r="B40" s="20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5" customHeight="1" x14ac:dyDescent="0.25">
      <c r="A41" s="239" t="s">
        <v>370</v>
      </c>
      <c r="B41" s="209"/>
      <c r="C41" s="27">
        <v>152</v>
      </c>
      <c r="D41" s="62">
        <f>D42+D43</f>
        <v>0</v>
      </c>
      <c r="E41" s="62">
        <f>E42+E43</f>
        <v>-38267</v>
      </c>
      <c r="F41" s="40">
        <f t="shared" si="1"/>
        <v>-38267</v>
      </c>
      <c r="G41" s="62">
        <f>G42+G43</f>
        <v>0</v>
      </c>
      <c r="H41" s="62">
        <f>H42+H43</f>
        <v>11537</v>
      </c>
      <c r="I41" s="40">
        <f t="shared" si="2"/>
        <v>11537</v>
      </c>
    </row>
    <row r="42" spans="1:9" x14ac:dyDescent="0.25">
      <c r="A42" s="209" t="s">
        <v>13</v>
      </c>
      <c r="B42" s="209"/>
      <c r="C42" s="27">
        <v>153</v>
      </c>
      <c r="D42" s="41">
        <v>0</v>
      </c>
      <c r="E42" s="41">
        <v>-48160</v>
      </c>
      <c r="F42" s="40">
        <f t="shared" si="1"/>
        <v>-48160</v>
      </c>
      <c r="G42" s="41">
        <v>0</v>
      </c>
      <c r="H42" s="41">
        <v>11537</v>
      </c>
      <c r="I42" s="40">
        <f t="shared" si="2"/>
        <v>11537</v>
      </c>
    </row>
    <row r="43" spans="1:9" x14ac:dyDescent="0.25">
      <c r="A43" s="209" t="s">
        <v>14</v>
      </c>
      <c r="B43" s="209"/>
      <c r="C43" s="27">
        <v>154</v>
      </c>
      <c r="D43" s="41">
        <v>0</v>
      </c>
      <c r="E43" s="41">
        <v>9893</v>
      </c>
      <c r="F43" s="40">
        <f t="shared" si="1"/>
        <v>9893</v>
      </c>
      <c r="G43" s="41">
        <v>0</v>
      </c>
      <c r="H43" s="53">
        <v>0</v>
      </c>
      <c r="I43" s="40">
        <f t="shared" si="2"/>
        <v>0</v>
      </c>
    </row>
    <row r="44" spans="1:9" ht="22.5" customHeight="1" x14ac:dyDescent="0.25">
      <c r="A44" s="198" t="s">
        <v>229</v>
      </c>
      <c r="B44" s="199"/>
      <c r="C44" s="26">
        <v>155</v>
      </c>
      <c r="D44" s="40">
        <f>D45+D49</f>
        <v>0</v>
      </c>
      <c r="E44" s="40">
        <f>E45+E49</f>
        <v>-128920037</v>
      </c>
      <c r="F44" s="40">
        <f t="shared" si="1"/>
        <v>-128920037</v>
      </c>
      <c r="G44" s="40">
        <f t="shared" ref="G44:H44" si="11">G45+G49</f>
        <v>0</v>
      </c>
      <c r="H44" s="40">
        <f t="shared" si="11"/>
        <v>-146190580</v>
      </c>
      <c r="I44" s="40">
        <f t="shared" si="2"/>
        <v>-146190580</v>
      </c>
    </row>
    <row r="45" spans="1:9" x14ac:dyDescent="0.25">
      <c r="A45" s="199" t="s">
        <v>230</v>
      </c>
      <c r="B45" s="199"/>
      <c r="C45" s="26">
        <v>156</v>
      </c>
      <c r="D45" s="40">
        <f>D46+D47+D48</f>
        <v>0</v>
      </c>
      <c r="E45" s="40">
        <f>E46+E47+E48</f>
        <v>-103130946</v>
      </c>
      <c r="F45" s="40">
        <f t="shared" si="1"/>
        <v>-103130946</v>
      </c>
      <c r="G45" s="40">
        <f t="shared" ref="G45:H45" si="12">G46+G47+G48</f>
        <v>0</v>
      </c>
      <c r="H45" s="40">
        <f t="shared" si="12"/>
        <v>-120700459</v>
      </c>
      <c r="I45" s="40">
        <f t="shared" si="2"/>
        <v>-120700459</v>
      </c>
    </row>
    <row r="46" spans="1:9" x14ac:dyDescent="0.25">
      <c r="A46" s="209" t="s">
        <v>15</v>
      </c>
      <c r="B46" s="209"/>
      <c r="C46" s="27">
        <v>157</v>
      </c>
      <c r="D46" s="41">
        <v>0</v>
      </c>
      <c r="E46" s="41">
        <v>-18357858</v>
      </c>
      <c r="F46" s="40">
        <f t="shared" si="1"/>
        <v>-18357858</v>
      </c>
      <c r="G46" s="41">
        <v>0</v>
      </c>
      <c r="H46" s="41">
        <v>-25419883</v>
      </c>
      <c r="I46" s="40">
        <f t="shared" si="2"/>
        <v>-25419883</v>
      </c>
    </row>
    <row r="47" spans="1:9" x14ac:dyDescent="0.25">
      <c r="A47" s="209" t="s">
        <v>16</v>
      </c>
      <c r="B47" s="209"/>
      <c r="C47" s="27">
        <v>158</v>
      </c>
      <c r="D47" s="41">
        <v>0</v>
      </c>
      <c r="E47" s="41">
        <v>-84773088</v>
      </c>
      <c r="F47" s="40">
        <f t="shared" si="1"/>
        <v>-84773088</v>
      </c>
      <c r="G47" s="41">
        <v>0</v>
      </c>
      <c r="H47" s="41">
        <v>-95280576</v>
      </c>
      <c r="I47" s="40">
        <f t="shared" si="2"/>
        <v>-95280576</v>
      </c>
    </row>
    <row r="48" spans="1:9" x14ac:dyDescent="0.25">
      <c r="A48" s="209" t="s">
        <v>17</v>
      </c>
      <c r="B48" s="209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5">
      <c r="A49" s="199" t="s">
        <v>231</v>
      </c>
      <c r="B49" s="199"/>
      <c r="C49" s="26">
        <v>160</v>
      </c>
      <c r="D49" s="40">
        <f>D50+D51+D52</f>
        <v>0</v>
      </c>
      <c r="E49" s="40">
        <f>E50+E51+E52</f>
        <v>-25789091</v>
      </c>
      <c r="F49" s="40">
        <f t="shared" si="1"/>
        <v>-25789091</v>
      </c>
      <c r="G49" s="40">
        <f t="shared" ref="G49:H49" si="13">G50+G51+G52</f>
        <v>0</v>
      </c>
      <c r="H49" s="40">
        <f t="shared" si="13"/>
        <v>-25490121</v>
      </c>
      <c r="I49" s="40">
        <f t="shared" si="2"/>
        <v>-25490121</v>
      </c>
    </row>
    <row r="50" spans="1:9" x14ac:dyDescent="0.25">
      <c r="A50" s="209" t="s">
        <v>232</v>
      </c>
      <c r="B50" s="209"/>
      <c r="C50" s="27">
        <v>161</v>
      </c>
      <c r="D50" s="41">
        <v>0</v>
      </c>
      <c r="E50" s="41">
        <v>-5208465</v>
      </c>
      <c r="F50" s="40">
        <f t="shared" si="1"/>
        <v>-5208465</v>
      </c>
      <c r="G50" s="41">
        <v>0</v>
      </c>
      <c r="H50" s="41">
        <v>-5617103</v>
      </c>
      <c r="I50" s="40">
        <f t="shared" si="2"/>
        <v>-5617103</v>
      </c>
    </row>
    <row r="51" spans="1:9" x14ac:dyDescent="0.25">
      <c r="A51" s="209" t="s">
        <v>28</v>
      </c>
      <c r="B51" s="209"/>
      <c r="C51" s="27">
        <v>162</v>
      </c>
      <c r="D51" s="41">
        <v>0</v>
      </c>
      <c r="E51" s="41">
        <v>-10683756</v>
      </c>
      <c r="F51" s="40">
        <f t="shared" si="1"/>
        <v>-10683756</v>
      </c>
      <c r="G51" s="41">
        <v>0</v>
      </c>
      <c r="H51" s="41">
        <v>-10131669</v>
      </c>
      <c r="I51" s="40">
        <f t="shared" si="2"/>
        <v>-10131669</v>
      </c>
    </row>
    <row r="52" spans="1:9" x14ac:dyDescent="0.25">
      <c r="A52" s="209" t="s">
        <v>29</v>
      </c>
      <c r="B52" s="209"/>
      <c r="C52" s="27">
        <v>163</v>
      </c>
      <c r="D52" s="41">
        <v>0</v>
      </c>
      <c r="E52" s="41">
        <v>-9896870</v>
      </c>
      <c r="F52" s="40">
        <f t="shared" si="1"/>
        <v>-9896870</v>
      </c>
      <c r="G52" s="41">
        <v>0</v>
      </c>
      <c r="H52" s="41">
        <v>-9741349</v>
      </c>
      <c r="I52" s="40">
        <f t="shared" si="2"/>
        <v>-9741349</v>
      </c>
    </row>
    <row r="53" spans="1:9" x14ac:dyDescent="0.25">
      <c r="A53" s="198" t="s">
        <v>233</v>
      </c>
      <c r="B53" s="199"/>
      <c r="C53" s="26">
        <v>164</v>
      </c>
      <c r="D53" s="40">
        <f>D54+D55+D56+D57+D58+D59+D60</f>
        <v>0</v>
      </c>
      <c r="E53" s="40">
        <f>E54+E55+E56+E57+E58+E59+E60</f>
        <v>-20243660</v>
      </c>
      <c r="F53" s="40">
        <f t="shared" si="1"/>
        <v>-20243660</v>
      </c>
      <c r="G53" s="40">
        <f t="shared" ref="G53" si="14">G54+G55+G56+G57+G58+G59+G60</f>
        <v>0</v>
      </c>
      <c r="H53" s="40">
        <f>H54+H55+H56+H57+H58+H59+H60</f>
        <v>-18870767</v>
      </c>
      <c r="I53" s="40">
        <f t="shared" si="2"/>
        <v>-18870767</v>
      </c>
    </row>
    <row r="54" spans="1:9" ht="24" customHeight="1" x14ac:dyDescent="0.25">
      <c r="A54" s="209" t="s">
        <v>318</v>
      </c>
      <c r="B54" s="209"/>
      <c r="C54" s="27">
        <v>165</v>
      </c>
      <c r="D54" s="41">
        <v>0</v>
      </c>
      <c r="E54" s="41">
        <v>-532347</v>
      </c>
      <c r="F54" s="40">
        <f t="shared" si="1"/>
        <v>-532347</v>
      </c>
      <c r="G54" s="41">
        <v>0</v>
      </c>
      <c r="H54" s="41">
        <v>-610619</v>
      </c>
      <c r="I54" s="40">
        <f t="shared" si="2"/>
        <v>-610619</v>
      </c>
    </row>
    <row r="55" spans="1:9" x14ac:dyDescent="0.25">
      <c r="A55" s="209" t="s">
        <v>30</v>
      </c>
      <c r="B55" s="209"/>
      <c r="C55" s="27">
        <v>166</v>
      </c>
      <c r="D55" s="41">
        <v>0</v>
      </c>
      <c r="E55" s="41">
        <v>-783617</v>
      </c>
      <c r="F55" s="40">
        <f t="shared" si="1"/>
        <v>-783617</v>
      </c>
      <c r="G55" s="41">
        <v>0</v>
      </c>
      <c r="H55" s="41">
        <v>-707464</v>
      </c>
      <c r="I55" s="40">
        <f t="shared" si="2"/>
        <v>-707464</v>
      </c>
    </row>
    <row r="56" spans="1:9" x14ac:dyDescent="0.25">
      <c r="A56" s="209" t="s">
        <v>69</v>
      </c>
      <c r="B56" s="209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 x14ac:dyDescent="0.25">
      <c r="A57" s="209" t="s">
        <v>234</v>
      </c>
      <c r="B57" s="209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-43</v>
      </c>
      <c r="I57" s="40">
        <f t="shared" si="2"/>
        <v>-43</v>
      </c>
    </row>
    <row r="58" spans="1:9" x14ac:dyDescent="0.25">
      <c r="A58" s="209" t="s">
        <v>235</v>
      </c>
      <c r="B58" s="209"/>
      <c r="C58" s="27">
        <v>169</v>
      </c>
      <c r="D58" s="41">
        <v>0</v>
      </c>
      <c r="E58" s="41">
        <v>-1666317</v>
      </c>
      <c r="F58" s="40">
        <f t="shared" si="1"/>
        <v>-1666317</v>
      </c>
      <c r="G58" s="41">
        <v>0</v>
      </c>
      <c r="H58" s="41">
        <v>-7893138</v>
      </c>
      <c r="I58" s="40">
        <f t="shared" si="2"/>
        <v>-7893138</v>
      </c>
    </row>
    <row r="59" spans="1:9" x14ac:dyDescent="0.25">
      <c r="A59" s="209" t="s">
        <v>236</v>
      </c>
      <c r="B59" s="209"/>
      <c r="C59" s="27">
        <v>170</v>
      </c>
      <c r="D59" s="41">
        <v>0</v>
      </c>
      <c r="E59" s="41">
        <v>-621153</v>
      </c>
      <c r="F59" s="40">
        <f t="shared" si="1"/>
        <v>-621153</v>
      </c>
      <c r="G59" s="41">
        <v>0</v>
      </c>
      <c r="H59" s="41">
        <v>230737</v>
      </c>
      <c r="I59" s="40">
        <f>G59+H59</f>
        <v>230737</v>
      </c>
    </row>
    <row r="60" spans="1:9" x14ac:dyDescent="0.25">
      <c r="A60" s="209" t="s">
        <v>94</v>
      </c>
      <c r="B60" s="209"/>
      <c r="C60" s="27">
        <v>171</v>
      </c>
      <c r="D60" s="41">
        <v>0</v>
      </c>
      <c r="E60" s="41">
        <v>-16640226</v>
      </c>
      <c r="F60" s="40">
        <f t="shared" si="1"/>
        <v>-16640226</v>
      </c>
      <c r="G60" s="41">
        <v>0</v>
      </c>
      <c r="H60" s="41">
        <v>-9890240</v>
      </c>
      <c r="I60" s="40">
        <f>G60+H60</f>
        <v>-9890240</v>
      </c>
    </row>
    <row r="61" spans="1:9" ht="29.25" customHeight="1" x14ac:dyDescent="0.25">
      <c r="A61" s="198" t="s">
        <v>237</v>
      </c>
      <c r="B61" s="199"/>
      <c r="C61" s="26">
        <v>172</v>
      </c>
      <c r="D61" s="40">
        <f>D62+D63</f>
        <v>0</v>
      </c>
      <c r="E61" s="40">
        <f>E62+E63</f>
        <v>-23972006</v>
      </c>
      <c r="F61" s="40">
        <f t="shared" si="1"/>
        <v>-23972006</v>
      </c>
      <c r="G61" s="40">
        <f t="shared" ref="G61:H61" si="15">G62+G63</f>
        <v>0</v>
      </c>
      <c r="H61" s="40">
        <f t="shared" si="15"/>
        <v>-18211548</v>
      </c>
      <c r="I61" s="40">
        <f t="shared" si="2"/>
        <v>-18211548</v>
      </c>
    </row>
    <row r="62" spans="1:9" x14ac:dyDescent="0.25">
      <c r="A62" s="209" t="s">
        <v>31</v>
      </c>
      <c r="B62" s="209"/>
      <c r="C62" s="27">
        <v>173</v>
      </c>
      <c r="D62" s="41">
        <v>0</v>
      </c>
      <c r="E62" s="41">
        <v>-321141</v>
      </c>
      <c r="F62" s="40">
        <f t="shared" si="1"/>
        <v>-321141</v>
      </c>
      <c r="G62" s="41">
        <v>0</v>
      </c>
      <c r="H62" s="41">
        <v>-138238</v>
      </c>
      <c r="I62" s="40">
        <f t="shared" si="2"/>
        <v>-138238</v>
      </c>
    </row>
    <row r="63" spans="1:9" x14ac:dyDescent="0.25">
      <c r="A63" s="209" t="s">
        <v>32</v>
      </c>
      <c r="B63" s="209"/>
      <c r="C63" s="27">
        <v>174</v>
      </c>
      <c r="D63" s="41">
        <v>0</v>
      </c>
      <c r="E63" s="41">
        <v>-23650865</v>
      </c>
      <c r="F63" s="40">
        <f t="shared" si="1"/>
        <v>-23650865</v>
      </c>
      <c r="G63" s="41">
        <v>0</v>
      </c>
      <c r="H63" s="41">
        <v>-18073310</v>
      </c>
      <c r="I63" s="40">
        <f t="shared" si="2"/>
        <v>-18073310</v>
      </c>
    </row>
    <row r="64" spans="1:9" ht="19.5" customHeight="1" x14ac:dyDescent="0.25">
      <c r="A64" s="239" t="s">
        <v>238</v>
      </c>
      <c r="B64" s="209"/>
      <c r="C64" s="27">
        <v>175</v>
      </c>
      <c r="D64" s="41">
        <v>0</v>
      </c>
      <c r="E64" s="41">
        <v>-2328381</v>
      </c>
      <c r="F64" s="40">
        <f t="shared" si="1"/>
        <v>-2328381</v>
      </c>
      <c r="G64" s="41">
        <v>0</v>
      </c>
      <c r="H64" s="41">
        <v>-2307166</v>
      </c>
      <c r="I64" s="40">
        <f t="shared" si="2"/>
        <v>-2307166</v>
      </c>
    </row>
    <row r="65" spans="1:9" ht="42" customHeight="1" x14ac:dyDescent="0.25">
      <c r="A65" s="198" t="s">
        <v>314</v>
      </c>
      <c r="B65" s="199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-7842676</v>
      </c>
      <c r="F65" s="40">
        <f t="shared" si="1"/>
        <v>-7842676</v>
      </c>
      <c r="G65" s="40">
        <f t="shared" ref="G65" si="16">G7+G13+G21+G22+G23+G24+G31+G38+G41+G53+G61+G64+G44</f>
        <v>0</v>
      </c>
      <c r="H65" s="40">
        <f>H7+H13+H21+H22+H23+H24+H31+H38+H41+H53+H61+H64+H44</f>
        <v>908976</v>
      </c>
      <c r="I65" s="40">
        <f t="shared" si="2"/>
        <v>908976</v>
      </c>
    </row>
    <row r="66" spans="1:9" x14ac:dyDescent="0.25">
      <c r="A66" s="198" t="s">
        <v>239</v>
      </c>
      <c r="B66" s="199"/>
      <c r="C66" s="26">
        <v>177</v>
      </c>
      <c r="D66" s="40">
        <f>D67+D68</f>
        <v>0</v>
      </c>
      <c r="E66" s="40">
        <f>E67+E68</f>
        <v>-321909</v>
      </c>
      <c r="F66" s="40">
        <f t="shared" si="1"/>
        <v>-321909</v>
      </c>
      <c r="G66" s="40">
        <f t="shared" ref="G66:H66" si="17">G67+G68</f>
        <v>0</v>
      </c>
      <c r="H66" s="40">
        <f t="shared" si="17"/>
        <v>-1806074</v>
      </c>
      <c r="I66" s="40">
        <f t="shared" si="2"/>
        <v>-1806074</v>
      </c>
    </row>
    <row r="67" spans="1:9" x14ac:dyDescent="0.25">
      <c r="A67" s="209" t="s">
        <v>240</v>
      </c>
      <c r="B67" s="209"/>
      <c r="C67" s="27">
        <v>178</v>
      </c>
      <c r="D67" s="41">
        <v>0</v>
      </c>
      <c r="E67" s="41">
        <v>-7688688</v>
      </c>
      <c r="F67" s="40">
        <f t="shared" si="1"/>
        <v>-7688688</v>
      </c>
      <c r="G67" s="41">
        <v>0</v>
      </c>
      <c r="H67" s="41">
        <v>-2285416</v>
      </c>
      <c r="I67" s="40">
        <f t="shared" si="2"/>
        <v>-2285416</v>
      </c>
    </row>
    <row r="68" spans="1:9" x14ac:dyDescent="0.25">
      <c r="A68" s="209" t="s">
        <v>241</v>
      </c>
      <c r="B68" s="209"/>
      <c r="C68" s="27">
        <v>179</v>
      </c>
      <c r="D68" s="41">
        <v>0</v>
      </c>
      <c r="E68" s="41">
        <v>7366779</v>
      </c>
      <c r="F68" s="40">
        <f t="shared" si="1"/>
        <v>7366779</v>
      </c>
      <c r="G68" s="41">
        <v>0</v>
      </c>
      <c r="H68" s="41">
        <v>479342</v>
      </c>
      <c r="I68" s="40">
        <f t="shared" si="2"/>
        <v>479342</v>
      </c>
    </row>
    <row r="69" spans="1:9" ht="24" customHeight="1" x14ac:dyDescent="0.25">
      <c r="A69" s="198" t="s">
        <v>315</v>
      </c>
      <c r="B69" s="199"/>
      <c r="C69" s="26">
        <v>180</v>
      </c>
      <c r="D69" s="40">
        <f>D65+D66</f>
        <v>0</v>
      </c>
      <c r="E69" s="40">
        <f>E65+E66</f>
        <v>-8164585</v>
      </c>
      <c r="F69" s="40">
        <f t="shared" si="1"/>
        <v>-8164585</v>
      </c>
      <c r="G69" s="40">
        <f t="shared" ref="G69:H69" si="18">G65+G66</f>
        <v>0</v>
      </c>
      <c r="H69" s="40">
        <f t="shared" si="18"/>
        <v>-897098</v>
      </c>
      <c r="I69" s="40">
        <f t="shared" si="2"/>
        <v>-897098</v>
      </c>
    </row>
    <row r="70" spans="1:9" x14ac:dyDescent="0.25">
      <c r="A70" s="240" t="s">
        <v>95</v>
      </c>
      <c r="B70" s="240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240" t="s">
        <v>242</v>
      </c>
      <c r="B71" s="240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198" t="s">
        <v>243</v>
      </c>
      <c r="B72" s="198"/>
      <c r="C72" s="26">
        <v>183</v>
      </c>
      <c r="D72" s="40">
        <f>D7+D13+D21+D22+D23+D68</f>
        <v>0</v>
      </c>
      <c r="E72" s="40">
        <f>E7+E13+E21+E22+E23+E68</f>
        <v>261793538</v>
      </c>
      <c r="F72" s="40">
        <f t="shared" ref="F72:F86" si="19">D72+E72</f>
        <v>261793538</v>
      </c>
      <c r="G72" s="40">
        <f t="shared" ref="G72:H72" si="20">G7+G13+G21+G22+G23+G68</f>
        <v>0</v>
      </c>
      <c r="H72" s="40">
        <f t="shared" si="20"/>
        <v>354113247</v>
      </c>
      <c r="I72" s="40">
        <f t="shared" ref="I72:I86" si="21">G72+H72</f>
        <v>354113247</v>
      </c>
    </row>
    <row r="73" spans="1:9" ht="31.5" customHeight="1" x14ac:dyDescent="0.25">
      <c r="A73" s="198" t="s">
        <v>316</v>
      </c>
      <c r="B73" s="198"/>
      <c r="C73" s="26">
        <v>184</v>
      </c>
      <c r="D73" s="40">
        <f>D24+D31+D38+D41+D44+D53+D61+D64+D67</f>
        <v>0</v>
      </c>
      <c r="E73" s="40">
        <f>E24+E31+E38+E41+E44+E53+E61+E64+E67</f>
        <v>-269958123</v>
      </c>
      <c r="F73" s="40">
        <f t="shared" si="19"/>
        <v>-269958123</v>
      </c>
      <c r="G73" s="40">
        <f t="shared" ref="G73:H73" si="22">G24+G31+G38+G41+G44+G53+G61+G64+G67</f>
        <v>0</v>
      </c>
      <c r="H73" s="40">
        <f t="shared" si="22"/>
        <v>-355010345</v>
      </c>
      <c r="I73" s="40">
        <f t="shared" si="21"/>
        <v>-355010345</v>
      </c>
    </row>
    <row r="74" spans="1:9" x14ac:dyDescent="0.25">
      <c r="A74" s="198" t="s">
        <v>244</v>
      </c>
      <c r="B74" s="199"/>
      <c r="C74" s="26">
        <v>185</v>
      </c>
      <c r="D74" s="40">
        <f>D75+D76+D77+D78+D79+D80+D81+D82</f>
        <v>0</v>
      </c>
      <c r="E74" s="40">
        <f>E75+E76+E77+E78+E79+E80+E81+E82</f>
        <v>15507964</v>
      </c>
      <c r="F74" s="40">
        <f t="shared" si="19"/>
        <v>15507964</v>
      </c>
      <c r="G74" s="40">
        <f t="shared" ref="G74:H74" si="23">G75+G76+G77+G78+G79+G80+G81+G82</f>
        <v>0</v>
      </c>
      <c r="H74" s="40">
        <f t="shared" si="23"/>
        <v>-2060250</v>
      </c>
      <c r="I74" s="40">
        <f t="shared" si="21"/>
        <v>-2060250</v>
      </c>
    </row>
    <row r="75" spans="1:9" ht="27.75" customHeight="1" x14ac:dyDescent="0.25">
      <c r="A75" s="197" t="s">
        <v>321</v>
      </c>
      <c r="B75" s="197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5" customHeight="1" x14ac:dyDescent="0.25">
      <c r="A76" s="197" t="s">
        <v>322</v>
      </c>
      <c r="B76" s="197"/>
      <c r="C76" s="27">
        <v>187</v>
      </c>
      <c r="D76" s="63">
        <v>0</v>
      </c>
      <c r="E76" s="63">
        <v>17969757</v>
      </c>
      <c r="F76" s="40">
        <f t="shared" si="19"/>
        <v>17969757</v>
      </c>
      <c r="G76" s="63">
        <v>0</v>
      </c>
      <c r="H76" s="63">
        <v>-7942577</v>
      </c>
      <c r="I76" s="40">
        <f t="shared" si="21"/>
        <v>-7942577</v>
      </c>
    </row>
    <row r="77" spans="1:9" ht="32.25" customHeight="1" x14ac:dyDescent="0.25">
      <c r="A77" s="197" t="s">
        <v>323</v>
      </c>
      <c r="B77" s="197"/>
      <c r="C77" s="27">
        <v>188</v>
      </c>
      <c r="D77" s="63">
        <v>0</v>
      </c>
      <c r="E77" s="63">
        <v>942394</v>
      </c>
      <c r="F77" s="40">
        <f t="shared" si="19"/>
        <v>942394</v>
      </c>
      <c r="G77" s="63">
        <v>0</v>
      </c>
      <c r="H77" s="63">
        <v>5430076</v>
      </c>
      <c r="I77" s="40">
        <f t="shared" si="21"/>
        <v>5430076</v>
      </c>
    </row>
    <row r="78" spans="1:9" ht="32.25" customHeight="1" x14ac:dyDescent="0.25">
      <c r="A78" s="197" t="s">
        <v>324</v>
      </c>
      <c r="B78" s="197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97" t="s">
        <v>96</v>
      </c>
      <c r="B79" s="197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97" t="s">
        <v>97</v>
      </c>
      <c r="B80" s="197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5">
      <c r="A81" s="197" t="s">
        <v>98</v>
      </c>
      <c r="B81" s="197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97" t="s">
        <v>99</v>
      </c>
      <c r="B82" s="197"/>
      <c r="C82" s="27">
        <v>193</v>
      </c>
      <c r="D82" s="63">
        <v>0</v>
      </c>
      <c r="E82" s="63">
        <v>-3404187</v>
      </c>
      <c r="F82" s="40">
        <f t="shared" si="19"/>
        <v>-3404187</v>
      </c>
      <c r="G82" s="63">
        <v>0</v>
      </c>
      <c r="H82" s="63">
        <v>452251</v>
      </c>
      <c r="I82" s="40">
        <f t="shared" si="21"/>
        <v>452251</v>
      </c>
    </row>
    <row r="83" spans="1:9" x14ac:dyDescent="0.25">
      <c r="A83" s="198" t="s">
        <v>245</v>
      </c>
      <c r="B83" s="199"/>
      <c r="C83" s="26">
        <v>194</v>
      </c>
      <c r="D83" s="40">
        <f>D69+D74</f>
        <v>0</v>
      </c>
      <c r="E83" s="40">
        <f>E69+E74</f>
        <v>7343379</v>
      </c>
      <c r="F83" s="40">
        <f t="shared" si="19"/>
        <v>7343379</v>
      </c>
      <c r="G83" s="40">
        <f t="shared" ref="G83:H83" si="24">G69+G74</f>
        <v>0</v>
      </c>
      <c r="H83" s="40">
        <f t="shared" si="24"/>
        <v>-2957348</v>
      </c>
      <c r="I83" s="40">
        <f t="shared" si="21"/>
        <v>-2957348</v>
      </c>
    </row>
    <row r="84" spans="1:9" x14ac:dyDescent="0.25">
      <c r="A84" s="240" t="s">
        <v>246</v>
      </c>
      <c r="B84" s="240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5">
      <c r="A85" s="240" t="s">
        <v>247</v>
      </c>
      <c r="B85" s="240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200" t="s">
        <v>110</v>
      </c>
      <c r="B86" s="197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dataConsolidate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5" type="noConversion"/>
  <dataValidations count="2">
    <dataValidation allowBlank="1" sqref="F5:F6 I5:I6 G4:G6 C6 D4:D6 A1:A4 I87:I1048576 C4 A6 A87:D1048576 F87:G1048576 J1:XFD1048576" xr:uid="{00000000-0002-0000-0300-000000000000}"/>
    <dataValidation type="whole" operator="greaterThanOrEqual" allowBlank="1" showInputMessage="1" showErrorMessage="1" sqref="D7:D86 F7:G86 I7:I86 E27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0.59999389629810485"/>
  </sheetPr>
  <dimension ref="A1:J62"/>
  <sheetViews>
    <sheetView zoomScaleSheetLayoutView="100" workbookViewId="0">
      <selection activeCell="N19" sqref="N19"/>
    </sheetView>
  </sheetViews>
  <sheetFormatPr defaultColWidth="9.109375" defaultRowHeight="13.2" x14ac:dyDescent="0.25"/>
  <cols>
    <col min="1" max="7" width="9.109375" style="18"/>
    <col min="8" max="8" width="13.33203125" style="70" customWidth="1"/>
    <col min="9" max="9" width="13.33203125" style="17" customWidth="1"/>
    <col min="10" max="10" width="16.33203125" style="17" bestFit="1" customWidth="1"/>
    <col min="11" max="16384" width="9.109375" style="18"/>
  </cols>
  <sheetData>
    <row r="1" spans="1:9" x14ac:dyDescent="0.25">
      <c r="A1" s="201" t="s">
        <v>70</v>
      </c>
      <c r="B1" s="202"/>
      <c r="C1" s="202"/>
      <c r="D1" s="202"/>
      <c r="E1" s="202"/>
      <c r="F1" s="202"/>
      <c r="G1" s="202"/>
      <c r="H1" s="202"/>
    </row>
    <row r="2" spans="1:9" x14ac:dyDescent="0.25">
      <c r="A2" s="203" t="s">
        <v>388</v>
      </c>
      <c r="B2" s="204"/>
      <c r="C2" s="204"/>
      <c r="D2" s="204"/>
      <c r="E2" s="204"/>
      <c r="F2" s="204"/>
      <c r="G2" s="204"/>
      <c r="H2" s="204"/>
    </row>
    <row r="3" spans="1:9" x14ac:dyDescent="0.25">
      <c r="A3" s="245" t="s">
        <v>35</v>
      </c>
      <c r="B3" s="217"/>
      <c r="C3" s="217"/>
      <c r="D3" s="217"/>
      <c r="E3" s="217"/>
      <c r="F3" s="217"/>
      <c r="G3" s="217"/>
      <c r="H3" s="217"/>
    </row>
    <row r="4" spans="1:9" ht="31.2" thickBot="1" x14ac:dyDescent="0.3">
      <c r="A4" s="246" t="s">
        <v>3</v>
      </c>
      <c r="B4" s="247"/>
      <c r="C4" s="247"/>
      <c r="D4" s="247"/>
      <c r="E4" s="247"/>
      <c r="F4" s="248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49">
        <v>1</v>
      </c>
      <c r="B5" s="250"/>
      <c r="C5" s="250"/>
      <c r="D5" s="250"/>
      <c r="E5" s="250"/>
      <c r="F5" s="251"/>
      <c r="G5" s="20">
        <v>2</v>
      </c>
      <c r="H5" s="65">
        <v>3</v>
      </c>
      <c r="I5" s="65">
        <v>4</v>
      </c>
    </row>
    <row r="6" spans="1:9" x14ac:dyDescent="0.25">
      <c r="A6" s="253" t="s">
        <v>250</v>
      </c>
      <c r="B6" s="254"/>
      <c r="C6" s="254"/>
      <c r="D6" s="254"/>
      <c r="E6" s="254"/>
      <c r="F6" s="254"/>
      <c r="G6" s="21">
        <v>1</v>
      </c>
      <c r="H6" s="66">
        <f>H7+H18+H36</f>
        <v>151830640</v>
      </c>
      <c r="I6" s="66">
        <f>I7+I18+I36</f>
        <v>253358620</v>
      </c>
    </row>
    <row r="7" spans="1:9" ht="21" customHeight="1" x14ac:dyDescent="0.25">
      <c r="A7" s="255" t="s">
        <v>251</v>
      </c>
      <c r="B7" s="256"/>
      <c r="C7" s="256"/>
      <c r="D7" s="256"/>
      <c r="E7" s="256"/>
      <c r="F7" s="256"/>
      <c r="G7" s="22">
        <v>2</v>
      </c>
      <c r="H7" s="67">
        <f>H8+H9</f>
        <v>180574208</v>
      </c>
      <c r="I7" s="67">
        <f>I8+I9</f>
        <v>77543169</v>
      </c>
    </row>
    <row r="8" spans="1:9" x14ac:dyDescent="0.25">
      <c r="A8" s="241" t="s">
        <v>48</v>
      </c>
      <c r="B8" s="252"/>
      <c r="C8" s="252"/>
      <c r="D8" s="252"/>
      <c r="E8" s="252"/>
      <c r="F8" s="252"/>
      <c r="G8" s="23">
        <v>3</v>
      </c>
      <c r="H8" s="68">
        <v>84418869</v>
      </c>
      <c r="I8" s="68">
        <v>85861202</v>
      </c>
    </row>
    <row r="9" spans="1:9" x14ac:dyDescent="0.25">
      <c r="A9" s="256" t="s">
        <v>49</v>
      </c>
      <c r="B9" s="256"/>
      <c r="C9" s="256"/>
      <c r="D9" s="256"/>
      <c r="E9" s="256"/>
      <c r="F9" s="256"/>
      <c r="G9" s="22">
        <v>4</v>
      </c>
      <c r="H9" s="67">
        <f>SUM(H10:H17)</f>
        <v>96155339</v>
      </c>
      <c r="I9" s="67">
        <f>SUM(I10:I17)</f>
        <v>-8318033</v>
      </c>
    </row>
    <row r="10" spans="1:9" x14ac:dyDescent="0.25">
      <c r="A10" s="241" t="s">
        <v>252</v>
      </c>
      <c r="B10" s="252"/>
      <c r="C10" s="252"/>
      <c r="D10" s="252"/>
      <c r="E10" s="252"/>
      <c r="F10" s="252"/>
      <c r="G10" s="23">
        <v>5</v>
      </c>
      <c r="H10" s="68">
        <v>21233325</v>
      </c>
      <c r="I10" s="68">
        <v>16094729</v>
      </c>
    </row>
    <row r="11" spans="1:9" x14ac:dyDescent="0.25">
      <c r="A11" s="241" t="s">
        <v>253</v>
      </c>
      <c r="B11" s="252"/>
      <c r="C11" s="252"/>
      <c r="D11" s="252"/>
      <c r="E11" s="252"/>
      <c r="F11" s="252"/>
      <c r="G11" s="23">
        <v>6</v>
      </c>
      <c r="H11" s="68">
        <v>363215</v>
      </c>
      <c r="I11" s="68">
        <v>459544</v>
      </c>
    </row>
    <row r="12" spans="1:9" ht="23.25" customHeight="1" x14ac:dyDescent="0.25">
      <c r="A12" s="241" t="s">
        <v>254</v>
      </c>
      <c r="B12" s="252"/>
      <c r="C12" s="252"/>
      <c r="D12" s="252"/>
      <c r="E12" s="252"/>
      <c r="F12" s="252"/>
      <c r="G12" s="23">
        <v>7</v>
      </c>
      <c r="H12" s="68">
        <v>-19893917</v>
      </c>
      <c r="I12" s="68">
        <v>-9077587</v>
      </c>
    </row>
    <row r="13" spans="1:9" x14ac:dyDescent="0.25">
      <c r="A13" s="241" t="s">
        <v>255</v>
      </c>
      <c r="B13" s="252"/>
      <c r="C13" s="252"/>
      <c r="D13" s="252"/>
      <c r="E13" s="252"/>
      <c r="F13" s="252"/>
      <c r="G13" s="23">
        <v>8</v>
      </c>
      <c r="H13" s="68">
        <v>2670637</v>
      </c>
      <c r="I13" s="68">
        <v>2022494</v>
      </c>
    </row>
    <row r="14" spans="1:9" x14ac:dyDescent="0.25">
      <c r="A14" s="241" t="s">
        <v>256</v>
      </c>
      <c r="B14" s="252"/>
      <c r="C14" s="252"/>
      <c r="D14" s="252"/>
      <c r="E14" s="252"/>
      <c r="F14" s="252"/>
      <c r="G14" s="23">
        <v>9</v>
      </c>
      <c r="H14" s="68">
        <v>-23383751</v>
      </c>
      <c r="I14" s="68">
        <v>-17140700</v>
      </c>
    </row>
    <row r="15" spans="1:9" x14ac:dyDescent="0.25">
      <c r="A15" s="241" t="s">
        <v>257</v>
      </c>
      <c r="B15" s="252"/>
      <c r="C15" s="252"/>
      <c r="D15" s="252"/>
      <c r="E15" s="252"/>
      <c r="F15" s="252"/>
      <c r="G15" s="23">
        <v>10</v>
      </c>
      <c r="H15" s="68">
        <v>0</v>
      </c>
      <c r="I15" s="68">
        <v>0</v>
      </c>
    </row>
    <row r="16" spans="1:9" ht="24.75" customHeight="1" x14ac:dyDescent="0.25">
      <c r="A16" s="241" t="s">
        <v>258</v>
      </c>
      <c r="B16" s="252"/>
      <c r="C16" s="252"/>
      <c r="D16" s="252"/>
      <c r="E16" s="252"/>
      <c r="F16" s="252"/>
      <c r="G16" s="23">
        <v>11</v>
      </c>
      <c r="H16" s="68">
        <v>-3215599</v>
      </c>
      <c r="I16" s="68">
        <v>-1583317</v>
      </c>
    </row>
    <row r="17" spans="1:9" x14ac:dyDescent="0.25">
      <c r="A17" s="241" t="s">
        <v>259</v>
      </c>
      <c r="B17" s="252"/>
      <c r="C17" s="252"/>
      <c r="D17" s="252"/>
      <c r="E17" s="252"/>
      <c r="F17" s="252"/>
      <c r="G17" s="23">
        <v>12</v>
      </c>
      <c r="H17" s="68">
        <v>118381429</v>
      </c>
      <c r="I17" s="68">
        <v>906804</v>
      </c>
    </row>
    <row r="18" spans="1:9" ht="30.75" customHeight="1" x14ac:dyDescent="0.25">
      <c r="A18" s="255" t="s">
        <v>55</v>
      </c>
      <c r="B18" s="256"/>
      <c r="C18" s="256"/>
      <c r="D18" s="256"/>
      <c r="E18" s="256"/>
      <c r="F18" s="256"/>
      <c r="G18" s="22">
        <v>13</v>
      </c>
      <c r="H18" s="67">
        <f>SUM(H19:H35)</f>
        <v>-14625414</v>
      </c>
      <c r="I18" s="67">
        <f>SUM(I19:I35)</f>
        <v>196581296</v>
      </c>
    </row>
    <row r="19" spans="1:9" x14ac:dyDescent="0.25">
      <c r="A19" s="241" t="s">
        <v>260</v>
      </c>
      <c r="B19" s="252"/>
      <c r="C19" s="252"/>
      <c r="D19" s="252"/>
      <c r="E19" s="252"/>
      <c r="F19" s="252"/>
      <c r="G19" s="23">
        <v>14</v>
      </c>
      <c r="H19" s="68">
        <v>20863139</v>
      </c>
      <c r="I19" s="68">
        <v>-4452184</v>
      </c>
    </row>
    <row r="20" spans="1:9" ht="24.75" customHeight="1" x14ac:dyDescent="0.25">
      <c r="A20" s="241" t="s">
        <v>261</v>
      </c>
      <c r="B20" s="252"/>
      <c r="C20" s="252"/>
      <c r="D20" s="252"/>
      <c r="E20" s="252"/>
      <c r="F20" s="252"/>
      <c r="G20" s="23">
        <v>15</v>
      </c>
      <c r="H20" s="68">
        <v>0</v>
      </c>
      <c r="I20" s="68">
        <v>0</v>
      </c>
    </row>
    <row r="21" spans="1:9" x14ac:dyDescent="0.25">
      <c r="A21" s="241" t="s">
        <v>262</v>
      </c>
      <c r="B21" s="252"/>
      <c r="C21" s="252"/>
      <c r="D21" s="252"/>
      <c r="E21" s="252"/>
      <c r="F21" s="252"/>
      <c r="G21" s="23">
        <v>16</v>
      </c>
      <c r="H21" s="68">
        <v>-63674209</v>
      </c>
      <c r="I21" s="68">
        <v>-36340180</v>
      </c>
    </row>
    <row r="22" spans="1:9" x14ac:dyDescent="0.25">
      <c r="A22" s="241" t="s">
        <v>263</v>
      </c>
      <c r="B22" s="252"/>
      <c r="C22" s="252"/>
      <c r="D22" s="252"/>
      <c r="E22" s="252"/>
      <c r="F22" s="252"/>
      <c r="G22" s="23">
        <v>17</v>
      </c>
      <c r="H22" s="68">
        <v>0</v>
      </c>
      <c r="I22" s="68">
        <v>0</v>
      </c>
    </row>
    <row r="23" spans="1:9" ht="30" customHeight="1" x14ac:dyDescent="0.25">
      <c r="A23" s="241" t="s">
        <v>264</v>
      </c>
      <c r="B23" s="252"/>
      <c r="C23" s="252"/>
      <c r="D23" s="252"/>
      <c r="E23" s="252"/>
      <c r="F23" s="252"/>
      <c r="G23" s="23">
        <v>18</v>
      </c>
      <c r="H23" s="68">
        <v>0</v>
      </c>
      <c r="I23" s="68">
        <v>0</v>
      </c>
    </row>
    <row r="24" spans="1:9" x14ac:dyDescent="0.25">
      <c r="A24" s="241" t="s">
        <v>56</v>
      </c>
      <c r="B24" s="252"/>
      <c r="C24" s="252"/>
      <c r="D24" s="252"/>
      <c r="E24" s="252"/>
      <c r="F24" s="252"/>
      <c r="G24" s="23">
        <v>19</v>
      </c>
      <c r="H24" s="68">
        <v>-10499241</v>
      </c>
      <c r="I24" s="68">
        <v>-23973863</v>
      </c>
    </row>
    <row r="25" spans="1:9" x14ac:dyDescent="0.25">
      <c r="A25" s="241" t="s">
        <v>57</v>
      </c>
      <c r="B25" s="252"/>
      <c r="C25" s="252"/>
      <c r="D25" s="252"/>
      <c r="E25" s="252"/>
      <c r="F25" s="252"/>
      <c r="G25" s="23">
        <v>20</v>
      </c>
      <c r="H25" s="68">
        <v>0</v>
      </c>
      <c r="I25" s="68">
        <v>0</v>
      </c>
    </row>
    <row r="26" spans="1:9" x14ac:dyDescent="0.25">
      <c r="A26" s="241" t="s">
        <v>58</v>
      </c>
      <c r="B26" s="252"/>
      <c r="C26" s="252"/>
      <c r="D26" s="252"/>
      <c r="E26" s="252"/>
      <c r="F26" s="252"/>
      <c r="G26" s="23">
        <v>21</v>
      </c>
      <c r="H26" s="68">
        <v>-176856483</v>
      </c>
      <c r="I26" s="68">
        <v>-11112495</v>
      </c>
    </row>
    <row r="27" spans="1:9" x14ac:dyDescent="0.25">
      <c r="A27" s="241" t="s">
        <v>59</v>
      </c>
      <c r="B27" s="252"/>
      <c r="C27" s="252"/>
      <c r="D27" s="252"/>
      <c r="E27" s="252"/>
      <c r="F27" s="252"/>
      <c r="G27" s="23">
        <v>22</v>
      </c>
      <c r="H27" s="68">
        <v>0</v>
      </c>
      <c r="I27" s="68">
        <v>0</v>
      </c>
    </row>
    <row r="28" spans="1:9" ht="25.5" customHeight="1" x14ac:dyDescent="0.25">
      <c r="A28" s="241" t="s">
        <v>265</v>
      </c>
      <c r="B28" s="252"/>
      <c r="C28" s="252"/>
      <c r="D28" s="252"/>
      <c r="E28" s="252"/>
      <c r="F28" s="252"/>
      <c r="G28" s="23">
        <v>23</v>
      </c>
      <c r="H28" s="68">
        <v>-11940625</v>
      </c>
      <c r="I28" s="68">
        <v>-1609569</v>
      </c>
    </row>
    <row r="29" spans="1:9" x14ac:dyDescent="0.25">
      <c r="A29" s="241" t="s">
        <v>60</v>
      </c>
      <c r="B29" s="252"/>
      <c r="C29" s="252"/>
      <c r="D29" s="252"/>
      <c r="E29" s="252"/>
      <c r="F29" s="252"/>
      <c r="G29" s="23">
        <v>24</v>
      </c>
      <c r="H29" s="68">
        <v>180251990</v>
      </c>
      <c r="I29" s="68">
        <v>227655837</v>
      </c>
    </row>
    <row r="30" spans="1:9" ht="33" customHeight="1" x14ac:dyDescent="0.25">
      <c r="A30" s="241" t="s">
        <v>283</v>
      </c>
      <c r="B30" s="252"/>
      <c r="C30" s="252"/>
      <c r="D30" s="252"/>
      <c r="E30" s="252"/>
      <c r="F30" s="252"/>
      <c r="G30" s="23">
        <v>25</v>
      </c>
      <c r="H30" s="68">
        <v>0</v>
      </c>
      <c r="I30" s="68">
        <v>0</v>
      </c>
    </row>
    <row r="31" spans="1:9" x14ac:dyDescent="0.25">
      <c r="A31" s="241" t="s">
        <v>61</v>
      </c>
      <c r="B31" s="252"/>
      <c r="C31" s="252"/>
      <c r="D31" s="252"/>
      <c r="E31" s="252"/>
      <c r="F31" s="252"/>
      <c r="G31" s="23">
        <v>26</v>
      </c>
      <c r="H31" s="68">
        <v>20730889</v>
      </c>
      <c r="I31" s="68">
        <v>-2925626</v>
      </c>
    </row>
    <row r="32" spans="1:9" ht="23.25" customHeight="1" x14ac:dyDescent="0.25">
      <c r="A32" s="241" t="s">
        <v>62</v>
      </c>
      <c r="B32" s="252"/>
      <c r="C32" s="252"/>
      <c r="D32" s="252"/>
      <c r="E32" s="252"/>
      <c r="F32" s="252"/>
      <c r="G32" s="23">
        <v>27</v>
      </c>
      <c r="H32" s="68">
        <v>0</v>
      </c>
      <c r="I32" s="68">
        <v>0</v>
      </c>
    </row>
    <row r="33" spans="1:9" x14ac:dyDescent="0.25">
      <c r="A33" s="241" t="s">
        <v>63</v>
      </c>
      <c r="B33" s="252"/>
      <c r="C33" s="252"/>
      <c r="D33" s="252"/>
      <c r="E33" s="252"/>
      <c r="F33" s="252"/>
      <c r="G33" s="23">
        <v>28</v>
      </c>
      <c r="H33" s="68">
        <v>-2454184</v>
      </c>
      <c r="I33" s="68">
        <v>-2119104</v>
      </c>
    </row>
    <row r="34" spans="1:9" x14ac:dyDescent="0.25">
      <c r="A34" s="241" t="s">
        <v>64</v>
      </c>
      <c r="B34" s="252"/>
      <c r="C34" s="252"/>
      <c r="D34" s="252"/>
      <c r="E34" s="252"/>
      <c r="F34" s="252"/>
      <c r="G34" s="23">
        <v>29</v>
      </c>
      <c r="H34" s="68">
        <v>19970468</v>
      </c>
      <c r="I34" s="68">
        <v>54357387</v>
      </c>
    </row>
    <row r="35" spans="1:9" ht="21" customHeight="1" x14ac:dyDescent="0.25">
      <c r="A35" s="241" t="s">
        <v>266</v>
      </c>
      <c r="B35" s="252"/>
      <c r="C35" s="252"/>
      <c r="D35" s="252"/>
      <c r="E35" s="252"/>
      <c r="F35" s="252"/>
      <c r="G35" s="23">
        <v>30</v>
      </c>
      <c r="H35" s="68">
        <v>8982842</v>
      </c>
      <c r="I35" s="68">
        <v>-2898907</v>
      </c>
    </row>
    <row r="36" spans="1:9" x14ac:dyDescent="0.25">
      <c r="A36" s="258" t="s">
        <v>65</v>
      </c>
      <c r="B36" s="252"/>
      <c r="C36" s="252"/>
      <c r="D36" s="252"/>
      <c r="E36" s="252"/>
      <c r="F36" s="252"/>
      <c r="G36" s="23">
        <v>31</v>
      </c>
      <c r="H36" s="68">
        <v>-14118154</v>
      </c>
      <c r="I36" s="68">
        <v>-20765845</v>
      </c>
    </row>
    <row r="37" spans="1:9" x14ac:dyDescent="0.25">
      <c r="A37" s="255" t="s">
        <v>50</v>
      </c>
      <c r="B37" s="256"/>
      <c r="C37" s="256"/>
      <c r="D37" s="256"/>
      <c r="E37" s="256"/>
      <c r="F37" s="256"/>
      <c r="G37" s="22">
        <v>32</v>
      </c>
      <c r="H37" s="67">
        <f>SUM(H38:H51)</f>
        <v>-117446549</v>
      </c>
      <c r="I37" s="67">
        <f>SUM(I38:I51)</f>
        <v>-139838322</v>
      </c>
    </row>
    <row r="38" spans="1:9" x14ac:dyDescent="0.25">
      <c r="A38" s="241" t="s">
        <v>267</v>
      </c>
      <c r="B38" s="252"/>
      <c r="C38" s="252"/>
      <c r="D38" s="252"/>
      <c r="E38" s="252"/>
      <c r="F38" s="252"/>
      <c r="G38" s="23">
        <v>33</v>
      </c>
      <c r="H38" s="68">
        <v>1104419</v>
      </c>
      <c r="I38" s="68">
        <v>3950611</v>
      </c>
    </row>
    <row r="39" spans="1:9" x14ac:dyDescent="0.25">
      <c r="A39" s="241" t="s">
        <v>268</v>
      </c>
      <c r="B39" s="252"/>
      <c r="C39" s="252"/>
      <c r="D39" s="252"/>
      <c r="E39" s="252"/>
      <c r="F39" s="252"/>
      <c r="G39" s="23">
        <v>34</v>
      </c>
      <c r="H39" s="68">
        <v>-8383887</v>
      </c>
      <c r="I39" s="68">
        <v>-61859708</v>
      </c>
    </row>
    <row r="40" spans="1:9" x14ac:dyDescent="0.25">
      <c r="A40" s="241" t="s">
        <v>269</v>
      </c>
      <c r="B40" s="252"/>
      <c r="C40" s="252"/>
      <c r="D40" s="252"/>
      <c r="E40" s="252"/>
      <c r="F40" s="252"/>
      <c r="G40" s="23">
        <v>35</v>
      </c>
      <c r="H40" s="68">
        <v>0</v>
      </c>
      <c r="I40" s="68">
        <v>0</v>
      </c>
    </row>
    <row r="41" spans="1:9" x14ac:dyDescent="0.25">
      <c r="A41" s="241" t="s">
        <v>270</v>
      </c>
      <c r="B41" s="252"/>
      <c r="C41" s="252"/>
      <c r="D41" s="252"/>
      <c r="E41" s="252"/>
      <c r="F41" s="252"/>
      <c r="G41" s="23">
        <v>36</v>
      </c>
      <c r="H41" s="68">
        <v>-688175</v>
      </c>
      <c r="I41" s="68">
        <v>-740615</v>
      </c>
    </row>
    <row r="42" spans="1:9" ht="25.5" customHeight="1" x14ac:dyDescent="0.25">
      <c r="A42" s="241" t="s">
        <v>271</v>
      </c>
      <c r="B42" s="252"/>
      <c r="C42" s="252"/>
      <c r="D42" s="252"/>
      <c r="E42" s="252"/>
      <c r="F42" s="252"/>
      <c r="G42" s="23">
        <v>37</v>
      </c>
      <c r="H42" s="68">
        <v>58204</v>
      </c>
      <c r="I42" s="68">
        <v>0</v>
      </c>
    </row>
    <row r="43" spans="1:9" ht="21.75" customHeight="1" x14ac:dyDescent="0.25">
      <c r="A43" s="241" t="s">
        <v>272</v>
      </c>
      <c r="B43" s="252"/>
      <c r="C43" s="252"/>
      <c r="D43" s="252"/>
      <c r="E43" s="252"/>
      <c r="F43" s="252"/>
      <c r="G43" s="23">
        <v>38</v>
      </c>
      <c r="H43" s="68">
        <v>-69637100</v>
      </c>
      <c r="I43" s="68">
        <v>-30665592</v>
      </c>
    </row>
    <row r="44" spans="1:9" ht="24" customHeight="1" x14ac:dyDescent="0.25">
      <c r="A44" s="241" t="s">
        <v>273</v>
      </c>
      <c r="B44" s="252"/>
      <c r="C44" s="252"/>
      <c r="D44" s="252"/>
      <c r="E44" s="252"/>
      <c r="F44" s="252"/>
      <c r="G44" s="23">
        <v>39</v>
      </c>
      <c r="H44" s="68">
        <v>0</v>
      </c>
      <c r="I44" s="68">
        <v>0</v>
      </c>
    </row>
    <row r="45" spans="1:9" x14ac:dyDescent="0.25">
      <c r="A45" s="241" t="s">
        <v>274</v>
      </c>
      <c r="B45" s="252"/>
      <c r="C45" s="252"/>
      <c r="D45" s="252"/>
      <c r="E45" s="252"/>
      <c r="F45" s="252"/>
      <c r="G45" s="23">
        <v>40</v>
      </c>
      <c r="H45" s="68">
        <v>0</v>
      </c>
      <c r="I45" s="68">
        <v>0</v>
      </c>
    </row>
    <row r="46" spans="1:9" x14ac:dyDescent="0.25">
      <c r="A46" s="241" t="s">
        <v>275</v>
      </c>
      <c r="B46" s="252"/>
      <c r="C46" s="252"/>
      <c r="D46" s="252"/>
      <c r="E46" s="252"/>
      <c r="F46" s="252"/>
      <c r="G46" s="23">
        <v>41</v>
      </c>
      <c r="H46" s="68">
        <v>0</v>
      </c>
      <c r="I46" s="68">
        <v>0</v>
      </c>
    </row>
    <row r="47" spans="1:9" x14ac:dyDescent="0.25">
      <c r="A47" s="241" t="s">
        <v>276</v>
      </c>
      <c r="B47" s="252"/>
      <c r="C47" s="252"/>
      <c r="D47" s="252"/>
      <c r="E47" s="252"/>
      <c r="F47" s="252"/>
      <c r="G47" s="23">
        <v>42</v>
      </c>
      <c r="H47" s="68">
        <v>4619857</v>
      </c>
      <c r="I47" s="68">
        <v>36527128</v>
      </c>
    </row>
    <row r="48" spans="1:9" x14ac:dyDescent="0.25">
      <c r="A48" s="241" t="s">
        <v>277</v>
      </c>
      <c r="B48" s="252"/>
      <c r="C48" s="252"/>
      <c r="D48" s="252"/>
      <c r="E48" s="252"/>
      <c r="F48" s="252"/>
      <c r="G48" s="23">
        <v>43</v>
      </c>
      <c r="H48" s="68">
        <v>-14124668</v>
      </c>
      <c r="I48" s="68">
        <v>-66917602</v>
      </c>
    </row>
    <row r="49" spans="1:9" x14ac:dyDescent="0.25">
      <c r="A49" s="241" t="s">
        <v>278</v>
      </c>
      <c r="B49" s="242"/>
      <c r="C49" s="242"/>
      <c r="D49" s="242"/>
      <c r="E49" s="242"/>
      <c r="F49" s="242"/>
      <c r="G49" s="23">
        <v>44</v>
      </c>
      <c r="H49" s="68">
        <v>-2137155</v>
      </c>
      <c r="I49" s="68">
        <v>-5307836</v>
      </c>
    </row>
    <row r="50" spans="1:9" x14ac:dyDescent="0.25">
      <c r="A50" s="241" t="s">
        <v>279</v>
      </c>
      <c r="B50" s="242"/>
      <c r="C50" s="242"/>
      <c r="D50" s="242"/>
      <c r="E50" s="242"/>
      <c r="F50" s="242"/>
      <c r="G50" s="23">
        <v>45</v>
      </c>
      <c r="H50" s="68">
        <v>27741956</v>
      </c>
      <c r="I50" s="68">
        <v>30761663</v>
      </c>
    </row>
    <row r="51" spans="1:9" x14ac:dyDescent="0.25">
      <c r="A51" s="241" t="s">
        <v>280</v>
      </c>
      <c r="B51" s="242"/>
      <c r="C51" s="242"/>
      <c r="D51" s="242"/>
      <c r="E51" s="242"/>
      <c r="F51" s="242"/>
      <c r="G51" s="23">
        <v>46</v>
      </c>
      <c r="H51" s="68">
        <v>-56000000</v>
      </c>
      <c r="I51" s="68">
        <v>-45586371</v>
      </c>
    </row>
    <row r="52" spans="1:9" x14ac:dyDescent="0.25">
      <c r="A52" s="255" t="s">
        <v>51</v>
      </c>
      <c r="B52" s="257"/>
      <c r="C52" s="257"/>
      <c r="D52" s="257"/>
      <c r="E52" s="257"/>
      <c r="F52" s="257"/>
      <c r="G52" s="22">
        <v>47</v>
      </c>
      <c r="H52" s="67">
        <f>SUM(H53:H57)</f>
        <v>-9273521</v>
      </c>
      <c r="I52" s="67">
        <f>SUM(I53:I57)</f>
        <v>-51948880</v>
      </c>
    </row>
    <row r="53" spans="1:9" x14ac:dyDescent="0.25">
      <c r="A53" s="241" t="s">
        <v>281</v>
      </c>
      <c r="B53" s="242"/>
      <c r="C53" s="242"/>
      <c r="D53" s="242"/>
      <c r="E53" s="242"/>
      <c r="F53" s="242"/>
      <c r="G53" s="23">
        <v>48</v>
      </c>
      <c r="H53" s="68">
        <v>0</v>
      </c>
      <c r="I53" s="68">
        <v>0</v>
      </c>
    </row>
    <row r="54" spans="1:9" x14ac:dyDescent="0.25">
      <c r="A54" s="241" t="s">
        <v>100</v>
      </c>
      <c r="B54" s="242"/>
      <c r="C54" s="242"/>
      <c r="D54" s="242"/>
      <c r="E54" s="242"/>
      <c r="F54" s="242"/>
      <c r="G54" s="23">
        <v>49</v>
      </c>
      <c r="H54" s="68">
        <v>58568229</v>
      </c>
      <c r="I54" s="68">
        <v>33011564</v>
      </c>
    </row>
    <row r="55" spans="1:9" x14ac:dyDescent="0.25">
      <c r="A55" s="241" t="s">
        <v>101</v>
      </c>
      <c r="B55" s="242"/>
      <c r="C55" s="242"/>
      <c r="D55" s="242"/>
      <c r="E55" s="242"/>
      <c r="F55" s="242"/>
      <c r="G55" s="23">
        <v>50</v>
      </c>
      <c r="H55" s="68">
        <v>-67841750</v>
      </c>
      <c r="I55" s="68">
        <v>-55471788</v>
      </c>
    </row>
    <row r="56" spans="1:9" x14ac:dyDescent="0.25">
      <c r="A56" s="241" t="s">
        <v>102</v>
      </c>
      <c r="B56" s="242"/>
      <c r="C56" s="242"/>
      <c r="D56" s="242"/>
      <c r="E56" s="242"/>
      <c r="F56" s="242"/>
      <c r="G56" s="23">
        <v>51</v>
      </c>
      <c r="H56" s="68">
        <v>0</v>
      </c>
      <c r="I56" s="68">
        <v>0</v>
      </c>
    </row>
    <row r="57" spans="1:9" x14ac:dyDescent="0.25">
      <c r="A57" s="241" t="s">
        <v>103</v>
      </c>
      <c r="B57" s="242"/>
      <c r="C57" s="242"/>
      <c r="D57" s="242"/>
      <c r="E57" s="242"/>
      <c r="F57" s="242"/>
      <c r="G57" s="23">
        <v>52</v>
      </c>
      <c r="H57" s="68">
        <v>0</v>
      </c>
      <c r="I57" s="68">
        <v>-29488656</v>
      </c>
    </row>
    <row r="58" spans="1:9" x14ac:dyDescent="0.25">
      <c r="A58" s="255" t="s">
        <v>52</v>
      </c>
      <c r="B58" s="257"/>
      <c r="C58" s="257"/>
      <c r="D58" s="257"/>
      <c r="E58" s="257"/>
      <c r="F58" s="257"/>
      <c r="G58" s="22">
        <v>53</v>
      </c>
      <c r="H58" s="67">
        <f>H6+H37+H52</f>
        <v>25110570</v>
      </c>
      <c r="I58" s="67">
        <f>I6+I37+I52</f>
        <v>61571418</v>
      </c>
    </row>
    <row r="59" spans="1:9" ht="24.75" customHeight="1" x14ac:dyDescent="0.25">
      <c r="A59" s="258" t="s">
        <v>282</v>
      </c>
      <c r="B59" s="242"/>
      <c r="C59" s="242"/>
      <c r="D59" s="242"/>
      <c r="E59" s="242"/>
      <c r="F59" s="242"/>
      <c r="G59" s="23">
        <v>54</v>
      </c>
      <c r="H59" s="68">
        <v>0</v>
      </c>
      <c r="I59" s="68">
        <v>0</v>
      </c>
    </row>
    <row r="60" spans="1:9" ht="27.75" customHeight="1" x14ac:dyDescent="0.25">
      <c r="A60" s="255" t="s">
        <v>53</v>
      </c>
      <c r="B60" s="257"/>
      <c r="C60" s="257"/>
      <c r="D60" s="257"/>
      <c r="E60" s="257"/>
      <c r="F60" s="257"/>
      <c r="G60" s="22">
        <v>55</v>
      </c>
      <c r="H60" s="67">
        <f>H58+H59</f>
        <v>25110570</v>
      </c>
      <c r="I60" s="67">
        <f>I58+I59</f>
        <v>61571418</v>
      </c>
    </row>
    <row r="61" spans="1:9" x14ac:dyDescent="0.25">
      <c r="A61" s="241" t="s">
        <v>104</v>
      </c>
      <c r="B61" s="242"/>
      <c r="C61" s="242"/>
      <c r="D61" s="242"/>
      <c r="E61" s="242"/>
      <c r="F61" s="242"/>
      <c r="G61" s="23">
        <v>56</v>
      </c>
      <c r="H61" s="68">
        <v>28747462</v>
      </c>
      <c r="I61" s="68">
        <v>53858032</v>
      </c>
    </row>
    <row r="62" spans="1:9" x14ac:dyDescent="0.25">
      <c r="A62" s="243" t="s">
        <v>54</v>
      </c>
      <c r="B62" s="244"/>
      <c r="C62" s="244"/>
      <c r="D62" s="244"/>
      <c r="E62" s="244"/>
      <c r="F62" s="244"/>
      <c r="G62" s="24">
        <v>57</v>
      </c>
      <c r="H62" s="69">
        <f>H60+H61</f>
        <v>53858032</v>
      </c>
      <c r="I62" s="69">
        <f>I60+I61</f>
        <v>115429450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9" tint="0.59999389629810485"/>
  </sheetPr>
  <dimension ref="A1:AH42"/>
  <sheetViews>
    <sheetView zoomScaleSheetLayoutView="80" workbookViewId="0">
      <pane ySplit="6" topLeftCell="A26" activePane="bottomLeft" state="frozen"/>
      <selection pane="bottomLeft" activeCell="A4" sqref="A4:M40"/>
    </sheetView>
  </sheetViews>
  <sheetFormatPr defaultColWidth="8.88671875" defaultRowHeight="13.2" x14ac:dyDescent="0.25"/>
  <cols>
    <col min="1" max="3" width="9.109375" style="15" customWidth="1"/>
    <col min="4" max="4" width="8.88671875" style="16"/>
    <col min="5" max="6" width="10.88671875" style="12" customWidth="1"/>
    <col min="7" max="7" width="11.6640625" style="12" customWidth="1"/>
    <col min="8" max="9" width="10.88671875" style="12" customWidth="1"/>
    <col min="10" max="10" width="12.33203125" style="12" customWidth="1"/>
    <col min="11" max="11" width="14.33203125" style="12" customWidth="1"/>
    <col min="12" max="12" width="12" style="12" customWidth="1"/>
    <col min="13" max="13" width="12.33203125" style="12" customWidth="1"/>
    <col min="14" max="14" width="11.109375" style="1" bestFit="1" customWidth="1"/>
    <col min="15" max="23" width="13.109375" style="2" customWidth="1"/>
    <col min="24" max="28" width="13.109375" style="1" customWidth="1"/>
    <col min="29" max="29" width="11.6640625" style="1" bestFit="1" customWidth="1"/>
    <col min="30" max="30" width="13.44140625" style="1" bestFit="1" customWidth="1"/>
    <col min="31" max="31" width="11.6640625" style="1" bestFit="1" customWidth="1"/>
    <col min="32" max="32" width="13.44140625" style="3" bestFit="1" customWidth="1"/>
    <col min="33" max="16384" width="8.88671875" style="3"/>
  </cols>
  <sheetData>
    <row r="1" spans="1:34" ht="22.5" customHeight="1" x14ac:dyDescent="0.3">
      <c r="A1" s="265" t="s">
        <v>66</v>
      </c>
      <c r="B1" s="266"/>
      <c r="C1" s="266"/>
      <c r="D1" s="266"/>
      <c r="E1" s="267"/>
      <c r="F1" s="268"/>
      <c r="G1" s="268"/>
      <c r="H1" s="268"/>
      <c r="I1" s="268"/>
      <c r="J1" s="268"/>
      <c r="K1" s="269"/>
      <c r="L1" s="202"/>
      <c r="M1" s="202"/>
    </row>
    <row r="2" spans="1:34" ht="19.5" customHeight="1" x14ac:dyDescent="0.25">
      <c r="A2" s="203" t="s">
        <v>390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34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70" t="s">
        <v>35</v>
      </c>
      <c r="M3" s="270"/>
    </row>
    <row r="4" spans="1:34" ht="13.5" customHeight="1" x14ac:dyDescent="0.25">
      <c r="A4" s="263" t="s">
        <v>27</v>
      </c>
      <c r="B4" s="263"/>
      <c r="C4" s="263"/>
      <c r="D4" s="264" t="s">
        <v>38</v>
      </c>
      <c r="E4" s="207" t="s">
        <v>71</v>
      </c>
      <c r="F4" s="207"/>
      <c r="G4" s="207"/>
      <c r="H4" s="207"/>
      <c r="I4" s="207"/>
      <c r="J4" s="207"/>
      <c r="K4" s="207"/>
      <c r="L4" s="207" t="s">
        <v>76</v>
      </c>
      <c r="M4" s="207" t="s">
        <v>47</v>
      </c>
    </row>
    <row r="5" spans="1:34" ht="51" x14ac:dyDescent="0.25">
      <c r="A5" s="263"/>
      <c r="B5" s="263"/>
      <c r="C5" s="263"/>
      <c r="D5" s="26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7"/>
      <c r="M5" s="207"/>
    </row>
    <row r="6" spans="1:34" x14ac:dyDescent="0.25">
      <c r="A6" s="207">
        <v>1</v>
      </c>
      <c r="B6" s="207"/>
      <c r="C6" s="20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62" t="s">
        <v>286</v>
      </c>
      <c r="B7" s="262"/>
      <c r="C7" s="262"/>
      <c r="D7" s="11">
        <v>1</v>
      </c>
      <c r="E7" s="73">
        <v>50000000</v>
      </c>
      <c r="F7" s="73">
        <v>0</v>
      </c>
      <c r="G7" s="73">
        <v>409936532</v>
      </c>
      <c r="H7" s="73">
        <v>138761535</v>
      </c>
      <c r="I7" s="73">
        <v>425751293</v>
      </c>
      <c r="J7" s="73">
        <v>59705255</v>
      </c>
      <c r="K7" s="74">
        <f>SUM(E7:J7)</f>
        <v>1084154615</v>
      </c>
      <c r="L7" s="73">
        <v>0</v>
      </c>
      <c r="M7" s="74">
        <f>K7+L7</f>
        <v>1084154615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59" t="s">
        <v>294</v>
      </c>
      <c r="B8" s="259"/>
      <c r="C8" s="25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59" t="s">
        <v>295</v>
      </c>
      <c r="B9" s="259"/>
      <c r="C9" s="25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" customHeight="1" x14ac:dyDescent="0.25">
      <c r="A10" s="260" t="s">
        <v>287</v>
      </c>
      <c r="B10" s="260"/>
      <c r="C10" s="260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409936532</v>
      </c>
      <c r="H10" s="74">
        <f t="shared" si="2"/>
        <v>138761535</v>
      </c>
      <c r="I10" s="74">
        <f t="shared" si="2"/>
        <v>425751293</v>
      </c>
      <c r="J10" s="74">
        <f t="shared" si="2"/>
        <v>59705255</v>
      </c>
      <c r="K10" s="74">
        <f t="shared" si="0"/>
        <v>1084154615</v>
      </c>
      <c r="L10" s="74">
        <f t="shared" si="2"/>
        <v>0</v>
      </c>
      <c r="M10" s="74">
        <f t="shared" si="1"/>
        <v>1084154615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60" t="s">
        <v>291</v>
      </c>
      <c r="B11" s="260"/>
      <c r="C11" s="260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14126064</v>
      </c>
      <c r="H11" s="74">
        <f t="shared" si="3"/>
        <v>0</v>
      </c>
      <c r="I11" s="74">
        <f t="shared" si="3"/>
        <v>0</v>
      </c>
      <c r="J11" s="74">
        <f t="shared" si="3"/>
        <v>68214934</v>
      </c>
      <c r="K11" s="74">
        <f t="shared" si="0"/>
        <v>82340998</v>
      </c>
      <c r="L11" s="74">
        <f t="shared" si="3"/>
        <v>0</v>
      </c>
      <c r="M11" s="74">
        <f t="shared" si="1"/>
        <v>82340998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59" t="s">
        <v>296</v>
      </c>
      <c r="B12" s="259"/>
      <c r="C12" s="25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68214934</v>
      </c>
      <c r="K12" s="74">
        <f t="shared" si="0"/>
        <v>68214934</v>
      </c>
      <c r="L12" s="73">
        <v>0</v>
      </c>
      <c r="M12" s="74">
        <f t="shared" si="1"/>
        <v>68214934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61" t="s">
        <v>292</v>
      </c>
      <c r="B13" s="261"/>
      <c r="C13" s="261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14126064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14126064</v>
      </c>
      <c r="L13" s="74">
        <f t="shared" si="4"/>
        <v>0</v>
      </c>
      <c r="M13" s="74">
        <f t="shared" si="1"/>
        <v>14126064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" customHeight="1" x14ac:dyDescent="0.25">
      <c r="A14" s="259" t="s">
        <v>297</v>
      </c>
      <c r="B14" s="259"/>
      <c r="C14" s="259"/>
      <c r="D14" s="11">
        <v>8</v>
      </c>
      <c r="E14" s="73">
        <v>0</v>
      </c>
      <c r="F14" s="73">
        <v>0</v>
      </c>
      <c r="G14" s="73">
        <v>772763</v>
      </c>
      <c r="H14" s="73">
        <v>0</v>
      </c>
      <c r="I14" s="73">
        <v>0</v>
      </c>
      <c r="J14" s="73">
        <v>0</v>
      </c>
      <c r="K14" s="74">
        <f>SUM(E14:J14)</f>
        <v>772763</v>
      </c>
      <c r="L14" s="73">
        <v>0</v>
      </c>
      <c r="M14" s="74">
        <f>K14+L14</f>
        <v>772763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" customHeight="1" x14ac:dyDescent="0.25">
      <c r="A15" s="259" t="s">
        <v>298</v>
      </c>
      <c r="B15" s="259"/>
      <c r="C15" s="259"/>
      <c r="D15" s="11">
        <v>9</v>
      </c>
      <c r="E15" s="73">
        <v>0</v>
      </c>
      <c r="F15" s="73">
        <v>0</v>
      </c>
      <c r="G15" s="73">
        <v>13401633</v>
      </c>
      <c r="H15" s="73">
        <v>0</v>
      </c>
      <c r="I15" s="73">
        <v>0</v>
      </c>
      <c r="J15" s="73">
        <v>0</v>
      </c>
      <c r="K15" s="74">
        <f t="shared" si="0"/>
        <v>13401633</v>
      </c>
      <c r="L15" s="73">
        <v>0</v>
      </c>
      <c r="M15" s="74">
        <f t="shared" si="1"/>
        <v>13401633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" customHeight="1" x14ac:dyDescent="0.25">
      <c r="A16" s="259" t="s">
        <v>299</v>
      </c>
      <c r="B16" s="259"/>
      <c r="C16" s="259"/>
      <c r="D16" s="11">
        <v>10</v>
      </c>
      <c r="E16" s="73">
        <v>0</v>
      </c>
      <c r="F16" s="73">
        <v>0</v>
      </c>
      <c r="G16" s="73">
        <v>-48332</v>
      </c>
      <c r="H16" s="73">
        <v>0</v>
      </c>
      <c r="I16" s="73">
        <v>0</v>
      </c>
      <c r="J16" s="73">
        <v>0</v>
      </c>
      <c r="K16" s="74">
        <f t="shared" si="0"/>
        <v>-48332</v>
      </c>
      <c r="L16" s="73">
        <v>0</v>
      </c>
      <c r="M16" s="74">
        <f t="shared" si="1"/>
        <v>-48332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59" t="s">
        <v>300</v>
      </c>
      <c r="B17" s="259"/>
      <c r="C17" s="259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60" t="s">
        <v>301</v>
      </c>
      <c r="B18" s="260"/>
      <c r="C18" s="260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-3518272</v>
      </c>
      <c r="H18" s="74">
        <f t="shared" si="5"/>
        <v>0</v>
      </c>
      <c r="I18" s="74">
        <f t="shared" si="5"/>
        <v>63223527</v>
      </c>
      <c r="J18" s="74">
        <f t="shared" si="5"/>
        <v>-59705255</v>
      </c>
      <c r="K18" s="74">
        <f t="shared" si="0"/>
        <v>0</v>
      </c>
      <c r="L18" s="74">
        <f t="shared" si="5"/>
        <v>0</v>
      </c>
      <c r="M18" s="74">
        <f t="shared" si="1"/>
        <v>0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2" customHeight="1" x14ac:dyDescent="0.25">
      <c r="A19" s="259" t="s">
        <v>302</v>
      </c>
      <c r="B19" s="259"/>
      <c r="C19" s="25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5">
      <c r="A20" s="259" t="s">
        <v>303</v>
      </c>
      <c r="B20" s="259"/>
      <c r="C20" s="25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59" t="s">
        <v>304</v>
      </c>
      <c r="B21" s="259"/>
      <c r="C21" s="25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2" customHeight="1" x14ac:dyDescent="0.25">
      <c r="A22" s="259" t="s">
        <v>305</v>
      </c>
      <c r="B22" s="259"/>
      <c r="C22" s="259"/>
      <c r="D22" s="11">
        <v>16</v>
      </c>
      <c r="E22" s="73">
        <v>0</v>
      </c>
      <c r="F22" s="73">
        <v>0</v>
      </c>
      <c r="G22" s="73">
        <v>-3518272</v>
      </c>
      <c r="H22" s="73">
        <v>0</v>
      </c>
      <c r="I22" s="73">
        <v>63223527</v>
      </c>
      <c r="J22" s="73">
        <v>-59705255</v>
      </c>
      <c r="K22" s="74">
        <f t="shared" si="0"/>
        <v>0</v>
      </c>
      <c r="L22" s="73">
        <v>0</v>
      </c>
      <c r="M22" s="74">
        <f t="shared" si="1"/>
        <v>0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60" t="s">
        <v>288</v>
      </c>
      <c r="B23" s="260"/>
      <c r="C23" s="260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420544324</v>
      </c>
      <c r="H23" s="74">
        <f t="shared" si="6"/>
        <v>138761535</v>
      </c>
      <c r="I23" s="74">
        <f t="shared" si="6"/>
        <v>488974820</v>
      </c>
      <c r="J23" s="74">
        <f t="shared" si="6"/>
        <v>68214934</v>
      </c>
      <c r="K23" s="74">
        <f t="shared" si="0"/>
        <v>1166495613</v>
      </c>
      <c r="L23" s="74">
        <f t="shared" ref="L23" si="7">L18+L11+L10</f>
        <v>0</v>
      </c>
      <c r="M23" s="74">
        <f t="shared" si="1"/>
        <v>1166495613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62" t="s">
        <v>289</v>
      </c>
      <c r="B24" s="262"/>
      <c r="C24" s="262"/>
      <c r="D24" s="11">
        <v>18</v>
      </c>
      <c r="E24" s="73">
        <f>E23</f>
        <v>50000000</v>
      </c>
      <c r="F24" s="73">
        <f t="shared" ref="F24:J24" si="8">F23</f>
        <v>0</v>
      </c>
      <c r="G24" s="73">
        <f>G23</f>
        <v>420544324</v>
      </c>
      <c r="H24" s="73">
        <f t="shared" si="8"/>
        <v>138761535</v>
      </c>
      <c r="I24" s="73">
        <f t="shared" si="8"/>
        <v>488974820</v>
      </c>
      <c r="J24" s="73">
        <f t="shared" si="8"/>
        <v>68214934</v>
      </c>
      <c r="K24" s="74">
        <f t="shared" si="0"/>
        <v>1166495613</v>
      </c>
      <c r="L24" s="73">
        <v>0</v>
      </c>
      <c r="M24" s="74">
        <f t="shared" si="1"/>
        <v>1166495613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2" customHeight="1" x14ac:dyDescent="0.25">
      <c r="A25" s="259" t="s">
        <v>306</v>
      </c>
      <c r="B25" s="259"/>
      <c r="C25" s="25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2" customHeight="1" x14ac:dyDescent="0.25">
      <c r="A26" s="259" t="s">
        <v>295</v>
      </c>
      <c r="B26" s="259"/>
      <c r="C26" s="25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60" t="s">
        <v>290</v>
      </c>
      <c r="B27" s="260"/>
      <c r="C27" s="260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420544324</v>
      </c>
      <c r="H27" s="74">
        <f t="shared" si="9"/>
        <v>138761535</v>
      </c>
      <c r="I27" s="74">
        <f t="shared" si="9"/>
        <v>488974820</v>
      </c>
      <c r="J27" s="74">
        <f t="shared" si="9"/>
        <v>68214934</v>
      </c>
      <c r="K27" s="74">
        <f t="shared" si="0"/>
        <v>1166495613</v>
      </c>
      <c r="L27" s="74">
        <f t="shared" si="9"/>
        <v>0</v>
      </c>
      <c r="M27" s="74">
        <f t="shared" si="1"/>
        <v>1166495613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60" t="s">
        <v>307</v>
      </c>
      <c r="B28" s="260"/>
      <c r="C28" s="260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-2357757</v>
      </c>
      <c r="H28" s="74">
        <f t="shared" si="10"/>
        <v>0</v>
      </c>
      <c r="I28" s="74">
        <f t="shared" si="10"/>
        <v>0</v>
      </c>
      <c r="J28" s="74">
        <f t="shared" si="10"/>
        <v>69579469</v>
      </c>
      <c r="K28" s="74">
        <f t="shared" si="0"/>
        <v>67221712</v>
      </c>
      <c r="L28" s="74">
        <f t="shared" si="10"/>
        <v>0</v>
      </c>
      <c r="M28" s="74">
        <f t="shared" si="1"/>
        <v>67221712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59" t="s">
        <v>296</v>
      </c>
      <c r="B29" s="259"/>
      <c r="C29" s="25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69579469</v>
      </c>
      <c r="K29" s="74">
        <f t="shared" si="0"/>
        <v>69579469</v>
      </c>
      <c r="L29" s="73">
        <v>0</v>
      </c>
      <c r="M29" s="74">
        <f t="shared" si="1"/>
        <v>69579469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61" t="s">
        <v>308</v>
      </c>
      <c r="B30" s="261"/>
      <c r="C30" s="261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-2357757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-2357757</v>
      </c>
      <c r="L30" s="74">
        <f t="shared" si="11"/>
        <v>0</v>
      </c>
      <c r="M30" s="74">
        <f t="shared" si="1"/>
        <v>-2357757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59" t="s">
        <v>297</v>
      </c>
      <c r="B31" s="259"/>
      <c r="C31" s="259"/>
      <c r="D31" s="11">
        <v>25</v>
      </c>
      <c r="E31" s="73">
        <v>0</v>
      </c>
      <c r="F31" s="73">
        <v>0</v>
      </c>
      <c r="G31" s="73">
        <v>4371148</v>
      </c>
      <c r="H31" s="73">
        <v>0</v>
      </c>
      <c r="I31" s="73">
        <v>0</v>
      </c>
      <c r="J31" s="73">
        <v>0</v>
      </c>
      <c r="K31" s="74">
        <f t="shared" si="0"/>
        <v>4371148</v>
      </c>
      <c r="L31" s="73">
        <v>0</v>
      </c>
      <c r="M31" s="74">
        <f t="shared" si="1"/>
        <v>4371148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59" t="s">
        <v>298</v>
      </c>
      <c r="B32" s="259"/>
      <c r="C32" s="259"/>
      <c r="D32" s="11">
        <v>26</v>
      </c>
      <c r="E32" s="73">
        <v>0</v>
      </c>
      <c r="F32" s="73">
        <v>0</v>
      </c>
      <c r="G32" s="73">
        <v>-6709702</v>
      </c>
      <c r="H32" s="73">
        <v>0</v>
      </c>
      <c r="I32" s="73">
        <v>0</v>
      </c>
      <c r="J32" s="73">
        <v>0</v>
      </c>
      <c r="K32" s="74">
        <f t="shared" si="0"/>
        <v>-6709702</v>
      </c>
      <c r="L32" s="73">
        <v>0</v>
      </c>
      <c r="M32" s="74">
        <f t="shared" si="1"/>
        <v>-6709702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59" t="s">
        <v>299</v>
      </c>
      <c r="B33" s="259"/>
      <c r="C33" s="259"/>
      <c r="D33" s="11">
        <v>27</v>
      </c>
      <c r="E33" s="73">
        <v>0</v>
      </c>
      <c r="F33" s="73">
        <v>0</v>
      </c>
      <c r="G33" s="73">
        <v>-19203</v>
      </c>
      <c r="H33" s="73">
        <v>0</v>
      </c>
      <c r="I33" s="73">
        <v>0</v>
      </c>
      <c r="J33" s="73">
        <v>0</v>
      </c>
      <c r="K33" s="74">
        <f t="shared" si="0"/>
        <v>-19203</v>
      </c>
      <c r="L33" s="73">
        <v>0</v>
      </c>
      <c r="M33" s="74">
        <f t="shared" si="1"/>
        <v>-19203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59" t="s">
        <v>309</v>
      </c>
      <c r="B34" s="259"/>
      <c r="C34" s="259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60" t="s">
        <v>310</v>
      </c>
      <c r="B35" s="260"/>
      <c r="C35" s="260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-3723869</v>
      </c>
      <c r="H35" s="74">
        <f t="shared" ref="H35" si="14">SUM(H36:H39)</f>
        <v>0</v>
      </c>
      <c r="I35" s="74">
        <f t="shared" ref="I35:J35" si="15">SUM(I36:I39)</f>
        <v>42711052</v>
      </c>
      <c r="J35" s="74">
        <f t="shared" si="15"/>
        <v>-68214934</v>
      </c>
      <c r="K35" s="74">
        <f>SUM(E35:J35)</f>
        <v>-29227751</v>
      </c>
      <c r="L35" s="74">
        <f t="shared" si="12"/>
        <v>0</v>
      </c>
      <c r="M35" s="74">
        <f t="shared" si="1"/>
        <v>-29227751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59" t="s">
        <v>302</v>
      </c>
      <c r="B36" s="259"/>
      <c r="C36" s="25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59" t="s">
        <v>303</v>
      </c>
      <c r="B37" s="259"/>
      <c r="C37" s="25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59" t="s">
        <v>311</v>
      </c>
      <c r="B38" s="259"/>
      <c r="C38" s="25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-30000000</v>
      </c>
      <c r="J38" s="73">
        <v>0</v>
      </c>
      <c r="K38" s="74">
        <f t="shared" si="0"/>
        <v>-30000000</v>
      </c>
      <c r="L38" s="73">
        <v>0</v>
      </c>
      <c r="M38" s="74">
        <f t="shared" si="1"/>
        <v>-30000000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59" t="s">
        <v>312</v>
      </c>
      <c r="B39" s="259"/>
      <c r="C39" s="259"/>
      <c r="D39" s="11">
        <v>33</v>
      </c>
      <c r="E39" s="73">
        <v>0</v>
      </c>
      <c r="F39" s="73">
        <v>0</v>
      </c>
      <c r="G39" s="73">
        <v>-3723869</v>
      </c>
      <c r="H39" s="73">
        <v>0</v>
      </c>
      <c r="I39" s="73">
        <v>72711052</v>
      </c>
      <c r="J39" s="73">
        <v>-68214934</v>
      </c>
      <c r="K39" s="74">
        <f>SUM(E39:J39)</f>
        <v>772249</v>
      </c>
      <c r="L39" s="73">
        <v>0</v>
      </c>
      <c r="M39" s="74">
        <f t="shared" si="1"/>
        <v>772249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60" t="s">
        <v>313</v>
      </c>
      <c r="B40" s="260"/>
      <c r="C40" s="260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414462698</v>
      </c>
      <c r="H40" s="74">
        <f t="shared" si="16"/>
        <v>138761535</v>
      </c>
      <c r="I40" s="74">
        <f t="shared" si="16"/>
        <v>531685872</v>
      </c>
      <c r="J40" s="74">
        <f t="shared" si="16"/>
        <v>69579469</v>
      </c>
      <c r="K40" s="74">
        <f t="shared" si="0"/>
        <v>1204489574</v>
      </c>
      <c r="L40" s="74">
        <f t="shared" ref="L40" si="17">L35+L28+L27</f>
        <v>0</v>
      </c>
      <c r="M40" s="74">
        <f t="shared" si="1"/>
        <v>1204489574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A1:I40"/>
  <sheetViews>
    <sheetView workbookViewId="0">
      <selection sqref="A1:I40"/>
    </sheetView>
  </sheetViews>
  <sheetFormatPr defaultRowHeight="13.2" x14ac:dyDescent="0.25"/>
  <sheetData>
    <row r="1" spans="1:9" x14ac:dyDescent="0.25">
      <c r="A1" s="271" t="s">
        <v>389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5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25">
      <c r="A3" s="272"/>
      <c r="B3" s="272"/>
      <c r="C3" s="272"/>
      <c r="D3" s="272"/>
      <c r="E3" s="272"/>
      <c r="F3" s="272"/>
      <c r="G3" s="272"/>
      <c r="H3" s="272"/>
      <c r="I3" s="272"/>
    </row>
    <row r="4" spans="1:9" x14ac:dyDescent="0.25">
      <c r="A4" s="272"/>
      <c r="B4" s="272"/>
      <c r="C4" s="272"/>
      <c r="D4" s="272"/>
      <c r="E4" s="272"/>
      <c r="F4" s="272"/>
      <c r="G4" s="272"/>
      <c r="H4" s="272"/>
      <c r="I4" s="272"/>
    </row>
    <row r="5" spans="1:9" x14ac:dyDescent="0.25">
      <c r="A5" s="272"/>
      <c r="B5" s="272"/>
      <c r="C5" s="272"/>
      <c r="D5" s="272"/>
      <c r="E5" s="272"/>
      <c r="F5" s="272"/>
      <c r="G5" s="272"/>
      <c r="H5" s="272"/>
      <c r="I5" s="272"/>
    </row>
    <row r="6" spans="1:9" x14ac:dyDescent="0.25">
      <c r="A6" s="272"/>
      <c r="B6" s="272"/>
      <c r="C6" s="272"/>
      <c r="D6" s="272"/>
      <c r="E6" s="272"/>
      <c r="F6" s="272"/>
      <c r="G6" s="272"/>
      <c r="H6" s="272"/>
      <c r="I6" s="272"/>
    </row>
    <row r="7" spans="1:9" x14ac:dyDescent="0.25">
      <c r="A7" s="272"/>
      <c r="B7" s="272"/>
      <c r="C7" s="272"/>
      <c r="D7" s="272"/>
      <c r="E7" s="272"/>
      <c r="F7" s="272"/>
      <c r="G7" s="272"/>
      <c r="H7" s="272"/>
      <c r="I7" s="272"/>
    </row>
    <row r="8" spans="1:9" x14ac:dyDescent="0.25">
      <c r="A8" s="272"/>
      <c r="B8" s="272"/>
      <c r="C8" s="272"/>
      <c r="D8" s="272"/>
      <c r="E8" s="272"/>
      <c r="F8" s="272"/>
      <c r="G8" s="272"/>
      <c r="H8" s="272"/>
      <c r="I8" s="272"/>
    </row>
    <row r="9" spans="1:9" x14ac:dyDescent="0.25">
      <c r="A9" s="272"/>
      <c r="B9" s="272"/>
      <c r="C9" s="272"/>
      <c r="D9" s="272"/>
      <c r="E9" s="272"/>
      <c r="F9" s="272"/>
      <c r="G9" s="272"/>
      <c r="H9" s="272"/>
      <c r="I9" s="272"/>
    </row>
    <row r="10" spans="1:9" x14ac:dyDescent="0.25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9" x14ac:dyDescent="0.25">
      <c r="A11" s="272"/>
      <c r="B11" s="272"/>
      <c r="C11" s="272"/>
      <c r="D11" s="272"/>
      <c r="E11" s="272"/>
      <c r="F11" s="272"/>
      <c r="G11" s="272"/>
      <c r="H11" s="272"/>
      <c r="I11" s="272"/>
    </row>
    <row r="12" spans="1:9" x14ac:dyDescent="0.25">
      <c r="A12" s="272"/>
      <c r="B12" s="272"/>
      <c r="C12" s="272"/>
      <c r="D12" s="272"/>
      <c r="E12" s="272"/>
      <c r="F12" s="272"/>
      <c r="G12" s="272"/>
      <c r="H12" s="272"/>
      <c r="I12" s="272"/>
    </row>
    <row r="13" spans="1:9" x14ac:dyDescent="0.25">
      <c r="A13" s="272"/>
      <c r="B13" s="272"/>
      <c r="C13" s="272"/>
      <c r="D13" s="272"/>
      <c r="E13" s="272"/>
      <c r="F13" s="272"/>
      <c r="G13" s="272"/>
      <c r="H13" s="272"/>
      <c r="I13" s="272"/>
    </row>
    <row r="14" spans="1:9" x14ac:dyDescent="0.25">
      <c r="A14" s="272"/>
      <c r="B14" s="272"/>
      <c r="C14" s="272"/>
      <c r="D14" s="272"/>
      <c r="E14" s="272"/>
      <c r="F14" s="272"/>
      <c r="G14" s="272"/>
      <c r="H14" s="272"/>
      <c r="I14" s="272"/>
    </row>
    <row r="15" spans="1:9" x14ac:dyDescent="0.25">
      <c r="A15" s="272"/>
      <c r="B15" s="272"/>
      <c r="C15" s="272"/>
      <c r="D15" s="272"/>
      <c r="E15" s="272"/>
      <c r="F15" s="272"/>
      <c r="G15" s="272"/>
      <c r="H15" s="272"/>
      <c r="I15" s="272"/>
    </row>
    <row r="16" spans="1:9" x14ac:dyDescent="0.25">
      <c r="A16" s="272"/>
      <c r="B16" s="272"/>
      <c r="C16" s="272"/>
      <c r="D16" s="272"/>
      <c r="E16" s="272"/>
      <c r="F16" s="272"/>
      <c r="G16" s="272"/>
      <c r="H16" s="272"/>
      <c r="I16" s="272"/>
    </row>
    <row r="17" spans="1:9" x14ac:dyDescent="0.25">
      <c r="A17" s="272"/>
      <c r="B17" s="272"/>
      <c r="C17" s="272"/>
      <c r="D17" s="272"/>
      <c r="E17" s="272"/>
      <c r="F17" s="272"/>
      <c r="G17" s="272"/>
      <c r="H17" s="272"/>
      <c r="I17" s="272"/>
    </row>
    <row r="18" spans="1:9" x14ac:dyDescent="0.25">
      <c r="A18" s="272"/>
      <c r="B18" s="272"/>
      <c r="C18" s="272"/>
      <c r="D18" s="272"/>
      <c r="E18" s="272"/>
      <c r="F18" s="272"/>
      <c r="G18" s="272"/>
      <c r="H18" s="272"/>
      <c r="I18" s="272"/>
    </row>
    <row r="19" spans="1:9" x14ac:dyDescent="0.25">
      <c r="A19" s="272"/>
      <c r="B19" s="272"/>
      <c r="C19" s="272"/>
      <c r="D19" s="272"/>
      <c r="E19" s="272"/>
      <c r="F19" s="272"/>
      <c r="G19" s="272"/>
      <c r="H19" s="272"/>
      <c r="I19" s="272"/>
    </row>
    <row r="20" spans="1:9" x14ac:dyDescent="0.25">
      <c r="A20" s="272"/>
      <c r="B20" s="272"/>
      <c r="C20" s="272"/>
      <c r="D20" s="272"/>
      <c r="E20" s="272"/>
      <c r="F20" s="272"/>
      <c r="G20" s="272"/>
      <c r="H20" s="272"/>
      <c r="I20" s="272"/>
    </row>
    <row r="21" spans="1:9" x14ac:dyDescent="0.25">
      <c r="A21" s="272"/>
      <c r="B21" s="272"/>
      <c r="C21" s="272"/>
      <c r="D21" s="272"/>
      <c r="E21" s="272"/>
      <c r="F21" s="272"/>
      <c r="G21" s="272"/>
      <c r="H21" s="272"/>
      <c r="I21" s="272"/>
    </row>
    <row r="22" spans="1:9" x14ac:dyDescent="0.25">
      <c r="A22" s="272"/>
      <c r="B22" s="272"/>
      <c r="C22" s="272"/>
      <c r="D22" s="272"/>
      <c r="E22" s="272"/>
      <c r="F22" s="272"/>
      <c r="G22" s="272"/>
      <c r="H22" s="272"/>
      <c r="I22" s="272"/>
    </row>
    <row r="23" spans="1:9" x14ac:dyDescent="0.25">
      <c r="A23" s="272"/>
      <c r="B23" s="272"/>
      <c r="C23" s="272"/>
      <c r="D23" s="272"/>
      <c r="E23" s="272"/>
      <c r="F23" s="272"/>
      <c r="G23" s="272"/>
      <c r="H23" s="272"/>
      <c r="I23" s="272"/>
    </row>
    <row r="24" spans="1:9" x14ac:dyDescent="0.25">
      <c r="A24" s="272"/>
      <c r="B24" s="272"/>
      <c r="C24" s="272"/>
      <c r="D24" s="272"/>
      <c r="E24" s="272"/>
      <c r="F24" s="272"/>
      <c r="G24" s="272"/>
      <c r="H24" s="272"/>
      <c r="I24" s="272"/>
    </row>
    <row r="25" spans="1:9" x14ac:dyDescent="0.25">
      <c r="A25" s="272"/>
      <c r="B25" s="272"/>
      <c r="C25" s="272"/>
      <c r="D25" s="272"/>
      <c r="E25" s="272"/>
      <c r="F25" s="272"/>
      <c r="G25" s="272"/>
      <c r="H25" s="272"/>
      <c r="I25" s="272"/>
    </row>
    <row r="26" spans="1:9" x14ac:dyDescent="0.25">
      <c r="A26" s="272"/>
      <c r="B26" s="272"/>
      <c r="C26" s="272"/>
      <c r="D26" s="272"/>
      <c r="E26" s="272"/>
      <c r="F26" s="272"/>
      <c r="G26" s="272"/>
      <c r="H26" s="272"/>
      <c r="I26" s="272"/>
    </row>
    <row r="27" spans="1:9" x14ac:dyDescent="0.25">
      <c r="A27" s="272"/>
      <c r="B27" s="272"/>
      <c r="C27" s="272"/>
      <c r="D27" s="272"/>
      <c r="E27" s="272"/>
      <c r="F27" s="272"/>
      <c r="G27" s="272"/>
      <c r="H27" s="272"/>
      <c r="I27" s="272"/>
    </row>
    <row r="28" spans="1:9" x14ac:dyDescent="0.25">
      <c r="A28" s="272"/>
      <c r="B28" s="272"/>
      <c r="C28" s="272"/>
      <c r="D28" s="272"/>
      <c r="E28" s="272"/>
      <c r="F28" s="272"/>
      <c r="G28" s="272"/>
      <c r="H28" s="272"/>
      <c r="I28" s="272"/>
    </row>
    <row r="29" spans="1:9" x14ac:dyDescent="0.25">
      <c r="A29" s="272"/>
      <c r="B29" s="272"/>
      <c r="C29" s="272"/>
      <c r="D29" s="272"/>
      <c r="E29" s="272"/>
      <c r="F29" s="272"/>
      <c r="G29" s="272"/>
      <c r="H29" s="272"/>
      <c r="I29" s="272"/>
    </row>
    <row r="30" spans="1:9" x14ac:dyDescent="0.25">
      <c r="A30" s="272"/>
      <c r="B30" s="272"/>
      <c r="C30" s="272"/>
      <c r="D30" s="272"/>
      <c r="E30" s="272"/>
      <c r="F30" s="272"/>
      <c r="G30" s="272"/>
      <c r="H30" s="272"/>
      <c r="I30" s="272"/>
    </row>
    <row r="31" spans="1:9" x14ac:dyDescent="0.25">
      <c r="A31" s="272"/>
      <c r="B31" s="272"/>
      <c r="C31" s="272"/>
      <c r="D31" s="272"/>
      <c r="E31" s="272"/>
      <c r="F31" s="272"/>
      <c r="G31" s="272"/>
      <c r="H31" s="272"/>
      <c r="I31" s="272"/>
    </row>
    <row r="32" spans="1:9" x14ac:dyDescent="0.25">
      <c r="A32" s="272"/>
      <c r="B32" s="272"/>
      <c r="C32" s="272"/>
      <c r="D32" s="272"/>
      <c r="E32" s="272"/>
      <c r="F32" s="272"/>
      <c r="G32" s="272"/>
      <c r="H32" s="272"/>
      <c r="I32" s="272"/>
    </row>
    <row r="33" spans="1:9" x14ac:dyDescent="0.25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x14ac:dyDescent="0.25">
      <c r="A34" s="272"/>
      <c r="B34" s="272"/>
      <c r="C34" s="272"/>
      <c r="D34" s="272"/>
      <c r="E34" s="272"/>
      <c r="F34" s="272"/>
      <c r="G34" s="272"/>
      <c r="H34" s="272"/>
      <c r="I34" s="272"/>
    </row>
    <row r="35" spans="1:9" x14ac:dyDescent="0.25">
      <c r="A35" s="272"/>
      <c r="B35" s="272"/>
      <c r="C35" s="272"/>
      <c r="D35" s="272"/>
      <c r="E35" s="272"/>
      <c r="F35" s="272"/>
      <c r="G35" s="272"/>
      <c r="H35" s="272"/>
      <c r="I35" s="272"/>
    </row>
    <row r="36" spans="1:9" x14ac:dyDescent="0.25">
      <c r="A36" s="272"/>
      <c r="B36" s="272"/>
      <c r="C36" s="272"/>
      <c r="D36" s="272"/>
      <c r="E36" s="272"/>
      <c r="F36" s="272"/>
      <c r="G36" s="272"/>
      <c r="H36" s="272"/>
      <c r="I36" s="272"/>
    </row>
    <row r="37" spans="1:9" x14ac:dyDescent="0.25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5">
      <c r="A38" s="272"/>
      <c r="B38" s="272"/>
      <c r="C38" s="272"/>
      <c r="D38" s="272"/>
      <c r="E38" s="272"/>
      <c r="F38" s="272"/>
      <c r="G38" s="272"/>
      <c r="H38" s="272"/>
      <c r="I38" s="272"/>
    </row>
    <row r="39" spans="1:9" x14ac:dyDescent="0.25">
      <c r="A39" s="272"/>
      <c r="B39" s="272"/>
      <c r="C39" s="272"/>
      <c r="D39" s="272"/>
      <c r="E39" s="272"/>
      <c r="F39" s="272"/>
      <c r="G39" s="272"/>
      <c r="H39" s="272"/>
      <c r="I39" s="272"/>
    </row>
    <row r="40" spans="1:9" x14ac:dyDescent="0.25">
      <c r="A40" s="272"/>
      <c r="B40" s="272"/>
      <c r="C40" s="272"/>
      <c r="D40" s="272"/>
      <c r="E40" s="272"/>
      <c r="F40" s="272"/>
      <c r="G40" s="272"/>
      <c r="H40" s="272"/>
      <c r="I40" s="272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Goran Jurišić</cp:lastModifiedBy>
  <cp:lastPrinted>2022-01-26T14:19:29Z</cp:lastPrinted>
  <dcterms:created xsi:type="dcterms:W3CDTF">2008-10-17T11:51:54Z</dcterms:created>
  <dcterms:modified xsi:type="dcterms:W3CDTF">2022-01-29T22:18:14Z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