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3\GFI 2023\"/>
    </mc:Choice>
  </mc:AlternateContent>
  <xr:revisionPtr revIDLastSave="0" documentId="13_ncr:1_{8570045D-8C01-435C-B427-7BD620AC5B3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 podaci" sheetId="7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<sst xmlns="http://schemas.openxmlformats.org/spreadsheetml/2006/main" count="971" uniqueCount="615">
  <si>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</si>
  <si>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</si>
  <si>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</si>
  <si>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</si>
  <si>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</si>
  <si>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</si>
  <si>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</si>
  <si>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</si>
  <si>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</si>
  <si>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</si>
  <si>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</si>
  <si>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</si>
  <si>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</si>
  <si>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</si>
  <si>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</si>
  <si>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</si>
  <si>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</si>
  <si>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</si>
  <si>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</si>
  <si>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</si>
  <si>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</si>
  <si>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</si>
  <si>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</si>
  <si>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</si>
  <si>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</si>
  <si>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</si>
  <si>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</si>
  <si>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</si>
  <si>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</si>
  <si>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</si>
  <si>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</si>
  <si>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</si>
  <si>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</si>
  <si>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</si>
  <si>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</si>
  <si>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</si>
  <si>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</si>
  <si>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</si>
  <si>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</si>
  <si>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</si>
  <si>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</si>
  <si>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</si>
  <si>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</si>
  <si>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</si>
  <si>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</si>
  <si>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</si>
  <si>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</si>
  <si>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</si>
  <si>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</si>
  <si>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</si>
  <si>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</si>
  <si>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</si>
  <si>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</si>
  <si>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</si>
  <si>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</si>
  <si>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</si>
  <si>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</si>
  <si>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</si>
  <si>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</si>
  <si>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</si>
  <si>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</si>
  <si>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</si>
  <si>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</si>
  <si>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</si>
  <si>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</si>
  <si>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</si>
  <si>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</si>
  <si>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</si>
  <si>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</si>
  <si>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</si>
  <si>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</si>
  <si>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</si>
  <si>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</si>
  <si>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</si>
  <si>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</si>
  <si>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</si>
  <si>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</si>
  <si>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</si>
  <si>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</si>
  <si>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</si>
  <si>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</si>
  <si>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</si>
  <si>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</si>
  <si>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</si>
  <si>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</si>
  <si>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</si>
  <si>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</si>
  <si>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</si>
  <si>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</si>
  <si>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</si>
  <si>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</si>
  <si>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</si>
  <si>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</si>
  <si>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</si>
  <si>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</si>
  <si>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</si>
  <si>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</si>
  <si>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</si>
  <si>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</si>
  <si>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</si>
  <si>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</si>
  <si>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</si>
  <si>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</si>
  <si>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</si>
  <si>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</si>
  <si>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</si>
  <si>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</si>
  <si>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</si>
  <si>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</si>
  <si>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</si>
  <si>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</si>
  <si>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</si>
  <si>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</si>
  <si>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</si>
  <si>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</si>
  <si>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</si>
  <si>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</si>
  <si>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</si>
  <si>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</si>
  <si>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</si>
  <si>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</si>
  <si>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</si>
  <si>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</si>
  <si>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</si>
  <si>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</si>
  <si>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</si>
  <si>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</si>
  <si>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</si>
  <si>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</si>
  <si>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</si>
  <si>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</si>
  <si>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</si>
  <si>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</si>
  <si>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</si>
  <si>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</si>
  <si>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</si>
  <si>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</si>
  <si>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</si>
  <si>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</si>
  <si>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</si>
  <si>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</si>
  <si>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</si>
  <si>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</si>
  <si>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</si>
  <si>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</si>
  <si>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</si>
  <si>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</si>
  <si>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</si>
  <si>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</si>
  <si>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</si>
  <si>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</si>
  <si>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</si>
  <si>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</si>
  <si>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</si>
  <si>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</si>
  <si>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</si>
  <si>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</si>
  <si>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</si>
  <si>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</si>
  <si>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</si>
  <si>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</si>
  <si>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</si>
  <si>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</si>
  <si>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</si>
  <si>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</si>
  <si>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</si>
  <si>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</si>
  <si>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</si>
  <si>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</si>
  <si>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</si>
  <si>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</si>
  <si>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</si>
  <si>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</si>
  <si>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</si>
  <si>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</si>
  <si>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</si>
  <si>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</si>
  <si>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</si>
  <si>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</si>
  <si>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</si>
  <si>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</si>
  <si>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</si>
  <si>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</si>
  <si>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</si>
  <si>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</si>
  <si>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</si>
  <si>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</si>
  <si>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</si>
  <si>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</si>
  <si>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</si>
  <si>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</si>
  <si>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</si>
  <si>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</si>
  <si>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</si>
  <si>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</si>
  <si>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</si>
  <si>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</si>
  <si>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</si>
  <si>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</si>
  <si>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</si>
  <si>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</si>
  <si>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</si>
  <si>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</si>
  <si>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</si>
  <si>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</si>
  <si>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</si>
  <si>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</si>
  <si>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</si>
  <si>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</si>
  <si>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</si>
  <si>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</si>
  <si>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</si>
  <si>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</si>
  <si>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</si>
  <si>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</si>
  <si>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</si>
  <si>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</si>
  <si>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</si>
  <si>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</si>
  <si>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</si>
  <si>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</si>
  <si>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</si>
  <si>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</si>
  <si>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</si>
  <si>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</si>
  <si>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</si>
  <si>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</si>
  <si>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</si>
  <si>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</si>
  <si>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</si>
  <si>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</si>
  <si>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</si>
  <si>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</si>
  <si>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</si>
  <si>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</si>
  <si>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</si>
  <si>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</si>
  <si>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</si>
  <si>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</si>
  <si>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</si>
  <si>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</si>
  <si>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</si>
  <si>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</si>
  <si>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</si>
  <si>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</si>
  <si>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</si>
  <si>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</si>
  <si>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</si>
  <si>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</si>
  <si>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</si>
  <si>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</si>
  <si>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</si>
  <si>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</si>
  <si>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</si>
  <si>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</si>
  <si>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</si>
  <si>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</si>
  <si>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</si>
  <si>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</si>
  <si>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</si>
  <si>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</si>
  <si>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</si>
  <si>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</si>
  <si>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</si>
  <si>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</si>
  <si>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</si>
  <si>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</si>
  <si>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</si>
  <si>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</si>
  <si>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</si>
  <si>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</si>
  <si>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</si>
  <si>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</si>
  <si>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</si>
  <si>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</si>
  <si>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</si>
  <si>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</si>
  <si>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</si>
  <si>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</si>
  <si>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</si>
  <si>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</si>
  <si>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</si>
  <si>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</si>
  <si>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</si>
  <si>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</si>
  <si>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</si>
  <si>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</si>
  <si>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</si>
  <si>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</si>
  <si>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</si>
  <si>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</si>
  <si>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</si>
  <si>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</si>
  <si>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</si>
  <si>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</si>
  <si>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</si>
  <si>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</si>
  <si>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</si>
  <si>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</si>
  <si>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</si>
  <si>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</si>
  <si>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</si>
  <si>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</si>
  <si>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</si>
  <si>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</si>
  <si>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</si>
  <si>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</si>
  <si>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</si>
  <si>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</si>
  <si>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</si>
  <si>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</si>
  <si>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</si>
  <si>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</si>
  <si>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</si>
  <si>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</si>
  <si>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</si>
  <si>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</si>
  <si>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</si>
  <si>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</si>
  <si>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</si>
  <si>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</si>
  <si>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</si>
  <si>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</si>
  <si>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</si>
  <si>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</si>
  <si>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</si>
  <si>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</si>
  <si>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</si>
  <si>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</si>
  <si>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</si>
  <si>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</si>
  <si>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</si>
  <si>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</si>
  <si>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</si>
  <si>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</si>
  <si>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</si>
  <si>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</si>
  <si>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</si>
  <si>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</si>
  <si>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</si>
  <si>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</si>
  <si>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</si>
  <si>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</si>
  <si>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</si>
  <si>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</si>
  <si>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</si>
  <si>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</si>
  <si>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</si>
  <si>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</si>
  <si>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</si>
  <si>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</si>
  <si>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</si>
  <si>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</si>
  <si>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</si>
  <si>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</si>
  <si>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</si>
  <si>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</si>
  <si>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</si>
  <si>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</si>
  <si>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</si>
  <si>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</si>
  <si>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</si>
  <si>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</si>
  <si>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</si>
  <si>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</si>
  <si>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</si>
  <si>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</si>
  <si>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</si>
  <si>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</si>
  <si>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</si>
  <si>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</si>
  <si>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</si>
  <si>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</si>
  <si>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</si>
  <si>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</si>
  <si>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</si>
  <si>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</si>
  <si>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</si>
  <si>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</si>
  <si>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</si>
  <si>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</si>
  <si>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</si>
  <si>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</si>
  <si>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</si>
  <si>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</si>
  <si>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</si>
  <si>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</si>
  <si>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</si>
  <si>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</si>
  <si>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</si>
  <si>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</si>
  <si>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</si>
  <si>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</si>
  <si>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</si>
  <si>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</si>
  <si>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</si>
  <si>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</si>
  <si>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</si>
  <si>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</si>
  <si>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</si>
  <si>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</si>
  <si>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</si>
  <si>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</si>
  <si>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</si>
  <si>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</si>
  <si>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</si>
  <si>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</si>
  <si>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</si>
  <si>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</si>
  <si>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</si>
  <si>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</si>
  <si>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</si>
  <si>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</si>
  <si>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</si>
  <si>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</si>
  <si>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</si>
  <si>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</si>
  <si>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</si>
  <si>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</si>
  <si>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</si>
  <si>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</si>
  <si>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</si>
  <si>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</si>
  <si>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</si>
  <si>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</si>
  <si>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</si>
  <si>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</si>
  <si>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</si>
  <si>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</si>
  <si>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</si>
  <si>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</si>
  <si>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</si>
  <si>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</si>
  <si>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</si>
  <si>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</si>
  <si>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</si>
  <si>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</si>
  <si>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</si>
  <si>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</si>
  <si>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</si>
  <si>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</si>
  <si>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</si>
  <si>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</si>
  <si>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</si>
  <si>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</si>
  <si>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</si>
  <si>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</si>
  <si>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</si>
  <si>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</si>
  <si>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</si>
  <si>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</si>
  <si>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</si>
  <si>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</si>
  <si>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</si>
  <si>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</si>
  <si>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</si>
  <si>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</si>
  <si>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</si>
  <si>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</si>
  <si>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</si>
  <si>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</si>
  <si>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</si>
  <si>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</si>
  <si>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</si>
  <si>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</si>
  <si>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</si>
  <si>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</si>
  <si>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</si>
  <si>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</si>
  <si>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</si>
  <si>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</si>
  <si>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</si>
  <si>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</si>
  <si>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</si>
  <si>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</si>
  <si>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</si>
  <si>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</si>
  <si>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</si>
  <si>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</si>
  <si>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</si>
  <si>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</si>
  <si>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</si>
  <si>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</si>
  <si>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</si>
  <si>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</si>
  <si>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</si>
  <si>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</si>
  <si>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</si>
  <si>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</si>
  <si>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</si>
  <si>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</si>
  <si>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</si>
  <si>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</si>
  <si>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</si>
  <si>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</si>
  <si>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</si>
  <si>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</si>
  <si>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</si>
  <si>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</si>
  <si>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</si>
  <si>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</si>
  <si>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</si>
  <si>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</si>
  <si>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</si>
  <si>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</si>
  <si>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</si>
  <si>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</si>
  <si>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</si>
  <si>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</si>
  <si>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</si>
  <si>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</si>
  <si>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</si>
  <si>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</si>
  <si>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</si>
  <si>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</si>
  <si>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</si>
  <si>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</si>
  <si>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</si>
  <si>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</si>
  <si>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</si>
  <si>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</si>
  <si>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</si>
  <si>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</si>
  <si>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</si>
  <si>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</si>
  <si>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</si>
  <si>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</si>
  <si>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</si>
  <si>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</si>
  <si>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</si>
  <si>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</si>
  <si>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</si>
  <si>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</si>
  <si>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</si>
  <si>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</si>
  <si>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</si>
  <si>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</si>
  <si>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</si>
  <si>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(koji se sastavljaju za tromjesečna razdoblja)</t>
  </si>
  <si>
    <t>OPĆI PODACI ZA IZDAVATELJE</t>
  </si>
  <si>
    <t>Razdoblje izvještavanja:</t>
  </si>
  <si>
    <t>do</t>
  </si>
  <si>
    <t>Godina: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</si>
  <si>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</si>
  <si>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</si>
  <si>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</si>
  <si>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</si>
  <si>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</si>
  <si>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</si>
  <si>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</si>
  <si>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</si>
  <si>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</si>
  <si>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</si>
  <si>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</si>
  <si>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</si>
  <si>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</si>
  <si>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</si>
  <si>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</si>
  <si>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</si>
  <si>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</si>
  <si>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</si>
  <si>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</si>
  <si>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</si>
  <si>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</si>
  <si>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</si>
  <si>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</si>
  <si>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</si>
  <si>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</si>
  <si>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</si>
  <si>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</si>
  <si>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</si>
  <si>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</si>
  <si>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</si>
  <si>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</si>
  <si>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</si>
  <si>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</si>
  <si>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</si>
  <si>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</si>
  <si>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</si>
  <si>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</si>
  <si>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</si>
  <si>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</si>
  <si>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</si>
  <si>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</si>
  <si>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</si>
  <si>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</si>
  <si>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</si>
  <si>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</si>
  <si>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</si>
  <si>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</si>
  <si>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</si>
  <si>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</si>
  <si>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</si>
  <si>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</si>
  <si>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</si>
  <si>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</si>
  <si>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Stanje na dan: 31.12.2023.</t>
  </si>
  <si>
    <t>U razdoblju: 01.01.2023-31.12.2023.</t>
  </si>
  <si>
    <t>Izvještajno razdoblje:  01.01.2023.-31.12.2023.</t>
  </si>
  <si>
    <t>U razdoblju: 01.01.2023.-31.12.2023.</t>
  </si>
  <si>
    <t xml:space="preserve">Godišnji financijski izvještaji </t>
  </si>
  <si>
    <t xml:space="preserve">BDO Croatia d.o.o. </t>
  </si>
  <si>
    <t>Ivan Čajko</t>
  </si>
  <si>
    <t>2023</t>
  </si>
  <si>
    <t>BILJEŠKE UZ FINANCIJSKE IZVJEŠTAJE - GFI</t>
  </si>
  <si>
    <t>Bilješke uz financijske izvještaje sastavljaju se sukladno odredbama Međunarodnih standarda financijskog izvještavanja (dalje: MSFI) na način da trebaju:</t>
  </si>
  <si>
    <t>a) pružiti informacije o osnovi za sastavljanje financijskih izvještaja i određenim računovodstvenim politikama primijenjenim u skladu s Međunarodnim računovodstvenim standardom 1 (MRS 1)</t>
  </si>
  <si>
    <t>b) objaviti informacije prema MSFI-a koje nisu prezentirane u izvještaju o financijskom položaju, izvještaju o sveobuhvatnoj dobiti, izvještaju o novčanim tokovima i izvještaju o promjenama kapitala,</t>
  </si>
  <si>
    <t>c) pružiti dodatne informacije koje nisu prezentirane u izvještaju o financijskom položaju, izvještaju o sveobuhvatnoj dobiti, izvještaju o novčanim tokovima i izvještaju o promjeni kapitala, ali su važne za razumijevanje bilo kojeg od njih</t>
  </si>
  <si>
    <t>TEHNOMOBIL NEKRETNINE d.o.o.</t>
  </si>
  <si>
    <t>AUTOCENTAR VRBOVEC d.o.o.</t>
  </si>
  <si>
    <t>Listopadska 2, Zagreb</t>
  </si>
  <si>
    <t>1. svibnja 3, Vrbovec</t>
  </si>
  <si>
    <t>02249022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</si>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</sst>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  <xf numFmtId="0" fontId="39" fillId="0" borderId="0"/>
  </cellStyleXfs>
  <cellXfs count="268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  <xf numFmtId="0" fontId="34" fillId="2" borderId="27" xfId="7" applyFont="1" applyFill="1" applyBorder="1" applyAlignment="1">
      <alignment vertical="center"/>
    </xf>
    <xf numFmtId="0" fontId="34" fillId="2" borderId="28" xfId="7" applyFont="1" applyFill="1" applyBorder="1" applyAlignment="1">
      <alignment vertical="center"/>
    </xf>
    <xf numFmtId="0" fontId="1" fillId="2" borderId="28" xfId="7" applyFont="1" applyFill="1" applyBorder="1"/>
    <xf numFmtId="0" fontId="39" fillId="2" borderId="29" xfId="7" applyFill="1" applyBorder="1"/>
    <xf numFmtId="0" fontId="39" fillId="0" borderId="0" xfId="7"/>
    <xf numFmtId="0" fontId="35" fillId="2" borderId="30" xfId="7" applyFont="1" applyFill="1" applyBorder="1" applyAlignment="1">
      <alignment horizontal="center" vertical="center"/>
    </xf>
    <xf numFmtId="0" fontId="35" fillId="2" borderId="0" xfId="7" applyFont="1" applyFill="1" applyAlignment="1">
      <alignment horizontal="center" vertical="center"/>
    </xf>
    <xf numFmtId="0" fontId="35" fillId="2" borderId="31" xfId="7" applyFont="1" applyFill="1" applyBorder="1" applyAlignment="1">
      <alignment horizontal="center" vertical="center"/>
    </xf>
    <xf numFmtId="0" fontId="35" fillId="2" borderId="30" xfId="7" applyFont="1" applyFill="1" applyBorder="1" applyAlignment="1">
      <alignment horizontal="center" vertical="center"/>
    </xf>
    <xf numFmtId="0" fontId="35" fillId="2" borderId="0" xfId="7" applyFont="1" applyFill="1" applyAlignment="1">
      <alignment horizontal="center" vertical="center"/>
    </xf>
    <xf numFmtId="0" fontId="35" fillId="2" borderId="31" xfId="7" applyFont="1" applyFill="1" applyBorder="1" applyAlignment="1">
      <alignment horizontal="center" vertical="center"/>
    </xf>
    <xf numFmtId="0" fontId="30" fillId="2" borderId="30" xfId="7" applyFont="1" applyFill="1" applyBorder="1" applyAlignment="1">
      <alignment vertical="center" wrapText="1"/>
    </xf>
    <xf numFmtId="0" fontId="30" fillId="2" borderId="0" xfId="7" applyFont="1" applyFill="1" applyAlignment="1">
      <alignment vertical="center" wrapText="1"/>
    </xf>
    <xf numFmtId="14" fontId="30" fillId="3" borderId="32" xfId="7" applyNumberFormat="1" applyFont="1" applyFill="1" applyBorder="1" applyAlignment="1" applyProtection="1">
      <alignment horizontal="center" vertical="center"/>
      <protection locked="0"/>
    </xf>
    <xf numFmtId="14" fontId="30" fillId="3" borderId="33" xfId="7" applyNumberFormat="1" applyFont="1" applyFill="1" applyBorder="1" applyAlignment="1" applyProtection="1">
      <alignment horizontal="center" vertical="center"/>
      <protection locked="0"/>
    </xf>
    <xf numFmtId="0" fontId="14" fillId="2" borderId="0" xfId="7" applyFont="1" applyFill="1" applyAlignment="1">
      <alignment horizontal="center" vertical="center"/>
    </xf>
    <xf numFmtId="0" fontId="14" fillId="2" borderId="34" xfId="7" applyFont="1" applyFill="1" applyBorder="1" applyAlignment="1">
      <alignment vertical="center"/>
    </xf>
    <xf numFmtId="0" fontId="30" fillId="0" borderId="30" xfId="7" applyFont="1" applyBorder="1" applyAlignment="1">
      <alignment horizontal="center" vertical="center" wrapText="1"/>
    </xf>
    <xf numFmtId="0" fontId="30" fillId="0" borderId="0" xfId="7" applyFont="1" applyAlignment="1">
      <alignment horizontal="center" vertical="center" wrapText="1"/>
    </xf>
    <xf numFmtId="0" fontId="30" fillId="0" borderId="31" xfId="7" applyFont="1" applyBorder="1" applyAlignment="1">
      <alignment horizontal="center" vertical="center" wrapText="1"/>
    </xf>
    <xf numFmtId="0" fontId="40" fillId="0" borderId="0" xfId="7" applyFont="1"/>
    <xf numFmtId="0" fontId="30" fillId="2" borderId="30" xfId="7" applyFont="1" applyFill="1" applyBorder="1" applyAlignment="1">
      <alignment vertical="center" wrapText="1"/>
    </xf>
    <xf numFmtId="0" fontId="30" fillId="2" borderId="0" xfId="7" applyFont="1" applyFill="1" applyAlignment="1">
      <alignment horizontal="right" vertical="center" wrapText="1"/>
    </xf>
    <xf numFmtId="0" fontId="30" fillId="2" borderId="0" xfId="7" applyFont="1" applyFill="1" applyAlignment="1">
      <alignment vertical="center" wrapText="1"/>
    </xf>
    <xf numFmtId="49" fontId="30" fillId="3" borderId="35" xfId="7" applyNumberFormat="1" applyFont="1" applyFill="1" applyBorder="1" applyAlignment="1" applyProtection="1">
      <alignment horizontal="center" vertical="center"/>
      <protection locked="0"/>
    </xf>
    <xf numFmtId="14" fontId="30" fillId="4" borderId="0" xfId="7" applyNumberFormat="1" applyFont="1" applyFill="1" applyAlignment="1" applyProtection="1">
      <alignment horizontal="center" vertical="center"/>
      <protection locked="0"/>
    </xf>
    <xf numFmtId="0" fontId="14" fillId="2" borderId="31" xfId="7" applyFont="1" applyFill="1" applyBorder="1" applyAlignment="1">
      <alignment vertical="center"/>
    </xf>
    <xf numFmtId="14" fontId="30" fillId="5" borderId="0" xfId="7" applyNumberFormat="1" applyFont="1" applyFill="1" applyAlignment="1" applyProtection="1">
      <alignment horizontal="center" vertical="center"/>
      <protection locked="0"/>
    </xf>
    <xf numFmtId="0" fontId="39" fillId="6" borderId="0" xfId="7" applyFill="1"/>
    <xf numFmtId="0" fontId="36" fillId="2" borderId="30" xfId="7" applyFont="1" applyFill="1" applyBorder="1" applyAlignment="1">
      <alignment horizontal="center" vertical="center" wrapText="1"/>
    </xf>
    <xf numFmtId="0" fontId="36" fillId="2" borderId="0" xfId="7" applyFont="1" applyFill="1" applyAlignment="1">
      <alignment horizontal="center" vertical="center" wrapText="1"/>
    </xf>
    <xf numFmtId="0" fontId="39" fillId="2" borderId="31" xfId="7" applyFill="1" applyBorder="1"/>
    <xf numFmtId="0" fontId="5" fillId="2" borderId="30" xfId="7" applyFont="1" applyFill="1" applyBorder="1"/>
    <xf numFmtId="0" fontId="5" fillId="2" borderId="0" xfId="7" applyFont="1" applyFill="1"/>
    <xf numFmtId="0" fontId="5" fillId="2" borderId="0" xfId="7" applyFont="1" applyFill="1" applyAlignment="1">
      <alignment vertical="center" wrapText="1"/>
    </xf>
    <xf numFmtId="0" fontId="5" fillId="2" borderId="0" xfId="7" applyFont="1" applyFill="1"/>
    <xf numFmtId="0" fontId="5" fillId="2" borderId="0" xfId="7" applyFont="1" applyFill="1" applyAlignment="1">
      <alignment vertical="center"/>
    </xf>
    <xf numFmtId="0" fontId="5" fillId="2" borderId="31" xfId="7" applyFont="1" applyFill="1" applyBorder="1" applyAlignment="1">
      <alignment vertical="center"/>
    </xf>
    <xf numFmtId="0" fontId="14" fillId="2" borderId="30" xfId="7" applyFont="1" applyFill="1" applyBorder="1" applyAlignment="1">
      <alignment horizontal="right" vertical="center"/>
    </xf>
    <xf numFmtId="0" fontId="14" fillId="2" borderId="0" xfId="7" applyFont="1" applyFill="1" applyAlignment="1">
      <alignment horizontal="right" vertical="center"/>
    </xf>
    <xf numFmtId="49" fontId="30" fillId="3" borderId="32" xfId="7" applyNumberFormat="1" applyFont="1" applyFill="1" applyBorder="1" applyAlignment="1" applyProtection="1">
      <alignment horizontal="center" vertical="center"/>
      <protection locked="0"/>
    </xf>
    <xf numFmtId="49" fontId="30" fillId="3" borderId="33" xfId="7" applyNumberFormat="1" applyFont="1" applyFill="1" applyBorder="1" applyAlignment="1" applyProtection="1">
      <alignment horizontal="center" vertical="center"/>
      <protection locked="0"/>
    </xf>
    <xf numFmtId="0" fontId="5" fillId="2" borderId="30" xfId="7" applyFont="1" applyFill="1" applyBorder="1" applyAlignment="1">
      <alignment wrapText="1"/>
    </xf>
    <xf numFmtId="0" fontId="14" fillId="2" borderId="0" xfId="7" applyFont="1" applyFill="1" applyAlignment="1">
      <alignment horizontal="right" vertical="center" wrapText="1"/>
    </xf>
    <xf numFmtId="0" fontId="14" fillId="2" borderId="31" xfId="7" applyFont="1" applyFill="1" applyBorder="1" applyAlignment="1">
      <alignment horizontal="right" vertical="center" wrapText="1"/>
    </xf>
    <xf numFmtId="0" fontId="30" fillId="3" borderId="32" xfId="7" applyFont="1" applyFill="1" applyBorder="1" applyAlignment="1" applyProtection="1">
      <alignment horizontal="center" vertical="center"/>
      <protection locked="0"/>
    </xf>
    <xf numFmtId="0" fontId="30" fillId="3" borderId="33" xfId="7" applyFont="1" applyFill="1" applyBorder="1" applyAlignment="1" applyProtection="1">
      <alignment horizontal="center" vertical="center"/>
      <protection locked="0"/>
    </xf>
    <xf numFmtId="0" fontId="5" fillId="2" borderId="31" xfId="7" applyFont="1" applyFill="1" applyBorder="1" applyAlignment="1">
      <alignment wrapText="1"/>
    </xf>
    <xf numFmtId="0" fontId="5" fillId="2" borderId="0" xfId="7" applyFont="1" applyFill="1" applyAlignment="1">
      <alignment wrapText="1"/>
    </xf>
    <xf numFmtId="0" fontId="5" fillId="2" borderId="0" xfId="7" applyFont="1" applyFill="1" applyAlignment="1">
      <alignment wrapText="1"/>
    </xf>
    <xf numFmtId="0" fontId="14" fillId="2" borderId="30" xfId="7" applyFont="1" applyFill="1" applyBorder="1" applyAlignment="1">
      <alignment horizontal="right" vertical="center" wrapText="1"/>
    </xf>
    <xf numFmtId="0" fontId="5" fillId="2" borderId="30" xfId="7" applyFont="1" applyFill="1" applyBorder="1" applyAlignment="1">
      <alignment wrapText="1"/>
    </xf>
    <xf numFmtId="0" fontId="5" fillId="2" borderId="31" xfId="7" applyFont="1" applyFill="1" applyBorder="1"/>
    <xf numFmtId="0" fontId="37" fillId="2" borderId="30" xfId="7" applyFont="1" applyFill="1" applyBorder="1" applyAlignment="1">
      <alignment vertical="center"/>
    </xf>
    <xf numFmtId="0" fontId="37" fillId="2" borderId="0" xfId="7" applyFont="1" applyFill="1" applyAlignment="1">
      <alignment vertical="center"/>
    </xf>
    <xf numFmtId="0" fontId="14" fillId="2" borderId="0" xfId="7" applyFont="1" applyFill="1" applyAlignment="1">
      <alignment horizontal="right" vertical="center" wrapText="1"/>
    </xf>
    <xf numFmtId="0" fontId="37" fillId="2" borderId="31" xfId="7" applyFont="1" applyFill="1" applyBorder="1" applyAlignment="1">
      <alignment vertical="center"/>
    </xf>
    <xf numFmtId="0" fontId="37" fillId="2" borderId="0" xfId="7" applyFont="1" applyFill="1" applyAlignment="1">
      <alignment vertical="center"/>
    </xf>
    <xf numFmtId="0" fontId="14" fillId="2" borderId="30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31" xfId="7" applyFont="1" applyFill="1" applyBorder="1" applyAlignment="1">
      <alignment horizontal="center" vertical="center" wrapText="1"/>
    </xf>
    <xf numFmtId="0" fontId="30" fillId="3" borderId="32" xfId="7" applyFont="1" applyFill="1" applyBorder="1" applyAlignment="1" applyProtection="1">
      <alignment vertical="center"/>
      <protection locked="0"/>
    </xf>
    <xf numFmtId="0" fontId="30" fillId="3" borderId="36" xfId="7" applyFont="1" applyFill="1" applyBorder="1" applyAlignment="1" applyProtection="1">
      <alignment vertical="center"/>
      <protection locked="0"/>
    </xf>
    <xf numFmtId="0" fontId="30" fillId="3" borderId="33" xfId="7" applyFont="1" applyFill="1" applyBorder="1" applyAlignment="1" applyProtection="1">
      <alignment vertical="center"/>
      <protection locked="0"/>
    </xf>
    <xf numFmtId="0" fontId="5" fillId="2" borderId="0" xfId="7" applyFont="1" applyFill="1" applyAlignment="1">
      <alignment vertical="top"/>
    </xf>
    <xf numFmtId="0" fontId="5" fillId="3" borderId="32" xfId="7" applyFont="1" applyFill="1" applyBorder="1" applyProtection="1">
      <protection locked="0"/>
    </xf>
    <xf numFmtId="0" fontId="5" fillId="3" borderId="36" xfId="7" applyFont="1" applyFill="1" applyBorder="1" applyProtection="1">
      <protection locked="0"/>
    </xf>
    <xf numFmtId="0" fontId="5" fillId="3" borderId="33" xfId="7" applyFont="1" applyFill="1" applyBorder="1" applyProtection="1">
      <protection locked="0"/>
    </xf>
    <xf numFmtId="0" fontId="30" fillId="3" borderId="35" xfId="7" applyFont="1" applyFill="1" applyBorder="1" applyAlignment="1" applyProtection="1">
      <alignment horizontal="center" vertical="center"/>
      <protection locked="0"/>
    </xf>
    <xf numFmtId="0" fontId="30" fillId="2" borderId="0" xfId="7" applyFont="1" applyFill="1" applyAlignment="1">
      <alignment vertical="center"/>
    </xf>
    <xf numFmtId="0" fontId="14" fillId="2" borderId="0" xfId="7" applyFont="1" applyFill="1" applyAlignment="1">
      <alignment vertical="center"/>
    </xf>
    <xf numFmtId="0" fontId="5" fillId="2" borderId="0" xfId="7" applyFont="1" applyFill="1" applyAlignment="1">
      <alignment vertical="center"/>
    </xf>
    <xf numFmtId="0" fontId="5" fillId="2" borderId="31" xfId="7" applyFont="1" applyFill="1" applyBorder="1" applyAlignment="1">
      <alignment vertical="center"/>
    </xf>
    <xf numFmtId="0" fontId="14" fillId="2" borderId="30" xfId="7" applyFont="1" applyFill="1" applyBorder="1" applyAlignment="1">
      <alignment horizontal="center" vertical="center"/>
    </xf>
    <xf numFmtId="0" fontId="14" fillId="2" borderId="0" xfId="7" applyFont="1" applyFill="1" applyAlignment="1">
      <alignment horizontal="center" vertical="center"/>
    </xf>
    <xf numFmtId="0" fontId="38" fillId="2" borderId="0" xfId="7" applyFont="1" applyFill="1"/>
    <xf numFmtId="0" fontId="41" fillId="2" borderId="0" xfId="7" applyFont="1" applyFill="1" applyAlignment="1">
      <alignment vertical="center"/>
    </xf>
    <xf numFmtId="0" fontId="42" fillId="2" borderId="31" xfId="7" applyFont="1" applyFill="1" applyBorder="1" applyAlignment="1">
      <alignment vertical="center"/>
    </xf>
    <xf numFmtId="0" fontId="30" fillId="2" borderId="0" xfId="7" applyFont="1" applyFill="1" applyAlignment="1">
      <alignment horizontal="center" vertical="center"/>
    </xf>
    <xf numFmtId="0" fontId="43" fillId="2" borderId="0" xfId="7" applyFont="1" applyFill="1" applyAlignment="1">
      <alignment vertical="center"/>
    </xf>
    <xf numFmtId="0" fontId="43" fillId="2" borderId="31" xfId="7" applyFont="1" applyFill="1" applyBorder="1" applyAlignment="1">
      <alignment vertical="center"/>
    </xf>
    <xf numFmtId="0" fontId="44" fillId="2" borderId="0" xfId="7" applyFont="1" applyFill="1" applyAlignment="1">
      <alignment vertical="center"/>
    </xf>
    <xf numFmtId="0" fontId="45" fillId="2" borderId="0" xfId="7" applyFont="1" applyFill="1" applyAlignment="1">
      <alignment vertical="center"/>
    </xf>
    <xf numFmtId="0" fontId="43" fillId="2" borderId="31" xfId="7" applyFont="1" applyFill="1" applyBorder="1" applyAlignment="1">
      <alignment vertical="center"/>
    </xf>
    <xf numFmtId="0" fontId="14" fillId="2" borderId="31" xfId="7" applyFont="1" applyFill="1" applyBorder="1" applyAlignment="1">
      <alignment horizontal="center" vertical="center"/>
    </xf>
    <xf numFmtId="0" fontId="30" fillId="3" borderId="32" xfId="7" applyFont="1" applyFill="1" applyBorder="1" applyAlignment="1" applyProtection="1">
      <alignment horizontal="right" vertical="center"/>
      <protection locked="0"/>
    </xf>
    <xf numFmtId="0" fontId="30" fillId="3" borderId="36" xfId="7" applyFont="1" applyFill="1" applyBorder="1" applyAlignment="1" applyProtection="1">
      <alignment horizontal="right" vertical="center"/>
      <protection locked="0"/>
    </xf>
    <xf numFmtId="0" fontId="30" fillId="3" borderId="33" xfId="7" applyFont="1" applyFill="1" applyBorder="1" applyAlignment="1" applyProtection="1">
      <alignment horizontal="right" vertical="center"/>
      <protection locked="0"/>
    </xf>
    <xf numFmtId="0" fontId="5" fillId="2" borderId="0" xfId="7" applyFont="1" applyFill="1" applyAlignment="1">
      <alignment vertical="top" wrapText="1"/>
    </xf>
    <xf numFmtId="0" fontId="5" fillId="2" borderId="0" xfId="7" applyFont="1" applyFill="1" applyAlignment="1">
      <alignment vertical="top" wrapText="1"/>
    </xf>
    <xf numFmtId="0" fontId="5" fillId="2" borderId="30" xfId="7" applyFont="1" applyFill="1" applyBorder="1" applyAlignment="1">
      <alignment vertical="top"/>
    </xf>
    <xf numFmtId="0" fontId="5" fillId="2" borderId="0" xfId="7" applyFont="1" applyFill="1" applyAlignment="1">
      <alignment vertical="top"/>
    </xf>
    <xf numFmtId="0" fontId="5" fillId="2" borderId="0" xfId="7" applyFont="1" applyFill="1" applyProtection="1">
      <protection locked="0"/>
    </xf>
    <xf numFmtId="0" fontId="38" fillId="2" borderId="31" xfId="7" applyFont="1" applyFill="1" applyBorder="1"/>
    <xf numFmtId="0" fontId="14" fillId="2" borderId="30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/>
    </xf>
    <xf numFmtId="0" fontId="14" fillId="2" borderId="28" xfId="7" applyFont="1" applyFill="1" applyBorder="1" applyAlignment="1">
      <alignment horizontal="left" vertical="center" wrapText="1"/>
    </xf>
    <xf numFmtId="49" fontId="30" fillId="3" borderId="32" xfId="7" applyNumberFormat="1" applyFont="1" applyFill="1" applyBorder="1" applyAlignment="1" applyProtection="1">
      <alignment vertical="center"/>
      <protection locked="0"/>
    </xf>
    <xf numFmtId="49" fontId="30" fillId="3" borderId="36" xfId="7" applyNumberFormat="1" applyFont="1" applyFill="1" applyBorder="1" applyAlignment="1" applyProtection="1">
      <alignment vertical="center"/>
      <protection locked="0"/>
    </xf>
    <xf numFmtId="49" fontId="30" fillId="3" borderId="33" xfId="7" applyNumberFormat="1" applyFont="1" applyFill="1" applyBorder="1" applyAlignment="1" applyProtection="1">
      <alignment vertical="center"/>
      <protection locked="0"/>
    </xf>
    <xf numFmtId="0" fontId="14" fillId="2" borderId="31" xfId="7" applyFont="1" applyFill="1" applyBorder="1" applyAlignment="1">
      <alignment horizontal="center" vertical="center"/>
    </xf>
    <xf numFmtId="0" fontId="5" fillId="3" borderId="32" xfId="7" applyFont="1" applyFill="1" applyBorder="1" applyAlignment="1" applyProtection="1">
      <alignment vertical="center"/>
      <protection locked="0"/>
    </xf>
    <xf numFmtId="0" fontId="5" fillId="3" borderId="36" xfId="7" applyFont="1" applyFill="1" applyBorder="1" applyAlignment="1" applyProtection="1">
      <alignment vertical="center"/>
      <protection locked="0"/>
    </xf>
    <xf numFmtId="0" fontId="5" fillId="3" borderId="33" xfId="7" applyFont="1" applyFill="1" applyBorder="1" applyAlignment="1" applyProtection="1">
      <alignment vertical="center"/>
      <protection locked="0"/>
    </xf>
    <xf numFmtId="0" fontId="39" fillId="2" borderId="32" xfId="7" applyFill="1" applyBorder="1"/>
    <xf numFmtId="0" fontId="39" fillId="2" borderId="36" xfId="7" applyFill="1" applyBorder="1"/>
    <xf numFmtId="0" fontId="14" fillId="2" borderId="37" xfId="7" applyFont="1" applyFill="1" applyBorder="1" applyAlignment="1">
      <alignment horizontal="left" vertical="center" wrapText="1"/>
    </xf>
    <xf numFmtId="0" fontId="39" fillId="2" borderId="33" xfId="7" applyFill="1" applyBorder="1"/>
    <xf numFmtId="3" fontId="21" fillId="0" borderId="2" xfId="2" applyNumberFormat="1" applyFont="1" applyBorder="1" applyAlignment="1" applyProtection="1">
      <alignment vertical="center" wrapText="1"/>
      <protection locked="0"/>
    </xf>
    <xf numFmtId="3" fontId="21" fillId="0" borderId="2" xfId="4" applyNumberFormat="1" applyFont="1" applyBorder="1" applyAlignment="1" applyProtection="1">
      <alignment vertical="center" wrapText="1"/>
      <protection locked="0"/>
    </xf>
  </cellXfs>
  <cellStyles count="8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 4" xfId="7" xr:uid="{B9E6C473-0BB5-4F16-845B-A8048F2DB90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952B-C947-4440-BA8C-2E9AD5C49E75}">
  <sheetPr>
    <tabColor theme="9" tint="0.79998168889431442"/>
  </sheetPr>
  <dimension ref="A1:J71"/>
  <sheetViews>
    <sheetView topLeftCell="A22" workbookViewId="0">
      <selection activeCell="E38" sqref="E38:I38"/>
    </sheetView>
  </sheetViews>
  <sheetFormatPr defaultRowHeight="15" x14ac:dyDescent="0.25"/>
  <cols>
    <col min="1" max="4" width="9.140625" style="162"/>
    <col min="5" max="5" width="9.85546875" style="162" bestFit="1" customWidth="1"/>
    <col min="6" max="8" width="9.140625" style="162"/>
    <col min="9" max="9" width="14.140625" style="162" customWidth="1"/>
    <col min="10" max="16384" width="9.140625" style="162"/>
  </cols>
  <sheetData>
    <row r="1" spans="1:10" ht="15.75" x14ac:dyDescent="0.25">
      <c r="A1" s="158"/>
      <c r="B1" s="159"/>
      <c r="C1" s="159"/>
      <c r="D1" s="160"/>
      <c r="E1" s="160"/>
      <c r="F1" s="160"/>
      <c r="G1" s="160"/>
      <c r="H1" s="160"/>
      <c r="I1" s="160"/>
      <c r="J1" s="161"/>
    </row>
    <row r="2" spans="1:10" ht="14.45" customHeight="1" x14ac:dyDescent="0.25">
      <c r="A2" s="163" t="s">
        <v>539</v>
      </c>
      <c r="B2" s="164"/>
      <c r="C2" s="164"/>
      <c r="D2" s="164"/>
      <c r="E2" s="164"/>
      <c r="F2" s="164"/>
      <c r="G2" s="164"/>
      <c r="H2" s="164"/>
      <c r="I2" s="164"/>
      <c r="J2" s="165"/>
    </row>
    <row r="3" spans="1:10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8"/>
    </row>
    <row r="4" spans="1:10" ht="33.6" customHeight="1" x14ac:dyDescent="0.25">
      <c r="A4" s="169" t="s">
        <v>540</v>
      </c>
      <c r="B4" s="170"/>
      <c r="C4" s="170"/>
      <c r="D4" s="170"/>
      <c r="E4" s="171">
        <v>44927</v>
      </c>
      <c r="F4" s="172"/>
      <c r="G4" s="173" t="s">
        <v>541</v>
      </c>
      <c r="H4" s="171">
        <v>45291</v>
      </c>
      <c r="I4" s="172"/>
      <c r="J4" s="174"/>
    </row>
    <row r="5" spans="1:10" s="178" customFormat="1" ht="10.15" customHeight="1" x14ac:dyDescent="0.25">
      <c r="A5" s="175"/>
      <c r="B5" s="176"/>
      <c r="C5" s="176"/>
      <c r="D5" s="176"/>
      <c r="E5" s="176"/>
      <c r="F5" s="176"/>
      <c r="G5" s="176"/>
      <c r="H5" s="176"/>
      <c r="I5" s="176"/>
      <c r="J5" s="177"/>
    </row>
    <row r="6" spans="1:10" ht="20.45" customHeight="1" x14ac:dyDescent="0.25">
      <c r="A6" s="179"/>
      <c r="B6" s="180" t="s">
        <v>542</v>
      </c>
      <c r="C6" s="181"/>
      <c r="D6" s="181"/>
      <c r="E6" s="182" t="s">
        <v>603</v>
      </c>
      <c r="F6" s="183"/>
      <c r="G6" s="173"/>
      <c r="H6" s="183"/>
      <c r="I6" s="183"/>
      <c r="J6" s="184"/>
    </row>
    <row r="7" spans="1:10" s="186" customFormat="1" ht="10.9" customHeight="1" x14ac:dyDescent="0.25">
      <c r="A7" s="179"/>
      <c r="B7" s="181"/>
      <c r="C7" s="181"/>
      <c r="D7" s="181"/>
      <c r="E7" s="185"/>
      <c r="F7" s="185"/>
      <c r="G7" s="173"/>
      <c r="H7" s="185"/>
      <c r="I7" s="185"/>
      <c r="J7" s="184"/>
    </row>
    <row r="8" spans="1:10" ht="37.9" customHeight="1" x14ac:dyDescent="0.25">
      <c r="A8" s="187" t="s">
        <v>600</v>
      </c>
      <c r="B8" s="188"/>
      <c r="C8" s="188"/>
      <c r="D8" s="188"/>
      <c r="E8" s="188"/>
      <c r="F8" s="188"/>
      <c r="G8" s="188"/>
      <c r="H8" s="188"/>
      <c r="I8" s="188"/>
      <c r="J8" s="189"/>
    </row>
    <row r="9" spans="1:10" x14ac:dyDescent="0.25">
      <c r="A9" s="190"/>
      <c r="B9" s="191"/>
      <c r="C9" s="191"/>
      <c r="D9" s="191"/>
      <c r="E9" s="192"/>
      <c r="F9" s="192"/>
      <c r="G9" s="193"/>
      <c r="H9" s="193"/>
      <c r="I9" s="194"/>
      <c r="J9" s="195"/>
    </row>
    <row r="10" spans="1:10" ht="25.9" customHeight="1" x14ac:dyDescent="0.25">
      <c r="A10" s="196" t="s">
        <v>543</v>
      </c>
      <c r="B10" s="197"/>
      <c r="C10" s="198" t="s">
        <v>579</v>
      </c>
      <c r="D10" s="199"/>
      <c r="E10" s="200"/>
      <c r="F10" s="201" t="s">
        <v>544</v>
      </c>
      <c r="G10" s="202"/>
      <c r="H10" s="203" t="s">
        <v>580</v>
      </c>
      <c r="I10" s="204"/>
      <c r="J10" s="205"/>
    </row>
    <row r="11" spans="1:10" ht="15.6" customHeight="1" x14ac:dyDescent="0.25">
      <c r="A11" s="190"/>
      <c r="B11" s="191"/>
      <c r="C11" s="191"/>
      <c r="D11" s="191"/>
      <c r="E11" s="206"/>
      <c r="F11" s="206"/>
      <c r="G11" s="206"/>
      <c r="H11" s="206"/>
      <c r="I11" s="207"/>
      <c r="J11" s="205"/>
    </row>
    <row r="12" spans="1:10" ht="21" customHeight="1" x14ac:dyDescent="0.25">
      <c r="A12" s="208" t="s">
        <v>545</v>
      </c>
      <c r="B12" s="197"/>
      <c r="C12" s="198" t="s">
        <v>581</v>
      </c>
      <c r="D12" s="199"/>
      <c r="E12" s="209"/>
      <c r="F12" s="206"/>
      <c r="G12" s="206"/>
      <c r="H12" s="206"/>
      <c r="I12" s="207"/>
      <c r="J12" s="205"/>
    </row>
    <row r="13" spans="1:10" ht="10.9" customHeight="1" x14ac:dyDescent="0.25">
      <c r="A13" s="200"/>
      <c r="B13" s="207"/>
      <c r="C13" s="191"/>
      <c r="D13" s="191"/>
      <c r="E13" s="193"/>
      <c r="F13" s="193"/>
      <c r="G13" s="193"/>
      <c r="H13" s="193"/>
      <c r="I13" s="191"/>
      <c r="J13" s="210"/>
    </row>
    <row r="14" spans="1:10" ht="22.9" customHeight="1" x14ac:dyDescent="0.25">
      <c r="A14" s="208" t="s">
        <v>546</v>
      </c>
      <c r="B14" s="202"/>
      <c r="C14" s="198" t="s">
        <v>582</v>
      </c>
      <c r="D14" s="199"/>
      <c r="E14" s="211"/>
      <c r="F14" s="212"/>
      <c r="G14" s="213" t="s">
        <v>547</v>
      </c>
      <c r="H14" s="203" t="s">
        <v>583</v>
      </c>
      <c r="I14" s="204"/>
      <c r="J14" s="214"/>
    </row>
    <row r="15" spans="1:10" ht="14.45" customHeight="1" x14ac:dyDescent="0.25">
      <c r="A15" s="200"/>
      <c r="B15" s="207"/>
      <c r="C15" s="191"/>
      <c r="D15" s="191"/>
      <c r="E15" s="193"/>
      <c r="F15" s="193"/>
      <c r="G15" s="193"/>
      <c r="H15" s="193"/>
      <c r="I15" s="191"/>
      <c r="J15" s="210"/>
    </row>
    <row r="16" spans="1:10" ht="13.15" customHeight="1" x14ac:dyDescent="0.25">
      <c r="A16" s="208" t="s">
        <v>548</v>
      </c>
      <c r="B16" s="202"/>
      <c r="C16" s="198" t="s">
        <v>584</v>
      </c>
      <c r="D16" s="199"/>
      <c r="E16" s="215"/>
      <c r="F16" s="215"/>
      <c r="G16" s="215"/>
      <c r="H16" s="215"/>
      <c r="I16" s="215"/>
      <c r="J16" s="214"/>
    </row>
    <row r="17" spans="1:10" ht="14.45" customHeight="1" x14ac:dyDescent="0.25">
      <c r="A17" s="216"/>
      <c r="B17" s="217"/>
      <c r="C17" s="217"/>
      <c r="D17" s="217"/>
      <c r="E17" s="217"/>
      <c r="F17" s="217"/>
      <c r="G17" s="217"/>
      <c r="H17" s="217"/>
      <c r="I17" s="217"/>
      <c r="J17" s="218"/>
    </row>
    <row r="18" spans="1:10" x14ac:dyDescent="0.25">
      <c r="A18" s="196" t="s">
        <v>549</v>
      </c>
      <c r="B18" s="197"/>
      <c r="C18" s="219" t="s">
        <v>585</v>
      </c>
      <c r="D18" s="220"/>
      <c r="E18" s="220"/>
      <c r="F18" s="220"/>
      <c r="G18" s="220"/>
      <c r="H18" s="220"/>
      <c r="I18" s="220"/>
      <c r="J18" s="221"/>
    </row>
    <row r="19" spans="1:10" x14ac:dyDescent="0.25">
      <c r="A19" s="190"/>
      <c r="B19" s="191"/>
      <c r="C19" s="222"/>
      <c r="D19" s="191"/>
      <c r="E19" s="193"/>
      <c r="F19" s="193"/>
      <c r="G19" s="193"/>
      <c r="H19" s="193"/>
      <c r="I19" s="191"/>
      <c r="J19" s="210"/>
    </row>
    <row r="20" spans="1:10" x14ac:dyDescent="0.25">
      <c r="A20" s="196" t="s">
        <v>550</v>
      </c>
      <c r="B20" s="197"/>
      <c r="C20" s="203" t="s">
        <v>586</v>
      </c>
      <c r="D20" s="204"/>
      <c r="E20" s="193"/>
      <c r="F20" s="193"/>
      <c r="G20" s="219" t="s">
        <v>587</v>
      </c>
      <c r="H20" s="220"/>
      <c r="I20" s="220"/>
      <c r="J20" s="221"/>
    </row>
    <row r="21" spans="1:10" x14ac:dyDescent="0.25">
      <c r="A21" s="190"/>
      <c r="B21" s="191"/>
      <c r="C21" s="191"/>
      <c r="D21" s="191"/>
      <c r="E21" s="193"/>
      <c r="F21" s="193"/>
      <c r="G21" s="193"/>
      <c r="H21" s="193"/>
      <c r="I21" s="191"/>
      <c r="J21" s="210"/>
    </row>
    <row r="22" spans="1:10" x14ac:dyDescent="0.25">
      <c r="A22" s="196" t="s">
        <v>551</v>
      </c>
      <c r="B22" s="197"/>
      <c r="C22" s="219" t="s">
        <v>588</v>
      </c>
      <c r="D22" s="220"/>
      <c r="E22" s="220"/>
      <c r="F22" s="220"/>
      <c r="G22" s="220"/>
      <c r="H22" s="220"/>
      <c r="I22" s="220"/>
      <c r="J22" s="221"/>
    </row>
    <row r="23" spans="1:10" x14ac:dyDescent="0.25">
      <c r="A23" s="190"/>
      <c r="B23" s="191"/>
      <c r="C23" s="191"/>
      <c r="D23" s="191"/>
      <c r="E23" s="193"/>
      <c r="F23" s="193"/>
      <c r="G23" s="193"/>
      <c r="H23" s="193"/>
      <c r="I23" s="191"/>
      <c r="J23" s="210"/>
    </row>
    <row r="24" spans="1:10" x14ac:dyDescent="0.25">
      <c r="A24" s="196" t="s">
        <v>552</v>
      </c>
      <c r="B24" s="197"/>
      <c r="C24" s="223" t="s">
        <v>589</v>
      </c>
      <c r="D24" s="224"/>
      <c r="E24" s="224"/>
      <c r="F24" s="224"/>
      <c r="G24" s="224"/>
      <c r="H24" s="224"/>
      <c r="I24" s="224"/>
      <c r="J24" s="225"/>
    </row>
    <row r="25" spans="1:10" x14ac:dyDescent="0.25">
      <c r="A25" s="190"/>
      <c r="B25" s="191"/>
      <c r="C25" s="222"/>
      <c r="D25" s="191"/>
      <c r="E25" s="193"/>
      <c r="F25" s="193"/>
      <c r="G25" s="193"/>
      <c r="H25" s="193"/>
      <c r="I25" s="191"/>
      <c r="J25" s="210"/>
    </row>
    <row r="26" spans="1:10" x14ac:dyDescent="0.25">
      <c r="A26" s="196" t="s">
        <v>553</v>
      </c>
      <c r="B26" s="197"/>
      <c r="C26" s="223" t="s">
        <v>590</v>
      </c>
      <c r="D26" s="224"/>
      <c r="E26" s="224"/>
      <c r="F26" s="224"/>
      <c r="G26" s="224"/>
      <c r="H26" s="224"/>
      <c r="I26" s="224"/>
      <c r="J26" s="225"/>
    </row>
    <row r="27" spans="1:10" ht="13.9" customHeight="1" x14ac:dyDescent="0.25">
      <c r="A27" s="190"/>
      <c r="B27" s="191"/>
      <c r="C27" s="222"/>
      <c r="D27" s="191"/>
      <c r="E27" s="193"/>
      <c r="F27" s="193"/>
      <c r="G27" s="193"/>
      <c r="H27" s="193"/>
      <c r="I27" s="191"/>
      <c r="J27" s="210"/>
    </row>
    <row r="28" spans="1:10" ht="22.9" customHeight="1" x14ac:dyDescent="0.25">
      <c r="A28" s="208" t="s">
        <v>554</v>
      </c>
      <c r="B28" s="197"/>
      <c r="C28" s="226">
        <v>1066</v>
      </c>
      <c r="D28" s="227"/>
      <c r="E28" s="228"/>
      <c r="F28" s="228"/>
      <c r="G28" s="228"/>
      <c r="H28" s="228"/>
      <c r="I28" s="229"/>
      <c r="J28" s="230"/>
    </row>
    <row r="29" spans="1:10" x14ac:dyDescent="0.25">
      <c r="A29" s="190"/>
      <c r="B29" s="191"/>
      <c r="C29" s="191"/>
      <c r="D29" s="191"/>
      <c r="E29" s="193"/>
      <c r="F29" s="193"/>
      <c r="G29" s="193"/>
      <c r="H29" s="193"/>
      <c r="I29" s="191"/>
      <c r="J29" s="210"/>
    </row>
    <row r="30" spans="1:10" x14ac:dyDescent="0.25">
      <c r="A30" s="196" t="s">
        <v>555</v>
      </c>
      <c r="B30" s="197"/>
      <c r="C30" s="182" t="s">
        <v>558</v>
      </c>
      <c r="D30" s="231" t="s">
        <v>556</v>
      </c>
      <c r="E30" s="232"/>
      <c r="F30" s="232"/>
      <c r="G30" s="232"/>
      <c r="H30" s="233" t="s">
        <v>557</v>
      </c>
      <c r="I30" s="234" t="s">
        <v>558</v>
      </c>
      <c r="J30" s="235"/>
    </row>
    <row r="31" spans="1:10" x14ac:dyDescent="0.25">
      <c r="A31" s="196"/>
      <c r="B31" s="197"/>
      <c r="C31" s="236"/>
      <c r="D31" s="173"/>
      <c r="E31" s="212"/>
      <c r="F31" s="212"/>
      <c r="G31" s="212"/>
      <c r="H31" s="212"/>
      <c r="I31" s="237"/>
      <c r="J31" s="238"/>
    </row>
    <row r="32" spans="1:10" x14ac:dyDescent="0.25">
      <c r="A32" s="196" t="s">
        <v>559</v>
      </c>
      <c r="B32" s="197"/>
      <c r="C32" s="226" t="s">
        <v>562</v>
      </c>
      <c r="D32" s="231" t="s">
        <v>560</v>
      </c>
      <c r="E32" s="232"/>
      <c r="F32" s="232"/>
      <c r="G32" s="232"/>
      <c r="H32" s="239" t="s">
        <v>561</v>
      </c>
      <c r="I32" s="240" t="s">
        <v>562</v>
      </c>
      <c r="J32" s="241"/>
    </row>
    <row r="33" spans="1:10" x14ac:dyDescent="0.25">
      <c r="A33" s="190"/>
      <c r="B33" s="191"/>
      <c r="C33" s="191"/>
      <c r="D33" s="191"/>
      <c r="E33" s="193"/>
      <c r="F33" s="193"/>
      <c r="G33" s="193"/>
      <c r="H33" s="193"/>
      <c r="I33" s="191"/>
      <c r="J33" s="210"/>
    </row>
    <row r="34" spans="1:10" x14ac:dyDescent="0.25">
      <c r="A34" s="231" t="s">
        <v>563</v>
      </c>
      <c r="B34" s="232"/>
      <c r="C34" s="232"/>
      <c r="D34" s="232"/>
      <c r="E34" s="232" t="s">
        <v>564</v>
      </c>
      <c r="F34" s="232"/>
      <c r="G34" s="232"/>
      <c r="H34" s="232"/>
      <c r="I34" s="232"/>
      <c r="J34" s="242" t="s">
        <v>565</v>
      </c>
    </row>
    <row r="35" spans="1:10" x14ac:dyDescent="0.25">
      <c r="A35" s="190"/>
      <c r="B35" s="191"/>
      <c r="C35" s="191"/>
      <c r="D35" s="191"/>
      <c r="E35" s="193"/>
      <c r="F35" s="193"/>
      <c r="G35" s="193"/>
      <c r="H35" s="193"/>
      <c r="I35" s="191"/>
      <c r="J35" s="195"/>
    </row>
    <row r="36" spans="1:10" x14ac:dyDescent="0.25">
      <c r="A36" s="118" t="s">
        <v>609</v>
      </c>
      <c r="B36" s="119"/>
      <c r="C36" s="119"/>
      <c r="D36" s="119"/>
      <c r="E36" s="118" t="s">
        <v>611</v>
      </c>
      <c r="F36" s="119"/>
      <c r="G36" s="119"/>
      <c r="H36" s="119"/>
      <c r="I36" s="120"/>
      <c r="J36" s="117" t="s">
        <v>613</v>
      </c>
    </row>
    <row r="37" spans="1:10" x14ac:dyDescent="0.25">
      <c r="A37" s="190"/>
      <c r="B37" s="191"/>
      <c r="C37" s="222"/>
      <c r="D37" s="246"/>
      <c r="E37" s="246"/>
      <c r="F37" s="246"/>
      <c r="G37" s="246"/>
      <c r="H37" s="246"/>
      <c r="I37" s="246"/>
      <c r="J37" s="210"/>
    </row>
    <row r="38" spans="1:10" x14ac:dyDescent="0.25">
      <c r="A38" s="118" t="s">
        <v>610</v>
      </c>
      <c r="B38" s="119"/>
      <c r="C38" s="119"/>
      <c r="D38" s="120"/>
      <c r="E38" s="118" t="s">
        <v>612</v>
      </c>
      <c r="F38" s="119"/>
      <c r="G38" s="119"/>
      <c r="H38" s="119"/>
      <c r="I38" s="120"/>
      <c r="J38" s="97" t="s">
        <v>614</v>
      </c>
    </row>
    <row r="39" spans="1:10" x14ac:dyDescent="0.25">
      <c r="A39" s="190"/>
      <c r="B39" s="191"/>
      <c r="C39" s="222"/>
      <c r="D39" s="247"/>
      <c r="E39" s="246"/>
      <c r="F39" s="246"/>
      <c r="G39" s="246"/>
      <c r="H39" s="246"/>
      <c r="I39" s="207"/>
      <c r="J39" s="210"/>
    </row>
    <row r="40" spans="1:10" x14ac:dyDescent="0.25">
      <c r="A40" s="243"/>
      <c r="B40" s="244"/>
      <c r="C40" s="244"/>
      <c r="D40" s="245"/>
      <c r="E40" s="243"/>
      <c r="F40" s="244"/>
      <c r="G40" s="244"/>
      <c r="H40" s="244"/>
      <c r="I40" s="245"/>
      <c r="J40" s="226"/>
    </row>
    <row r="41" spans="1:10" x14ac:dyDescent="0.25">
      <c r="A41" s="190"/>
      <c r="B41" s="191"/>
      <c r="C41" s="222"/>
      <c r="D41" s="247"/>
      <c r="E41" s="246"/>
      <c r="F41" s="246"/>
      <c r="G41" s="246"/>
      <c r="H41" s="246"/>
      <c r="I41" s="207"/>
      <c r="J41" s="210"/>
    </row>
    <row r="42" spans="1:10" x14ac:dyDescent="0.25">
      <c r="A42" s="243"/>
      <c r="B42" s="244"/>
      <c r="C42" s="244"/>
      <c r="D42" s="245"/>
      <c r="E42" s="243"/>
      <c r="F42" s="244"/>
      <c r="G42" s="244"/>
      <c r="H42" s="244"/>
      <c r="I42" s="245"/>
      <c r="J42" s="226"/>
    </row>
    <row r="43" spans="1:10" x14ac:dyDescent="0.25">
      <c r="A43" s="248"/>
      <c r="B43" s="222"/>
      <c r="C43" s="249"/>
      <c r="D43" s="249"/>
      <c r="E43" s="193"/>
      <c r="F43" s="193"/>
      <c r="G43" s="249"/>
      <c r="H43" s="249"/>
      <c r="I43" s="249"/>
      <c r="J43" s="210"/>
    </row>
    <row r="44" spans="1:10" x14ac:dyDescent="0.25">
      <c r="A44" s="243"/>
      <c r="B44" s="244"/>
      <c r="C44" s="244"/>
      <c r="D44" s="245"/>
      <c r="E44" s="243"/>
      <c r="F44" s="244"/>
      <c r="G44" s="244"/>
      <c r="H44" s="244"/>
      <c r="I44" s="245"/>
      <c r="J44" s="226"/>
    </row>
    <row r="45" spans="1:10" x14ac:dyDescent="0.25">
      <c r="A45" s="248"/>
      <c r="B45" s="222"/>
      <c r="C45" s="222"/>
      <c r="D45" s="191"/>
      <c r="E45" s="250"/>
      <c r="F45" s="250"/>
      <c r="G45" s="249"/>
      <c r="H45" s="249"/>
      <c r="I45" s="191"/>
      <c r="J45" s="210"/>
    </row>
    <row r="46" spans="1:10" x14ac:dyDescent="0.25">
      <c r="A46" s="243"/>
      <c r="B46" s="244"/>
      <c r="C46" s="244"/>
      <c r="D46" s="245"/>
      <c r="E46" s="243"/>
      <c r="F46" s="244"/>
      <c r="G46" s="244"/>
      <c r="H46" s="244"/>
      <c r="I46" s="245"/>
      <c r="J46" s="226"/>
    </row>
    <row r="47" spans="1:10" x14ac:dyDescent="0.25">
      <c r="A47" s="248"/>
      <c r="B47" s="222"/>
      <c r="C47" s="222"/>
      <c r="D47" s="191"/>
      <c r="E47" s="193"/>
      <c r="F47" s="193"/>
      <c r="G47" s="249"/>
      <c r="H47" s="249"/>
      <c r="I47" s="191"/>
      <c r="J47" s="251" t="s">
        <v>566</v>
      </c>
    </row>
    <row r="48" spans="1:10" x14ac:dyDescent="0.25">
      <c r="A48" s="248"/>
      <c r="B48" s="222"/>
      <c r="C48" s="222"/>
      <c r="D48" s="191"/>
      <c r="E48" s="193"/>
      <c r="F48" s="193"/>
      <c r="G48" s="249"/>
      <c r="H48" s="249"/>
      <c r="I48" s="191"/>
      <c r="J48" s="251" t="s">
        <v>567</v>
      </c>
    </row>
    <row r="49" spans="1:10" ht="14.45" customHeight="1" x14ac:dyDescent="0.25">
      <c r="A49" s="208" t="s">
        <v>568</v>
      </c>
      <c r="B49" s="201"/>
      <c r="C49" s="203" t="s">
        <v>567</v>
      </c>
      <c r="D49" s="204"/>
      <c r="E49" s="252" t="s">
        <v>569</v>
      </c>
      <c r="F49" s="253"/>
      <c r="G49" s="219"/>
      <c r="H49" s="220"/>
      <c r="I49" s="220"/>
      <c r="J49" s="221"/>
    </row>
    <row r="50" spans="1:10" x14ac:dyDescent="0.25">
      <c r="A50" s="248"/>
      <c r="B50" s="222"/>
      <c r="C50" s="249"/>
      <c r="D50" s="249"/>
      <c r="E50" s="193"/>
      <c r="F50" s="193"/>
      <c r="G50" s="254" t="s">
        <v>570</v>
      </c>
      <c r="H50" s="254"/>
      <c r="I50" s="254"/>
      <c r="J50" s="184"/>
    </row>
    <row r="51" spans="1:10" ht="13.9" customHeight="1" x14ac:dyDescent="0.25">
      <c r="A51" s="208" t="s">
        <v>571</v>
      </c>
      <c r="B51" s="201"/>
      <c r="C51" s="219" t="s">
        <v>591</v>
      </c>
      <c r="D51" s="220"/>
      <c r="E51" s="220"/>
      <c r="F51" s="220"/>
      <c r="G51" s="220"/>
      <c r="H51" s="220"/>
      <c r="I51" s="220"/>
      <c r="J51" s="221"/>
    </row>
    <row r="52" spans="1:10" x14ac:dyDescent="0.25">
      <c r="A52" s="190"/>
      <c r="B52" s="191"/>
      <c r="C52" s="228" t="s">
        <v>572</v>
      </c>
      <c r="D52" s="228"/>
      <c r="E52" s="228"/>
      <c r="F52" s="228"/>
      <c r="G52" s="228"/>
      <c r="H52" s="228"/>
      <c r="I52" s="228"/>
      <c r="J52" s="210"/>
    </row>
    <row r="53" spans="1:10" x14ac:dyDescent="0.25">
      <c r="A53" s="208" t="s">
        <v>573</v>
      </c>
      <c r="B53" s="201"/>
      <c r="C53" s="255" t="s">
        <v>592</v>
      </c>
      <c r="D53" s="256"/>
      <c r="E53" s="257"/>
      <c r="F53" s="193"/>
      <c r="G53" s="193"/>
      <c r="H53" s="232"/>
      <c r="I53" s="232"/>
      <c r="J53" s="258"/>
    </row>
    <row r="54" spans="1:10" x14ac:dyDescent="0.25">
      <c r="A54" s="190"/>
      <c r="B54" s="191"/>
      <c r="C54" s="222"/>
      <c r="D54" s="191"/>
      <c r="E54" s="193"/>
      <c r="F54" s="193"/>
      <c r="G54" s="193"/>
      <c r="H54" s="193"/>
      <c r="I54" s="191"/>
      <c r="J54" s="210"/>
    </row>
    <row r="55" spans="1:10" ht="14.45" customHeight="1" x14ac:dyDescent="0.25">
      <c r="A55" s="208" t="s">
        <v>552</v>
      </c>
      <c r="B55" s="201"/>
      <c r="C55" s="259" t="s">
        <v>593</v>
      </c>
      <c r="D55" s="260"/>
      <c r="E55" s="260"/>
      <c r="F55" s="260"/>
      <c r="G55" s="260"/>
      <c r="H55" s="260"/>
      <c r="I55" s="260"/>
      <c r="J55" s="261"/>
    </row>
    <row r="56" spans="1:10" x14ac:dyDescent="0.25">
      <c r="A56" s="190"/>
      <c r="B56" s="191"/>
      <c r="C56" s="191"/>
      <c r="D56" s="191"/>
      <c r="E56" s="193"/>
      <c r="F56" s="193"/>
      <c r="G56" s="193"/>
      <c r="H56" s="193"/>
      <c r="I56" s="191"/>
      <c r="J56" s="210"/>
    </row>
    <row r="57" spans="1:10" x14ac:dyDescent="0.25">
      <c r="A57" s="208" t="s">
        <v>574</v>
      </c>
      <c r="B57" s="201"/>
      <c r="C57" s="259" t="s">
        <v>601</v>
      </c>
      <c r="D57" s="260"/>
      <c r="E57" s="260"/>
      <c r="F57" s="260"/>
      <c r="G57" s="260"/>
      <c r="H57" s="260"/>
      <c r="I57" s="260"/>
      <c r="J57" s="261"/>
    </row>
    <row r="58" spans="1:10" ht="14.45" customHeight="1" x14ac:dyDescent="0.25">
      <c r="A58" s="190"/>
      <c r="B58" s="191"/>
      <c r="C58" s="254" t="s">
        <v>575</v>
      </c>
      <c r="D58" s="254"/>
      <c r="E58" s="254"/>
      <c r="F58" s="254"/>
      <c r="G58" s="191"/>
      <c r="H58" s="191"/>
      <c r="I58" s="191"/>
      <c r="J58" s="210"/>
    </row>
    <row r="59" spans="1:10" x14ac:dyDescent="0.25">
      <c r="A59" s="208" t="s">
        <v>576</v>
      </c>
      <c r="B59" s="201"/>
      <c r="C59" s="259" t="s">
        <v>602</v>
      </c>
      <c r="D59" s="260"/>
      <c r="E59" s="260"/>
      <c r="F59" s="260"/>
      <c r="G59" s="260"/>
      <c r="H59" s="260"/>
      <c r="I59" s="260"/>
      <c r="J59" s="261"/>
    </row>
    <row r="60" spans="1:10" ht="14.45" customHeight="1" x14ac:dyDescent="0.25">
      <c r="A60" s="262"/>
      <c r="B60" s="263"/>
      <c r="C60" s="264" t="s">
        <v>577</v>
      </c>
      <c r="D60" s="264"/>
      <c r="E60" s="264"/>
      <c r="F60" s="264"/>
      <c r="G60" s="264"/>
      <c r="H60" s="263"/>
      <c r="I60" s="263"/>
      <c r="J60" s="265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C58:F58"/>
    <mergeCell ref="A59:B59"/>
    <mergeCell ref="C59:J59"/>
    <mergeCell ref="C60:G60"/>
    <mergeCell ref="A55:B55"/>
    <mergeCell ref="C55:J55"/>
    <mergeCell ref="E56:F56"/>
    <mergeCell ref="G56:H56"/>
    <mergeCell ref="A57:B57"/>
    <mergeCell ref="C57:J57"/>
    <mergeCell ref="A53:B53"/>
    <mergeCell ref="C53:E53"/>
    <mergeCell ref="F53:G53"/>
    <mergeCell ref="H53:J53"/>
    <mergeCell ref="E54:F54"/>
    <mergeCell ref="G54:H54"/>
    <mergeCell ref="C50:D50"/>
    <mergeCell ref="E50:F50"/>
    <mergeCell ref="G50:I50"/>
    <mergeCell ref="A51:B51"/>
    <mergeCell ref="C51:J51"/>
    <mergeCell ref="C52:I52"/>
    <mergeCell ref="E48:F48"/>
    <mergeCell ref="G48:H48"/>
    <mergeCell ref="A49:B49"/>
    <mergeCell ref="C49:D49"/>
    <mergeCell ref="E49:F49"/>
    <mergeCell ref="G49:J49"/>
    <mergeCell ref="E45:F45"/>
    <mergeCell ref="G45:H45"/>
    <mergeCell ref="A46:D46"/>
    <mergeCell ref="E46:I46"/>
    <mergeCell ref="E47:F47"/>
    <mergeCell ref="G47:H47"/>
    <mergeCell ref="A42:D42"/>
    <mergeCell ref="E42:I42"/>
    <mergeCell ref="C43:D43"/>
    <mergeCell ref="E43:F43"/>
    <mergeCell ref="G43:I43"/>
    <mergeCell ref="A44:D44"/>
    <mergeCell ref="E44:I44"/>
    <mergeCell ref="E39:F39"/>
    <mergeCell ref="G39:H39"/>
    <mergeCell ref="A40:D40"/>
    <mergeCell ref="E40:I40"/>
    <mergeCell ref="E41:F41"/>
    <mergeCell ref="G41:H41"/>
    <mergeCell ref="E35:F35"/>
    <mergeCell ref="G35:H35"/>
    <mergeCell ref="A36:D36"/>
    <mergeCell ref="E36:I36"/>
    <mergeCell ref="D37:I37"/>
    <mergeCell ref="A38:D38"/>
    <mergeCell ref="E38:I38"/>
    <mergeCell ref="I31:J31"/>
    <mergeCell ref="A32:B32"/>
    <mergeCell ref="D32:G32"/>
    <mergeCell ref="E33:F33"/>
    <mergeCell ref="G33:H33"/>
    <mergeCell ref="A34:D34"/>
    <mergeCell ref="E34:I34"/>
    <mergeCell ref="E29:F29"/>
    <mergeCell ref="G29:H29"/>
    <mergeCell ref="A30:B30"/>
    <mergeCell ref="D30:G30"/>
    <mergeCell ref="A31:B31"/>
    <mergeCell ref="E31:F31"/>
    <mergeCell ref="G31:H31"/>
    <mergeCell ref="E27:F27"/>
    <mergeCell ref="G27:H27"/>
    <mergeCell ref="A28:B28"/>
    <mergeCell ref="E28:F28"/>
    <mergeCell ref="G28:H28"/>
    <mergeCell ref="I28:J28"/>
    <mergeCell ref="A24:B24"/>
    <mergeCell ref="C24:J24"/>
    <mergeCell ref="E25:F25"/>
    <mergeCell ref="G25:H25"/>
    <mergeCell ref="A26:B26"/>
    <mergeCell ref="C26:J26"/>
    <mergeCell ref="E21:F21"/>
    <mergeCell ref="G21:H21"/>
    <mergeCell ref="A22:B22"/>
    <mergeCell ref="C22:J22"/>
    <mergeCell ref="E23:F23"/>
    <mergeCell ref="G23:H23"/>
    <mergeCell ref="E19:F19"/>
    <mergeCell ref="G19:H19"/>
    <mergeCell ref="A20:B20"/>
    <mergeCell ref="C20:D20"/>
    <mergeCell ref="E20:F20"/>
    <mergeCell ref="G20:J20"/>
    <mergeCell ref="E15:F15"/>
    <mergeCell ref="G15:H15"/>
    <mergeCell ref="A16:B16"/>
    <mergeCell ref="C16:D16"/>
    <mergeCell ref="A17:J17"/>
    <mergeCell ref="A18:B18"/>
    <mergeCell ref="C18:J18"/>
    <mergeCell ref="E13:F13"/>
    <mergeCell ref="G13:H13"/>
    <mergeCell ref="A14:B14"/>
    <mergeCell ref="C14:D14"/>
    <mergeCell ref="E14:F14"/>
    <mergeCell ref="H14:I14"/>
    <mergeCell ref="E11:F11"/>
    <mergeCell ref="G11:H11"/>
    <mergeCell ref="A12:B12"/>
    <mergeCell ref="C12:D12"/>
    <mergeCell ref="E12:F12"/>
    <mergeCell ref="G12:H12"/>
    <mergeCell ref="A8:I8"/>
    <mergeCell ref="E9:F9"/>
    <mergeCell ref="G9:H9"/>
    <mergeCell ref="A10:B10"/>
    <mergeCell ref="C10:D10"/>
    <mergeCell ref="F10:G10"/>
    <mergeCell ref="H10:I10"/>
    <mergeCell ref="A1:C1"/>
    <mergeCell ref="A2:J2"/>
    <mergeCell ref="A4:D4"/>
    <mergeCell ref="E4:F4"/>
    <mergeCell ref="H4:I4"/>
    <mergeCell ref="A5:J5"/>
  </mergeCells>
  <dataValidations count="3">
    <dataValidation type="list" allowBlank="1" showInputMessage="1" showErrorMessage="1" sqref="C49:D49" xr:uid="{DAB0E41E-980F-49B4-A26B-7207E7CE6260}">
      <formula1>$J$47:$J$48</formula1>
    </dataValidation>
    <dataValidation type="list" allowBlank="1" showInputMessage="1" showErrorMessage="1" sqref="C30" xr:uid="{5E99E592-CBEA-4B45-8489-8BC56CAE977B}">
      <formula1>$H$30:$I$30</formula1>
    </dataValidation>
    <dataValidation type="list" allowBlank="1" showInputMessage="1" showErrorMessage="1" sqref="C32" xr:uid="{35C3752A-7A26-4FB2-8FEE-C299520AF067}">
      <formula1>$H$32:$I$32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117"/>
  <sheetViews>
    <sheetView showGridLines="0" topLeftCell="A49" zoomScaleNormal="100" workbookViewId="0">
      <selection activeCell="D78" sqref="D78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121" t="s">
        <v>300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2" t="s">
        <v>596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123" t="s">
        <v>0</v>
      </c>
      <c r="B4" s="123" t="s">
        <v>1</v>
      </c>
      <c r="C4" s="123" t="s">
        <v>2</v>
      </c>
      <c r="D4" s="124" t="s">
        <v>3</v>
      </c>
      <c r="E4" s="125" t="s">
        <v>4</v>
      </c>
      <c r="F4" s="125"/>
      <c r="G4" s="125"/>
      <c r="H4" s="126" t="s">
        <v>5</v>
      </c>
      <c r="I4" s="126"/>
      <c r="J4" s="126"/>
    </row>
    <row r="5" spans="1:10" x14ac:dyDescent="0.25">
      <c r="A5" s="123"/>
      <c r="B5" s="123"/>
      <c r="C5" s="123"/>
      <c r="D5" s="124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04">
        <f>E7+E8</f>
        <v>0</v>
      </c>
      <c r="F6" s="104">
        <f>F7+F8</f>
        <v>4601757</v>
      </c>
      <c r="G6" s="104">
        <f>E6+F6</f>
        <v>4601757</v>
      </c>
      <c r="H6" s="104">
        <f t="shared" ref="H6:I6" si="0">H7+H8</f>
        <v>0</v>
      </c>
      <c r="I6" s="104">
        <f t="shared" si="0"/>
        <v>4409014</v>
      </c>
      <c r="J6" s="104">
        <f>H6+I6</f>
        <v>4409014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98">
        <v>0</v>
      </c>
      <c r="F7" s="98">
        <v>4474070</v>
      </c>
      <c r="G7" s="104">
        <f t="shared" ref="G7:G70" si="1">E7+F7</f>
        <v>4474070</v>
      </c>
      <c r="H7" s="98">
        <v>0</v>
      </c>
      <c r="I7" s="98">
        <v>4381240</v>
      </c>
      <c r="J7" s="104">
        <f t="shared" ref="J7:J70" si="2">H7+I7</f>
        <v>4381240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98">
        <v>0</v>
      </c>
      <c r="F8" s="98">
        <v>127687</v>
      </c>
      <c r="G8" s="104">
        <f t="shared" si="1"/>
        <v>127687</v>
      </c>
      <c r="H8" s="98">
        <v>0</v>
      </c>
      <c r="I8" s="98">
        <v>27774</v>
      </c>
      <c r="J8" s="104">
        <f t="shared" si="2"/>
        <v>27774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05">
        <f>E10+E11+E12</f>
        <v>0</v>
      </c>
      <c r="F9" s="105">
        <f t="shared" ref="F9:I9" si="3">F10+F11+F12</f>
        <v>57127405</v>
      </c>
      <c r="G9" s="104">
        <f t="shared" si="1"/>
        <v>57127405</v>
      </c>
      <c r="H9" s="105">
        <f t="shared" si="3"/>
        <v>0</v>
      </c>
      <c r="I9" s="105">
        <f t="shared" si="3"/>
        <v>57642818</v>
      </c>
      <c r="J9" s="104">
        <f t="shared" si="2"/>
        <v>57642818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98">
        <v>0</v>
      </c>
      <c r="F10" s="98">
        <v>52801208</v>
      </c>
      <c r="G10" s="104">
        <f t="shared" si="1"/>
        <v>52801208</v>
      </c>
      <c r="H10" s="98">
        <v>0</v>
      </c>
      <c r="I10" s="98">
        <v>53483451</v>
      </c>
      <c r="J10" s="104">
        <f t="shared" si="2"/>
        <v>53483451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98">
        <v>0</v>
      </c>
      <c r="F11" s="98">
        <v>4326197</v>
      </c>
      <c r="G11" s="104">
        <f t="shared" si="1"/>
        <v>4326197</v>
      </c>
      <c r="H11" s="98">
        <v>0</v>
      </c>
      <c r="I11" s="98">
        <v>4159367</v>
      </c>
      <c r="J11" s="104">
        <f t="shared" si="2"/>
        <v>4159367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98">
        <v>0</v>
      </c>
      <c r="F12" s="98">
        <v>0</v>
      </c>
      <c r="G12" s="104">
        <f t="shared" si="1"/>
        <v>0</v>
      </c>
      <c r="H12" s="98">
        <v>0</v>
      </c>
      <c r="I12" s="98">
        <v>0</v>
      </c>
      <c r="J12" s="104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05">
        <f>E14+E15+E19</f>
        <v>0</v>
      </c>
      <c r="F13" s="105">
        <f t="shared" ref="F13:I13" si="4">F14+F15+F19</f>
        <v>251004102</v>
      </c>
      <c r="G13" s="104">
        <f t="shared" si="1"/>
        <v>251004102</v>
      </c>
      <c r="H13" s="105">
        <f t="shared" si="4"/>
        <v>0</v>
      </c>
      <c r="I13" s="105">
        <f t="shared" si="4"/>
        <v>293691947</v>
      </c>
      <c r="J13" s="104">
        <f t="shared" si="2"/>
        <v>293691947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98">
        <v>0</v>
      </c>
      <c r="F14" s="98">
        <v>74099314</v>
      </c>
      <c r="G14" s="104">
        <f t="shared" si="1"/>
        <v>74099314</v>
      </c>
      <c r="H14" s="99">
        <v>0</v>
      </c>
      <c r="I14" s="99">
        <v>76782794</v>
      </c>
      <c r="J14" s="104">
        <f t="shared" si="2"/>
        <v>76782794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05">
        <f>E16+E17+E18</f>
        <v>0</v>
      </c>
      <c r="F15" s="105">
        <f t="shared" ref="F15:I15" si="5">F16+F17+F18</f>
        <v>7839882</v>
      </c>
      <c r="G15" s="104">
        <f t="shared" si="1"/>
        <v>7839882</v>
      </c>
      <c r="H15" s="105">
        <f t="shared" si="5"/>
        <v>0</v>
      </c>
      <c r="I15" s="105">
        <f t="shared" si="5"/>
        <v>9741955</v>
      </c>
      <c r="J15" s="104">
        <f t="shared" si="2"/>
        <v>9741955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98">
        <v>0</v>
      </c>
      <c r="F16" s="98">
        <v>0</v>
      </c>
      <c r="G16" s="104">
        <f t="shared" si="1"/>
        <v>0</v>
      </c>
      <c r="H16" s="98">
        <v>0</v>
      </c>
      <c r="I16" s="98">
        <v>0</v>
      </c>
      <c r="J16" s="104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98">
        <v>0</v>
      </c>
      <c r="F17" s="100">
        <v>7839882</v>
      </c>
      <c r="G17" s="104">
        <f t="shared" si="1"/>
        <v>7839882</v>
      </c>
      <c r="H17" s="98">
        <v>0</v>
      </c>
      <c r="I17" s="98">
        <v>9741955</v>
      </c>
      <c r="J17" s="104">
        <f t="shared" si="2"/>
        <v>9741955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98">
        <v>0</v>
      </c>
      <c r="F18" s="101">
        <v>0</v>
      </c>
      <c r="G18" s="104">
        <f t="shared" si="1"/>
        <v>0</v>
      </c>
      <c r="H18" s="98">
        <v>0</v>
      </c>
      <c r="I18" s="98">
        <v>0</v>
      </c>
      <c r="J18" s="104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05">
        <f>E20+E25+E30</f>
        <v>0</v>
      </c>
      <c r="F19" s="105">
        <f t="shared" ref="F19:I19" si="6">F20+F25+F30</f>
        <v>169064906</v>
      </c>
      <c r="G19" s="104">
        <f t="shared" si="1"/>
        <v>169064906</v>
      </c>
      <c r="H19" s="105">
        <f t="shared" si="6"/>
        <v>0</v>
      </c>
      <c r="I19" s="105">
        <f t="shared" si="6"/>
        <v>207167198</v>
      </c>
      <c r="J19" s="104">
        <f t="shared" si="2"/>
        <v>207167198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05">
        <f>E21+E22+E23+E24</f>
        <v>0</v>
      </c>
      <c r="F20" s="105">
        <f t="shared" ref="F20:I20" si="7">F21+F22+F23+F24</f>
        <v>89473117</v>
      </c>
      <c r="G20" s="104">
        <f t="shared" si="1"/>
        <v>89473117</v>
      </c>
      <c r="H20" s="105">
        <f t="shared" si="7"/>
        <v>0</v>
      </c>
      <c r="I20" s="105">
        <f t="shared" si="7"/>
        <v>101465007</v>
      </c>
      <c r="J20" s="104">
        <f t="shared" si="2"/>
        <v>101465007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98">
        <v>0</v>
      </c>
      <c r="F21" s="98">
        <v>0</v>
      </c>
      <c r="G21" s="104">
        <f t="shared" si="1"/>
        <v>0</v>
      </c>
      <c r="H21" s="98">
        <v>0</v>
      </c>
      <c r="I21" s="98">
        <v>0</v>
      </c>
      <c r="J21" s="104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98">
        <v>0</v>
      </c>
      <c r="F22" s="98">
        <v>35227966</v>
      </c>
      <c r="G22" s="104">
        <f t="shared" si="1"/>
        <v>35227966</v>
      </c>
      <c r="H22" s="98">
        <v>0</v>
      </c>
      <c r="I22" s="98">
        <v>46496707</v>
      </c>
      <c r="J22" s="104">
        <f t="shared" si="2"/>
        <v>46496707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98">
        <v>0</v>
      </c>
      <c r="F23" s="98">
        <v>54245151</v>
      </c>
      <c r="G23" s="104">
        <f t="shared" si="1"/>
        <v>54245151</v>
      </c>
      <c r="H23" s="98">
        <v>0</v>
      </c>
      <c r="I23" s="98">
        <v>54968300</v>
      </c>
      <c r="J23" s="104">
        <f t="shared" si="2"/>
        <v>54968300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98">
        <v>0</v>
      </c>
      <c r="F24" s="98">
        <v>0</v>
      </c>
      <c r="G24" s="104">
        <f t="shared" si="1"/>
        <v>0</v>
      </c>
      <c r="H24" s="98">
        <v>0</v>
      </c>
      <c r="I24" s="98">
        <v>0</v>
      </c>
      <c r="J24" s="104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05">
        <f>E26+E27+E28+E29</f>
        <v>0</v>
      </c>
      <c r="F25" s="105">
        <f t="shared" ref="F25:I25" si="8">F26+F27+F28+F29</f>
        <v>79591789</v>
      </c>
      <c r="G25" s="104">
        <f t="shared" si="1"/>
        <v>79591789</v>
      </c>
      <c r="H25" s="105">
        <f t="shared" si="8"/>
        <v>0</v>
      </c>
      <c r="I25" s="105">
        <f t="shared" si="8"/>
        <v>105702191</v>
      </c>
      <c r="J25" s="104">
        <f t="shared" si="2"/>
        <v>105702191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98">
        <v>0</v>
      </c>
      <c r="F26" s="98">
        <v>60514814</v>
      </c>
      <c r="G26" s="104">
        <f t="shared" si="1"/>
        <v>60514814</v>
      </c>
      <c r="H26" s="98">
        <v>0</v>
      </c>
      <c r="I26" s="98">
        <v>76720584</v>
      </c>
      <c r="J26" s="104">
        <f t="shared" si="2"/>
        <v>76720584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98">
        <v>0</v>
      </c>
      <c r="F27" s="98">
        <v>17091467</v>
      </c>
      <c r="G27" s="104">
        <f t="shared" si="1"/>
        <v>17091467</v>
      </c>
      <c r="H27" s="98">
        <v>0</v>
      </c>
      <c r="I27" s="98">
        <v>26688004</v>
      </c>
      <c r="J27" s="104">
        <f t="shared" si="2"/>
        <v>26688004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98">
        <v>0</v>
      </c>
      <c r="F28" s="98">
        <v>1985508</v>
      </c>
      <c r="G28" s="104">
        <f t="shared" si="1"/>
        <v>1985508</v>
      </c>
      <c r="H28" s="98">
        <v>0</v>
      </c>
      <c r="I28" s="98">
        <v>2293603</v>
      </c>
      <c r="J28" s="104">
        <f t="shared" si="2"/>
        <v>2293603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98">
        <v>0</v>
      </c>
      <c r="F29" s="98">
        <v>0</v>
      </c>
      <c r="G29" s="104">
        <f t="shared" si="1"/>
        <v>0</v>
      </c>
      <c r="H29" s="98">
        <v>0</v>
      </c>
      <c r="I29" s="98">
        <v>0</v>
      </c>
      <c r="J29" s="104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05">
        <f>E31+E32+E33+E34+E35</f>
        <v>0</v>
      </c>
      <c r="F30" s="105">
        <f t="shared" ref="F30:I30" si="9">F31+F32+F33+F34+F35</f>
        <v>0</v>
      </c>
      <c r="G30" s="104">
        <f t="shared" si="1"/>
        <v>0</v>
      </c>
      <c r="H30" s="105">
        <f t="shared" si="9"/>
        <v>0</v>
      </c>
      <c r="I30" s="105">
        <f t="shared" si="9"/>
        <v>0</v>
      </c>
      <c r="J30" s="104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98">
        <v>0</v>
      </c>
      <c r="F31" s="98">
        <v>0</v>
      </c>
      <c r="G31" s="104">
        <f t="shared" si="1"/>
        <v>0</v>
      </c>
      <c r="H31" s="98">
        <v>0</v>
      </c>
      <c r="I31" s="98">
        <v>0</v>
      </c>
      <c r="J31" s="104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98">
        <v>0</v>
      </c>
      <c r="F32" s="98">
        <v>0</v>
      </c>
      <c r="G32" s="104">
        <f t="shared" si="1"/>
        <v>0</v>
      </c>
      <c r="H32" s="98">
        <v>0</v>
      </c>
      <c r="I32" s="98">
        <v>0</v>
      </c>
      <c r="J32" s="104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98">
        <v>0</v>
      </c>
      <c r="F33" s="98">
        <v>0</v>
      </c>
      <c r="G33" s="104">
        <f t="shared" si="1"/>
        <v>0</v>
      </c>
      <c r="H33" s="98">
        <v>0</v>
      </c>
      <c r="I33" s="98">
        <v>0</v>
      </c>
      <c r="J33" s="104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98">
        <v>0</v>
      </c>
      <c r="F34" s="98">
        <v>0</v>
      </c>
      <c r="G34" s="104">
        <f t="shared" si="1"/>
        <v>0</v>
      </c>
      <c r="H34" s="98">
        <v>0</v>
      </c>
      <c r="I34" s="98">
        <v>0</v>
      </c>
      <c r="J34" s="104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98">
        <v>0</v>
      </c>
      <c r="F35" s="98">
        <v>0</v>
      </c>
      <c r="G35" s="104">
        <f t="shared" si="1"/>
        <v>0</v>
      </c>
      <c r="H35" s="98">
        <v>0</v>
      </c>
      <c r="I35" s="98">
        <v>0</v>
      </c>
      <c r="J35" s="104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05">
        <f>E37+E41+E45</f>
        <v>0</v>
      </c>
      <c r="F36" s="105">
        <f t="shared" ref="F36:I36" si="10">F37+F41+F45</f>
        <v>0</v>
      </c>
      <c r="G36" s="104">
        <f t="shared" si="1"/>
        <v>0</v>
      </c>
      <c r="H36" s="105">
        <f t="shared" si="10"/>
        <v>0</v>
      </c>
      <c r="I36" s="105">
        <f t="shared" si="10"/>
        <v>0</v>
      </c>
      <c r="J36" s="104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06">
        <f>E38+E39+E40</f>
        <v>0</v>
      </c>
      <c r="F37" s="106">
        <f t="shared" ref="F37:I37" si="11">F38+F39+F40</f>
        <v>0</v>
      </c>
      <c r="G37" s="104">
        <f t="shared" si="1"/>
        <v>0</v>
      </c>
      <c r="H37" s="106">
        <f t="shared" si="11"/>
        <v>0</v>
      </c>
      <c r="I37" s="106">
        <f t="shared" si="11"/>
        <v>0</v>
      </c>
      <c r="J37" s="104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98">
        <v>0</v>
      </c>
      <c r="F38" s="98">
        <v>0</v>
      </c>
      <c r="G38" s="104">
        <f t="shared" si="1"/>
        <v>0</v>
      </c>
      <c r="H38" s="98">
        <v>0</v>
      </c>
      <c r="I38" s="98">
        <v>0</v>
      </c>
      <c r="J38" s="104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98">
        <v>0</v>
      </c>
      <c r="F39" s="98">
        <v>0</v>
      </c>
      <c r="G39" s="104">
        <f t="shared" si="1"/>
        <v>0</v>
      </c>
      <c r="H39" s="98">
        <v>0</v>
      </c>
      <c r="I39" s="98">
        <v>0</v>
      </c>
      <c r="J39" s="104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98">
        <v>0</v>
      </c>
      <c r="F40" s="98">
        <v>0</v>
      </c>
      <c r="G40" s="104">
        <f t="shared" si="1"/>
        <v>0</v>
      </c>
      <c r="H40" s="98">
        <v>0</v>
      </c>
      <c r="I40" s="98">
        <v>0</v>
      </c>
      <c r="J40" s="104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06">
        <f>E42+E43+E44</f>
        <v>0</v>
      </c>
      <c r="F41" s="106">
        <f t="shared" ref="F41:I41" si="12">F42+F43+F44</f>
        <v>0</v>
      </c>
      <c r="G41" s="104">
        <f t="shared" si="1"/>
        <v>0</v>
      </c>
      <c r="H41" s="106">
        <f t="shared" si="12"/>
        <v>0</v>
      </c>
      <c r="I41" s="106">
        <f t="shared" si="12"/>
        <v>0</v>
      </c>
      <c r="J41" s="104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98">
        <v>0</v>
      </c>
      <c r="F42" s="98">
        <v>0</v>
      </c>
      <c r="G42" s="104">
        <f t="shared" si="1"/>
        <v>0</v>
      </c>
      <c r="H42" s="98">
        <v>0</v>
      </c>
      <c r="I42" s="98">
        <v>0</v>
      </c>
      <c r="J42" s="104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98">
        <v>0</v>
      </c>
      <c r="F43" s="98">
        <v>0</v>
      </c>
      <c r="G43" s="104">
        <f t="shared" si="1"/>
        <v>0</v>
      </c>
      <c r="H43" s="98">
        <v>0</v>
      </c>
      <c r="I43" s="98">
        <v>0</v>
      </c>
      <c r="J43" s="104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98">
        <v>0</v>
      </c>
      <c r="F44" s="98">
        <v>0</v>
      </c>
      <c r="G44" s="104">
        <f t="shared" si="1"/>
        <v>0</v>
      </c>
      <c r="H44" s="98">
        <v>0</v>
      </c>
      <c r="I44" s="98">
        <v>0</v>
      </c>
      <c r="J44" s="104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06">
        <f>E46+E47+E48</f>
        <v>0</v>
      </c>
      <c r="F45" s="106">
        <f t="shared" ref="F45:I45" si="13">F46+F47+F48</f>
        <v>0</v>
      </c>
      <c r="G45" s="104">
        <f t="shared" si="1"/>
        <v>0</v>
      </c>
      <c r="H45" s="106">
        <f t="shared" si="13"/>
        <v>0</v>
      </c>
      <c r="I45" s="106">
        <f t="shared" si="13"/>
        <v>0</v>
      </c>
      <c r="J45" s="104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98">
        <v>0</v>
      </c>
      <c r="F46" s="98">
        <v>0</v>
      </c>
      <c r="G46" s="104">
        <f t="shared" si="1"/>
        <v>0</v>
      </c>
      <c r="H46" s="98">
        <v>0</v>
      </c>
      <c r="I46" s="98">
        <v>0</v>
      </c>
      <c r="J46" s="104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98">
        <v>0</v>
      </c>
      <c r="F47" s="98">
        <v>0</v>
      </c>
      <c r="G47" s="104">
        <f t="shared" si="1"/>
        <v>0</v>
      </c>
      <c r="H47" s="98">
        <v>0</v>
      </c>
      <c r="I47" s="98">
        <v>0</v>
      </c>
      <c r="J47" s="104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98">
        <v>0</v>
      </c>
      <c r="F48" s="98">
        <v>0</v>
      </c>
      <c r="G48" s="104">
        <f t="shared" si="1"/>
        <v>0</v>
      </c>
      <c r="H48" s="98">
        <v>0</v>
      </c>
      <c r="I48" s="98">
        <v>0</v>
      </c>
      <c r="J48" s="104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99">
        <v>0</v>
      </c>
      <c r="F49" s="99">
        <v>7087821</v>
      </c>
      <c r="G49" s="104">
        <f t="shared" si="1"/>
        <v>7087821</v>
      </c>
      <c r="H49" s="99">
        <v>0</v>
      </c>
      <c r="I49" s="99">
        <v>7503889</v>
      </c>
      <c r="J49" s="104">
        <f t="shared" si="2"/>
        <v>7503889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05">
        <f>E51+E52</f>
        <v>0</v>
      </c>
      <c r="F50" s="105">
        <f t="shared" ref="F50:I50" si="14">F51+F52</f>
        <v>7240146</v>
      </c>
      <c r="G50" s="104">
        <f t="shared" si="1"/>
        <v>7240146</v>
      </c>
      <c r="H50" s="105">
        <f t="shared" si="14"/>
        <v>0</v>
      </c>
      <c r="I50" s="105">
        <f t="shared" si="14"/>
        <v>7964946</v>
      </c>
      <c r="J50" s="104">
        <f t="shared" si="2"/>
        <v>7964946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98">
        <v>0</v>
      </c>
      <c r="F51" s="98">
        <v>6953127</v>
      </c>
      <c r="G51" s="104">
        <f t="shared" si="1"/>
        <v>6953127</v>
      </c>
      <c r="H51" s="98">
        <v>0</v>
      </c>
      <c r="I51" s="98">
        <v>6815997</v>
      </c>
      <c r="J51" s="104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98">
        <v>0</v>
      </c>
      <c r="F52" s="98">
        <v>287019</v>
      </c>
      <c r="G52" s="104">
        <f t="shared" si="1"/>
        <v>287019</v>
      </c>
      <c r="H52" s="98">
        <v>0</v>
      </c>
      <c r="I52" s="98">
        <v>1148949</v>
      </c>
      <c r="J52" s="104">
        <f t="shared" si="2"/>
        <v>1148949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99">
        <f>E54+E58+E59</f>
        <v>0</v>
      </c>
      <c r="F53" s="99">
        <f t="shared" ref="F53:J53" si="15">F54+F58+F59</f>
        <v>55340960</v>
      </c>
      <c r="G53" s="99">
        <f t="shared" si="15"/>
        <v>55340960</v>
      </c>
      <c r="H53" s="99">
        <f t="shared" si="15"/>
        <v>0</v>
      </c>
      <c r="I53" s="99">
        <f t="shared" si="15"/>
        <v>55909514</v>
      </c>
      <c r="J53" s="99">
        <f t="shared" si="15"/>
        <v>55909514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05">
        <f>E55+E56+E57</f>
        <v>0</v>
      </c>
      <c r="F54" s="105">
        <f t="shared" ref="F54:I54" si="16">F55+F56+F57</f>
        <v>22558309</v>
      </c>
      <c r="G54" s="104">
        <f t="shared" si="1"/>
        <v>22558309</v>
      </c>
      <c r="H54" s="105">
        <f t="shared" si="16"/>
        <v>0</v>
      </c>
      <c r="I54" s="105">
        <f t="shared" si="16"/>
        <v>13015017</v>
      </c>
      <c r="J54" s="104">
        <f t="shared" si="2"/>
        <v>13015017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98">
        <v>0</v>
      </c>
      <c r="F55" s="98">
        <v>22547588</v>
      </c>
      <c r="G55" s="104">
        <f t="shared" si="1"/>
        <v>22547588</v>
      </c>
      <c r="H55" s="98">
        <v>0</v>
      </c>
      <c r="I55" s="98">
        <v>13007668</v>
      </c>
      <c r="J55" s="104">
        <f t="shared" si="2"/>
        <v>13007668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98">
        <v>0</v>
      </c>
      <c r="F56" s="98">
        <v>0</v>
      </c>
      <c r="G56" s="104">
        <f t="shared" si="1"/>
        <v>0</v>
      </c>
      <c r="H56" s="98">
        <v>0</v>
      </c>
      <c r="I56" s="98">
        <v>0</v>
      </c>
      <c r="J56" s="104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98">
        <v>0</v>
      </c>
      <c r="F57" s="98">
        <v>10721</v>
      </c>
      <c r="G57" s="104">
        <f t="shared" si="1"/>
        <v>10721</v>
      </c>
      <c r="H57" s="98">
        <v>0</v>
      </c>
      <c r="I57" s="98">
        <v>7349</v>
      </c>
      <c r="J57" s="104">
        <f t="shared" si="2"/>
        <v>7349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98">
        <v>0</v>
      </c>
      <c r="F58" s="98">
        <v>0</v>
      </c>
      <c r="G58" s="104">
        <f t="shared" si="1"/>
        <v>0</v>
      </c>
      <c r="H58" s="98">
        <v>0</v>
      </c>
      <c r="I58" s="98">
        <v>0</v>
      </c>
      <c r="J58" s="104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98">
        <v>0</v>
      </c>
      <c r="F59" s="98">
        <v>32782651</v>
      </c>
      <c r="G59" s="104">
        <f t="shared" si="1"/>
        <v>32782651</v>
      </c>
      <c r="H59" s="98">
        <v>0</v>
      </c>
      <c r="I59" s="98">
        <v>42894497</v>
      </c>
      <c r="J59" s="104">
        <f t="shared" si="2"/>
        <v>42894497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05">
        <f>E6+E9+E13+E36+E49+E50+E53</f>
        <v>0</v>
      </c>
      <c r="F60" s="105">
        <f t="shared" ref="F60:I60" si="17">F6+F9+F13+F36+F49+F50+F53</f>
        <v>382402191</v>
      </c>
      <c r="G60" s="104">
        <f t="shared" si="1"/>
        <v>382402191</v>
      </c>
      <c r="H60" s="105">
        <f t="shared" si="17"/>
        <v>0</v>
      </c>
      <c r="I60" s="105">
        <f t="shared" si="17"/>
        <v>427122128</v>
      </c>
      <c r="J60" s="104">
        <f t="shared" si="2"/>
        <v>427122128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99">
        <v>0</v>
      </c>
      <c r="F61" s="99">
        <v>1382162</v>
      </c>
      <c r="G61" s="104">
        <f t="shared" si="1"/>
        <v>1382162</v>
      </c>
      <c r="H61" s="99">
        <v>0</v>
      </c>
      <c r="I61" s="99">
        <v>1164689</v>
      </c>
      <c r="J61" s="104">
        <f t="shared" si="2"/>
        <v>1164689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05">
        <f>E63+E66+E67+E71+E72+E76+E79</f>
        <v>0</v>
      </c>
      <c r="F62" s="105">
        <f t="shared" ref="F62:I62" si="18">F63+F66+F67+F71+F72+F76+F79</f>
        <v>163697569</v>
      </c>
      <c r="G62" s="104">
        <f t="shared" si="1"/>
        <v>163697569</v>
      </c>
      <c r="H62" s="105">
        <f t="shared" si="18"/>
        <v>0</v>
      </c>
      <c r="I62" s="105">
        <f t="shared" si="18"/>
        <v>187148467</v>
      </c>
      <c r="J62" s="104">
        <f t="shared" si="2"/>
        <v>187148467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05">
        <f>E64+E65</f>
        <v>0</v>
      </c>
      <c r="F63" s="105">
        <f t="shared" ref="F63:I63" si="19">F64+F65</f>
        <v>6636140</v>
      </c>
      <c r="G63" s="104">
        <f t="shared" si="1"/>
        <v>6636140</v>
      </c>
      <c r="H63" s="105">
        <f t="shared" si="19"/>
        <v>0</v>
      </c>
      <c r="I63" s="105">
        <f t="shared" si="19"/>
        <v>12500000</v>
      </c>
      <c r="J63" s="104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98">
        <v>0</v>
      </c>
      <c r="F64" s="98">
        <v>6636140</v>
      </c>
      <c r="G64" s="104">
        <f t="shared" si="1"/>
        <v>6636140</v>
      </c>
      <c r="H64" s="98">
        <v>0</v>
      </c>
      <c r="I64" s="98">
        <v>12500000</v>
      </c>
      <c r="J64" s="104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98">
        <v>0</v>
      </c>
      <c r="F65" s="98">
        <v>0</v>
      </c>
      <c r="G65" s="104">
        <f t="shared" si="1"/>
        <v>0</v>
      </c>
      <c r="H65" s="98">
        <v>0</v>
      </c>
      <c r="I65" s="98">
        <v>0</v>
      </c>
      <c r="J65" s="104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99">
        <v>0</v>
      </c>
      <c r="F66" s="99">
        <v>0</v>
      </c>
      <c r="G66" s="104">
        <f t="shared" si="1"/>
        <v>0</v>
      </c>
      <c r="H66" s="99">
        <v>0</v>
      </c>
      <c r="I66" s="99">
        <v>0</v>
      </c>
      <c r="J66" s="104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05">
        <f>E68+E69+E70</f>
        <v>0</v>
      </c>
      <c r="F67" s="105">
        <f t="shared" ref="F67:I67" si="20">F68+F69+F70</f>
        <v>52538155</v>
      </c>
      <c r="G67" s="104">
        <f t="shared" si="1"/>
        <v>52538155</v>
      </c>
      <c r="H67" s="105">
        <f t="shared" si="20"/>
        <v>0</v>
      </c>
      <c r="I67" s="105">
        <f t="shared" si="20"/>
        <v>69090175</v>
      </c>
      <c r="J67" s="104">
        <f t="shared" si="2"/>
        <v>69090175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98">
        <v>0</v>
      </c>
      <c r="F68" s="98">
        <v>37477440</v>
      </c>
      <c r="G68" s="104">
        <f t="shared" si="1"/>
        <v>37477440</v>
      </c>
      <c r="H68" s="98">
        <v>0</v>
      </c>
      <c r="I68" s="98">
        <v>38407358</v>
      </c>
      <c r="J68" s="104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98">
        <v>0</v>
      </c>
      <c r="F69" s="98">
        <v>15060715</v>
      </c>
      <c r="G69" s="104">
        <f t="shared" si="1"/>
        <v>15060715</v>
      </c>
      <c r="H69" s="98">
        <v>0</v>
      </c>
      <c r="I69" s="98">
        <v>30682817</v>
      </c>
      <c r="J69" s="104">
        <f t="shared" si="2"/>
        <v>30682817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98">
        <v>0</v>
      </c>
      <c r="F70" s="98">
        <v>0</v>
      </c>
      <c r="G70" s="104">
        <f t="shared" si="1"/>
        <v>0</v>
      </c>
      <c r="H70" s="98">
        <v>0</v>
      </c>
      <c r="I70" s="98">
        <v>0</v>
      </c>
      <c r="J70" s="104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99">
        <v>0</v>
      </c>
      <c r="F71" s="99">
        <v>4126692</v>
      </c>
      <c r="G71" s="104">
        <f t="shared" ref="G71:G116" si="21">E71+F71</f>
        <v>4126692</v>
      </c>
      <c r="H71" s="99">
        <v>0</v>
      </c>
      <c r="I71" s="99">
        <v>1698814</v>
      </c>
      <c r="J71" s="104">
        <f t="shared" ref="J71:J116" si="22">H71+I71</f>
        <v>1698814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05">
        <f>E73+E74+E75</f>
        <v>0</v>
      </c>
      <c r="F72" s="105">
        <f t="shared" ref="F72:I72" si="23">F73+F74+F75</f>
        <v>18416821</v>
      </c>
      <c r="G72" s="104">
        <f t="shared" si="21"/>
        <v>18416821</v>
      </c>
      <c r="H72" s="105">
        <f t="shared" si="23"/>
        <v>0</v>
      </c>
      <c r="I72" s="105">
        <f t="shared" si="23"/>
        <v>18427961</v>
      </c>
      <c r="J72" s="104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98">
        <v>0</v>
      </c>
      <c r="F73" s="98">
        <v>12098290</v>
      </c>
      <c r="G73" s="104">
        <f t="shared" si="21"/>
        <v>12098290</v>
      </c>
      <c r="H73" s="98">
        <v>0</v>
      </c>
      <c r="I73" s="98">
        <v>12098290</v>
      </c>
      <c r="J73" s="104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98">
        <v>0</v>
      </c>
      <c r="F74" s="98">
        <v>0</v>
      </c>
      <c r="G74" s="104">
        <f t="shared" si="21"/>
        <v>0</v>
      </c>
      <c r="H74" s="98">
        <v>0</v>
      </c>
      <c r="I74" s="98">
        <v>0</v>
      </c>
      <c r="J74" s="104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98">
        <v>0</v>
      </c>
      <c r="F75" s="98">
        <v>6318531</v>
      </c>
      <c r="G75" s="104">
        <f t="shared" si="21"/>
        <v>6318531</v>
      </c>
      <c r="H75" s="98">
        <v>0</v>
      </c>
      <c r="I75" s="98">
        <v>6329671</v>
      </c>
      <c r="J75" s="104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05">
        <f>E77+E78</f>
        <v>0</v>
      </c>
      <c r="F76" s="105">
        <f t="shared" ref="F76:I76" si="24">F77+F78</f>
        <v>76649577</v>
      </c>
      <c r="G76" s="104">
        <f t="shared" si="21"/>
        <v>76649577</v>
      </c>
      <c r="H76" s="105">
        <f t="shared" si="24"/>
        <v>0</v>
      </c>
      <c r="I76" s="105">
        <f t="shared" si="24"/>
        <v>80061760</v>
      </c>
      <c r="J76" s="104">
        <f t="shared" si="22"/>
        <v>80061760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98">
        <v>0</v>
      </c>
      <c r="F77" s="98">
        <v>76649577</v>
      </c>
      <c r="G77" s="104">
        <f t="shared" si="21"/>
        <v>76649577</v>
      </c>
      <c r="H77" s="98">
        <v>0</v>
      </c>
      <c r="I77" s="98">
        <v>80061760</v>
      </c>
      <c r="J77" s="104">
        <f t="shared" si="22"/>
        <v>80061760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98">
        <v>0</v>
      </c>
      <c r="F78" s="98">
        <v>0</v>
      </c>
      <c r="G78" s="104">
        <f t="shared" si="21"/>
        <v>0</v>
      </c>
      <c r="H78" s="98">
        <v>0</v>
      </c>
      <c r="I78" s="98">
        <v>0</v>
      </c>
      <c r="J78" s="104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05">
        <f>E80+E81</f>
        <v>0</v>
      </c>
      <c r="F79" s="105">
        <f t="shared" ref="F79:I79" si="25">F80+F81</f>
        <v>5330184</v>
      </c>
      <c r="G79" s="104">
        <f t="shared" si="21"/>
        <v>5330184</v>
      </c>
      <c r="H79" s="105">
        <f t="shared" si="25"/>
        <v>0</v>
      </c>
      <c r="I79" s="105">
        <f t="shared" si="25"/>
        <v>5369757</v>
      </c>
      <c r="J79" s="104">
        <f t="shared" si="22"/>
        <v>5369757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98">
        <v>0</v>
      </c>
      <c r="F80" s="98">
        <v>5330184</v>
      </c>
      <c r="G80" s="104">
        <f t="shared" si="21"/>
        <v>5330184</v>
      </c>
      <c r="H80" s="98">
        <v>0</v>
      </c>
      <c r="I80" s="98">
        <v>5369757</v>
      </c>
      <c r="J80" s="104">
        <f t="shared" si="22"/>
        <v>5369757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98">
        <v>0</v>
      </c>
      <c r="F81" s="98">
        <v>0</v>
      </c>
      <c r="G81" s="104">
        <f t="shared" si="21"/>
        <v>0</v>
      </c>
      <c r="H81" s="98">
        <v>0</v>
      </c>
      <c r="I81" s="98">
        <v>0</v>
      </c>
      <c r="J81" s="104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99">
        <v>0</v>
      </c>
      <c r="F82" s="99">
        <v>0</v>
      </c>
      <c r="G82" s="104">
        <f t="shared" si="21"/>
        <v>0</v>
      </c>
      <c r="H82" s="99">
        <v>0</v>
      </c>
      <c r="I82" s="99">
        <v>0</v>
      </c>
      <c r="J82" s="104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99">
        <v>0</v>
      </c>
      <c r="F83" s="99">
        <v>0</v>
      </c>
      <c r="G83" s="104">
        <f t="shared" si="21"/>
        <v>0</v>
      </c>
      <c r="H83" s="99">
        <v>0</v>
      </c>
      <c r="I83" s="99">
        <v>0</v>
      </c>
      <c r="J83" s="104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05">
        <f>E85+E89+E93</f>
        <v>0</v>
      </c>
      <c r="F84" s="105">
        <f t="shared" ref="F84:I84" si="26">F85+F89+F93</f>
        <v>175520436</v>
      </c>
      <c r="G84" s="104">
        <f t="shared" si="21"/>
        <v>175520436</v>
      </c>
      <c r="H84" s="105">
        <f t="shared" si="26"/>
        <v>0</v>
      </c>
      <c r="I84" s="105">
        <f t="shared" si="26"/>
        <v>193526498</v>
      </c>
      <c r="J84" s="104">
        <f t="shared" si="22"/>
        <v>193526498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06">
        <f>E86+E87+E88</f>
        <v>0</v>
      </c>
      <c r="F85" s="106">
        <f t="shared" ref="F85:I85" si="27">F86+F87+F88</f>
        <v>0</v>
      </c>
      <c r="G85" s="104">
        <f t="shared" si="21"/>
        <v>0</v>
      </c>
      <c r="H85" s="106">
        <f t="shared" si="27"/>
        <v>0</v>
      </c>
      <c r="I85" s="106">
        <f t="shared" si="27"/>
        <v>0</v>
      </c>
      <c r="J85" s="104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98">
        <v>0</v>
      </c>
      <c r="F86" s="98">
        <v>0</v>
      </c>
      <c r="G86" s="104">
        <f t="shared" si="21"/>
        <v>0</v>
      </c>
      <c r="H86" s="98">
        <v>0</v>
      </c>
      <c r="I86" s="98">
        <v>0</v>
      </c>
      <c r="J86" s="104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98">
        <v>0</v>
      </c>
      <c r="F87" s="98">
        <v>0</v>
      </c>
      <c r="G87" s="104">
        <f t="shared" si="21"/>
        <v>0</v>
      </c>
      <c r="H87" s="98">
        <v>0</v>
      </c>
      <c r="I87" s="98">
        <v>0</v>
      </c>
      <c r="J87" s="104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98">
        <v>0</v>
      </c>
      <c r="F88" s="98">
        <v>0</v>
      </c>
      <c r="G88" s="104">
        <f t="shared" si="21"/>
        <v>0</v>
      </c>
      <c r="H88" s="98">
        <v>0</v>
      </c>
      <c r="I88" s="98">
        <v>0</v>
      </c>
      <c r="J88" s="104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06">
        <f>E90+E91+E92</f>
        <v>0</v>
      </c>
      <c r="F89" s="106">
        <f t="shared" ref="F89:I89" si="28">F90+F91+F92</f>
        <v>0</v>
      </c>
      <c r="G89" s="104">
        <f t="shared" si="21"/>
        <v>0</v>
      </c>
      <c r="H89" s="106">
        <f t="shared" si="28"/>
        <v>0</v>
      </c>
      <c r="I89" s="106">
        <f t="shared" si="28"/>
        <v>0</v>
      </c>
      <c r="J89" s="104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98">
        <v>0</v>
      </c>
      <c r="F90" s="102">
        <v>0</v>
      </c>
      <c r="G90" s="104">
        <f t="shared" si="21"/>
        <v>0</v>
      </c>
      <c r="H90" s="98">
        <v>0</v>
      </c>
      <c r="I90" s="102">
        <v>0</v>
      </c>
      <c r="J90" s="104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98">
        <v>0</v>
      </c>
      <c r="F91" s="102">
        <v>0</v>
      </c>
      <c r="G91" s="104">
        <f t="shared" si="21"/>
        <v>0</v>
      </c>
      <c r="H91" s="98">
        <v>0</v>
      </c>
      <c r="I91" s="102">
        <v>0</v>
      </c>
      <c r="J91" s="104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98">
        <v>0</v>
      </c>
      <c r="F92" s="98">
        <v>0</v>
      </c>
      <c r="G92" s="104">
        <f t="shared" si="21"/>
        <v>0</v>
      </c>
      <c r="H92" s="98">
        <v>0</v>
      </c>
      <c r="I92" s="98">
        <v>0</v>
      </c>
      <c r="J92" s="104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06">
        <f>E94+E95+E96</f>
        <v>0</v>
      </c>
      <c r="F93" s="106">
        <f t="shared" ref="F93:I93" si="29">F94+F95+F96</f>
        <v>175520436</v>
      </c>
      <c r="G93" s="104">
        <f t="shared" si="21"/>
        <v>175520436</v>
      </c>
      <c r="H93" s="106">
        <f t="shared" si="29"/>
        <v>0</v>
      </c>
      <c r="I93" s="106">
        <f t="shared" si="29"/>
        <v>193526498</v>
      </c>
      <c r="J93" s="104">
        <f t="shared" si="22"/>
        <v>193526498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98">
        <v>0</v>
      </c>
      <c r="F94" s="102">
        <v>69652384</v>
      </c>
      <c r="G94" s="104">
        <f t="shared" si="21"/>
        <v>69652384</v>
      </c>
      <c r="H94" s="98">
        <v>0</v>
      </c>
      <c r="I94" s="102">
        <v>78317221</v>
      </c>
      <c r="J94" s="104">
        <f t="shared" si="22"/>
        <v>78317221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98">
        <v>0</v>
      </c>
      <c r="F95" s="102"/>
      <c r="G95" s="104">
        <f t="shared" si="21"/>
        <v>0</v>
      </c>
      <c r="H95" s="98">
        <v>0</v>
      </c>
      <c r="I95" s="102">
        <v>0</v>
      </c>
      <c r="J95" s="104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98">
        <v>0</v>
      </c>
      <c r="F96" s="98">
        <v>105868052</v>
      </c>
      <c r="G96" s="104">
        <f t="shared" si="21"/>
        <v>105868052</v>
      </c>
      <c r="H96" s="98">
        <v>0</v>
      </c>
      <c r="I96" s="98">
        <v>115209277</v>
      </c>
      <c r="J96" s="104">
        <f t="shared" si="22"/>
        <v>115209277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99">
        <v>0</v>
      </c>
      <c r="F97" s="99">
        <v>0</v>
      </c>
      <c r="G97" s="104">
        <f t="shared" si="21"/>
        <v>0</v>
      </c>
      <c r="H97" s="99">
        <v>0</v>
      </c>
      <c r="I97" s="99">
        <v>0</v>
      </c>
      <c r="J97" s="104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99">
        <v>0</v>
      </c>
      <c r="F98" s="99">
        <v>0</v>
      </c>
      <c r="G98" s="104">
        <f t="shared" si="21"/>
        <v>0</v>
      </c>
      <c r="H98" s="99">
        <v>0</v>
      </c>
      <c r="I98" s="99">
        <v>0</v>
      </c>
      <c r="J98" s="104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05">
        <f>E100+E101</f>
        <v>0</v>
      </c>
      <c r="F99" s="105">
        <f t="shared" ref="F99:I99" si="30">F100+F101</f>
        <v>0</v>
      </c>
      <c r="G99" s="104">
        <f t="shared" si="21"/>
        <v>0</v>
      </c>
      <c r="H99" s="105">
        <f t="shared" si="30"/>
        <v>0</v>
      </c>
      <c r="I99" s="105">
        <f t="shared" si="30"/>
        <v>0</v>
      </c>
      <c r="J99" s="104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98">
        <v>0</v>
      </c>
      <c r="F100" s="98">
        <v>0</v>
      </c>
      <c r="G100" s="104">
        <f t="shared" si="21"/>
        <v>0</v>
      </c>
      <c r="H100" s="98">
        <v>0</v>
      </c>
      <c r="I100" s="98">
        <v>0</v>
      </c>
      <c r="J100" s="104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98">
        <v>0</v>
      </c>
      <c r="F101" s="98">
        <v>0</v>
      </c>
      <c r="G101" s="104">
        <f t="shared" si="21"/>
        <v>0</v>
      </c>
      <c r="H101" s="98">
        <v>0</v>
      </c>
      <c r="I101" s="98">
        <v>0</v>
      </c>
      <c r="J101" s="104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05">
        <f>E103+E104</f>
        <v>0</v>
      </c>
      <c r="F102" s="105">
        <f t="shared" ref="F102:I102" si="31">F103+F104</f>
        <v>13128605</v>
      </c>
      <c r="G102" s="104">
        <f t="shared" si="21"/>
        <v>13128605</v>
      </c>
      <c r="H102" s="105">
        <f t="shared" si="31"/>
        <v>0</v>
      </c>
      <c r="I102" s="105">
        <f t="shared" si="31"/>
        <v>15844965</v>
      </c>
      <c r="J102" s="104">
        <f t="shared" si="22"/>
        <v>15844965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98">
        <v>0</v>
      </c>
      <c r="F103" s="98">
        <v>13049477</v>
      </c>
      <c r="G103" s="104">
        <f t="shared" si="21"/>
        <v>13049477</v>
      </c>
      <c r="H103" s="98">
        <v>0</v>
      </c>
      <c r="I103" s="98">
        <v>15844965</v>
      </c>
      <c r="J103" s="104">
        <f t="shared" si="22"/>
        <v>15844965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98">
        <v>0</v>
      </c>
      <c r="F104" s="98">
        <v>79128</v>
      </c>
      <c r="G104" s="104">
        <f t="shared" si="21"/>
        <v>79128</v>
      </c>
      <c r="H104" s="98">
        <v>0</v>
      </c>
      <c r="I104" s="98">
        <v>0</v>
      </c>
      <c r="J104" s="104">
        <f t="shared" si="22"/>
        <v>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05">
        <f>E106+E107+E108+E109+E110</f>
        <v>0</v>
      </c>
      <c r="F105" s="105">
        <f t="shared" ref="F105:I105" si="32">F106+F107+F108+F109+F110</f>
        <v>8105454</v>
      </c>
      <c r="G105" s="104">
        <f t="shared" si="21"/>
        <v>8105454</v>
      </c>
      <c r="H105" s="105">
        <f t="shared" si="32"/>
        <v>0</v>
      </c>
      <c r="I105" s="105">
        <f t="shared" si="32"/>
        <v>5762528</v>
      </c>
      <c r="J105" s="104">
        <f t="shared" si="22"/>
        <v>5762528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98">
        <v>0</v>
      </c>
      <c r="F106" s="98">
        <v>5626784</v>
      </c>
      <c r="G106" s="104">
        <f t="shared" si="21"/>
        <v>5626784</v>
      </c>
      <c r="H106" s="98">
        <v>0</v>
      </c>
      <c r="I106" s="98">
        <v>3030632</v>
      </c>
      <c r="J106" s="104">
        <f t="shared" si="22"/>
        <v>3030632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98">
        <v>0</v>
      </c>
      <c r="F107" s="98">
        <v>0</v>
      </c>
      <c r="G107" s="104">
        <f t="shared" si="21"/>
        <v>0</v>
      </c>
      <c r="H107" s="98">
        <v>0</v>
      </c>
      <c r="I107" s="98">
        <v>0</v>
      </c>
      <c r="J107" s="104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98">
        <v>0</v>
      </c>
      <c r="F108" s="98">
        <v>0</v>
      </c>
      <c r="G108" s="104">
        <f t="shared" si="21"/>
        <v>0</v>
      </c>
      <c r="H108" s="98">
        <v>0</v>
      </c>
      <c r="I108" s="98">
        <v>0</v>
      </c>
      <c r="J108" s="104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98">
        <v>0</v>
      </c>
      <c r="F109" s="98">
        <v>47881</v>
      </c>
      <c r="G109" s="104">
        <f t="shared" si="21"/>
        <v>47881</v>
      </c>
      <c r="H109" s="98">
        <v>0</v>
      </c>
      <c r="I109" s="98">
        <v>21726</v>
      </c>
      <c r="J109" s="104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98">
        <v>0</v>
      </c>
      <c r="F110" s="98">
        <v>2430789</v>
      </c>
      <c r="G110" s="104">
        <f t="shared" si="21"/>
        <v>2430789</v>
      </c>
      <c r="H110" s="98">
        <v>0</v>
      </c>
      <c r="I110" s="98">
        <v>2710170</v>
      </c>
      <c r="J110" s="104">
        <f t="shared" si="22"/>
        <v>2710170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05">
        <f>E112+E113+E114</f>
        <v>0</v>
      </c>
      <c r="F111" s="105">
        <f t="shared" ref="F111:I111" si="33">F112+F113+F114</f>
        <v>21950127</v>
      </c>
      <c r="G111" s="104">
        <f t="shared" si="21"/>
        <v>21950127</v>
      </c>
      <c r="H111" s="105">
        <f t="shared" si="33"/>
        <v>0</v>
      </c>
      <c r="I111" s="105">
        <f t="shared" si="33"/>
        <v>24839670</v>
      </c>
      <c r="J111" s="104">
        <f t="shared" si="22"/>
        <v>24839670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98">
        <v>0</v>
      </c>
      <c r="F112" s="98">
        <v>0</v>
      </c>
      <c r="G112" s="104">
        <f t="shared" si="21"/>
        <v>0</v>
      </c>
      <c r="H112" s="98">
        <v>0</v>
      </c>
      <c r="I112" s="98">
        <v>0</v>
      </c>
      <c r="J112" s="104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98">
        <v>0</v>
      </c>
      <c r="F113" s="98">
        <v>1394742</v>
      </c>
      <c r="G113" s="104">
        <f t="shared" si="21"/>
        <v>1394742</v>
      </c>
      <c r="H113" s="98">
        <v>0</v>
      </c>
      <c r="I113" s="98">
        <v>835069</v>
      </c>
      <c r="J113" s="104">
        <f t="shared" si="22"/>
        <v>835069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98">
        <v>0</v>
      </c>
      <c r="F114" s="98">
        <v>20555385</v>
      </c>
      <c r="G114" s="104">
        <f t="shared" si="21"/>
        <v>20555385</v>
      </c>
      <c r="H114" s="98">
        <v>0</v>
      </c>
      <c r="I114" s="98">
        <v>24004601</v>
      </c>
      <c r="J114" s="104">
        <f t="shared" si="22"/>
        <v>24004601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05">
        <f>E62+E82+E83+E84+E97+E98+E99+E102+E105+E111</f>
        <v>0</v>
      </c>
      <c r="F115" s="105">
        <f t="shared" ref="F115:I115" si="34">F62+F82+F83+F84+F97+F98+F99+F102+F105+F111</f>
        <v>382402191</v>
      </c>
      <c r="G115" s="104">
        <f t="shared" si="21"/>
        <v>382402191</v>
      </c>
      <c r="H115" s="105">
        <f t="shared" si="34"/>
        <v>0</v>
      </c>
      <c r="I115" s="105">
        <f t="shared" si="34"/>
        <v>427122128</v>
      </c>
      <c r="J115" s="104">
        <f t="shared" si="22"/>
        <v>427122128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99">
        <v>0</v>
      </c>
      <c r="F116" s="99">
        <v>1382162</v>
      </c>
      <c r="G116" s="104">
        <f t="shared" si="21"/>
        <v>1382162</v>
      </c>
      <c r="H116" s="99">
        <v>0</v>
      </c>
      <c r="I116" s="99">
        <v>1164689</v>
      </c>
      <c r="J116" s="104">
        <f t="shared" si="22"/>
        <v>1164689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P74"/>
  <sheetViews>
    <sheetView showGridLines="0" zoomScale="80" zoomScaleNormal="80" workbookViewId="0">
      <selection activeCell="D58" sqref="D58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127" t="s">
        <v>298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x14ac:dyDescent="0.25">
      <c r="A2" s="122" t="s">
        <v>597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x14ac:dyDescent="0.25">
      <c r="A3" s="135" t="s">
        <v>299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x14ac:dyDescent="0.25">
      <c r="A4" s="140" t="s">
        <v>0</v>
      </c>
      <c r="B4" s="138" t="s">
        <v>1</v>
      </c>
      <c r="C4" s="138" t="s">
        <v>2</v>
      </c>
      <c r="D4" s="136" t="s">
        <v>3</v>
      </c>
      <c r="E4" s="131" t="s">
        <v>536</v>
      </c>
      <c r="F4" s="132"/>
      <c r="G4" s="132"/>
      <c r="H4" s="132"/>
      <c r="I4" s="132"/>
      <c r="J4" s="132"/>
      <c r="K4" s="133" t="s">
        <v>537</v>
      </c>
      <c r="L4" s="134"/>
      <c r="M4" s="134"/>
      <c r="N4" s="134"/>
      <c r="O4" s="134"/>
      <c r="P4" s="134"/>
    </row>
    <row r="5" spans="1:16" ht="33" customHeight="1" x14ac:dyDescent="0.25">
      <c r="A5" s="140"/>
      <c r="B5" s="138"/>
      <c r="C5" s="138"/>
      <c r="D5" s="136"/>
      <c r="E5" s="128" t="s">
        <v>301</v>
      </c>
      <c r="F5" s="129"/>
      <c r="G5" s="129"/>
      <c r="H5" s="130" t="s">
        <v>302</v>
      </c>
      <c r="I5" s="129"/>
      <c r="J5" s="129"/>
      <c r="K5" s="128" t="s">
        <v>301</v>
      </c>
      <c r="L5" s="129"/>
      <c r="M5" s="129"/>
      <c r="N5" s="130" t="s">
        <v>302</v>
      </c>
      <c r="O5" s="129"/>
      <c r="P5" s="129"/>
    </row>
    <row r="6" spans="1:16" x14ac:dyDescent="0.25">
      <c r="A6" s="141"/>
      <c r="B6" s="139"/>
      <c r="C6" s="139"/>
      <c r="D6" s="137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578</v>
      </c>
      <c r="C7" s="1" t="s">
        <v>11</v>
      </c>
      <c r="D7" s="4" t="s">
        <v>304</v>
      </c>
      <c r="E7" s="105">
        <f>E8+E9+E10</f>
        <v>0</v>
      </c>
      <c r="F7" s="105">
        <f t="shared" ref="F7:O7" si="0">F8+F9+F10</f>
        <v>173618333</v>
      </c>
      <c r="G7" s="105">
        <f>E7+F7</f>
        <v>173618333</v>
      </c>
      <c r="H7" s="105">
        <f t="shared" si="0"/>
        <v>0</v>
      </c>
      <c r="I7" s="105">
        <f t="shared" si="0"/>
        <v>200969654</v>
      </c>
      <c r="J7" s="105">
        <f>H7+I7</f>
        <v>200969654</v>
      </c>
      <c r="K7" s="105">
        <f t="shared" si="0"/>
        <v>0</v>
      </c>
      <c r="L7" s="105">
        <f t="shared" si="0"/>
        <v>47146473</v>
      </c>
      <c r="M7" s="105">
        <f>K7+L7</f>
        <v>47146473</v>
      </c>
      <c r="N7" s="105">
        <f t="shared" si="0"/>
        <v>0</v>
      </c>
      <c r="O7" s="105">
        <f t="shared" si="0"/>
        <v>56896785</v>
      </c>
      <c r="P7" s="105">
        <f>N7+O7</f>
        <v>56896785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98">
        <v>0</v>
      </c>
      <c r="F8" s="98">
        <v>0</v>
      </c>
      <c r="G8" s="105">
        <f t="shared" ref="G8:G71" si="1">E8+F8</f>
        <v>0</v>
      </c>
      <c r="H8" s="98">
        <v>0</v>
      </c>
      <c r="I8" s="98">
        <v>0</v>
      </c>
      <c r="J8" s="105">
        <f t="shared" ref="J8:J71" si="2">H8+I8</f>
        <v>0</v>
      </c>
      <c r="K8" s="98">
        <v>0</v>
      </c>
      <c r="L8" s="98">
        <v>0</v>
      </c>
      <c r="M8" s="105">
        <f t="shared" ref="M8:M71" si="3">K8+L8</f>
        <v>0</v>
      </c>
      <c r="N8" s="98">
        <v>0</v>
      </c>
      <c r="O8" s="98">
        <v>0</v>
      </c>
      <c r="P8" s="105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98">
        <v>0</v>
      </c>
      <c r="F9" s="98">
        <v>0</v>
      </c>
      <c r="G9" s="105">
        <f t="shared" si="1"/>
        <v>0</v>
      </c>
      <c r="H9" s="98">
        <v>0</v>
      </c>
      <c r="I9" s="98">
        <v>0</v>
      </c>
      <c r="J9" s="105">
        <f t="shared" si="2"/>
        <v>0</v>
      </c>
      <c r="K9" s="98">
        <v>0</v>
      </c>
      <c r="L9" s="98">
        <v>0</v>
      </c>
      <c r="M9" s="105">
        <f t="shared" si="3"/>
        <v>0</v>
      </c>
      <c r="N9" s="98">
        <v>0</v>
      </c>
      <c r="O9" s="98">
        <v>0</v>
      </c>
      <c r="P9" s="105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98">
        <v>0</v>
      </c>
      <c r="F10" s="98">
        <v>173618333</v>
      </c>
      <c r="G10" s="105">
        <f t="shared" si="1"/>
        <v>173618333</v>
      </c>
      <c r="H10" s="98">
        <v>0</v>
      </c>
      <c r="I10" s="98">
        <v>200969654</v>
      </c>
      <c r="J10" s="105">
        <f t="shared" si="2"/>
        <v>200969654</v>
      </c>
      <c r="K10" s="98">
        <v>0</v>
      </c>
      <c r="L10" s="98">
        <v>47146473</v>
      </c>
      <c r="M10" s="105">
        <f t="shared" si="3"/>
        <v>47146473</v>
      </c>
      <c r="N10" s="98">
        <v>0</v>
      </c>
      <c r="O10" s="98">
        <v>56896785</v>
      </c>
      <c r="P10" s="105">
        <f t="shared" si="4"/>
        <v>56896785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05">
        <f>SUM(E12:E18)</f>
        <v>0</v>
      </c>
      <c r="F11" s="105">
        <f t="shared" ref="F11:O11" si="5">SUM(F12:F18)</f>
        <v>-159333675</v>
      </c>
      <c r="G11" s="105">
        <f t="shared" si="1"/>
        <v>-159333675</v>
      </c>
      <c r="H11" s="105">
        <f t="shared" si="5"/>
        <v>0</v>
      </c>
      <c r="I11" s="105">
        <f t="shared" si="5"/>
        <v>-181336774</v>
      </c>
      <c r="J11" s="105">
        <f t="shared" si="2"/>
        <v>-181336774</v>
      </c>
      <c r="K11" s="105">
        <f t="shared" si="5"/>
        <v>0</v>
      </c>
      <c r="L11" s="105">
        <f t="shared" si="5"/>
        <v>-49142155</v>
      </c>
      <c r="M11" s="105">
        <f t="shared" si="3"/>
        <v>-49142155</v>
      </c>
      <c r="N11" s="105">
        <f t="shared" si="5"/>
        <v>0</v>
      </c>
      <c r="O11" s="105">
        <f t="shared" si="5"/>
        <v>-56912853</v>
      </c>
      <c r="P11" s="105">
        <f t="shared" si="4"/>
        <v>-56912853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98">
        <v>0</v>
      </c>
      <c r="F12" s="98">
        <v>-78749618</v>
      </c>
      <c r="G12" s="105">
        <f t="shared" si="1"/>
        <v>-78749618</v>
      </c>
      <c r="H12" s="98">
        <v>0</v>
      </c>
      <c r="I12" s="98">
        <v>-113299523</v>
      </c>
      <c r="J12" s="105">
        <f t="shared" si="2"/>
        <v>-113299523</v>
      </c>
      <c r="K12" s="98">
        <v>0</v>
      </c>
      <c r="L12" s="98">
        <v>-21878530</v>
      </c>
      <c r="M12" s="105">
        <f t="shared" si="3"/>
        <v>-21878530</v>
      </c>
      <c r="N12" s="98">
        <v>0</v>
      </c>
      <c r="O12" s="98">
        <v>-35045317</v>
      </c>
      <c r="P12" s="105">
        <f t="shared" si="4"/>
        <v>-35045317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98">
        <v>0</v>
      </c>
      <c r="F13" s="98">
        <v>-13484658</v>
      </c>
      <c r="G13" s="105">
        <f t="shared" si="1"/>
        <v>-13484658</v>
      </c>
      <c r="H13" s="98">
        <v>0</v>
      </c>
      <c r="I13" s="98">
        <v>-16432190</v>
      </c>
      <c r="J13" s="105">
        <f t="shared" si="2"/>
        <v>-16432190</v>
      </c>
      <c r="K13" s="98">
        <v>0</v>
      </c>
      <c r="L13" s="98">
        <v>-3767365</v>
      </c>
      <c r="M13" s="105">
        <f t="shared" si="3"/>
        <v>-3767365</v>
      </c>
      <c r="N13" s="98">
        <v>0</v>
      </c>
      <c r="O13" s="98">
        <v>-4539600</v>
      </c>
      <c r="P13" s="105">
        <f t="shared" si="4"/>
        <v>-4539600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98">
        <v>0</v>
      </c>
      <c r="F14" s="98">
        <v>-25662348</v>
      </c>
      <c r="G14" s="105">
        <f t="shared" si="1"/>
        <v>-25662348</v>
      </c>
      <c r="H14" s="98">
        <v>0</v>
      </c>
      <c r="I14" s="98">
        <v>-29981877</v>
      </c>
      <c r="J14" s="105">
        <f t="shared" si="2"/>
        <v>-29981877</v>
      </c>
      <c r="K14" s="98">
        <v>0</v>
      </c>
      <c r="L14" s="98">
        <v>-8702205</v>
      </c>
      <c r="M14" s="105">
        <f t="shared" si="3"/>
        <v>-8702205</v>
      </c>
      <c r="N14" s="98">
        <v>0</v>
      </c>
      <c r="O14" s="98">
        <v>-9867674</v>
      </c>
      <c r="P14" s="105">
        <f t="shared" si="4"/>
        <v>-9867674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98">
        <v>0</v>
      </c>
      <c r="F15" s="98">
        <v>-16808905</v>
      </c>
      <c r="G15" s="105">
        <f t="shared" si="1"/>
        <v>-16808905</v>
      </c>
      <c r="H15" s="98">
        <v>0</v>
      </c>
      <c r="I15" s="98">
        <v>-17056838</v>
      </c>
      <c r="J15" s="105">
        <f t="shared" si="2"/>
        <v>-17056838</v>
      </c>
      <c r="K15" s="98">
        <v>0</v>
      </c>
      <c r="L15" s="98">
        <v>-6522308</v>
      </c>
      <c r="M15" s="105">
        <f t="shared" si="3"/>
        <v>-6522308</v>
      </c>
      <c r="N15" s="98">
        <v>0</v>
      </c>
      <c r="O15" s="98">
        <v>-5697333</v>
      </c>
      <c r="P15" s="105">
        <f t="shared" si="4"/>
        <v>-5697333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98">
        <v>0</v>
      </c>
      <c r="F16" s="98">
        <v>0</v>
      </c>
      <c r="G16" s="105">
        <f t="shared" si="1"/>
        <v>0</v>
      </c>
      <c r="H16" s="98">
        <v>0</v>
      </c>
      <c r="I16" s="98">
        <v>0</v>
      </c>
      <c r="J16" s="105">
        <f t="shared" si="2"/>
        <v>0</v>
      </c>
      <c r="K16" s="98">
        <v>0</v>
      </c>
      <c r="L16" s="98">
        <v>0</v>
      </c>
      <c r="M16" s="105">
        <f t="shared" si="3"/>
        <v>0</v>
      </c>
      <c r="N16" s="98">
        <v>0</v>
      </c>
      <c r="O16" s="98">
        <v>0</v>
      </c>
      <c r="P16" s="105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98">
        <v>0</v>
      </c>
      <c r="F17" s="98">
        <v>0</v>
      </c>
      <c r="G17" s="105">
        <f t="shared" si="1"/>
        <v>0</v>
      </c>
      <c r="H17" s="98">
        <v>0</v>
      </c>
      <c r="I17" s="98">
        <v>0</v>
      </c>
      <c r="J17" s="105">
        <f t="shared" si="2"/>
        <v>0</v>
      </c>
      <c r="K17" s="98">
        <v>0</v>
      </c>
      <c r="L17" s="98">
        <v>0</v>
      </c>
      <c r="M17" s="105">
        <f t="shared" si="3"/>
        <v>0</v>
      </c>
      <c r="N17" s="98">
        <v>0</v>
      </c>
      <c r="O17" s="98">
        <v>0</v>
      </c>
      <c r="P17" s="105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98">
        <v>0</v>
      </c>
      <c r="F18" s="98">
        <v>-24628146</v>
      </c>
      <c r="G18" s="105">
        <f t="shared" si="1"/>
        <v>-24628146</v>
      </c>
      <c r="H18" s="98">
        <v>0</v>
      </c>
      <c r="I18" s="98">
        <v>-4566346</v>
      </c>
      <c r="J18" s="105">
        <f t="shared" si="2"/>
        <v>-4566346</v>
      </c>
      <c r="K18" s="98">
        <v>0</v>
      </c>
      <c r="L18" s="98">
        <v>-8271747</v>
      </c>
      <c r="M18" s="105">
        <f t="shared" si="3"/>
        <v>-8271747</v>
      </c>
      <c r="N18" s="98">
        <v>0</v>
      </c>
      <c r="O18" s="98">
        <v>-1762929</v>
      </c>
      <c r="P18" s="105">
        <f t="shared" si="4"/>
        <v>-1762929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05">
        <f>E20+E21</f>
        <v>0</v>
      </c>
      <c r="F19" s="105">
        <f t="shared" ref="F19:O19" si="6">F20+F21</f>
        <v>-6732741</v>
      </c>
      <c r="G19" s="105">
        <f t="shared" si="1"/>
        <v>-6732741</v>
      </c>
      <c r="H19" s="105">
        <f t="shared" si="6"/>
        <v>0</v>
      </c>
      <c r="I19" s="105">
        <f t="shared" si="6"/>
        <v>-5397942</v>
      </c>
      <c r="J19" s="105">
        <f t="shared" si="2"/>
        <v>-5397942</v>
      </c>
      <c r="K19" s="105">
        <f t="shared" si="6"/>
        <v>0</v>
      </c>
      <c r="L19" s="105">
        <f t="shared" si="6"/>
        <v>-3521804</v>
      </c>
      <c r="M19" s="105">
        <f t="shared" si="3"/>
        <v>-3521804</v>
      </c>
      <c r="N19" s="105">
        <f t="shared" si="6"/>
        <v>0</v>
      </c>
      <c r="O19" s="105">
        <f t="shared" si="6"/>
        <v>-1098027</v>
      </c>
      <c r="P19" s="105">
        <f t="shared" si="4"/>
        <v>-1098027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98">
        <v>0</v>
      </c>
      <c r="F20" s="98">
        <v>1992601</v>
      </c>
      <c r="G20" s="105">
        <f t="shared" si="1"/>
        <v>1992601</v>
      </c>
      <c r="H20" s="98">
        <v>0</v>
      </c>
      <c r="I20" s="98">
        <v>2963322</v>
      </c>
      <c r="J20" s="105">
        <f t="shared" si="2"/>
        <v>2963322</v>
      </c>
      <c r="K20" s="98">
        <v>0</v>
      </c>
      <c r="L20" s="98">
        <v>-1114505</v>
      </c>
      <c r="M20" s="105">
        <f t="shared" si="3"/>
        <v>-1114505</v>
      </c>
      <c r="N20" s="98">
        <v>0</v>
      </c>
      <c r="O20" s="98">
        <v>-192933</v>
      </c>
      <c r="P20" s="105">
        <f t="shared" si="4"/>
        <v>-192933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98">
        <v>0</v>
      </c>
      <c r="F21" s="98">
        <v>-8725342</v>
      </c>
      <c r="G21" s="105">
        <f t="shared" si="1"/>
        <v>-8725342</v>
      </c>
      <c r="H21" s="98">
        <v>0</v>
      </c>
      <c r="I21" s="98">
        <v>-8361264</v>
      </c>
      <c r="J21" s="105">
        <f t="shared" si="2"/>
        <v>-8361264</v>
      </c>
      <c r="K21" s="98">
        <v>0</v>
      </c>
      <c r="L21" s="98">
        <v>-2407299</v>
      </c>
      <c r="M21" s="105">
        <f t="shared" si="3"/>
        <v>-2407299</v>
      </c>
      <c r="N21" s="98">
        <v>0</v>
      </c>
      <c r="O21" s="98">
        <v>-905094</v>
      </c>
      <c r="P21" s="105">
        <f t="shared" si="4"/>
        <v>-905094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05">
        <f>E7+E11+E19</f>
        <v>0</v>
      </c>
      <c r="F22" s="105">
        <f t="shared" ref="F22:O22" si="7">F7+F11+F19</f>
        <v>7551917</v>
      </c>
      <c r="G22" s="105">
        <f t="shared" si="1"/>
        <v>7551917</v>
      </c>
      <c r="H22" s="105">
        <f t="shared" si="7"/>
        <v>0</v>
      </c>
      <c r="I22" s="105">
        <f t="shared" si="7"/>
        <v>14234938</v>
      </c>
      <c r="J22" s="105">
        <f t="shared" si="2"/>
        <v>14234938</v>
      </c>
      <c r="K22" s="105">
        <f t="shared" si="7"/>
        <v>0</v>
      </c>
      <c r="L22" s="105">
        <f t="shared" si="7"/>
        <v>-5517486</v>
      </c>
      <c r="M22" s="105">
        <f t="shared" si="3"/>
        <v>-5517486</v>
      </c>
      <c r="N22" s="105">
        <f t="shared" si="7"/>
        <v>0</v>
      </c>
      <c r="O22" s="105">
        <f t="shared" si="7"/>
        <v>-1114095</v>
      </c>
      <c r="P22" s="105">
        <f t="shared" si="4"/>
        <v>-1114095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05">
        <f>E24+E29+E30+E31+E32+E33+E37+E38+E39+E40</f>
        <v>0</v>
      </c>
      <c r="F23" s="105">
        <f t="shared" ref="F23:O23" si="8">F24+F29+F30+F31+F32+F33+F37+F38+F39+F40</f>
        <v>7651347</v>
      </c>
      <c r="G23" s="105">
        <f t="shared" si="1"/>
        <v>7651347</v>
      </c>
      <c r="H23" s="105">
        <f t="shared" si="8"/>
        <v>0</v>
      </c>
      <c r="I23" s="105">
        <f t="shared" si="8"/>
        <v>5425945</v>
      </c>
      <c r="J23" s="105">
        <f t="shared" si="2"/>
        <v>5425945</v>
      </c>
      <c r="K23" s="105">
        <f t="shared" si="8"/>
        <v>0</v>
      </c>
      <c r="L23" s="105">
        <f t="shared" si="8"/>
        <v>2497707</v>
      </c>
      <c r="M23" s="105">
        <f t="shared" si="3"/>
        <v>2497707</v>
      </c>
      <c r="N23" s="105">
        <f t="shared" si="8"/>
        <v>0</v>
      </c>
      <c r="O23" s="105">
        <f t="shared" si="8"/>
        <v>2018413</v>
      </c>
      <c r="P23" s="105">
        <f t="shared" si="4"/>
        <v>2018413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06">
        <f>SUM(E25:E28)</f>
        <v>0</v>
      </c>
      <c r="F24" s="106">
        <f t="shared" ref="F24:O24" si="9">SUM(F25:F28)</f>
        <v>6579304</v>
      </c>
      <c r="G24" s="105">
        <f t="shared" si="1"/>
        <v>6579304</v>
      </c>
      <c r="H24" s="106">
        <f t="shared" si="9"/>
        <v>0</v>
      </c>
      <c r="I24" s="106">
        <f t="shared" si="9"/>
        <v>4450056</v>
      </c>
      <c r="J24" s="105">
        <f t="shared" si="2"/>
        <v>4450056</v>
      </c>
      <c r="K24" s="106">
        <f t="shared" si="9"/>
        <v>0</v>
      </c>
      <c r="L24" s="106">
        <f t="shared" si="9"/>
        <v>4786784</v>
      </c>
      <c r="M24" s="105">
        <f t="shared" si="3"/>
        <v>4786784</v>
      </c>
      <c r="N24" s="106">
        <f t="shared" si="9"/>
        <v>0</v>
      </c>
      <c r="O24" s="106">
        <f t="shared" si="9"/>
        <v>2659805</v>
      </c>
      <c r="P24" s="105">
        <f t="shared" si="4"/>
        <v>2659805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98">
        <v>0</v>
      </c>
      <c r="F25" s="98">
        <v>2647970</v>
      </c>
      <c r="G25" s="105">
        <f t="shared" si="1"/>
        <v>2647970</v>
      </c>
      <c r="H25" s="98">
        <v>0</v>
      </c>
      <c r="I25" s="98">
        <v>2528533</v>
      </c>
      <c r="J25" s="105">
        <f t="shared" si="2"/>
        <v>2528533</v>
      </c>
      <c r="K25" s="98">
        <v>0</v>
      </c>
      <c r="L25" s="98">
        <v>611378</v>
      </c>
      <c r="M25" s="105">
        <f t="shared" si="3"/>
        <v>611378</v>
      </c>
      <c r="N25" s="98">
        <v>0</v>
      </c>
      <c r="O25" s="98">
        <v>665491</v>
      </c>
      <c r="P25" s="105">
        <f t="shared" si="4"/>
        <v>665491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98">
        <v>0</v>
      </c>
      <c r="F26" s="98">
        <v>881053</v>
      </c>
      <c r="G26" s="105">
        <f t="shared" si="1"/>
        <v>881053</v>
      </c>
      <c r="H26" s="98">
        <v>0</v>
      </c>
      <c r="I26" s="98">
        <v>9118</v>
      </c>
      <c r="J26" s="105">
        <f t="shared" si="2"/>
        <v>9118</v>
      </c>
      <c r="K26" s="98">
        <v>0</v>
      </c>
      <c r="L26" s="98">
        <v>881053</v>
      </c>
      <c r="M26" s="105">
        <f t="shared" si="3"/>
        <v>881053</v>
      </c>
      <c r="N26" s="98">
        <v>0</v>
      </c>
      <c r="O26" s="98">
        <v>0</v>
      </c>
      <c r="P26" s="105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98">
        <v>0</v>
      </c>
      <c r="F27" s="98">
        <v>3321011</v>
      </c>
      <c r="G27" s="105">
        <f t="shared" si="1"/>
        <v>3321011</v>
      </c>
      <c r="H27" s="98">
        <v>0</v>
      </c>
      <c r="I27" s="98">
        <v>2023736</v>
      </c>
      <c r="J27" s="105">
        <f t="shared" si="2"/>
        <v>2023736</v>
      </c>
      <c r="K27" s="98">
        <v>0</v>
      </c>
      <c r="L27" s="98">
        <v>3321011</v>
      </c>
      <c r="M27" s="105">
        <f t="shared" si="3"/>
        <v>3321011</v>
      </c>
      <c r="N27" s="98">
        <v>0</v>
      </c>
      <c r="O27" s="98">
        <v>2023736</v>
      </c>
      <c r="P27" s="105">
        <f t="shared" si="4"/>
        <v>2023736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98">
        <v>0</v>
      </c>
      <c r="F28" s="98">
        <v>-270730</v>
      </c>
      <c r="G28" s="105">
        <f t="shared" si="1"/>
        <v>-270730</v>
      </c>
      <c r="H28" s="98">
        <v>0</v>
      </c>
      <c r="I28" s="98">
        <v>-111331</v>
      </c>
      <c r="J28" s="105">
        <f t="shared" si="2"/>
        <v>-111331</v>
      </c>
      <c r="K28" s="98">
        <v>0</v>
      </c>
      <c r="L28" s="98">
        <v>-26658</v>
      </c>
      <c r="M28" s="105">
        <f t="shared" si="3"/>
        <v>-26658</v>
      </c>
      <c r="N28" s="98">
        <v>0</v>
      </c>
      <c r="O28" s="98">
        <v>-29422</v>
      </c>
      <c r="P28" s="105">
        <f t="shared" si="4"/>
        <v>-29422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98">
        <v>0</v>
      </c>
      <c r="F29" s="98">
        <v>0</v>
      </c>
      <c r="G29" s="105">
        <f t="shared" si="1"/>
        <v>0</v>
      </c>
      <c r="H29" s="98">
        <v>0</v>
      </c>
      <c r="I29" s="98">
        <v>0</v>
      </c>
      <c r="J29" s="105">
        <f t="shared" si="2"/>
        <v>0</v>
      </c>
      <c r="K29" s="98">
        <v>0</v>
      </c>
      <c r="L29" s="98">
        <v>0</v>
      </c>
      <c r="M29" s="105">
        <f t="shared" si="3"/>
        <v>0</v>
      </c>
      <c r="N29" s="98">
        <v>0</v>
      </c>
      <c r="O29" s="98">
        <v>0</v>
      </c>
      <c r="P29" s="105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98">
        <v>0</v>
      </c>
      <c r="F30" s="98">
        <v>2380600</v>
      </c>
      <c r="G30" s="105">
        <f t="shared" si="1"/>
        <v>2380600</v>
      </c>
      <c r="H30" s="98">
        <v>0</v>
      </c>
      <c r="I30" s="98">
        <v>2944726</v>
      </c>
      <c r="J30" s="105">
        <f t="shared" si="2"/>
        <v>2944726</v>
      </c>
      <c r="K30" s="98">
        <v>0</v>
      </c>
      <c r="L30" s="98">
        <v>855555</v>
      </c>
      <c r="M30" s="105">
        <f t="shared" si="3"/>
        <v>855555</v>
      </c>
      <c r="N30" s="98">
        <v>0</v>
      </c>
      <c r="O30" s="98">
        <v>945242</v>
      </c>
      <c r="P30" s="105">
        <f t="shared" si="4"/>
        <v>945242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98">
        <v>0</v>
      </c>
      <c r="F31" s="98">
        <v>1765254</v>
      </c>
      <c r="G31" s="105">
        <f t="shared" si="1"/>
        <v>1765254</v>
      </c>
      <c r="H31" s="98">
        <v>0</v>
      </c>
      <c r="I31" s="98">
        <v>1916838</v>
      </c>
      <c r="J31" s="105">
        <f t="shared" si="2"/>
        <v>1916838</v>
      </c>
      <c r="K31" s="98">
        <v>0</v>
      </c>
      <c r="L31" s="98">
        <v>1765254</v>
      </c>
      <c r="M31" s="105">
        <f t="shared" si="3"/>
        <v>1765254</v>
      </c>
      <c r="N31" s="98">
        <v>0</v>
      </c>
      <c r="O31" s="98">
        <v>9221</v>
      </c>
      <c r="P31" s="105">
        <f t="shared" si="4"/>
        <v>9221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98">
        <v>0</v>
      </c>
      <c r="F32" s="98">
        <v>0</v>
      </c>
      <c r="G32" s="105">
        <f t="shared" si="1"/>
        <v>0</v>
      </c>
      <c r="H32" s="98">
        <v>0</v>
      </c>
      <c r="I32" s="98">
        <v>0</v>
      </c>
      <c r="J32" s="105">
        <f t="shared" si="2"/>
        <v>0</v>
      </c>
      <c r="K32" s="98">
        <v>0</v>
      </c>
      <c r="L32" s="98">
        <v>0</v>
      </c>
      <c r="M32" s="105">
        <f t="shared" si="3"/>
        <v>0</v>
      </c>
      <c r="N32" s="98">
        <v>0</v>
      </c>
      <c r="O32" s="98">
        <v>0</v>
      </c>
      <c r="P32" s="105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06">
        <f>SUM(E34:E36)</f>
        <v>0</v>
      </c>
      <c r="F33" s="106">
        <f t="shared" ref="F33:O33" si="10">SUM(F34:F36)</f>
        <v>20588</v>
      </c>
      <c r="G33" s="105">
        <f t="shared" si="1"/>
        <v>20588</v>
      </c>
      <c r="H33" s="106">
        <f t="shared" si="10"/>
        <v>0</v>
      </c>
      <c r="I33" s="106">
        <f t="shared" si="10"/>
        <v>-12337</v>
      </c>
      <c r="J33" s="105">
        <f t="shared" si="2"/>
        <v>-12337</v>
      </c>
      <c r="K33" s="106">
        <f t="shared" si="10"/>
        <v>0</v>
      </c>
      <c r="L33" s="106">
        <f t="shared" si="10"/>
        <v>-866648</v>
      </c>
      <c r="M33" s="105">
        <f t="shared" si="3"/>
        <v>-866648</v>
      </c>
      <c r="N33" s="106">
        <f t="shared" si="10"/>
        <v>0</v>
      </c>
      <c r="O33" s="106">
        <f t="shared" si="10"/>
        <v>-1635</v>
      </c>
      <c r="P33" s="105">
        <f t="shared" si="4"/>
        <v>-1635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98">
        <v>0</v>
      </c>
      <c r="F34" s="98">
        <v>0</v>
      </c>
      <c r="G34" s="105">
        <f t="shared" si="1"/>
        <v>0</v>
      </c>
      <c r="H34" s="98">
        <v>0</v>
      </c>
      <c r="I34" s="98">
        <v>0</v>
      </c>
      <c r="J34" s="105">
        <f t="shared" si="2"/>
        <v>0</v>
      </c>
      <c r="K34" s="98">
        <v>0</v>
      </c>
      <c r="L34" s="98">
        <v>0</v>
      </c>
      <c r="M34" s="105">
        <f t="shared" si="3"/>
        <v>0</v>
      </c>
      <c r="N34" s="98">
        <v>0</v>
      </c>
      <c r="O34" s="98">
        <v>0</v>
      </c>
      <c r="P34" s="105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98">
        <v>0</v>
      </c>
      <c r="F35" s="98">
        <v>20588</v>
      </c>
      <c r="G35" s="105">
        <f t="shared" si="1"/>
        <v>20588</v>
      </c>
      <c r="H35" s="98">
        <v>0</v>
      </c>
      <c r="I35" s="98">
        <v>-12337</v>
      </c>
      <c r="J35" s="105">
        <f t="shared" si="2"/>
        <v>-12337</v>
      </c>
      <c r="K35" s="98">
        <v>0</v>
      </c>
      <c r="L35" s="98">
        <v>-866648</v>
      </c>
      <c r="M35" s="105">
        <f t="shared" si="3"/>
        <v>-866648</v>
      </c>
      <c r="N35" s="98">
        <v>0</v>
      </c>
      <c r="O35" s="98">
        <v>-1635</v>
      </c>
      <c r="P35" s="105">
        <f t="shared" si="4"/>
        <v>-1635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98">
        <v>0</v>
      </c>
      <c r="F36" s="98">
        <v>0</v>
      </c>
      <c r="G36" s="105">
        <f t="shared" si="1"/>
        <v>0</v>
      </c>
      <c r="H36" s="98">
        <v>0</v>
      </c>
      <c r="I36" s="98">
        <v>0</v>
      </c>
      <c r="J36" s="105">
        <f t="shared" si="2"/>
        <v>0</v>
      </c>
      <c r="K36" s="98">
        <v>0</v>
      </c>
      <c r="L36" s="98">
        <v>0</v>
      </c>
      <c r="M36" s="105">
        <f t="shared" si="3"/>
        <v>0</v>
      </c>
      <c r="N36" s="98">
        <v>0</v>
      </c>
      <c r="O36" s="98">
        <v>0</v>
      </c>
      <c r="P36" s="105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98">
        <v>0</v>
      </c>
      <c r="F37" s="98">
        <v>0</v>
      </c>
      <c r="G37" s="105">
        <f t="shared" si="1"/>
        <v>0</v>
      </c>
      <c r="H37" s="98">
        <v>0</v>
      </c>
      <c r="I37" s="98">
        <v>0</v>
      </c>
      <c r="J37" s="105">
        <f t="shared" si="2"/>
        <v>0</v>
      </c>
      <c r="K37" s="98">
        <v>0</v>
      </c>
      <c r="L37" s="98">
        <v>0</v>
      </c>
      <c r="M37" s="105">
        <f t="shared" si="3"/>
        <v>0</v>
      </c>
      <c r="N37" s="98">
        <v>0</v>
      </c>
      <c r="O37" s="98">
        <v>0</v>
      </c>
      <c r="P37" s="105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98">
        <v>0</v>
      </c>
      <c r="F38" s="98">
        <v>98818</v>
      </c>
      <c r="G38" s="105">
        <f t="shared" si="1"/>
        <v>98818</v>
      </c>
      <c r="H38" s="98">
        <v>0</v>
      </c>
      <c r="I38" s="98">
        <v>-85698</v>
      </c>
      <c r="J38" s="105">
        <f t="shared" si="2"/>
        <v>-85698</v>
      </c>
      <c r="K38" s="98">
        <v>0</v>
      </c>
      <c r="L38" s="98">
        <v>-73580</v>
      </c>
      <c r="M38" s="105">
        <f t="shared" si="3"/>
        <v>-73580</v>
      </c>
      <c r="N38" s="98">
        <v>0</v>
      </c>
      <c r="O38" s="98">
        <v>-16636</v>
      </c>
      <c r="P38" s="105">
        <f t="shared" si="4"/>
        <v>-16636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98">
        <v>0</v>
      </c>
      <c r="F39" s="98">
        <v>18697</v>
      </c>
      <c r="G39" s="105">
        <f t="shared" si="1"/>
        <v>18697</v>
      </c>
      <c r="H39" s="98">
        <v>0</v>
      </c>
      <c r="I39" s="98">
        <v>17559</v>
      </c>
      <c r="J39" s="105">
        <f t="shared" si="2"/>
        <v>17559</v>
      </c>
      <c r="K39" s="98">
        <v>0</v>
      </c>
      <c r="L39" s="98">
        <v>-2339590</v>
      </c>
      <c r="M39" s="105">
        <f t="shared" si="3"/>
        <v>-2339590</v>
      </c>
      <c r="N39" s="98">
        <v>0</v>
      </c>
      <c r="O39" s="98">
        <v>4628</v>
      </c>
      <c r="P39" s="105">
        <f t="shared" si="4"/>
        <v>4628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98">
        <v>0</v>
      </c>
      <c r="F40" s="98">
        <v>-3211914</v>
      </c>
      <c r="G40" s="105">
        <f t="shared" si="1"/>
        <v>-3211914</v>
      </c>
      <c r="H40" s="98">
        <v>0</v>
      </c>
      <c r="I40" s="98">
        <v>-3805199</v>
      </c>
      <c r="J40" s="105">
        <f t="shared" si="2"/>
        <v>-3805199</v>
      </c>
      <c r="K40" s="98">
        <v>0</v>
      </c>
      <c r="L40" s="98">
        <v>-1630068</v>
      </c>
      <c r="M40" s="105">
        <f t="shared" si="3"/>
        <v>-1630068</v>
      </c>
      <c r="N40" s="98">
        <v>0</v>
      </c>
      <c r="O40" s="98">
        <v>-1582212</v>
      </c>
      <c r="P40" s="105">
        <f t="shared" si="4"/>
        <v>-1582212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05">
        <f>SUM(E42:E44)</f>
        <v>0</v>
      </c>
      <c r="F41" s="105">
        <f t="shared" ref="F41:O41" si="11">SUM(F42:F44)</f>
        <v>1963162</v>
      </c>
      <c r="G41" s="105">
        <f t="shared" si="1"/>
        <v>1963162</v>
      </c>
      <c r="H41" s="105">
        <f t="shared" si="11"/>
        <v>0</v>
      </c>
      <c r="I41" s="105">
        <f t="shared" si="11"/>
        <v>-1679471</v>
      </c>
      <c r="J41" s="105">
        <f t="shared" si="2"/>
        <v>-1679471</v>
      </c>
      <c r="K41" s="105">
        <f t="shared" si="11"/>
        <v>0</v>
      </c>
      <c r="L41" s="105">
        <f t="shared" si="11"/>
        <v>2046284</v>
      </c>
      <c r="M41" s="105">
        <f t="shared" si="3"/>
        <v>2046284</v>
      </c>
      <c r="N41" s="105">
        <f t="shared" si="11"/>
        <v>0</v>
      </c>
      <c r="O41" s="105">
        <f t="shared" si="11"/>
        <v>395506</v>
      </c>
      <c r="P41" s="105">
        <f t="shared" si="4"/>
        <v>395506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98">
        <v>0</v>
      </c>
      <c r="F42" s="98">
        <v>1874872</v>
      </c>
      <c r="G42" s="105">
        <f t="shared" si="1"/>
        <v>1874872</v>
      </c>
      <c r="H42" s="98">
        <v>0</v>
      </c>
      <c r="I42" s="98">
        <v>-1775584</v>
      </c>
      <c r="J42" s="105">
        <f t="shared" si="2"/>
        <v>-1775584</v>
      </c>
      <c r="K42" s="98">
        <v>0</v>
      </c>
      <c r="L42" s="98">
        <v>2049831</v>
      </c>
      <c r="M42" s="105">
        <f t="shared" si="3"/>
        <v>2049831</v>
      </c>
      <c r="N42" s="98">
        <v>0</v>
      </c>
      <c r="O42" s="98">
        <v>466697</v>
      </c>
      <c r="P42" s="105">
        <f t="shared" si="4"/>
        <v>466697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98">
        <v>0</v>
      </c>
      <c r="F43" s="98">
        <v>88290</v>
      </c>
      <c r="G43" s="105">
        <f t="shared" si="1"/>
        <v>88290</v>
      </c>
      <c r="H43" s="98">
        <v>0</v>
      </c>
      <c r="I43" s="98">
        <v>96113</v>
      </c>
      <c r="J43" s="105">
        <f t="shared" si="2"/>
        <v>96113</v>
      </c>
      <c r="K43" s="98">
        <v>0</v>
      </c>
      <c r="L43" s="98">
        <v>-3547</v>
      </c>
      <c r="M43" s="105">
        <f t="shared" si="3"/>
        <v>-3547</v>
      </c>
      <c r="N43" s="98">
        <v>0</v>
      </c>
      <c r="O43" s="98">
        <v>-71191</v>
      </c>
      <c r="P43" s="105">
        <f t="shared" si="4"/>
        <v>-71191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98">
        <v>0</v>
      </c>
      <c r="F44" s="98">
        <v>0</v>
      </c>
      <c r="G44" s="105">
        <f t="shared" si="1"/>
        <v>0</v>
      </c>
      <c r="H44" s="98">
        <v>0</v>
      </c>
      <c r="I44" s="98">
        <v>0</v>
      </c>
      <c r="J44" s="105">
        <f t="shared" si="2"/>
        <v>0</v>
      </c>
      <c r="K44" s="98">
        <v>0</v>
      </c>
      <c r="L44" s="98">
        <v>0</v>
      </c>
      <c r="M44" s="105">
        <f t="shared" si="3"/>
        <v>0</v>
      </c>
      <c r="N44" s="98">
        <v>0</v>
      </c>
      <c r="O44" s="98">
        <v>0</v>
      </c>
      <c r="P44" s="105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99">
        <v>0</v>
      </c>
      <c r="F45" s="99">
        <v>8995563</v>
      </c>
      <c r="G45" s="105">
        <f t="shared" si="1"/>
        <v>8995563</v>
      </c>
      <c r="H45" s="99">
        <v>0</v>
      </c>
      <c r="I45" s="99">
        <v>10014315</v>
      </c>
      <c r="J45" s="105">
        <f t="shared" si="2"/>
        <v>10014315</v>
      </c>
      <c r="K45" s="99">
        <v>0</v>
      </c>
      <c r="L45" s="99">
        <v>5231343</v>
      </c>
      <c r="M45" s="105">
        <f t="shared" si="3"/>
        <v>5231343</v>
      </c>
      <c r="N45" s="99">
        <v>0</v>
      </c>
      <c r="O45" s="99">
        <v>5361374</v>
      </c>
      <c r="P45" s="105">
        <f t="shared" si="4"/>
        <v>5361374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99">
        <v>0</v>
      </c>
      <c r="F46" s="99">
        <v>-20284659</v>
      </c>
      <c r="G46" s="105">
        <f t="shared" si="1"/>
        <v>-20284659</v>
      </c>
      <c r="H46" s="99">
        <v>0</v>
      </c>
      <c r="I46" s="99">
        <v>-21908678</v>
      </c>
      <c r="J46" s="105">
        <f t="shared" si="2"/>
        <v>-21908678</v>
      </c>
      <c r="K46" s="99">
        <v>0</v>
      </c>
      <c r="L46" s="99">
        <v>-7335224</v>
      </c>
      <c r="M46" s="105">
        <f t="shared" si="3"/>
        <v>-7335224</v>
      </c>
      <c r="N46" s="99">
        <v>0</v>
      </c>
      <c r="O46" s="99">
        <v>-7066853</v>
      </c>
      <c r="P46" s="105">
        <f t="shared" si="4"/>
        <v>-7066853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99">
        <v>0</v>
      </c>
      <c r="F47" s="99">
        <v>0</v>
      </c>
      <c r="G47" s="105">
        <f t="shared" si="1"/>
        <v>0</v>
      </c>
      <c r="H47" s="99">
        <v>0</v>
      </c>
      <c r="I47" s="99">
        <v>0</v>
      </c>
      <c r="J47" s="105">
        <f t="shared" si="2"/>
        <v>0</v>
      </c>
      <c r="K47" s="99">
        <v>0</v>
      </c>
      <c r="L47" s="99">
        <v>0</v>
      </c>
      <c r="M47" s="105">
        <f t="shared" si="3"/>
        <v>0</v>
      </c>
      <c r="N47" s="99">
        <v>0</v>
      </c>
      <c r="O47" s="99">
        <v>0</v>
      </c>
      <c r="P47" s="105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99">
        <v>0</v>
      </c>
      <c r="F48" s="99">
        <v>0</v>
      </c>
      <c r="G48" s="105">
        <f t="shared" si="1"/>
        <v>0</v>
      </c>
      <c r="H48" s="99">
        <v>0</v>
      </c>
      <c r="I48" s="99">
        <v>0</v>
      </c>
      <c r="J48" s="105">
        <f t="shared" si="2"/>
        <v>0</v>
      </c>
      <c r="K48" s="99">
        <v>0</v>
      </c>
      <c r="L48" s="99">
        <v>0</v>
      </c>
      <c r="M48" s="105">
        <f t="shared" si="3"/>
        <v>0</v>
      </c>
      <c r="N48" s="99">
        <v>0</v>
      </c>
      <c r="O48" s="99">
        <v>0</v>
      </c>
      <c r="P48" s="105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05">
        <f>E22+E23+E41+E45+E46+E47+E48</f>
        <v>0</v>
      </c>
      <c r="F49" s="105">
        <f t="shared" ref="F49:P49" si="12">F22+F23+F41+F45+F46+F47+F48</f>
        <v>5877330</v>
      </c>
      <c r="G49" s="105">
        <f t="shared" si="12"/>
        <v>5877330</v>
      </c>
      <c r="H49" s="105">
        <f t="shared" si="12"/>
        <v>0</v>
      </c>
      <c r="I49" s="105">
        <f t="shared" si="12"/>
        <v>6087049</v>
      </c>
      <c r="J49" s="105">
        <f t="shared" si="12"/>
        <v>6087049</v>
      </c>
      <c r="K49" s="105">
        <f t="shared" si="12"/>
        <v>0</v>
      </c>
      <c r="L49" s="105">
        <f t="shared" si="12"/>
        <v>-3077376</v>
      </c>
      <c r="M49" s="105">
        <f t="shared" si="12"/>
        <v>-3077376</v>
      </c>
      <c r="N49" s="105">
        <f t="shared" si="12"/>
        <v>0</v>
      </c>
      <c r="O49" s="105">
        <f t="shared" si="12"/>
        <v>-405655</v>
      </c>
      <c r="P49" s="105">
        <f t="shared" si="12"/>
        <v>-405655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06">
        <f>E51+E52</f>
        <v>0</v>
      </c>
      <c r="F50" s="106">
        <f t="shared" ref="F50:O50" si="13">F51+F52</f>
        <v>-324402</v>
      </c>
      <c r="G50" s="105">
        <f t="shared" si="1"/>
        <v>-324402</v>
      </c>
      <c r="H50" s="106">
        <f t="shared" si="13"/>
        <v>0</v>
      </c>
      <c r="I50" s="106">
        <f t="shared" si="13"/>
        <v>-717292</v>
      </c>
      <c r="J50" s="105">
        <f t="shared" si="2"/>
        <v>-717292</v>
      </c>
      <c r="K50" s="106">
        <f t="shared" si="13"/>
        <v>0</v>
      </c>
      <c r="L50" s="106">
        <f t="shared" si="13"/>
        <v>1144745</v>
      </c>
      <c r="M50" s="105">
        <f t="shared" si="3"/>
        <v>1144745</v>
      </c>
      <c r="N50" s="106">
        <f t="shared" si="13"/>
        <v>0</v>
      </c>
      <c r="O50" s="106">
        <f t="shared" si="13"/>
        <v>-529687</v>
      </c>
      <c r="P50" s="105">
        <f t="shared" si="4"/>
        <v>-529687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98">
        <v>0</v>
      </c>
      <c r="F51" s="98">
        <v>-3053183</v>
      </c>
      <c r="G51" s="105">
        <f t="shared" si="1"/>
        <v>-3053183</v>
      </c>
      <c r="H51" s="98">
        <v>0</v>
      </c>
      <c r="I51" s="98">
        <v>-702107</v>
      </c>
      <c r="J51" s="105">
        <f t="shared" si="2"/>
        <v>-702107</v>
      </c>
      <c r="K51" s="98">
        <v>0</v>
      </c>
      <c r="L51" s="98">
        <v>-745507</v>
      </c>
      <c r="M51" s="105">
        <f t="shared" si="3"/>
        <v>-745507</v>
      </c>
      <c r="N51" s="98">
        <v>0</v>
      </c>
      <c r="O51" s="98">
        <v>195019</v>
      </c>
      <c r="P51" s="105">
        <f t="shared" si="4"/>
        <v>195019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98">
        <v>0</v>
      </c>
      <c r="F52" s="98">
        <v>2728781</v>
      </c>
      <c r="G52" s="105">
        <f t="shared" si="1"/>
        <v>2728781</v>
      </c>
      <c r="H52" s="98">
        <v>0</v>
      </c>
      <c r="I52" s="98">
        <v>-15185</v>
      </c>
      <c r="J52" s="105">
        <f t="shared" si="2"/>
        <v>-15185</v>
      </c>
      <c r="K52" s="98">
        <v>0</v>
      </c>
      <c r="L52" s="98">
        <v>1890252</v>
      </c>
      <c r="M52" s="105">
        <f t="shared" si="3"/>
        <v>1890252</v>
      </c>
      <c r="N52" s="98">
        <v>0</v>
      </c>
      <c r="O52" s="98">
        <v>-724706</v>
      </c>
      <c r="P52" s="105">
        <f t="shared" si="4"/>
        <v>-724706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05">
        <f>E49+E50</f>
        <v>0</v>
      </c>
      <c r="F53" s="105">
        <f t="shared" ref="F53:O53" si="14">F49+F50</f>
        <v>5552928</v>
      </c>
      <c r="G53" s="105">
        <f t="shared" si="1"/>
        <v>5552928</v>
      </c>
      <c r="H53" s="105">
        <f t="shared" si="14"/>
        <v>0</v>
      </c>
      <c r="I53" s="105">
        <f t="shared" si="14"/>
        <v>5369757</v>
      </c>
      <c r="J53" s="105">
        <f t="shared" si="2"/>
        <v>5369757</v>
      </c>
      <c r="K53" s="105">
        <f t="shared" si="14"/>
        <v>0</v>
      </c>
      <c r="L53" s="105">
        <f t="shared" si="14"/>
        <v>-1932631</v>
      </c>
      <c r="M53" s="105">
        <f t="shared" si="3"/>
        <v>-1932631</v>
      </c>
      <c r="N53" s="105">
        <f t="shared" si="14"/>
        <v>0</v>
      </c>
      <c r="O53" s="105">
        <f t="shared" si="14"/>
        <v>-935342</v>
      </c>
      <c r="P53" s="105">
        <f t="shared" si="4"/>
        <v>-935342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98">
        <v>0</v>
      </c>
      <c r="F54" s="98">
        <v>0</v>
      </c>
      <c r="G54" s="105">
        <f t="shared" si="1"/>
        <v>0</v>
      </c>
      <c r="H54" s="98">
        <v>0</v>
      </c>
      <c r="I54" s="98">
        <v>0</v>
      </c>
      <c r="J54" s="105">
        <f t="shared" si="2"/>
        <v>0</v>
      </c>
      <c r="K54" s="98">
        <v>0</v>
      </c>
      <c r="L54" s="98">
        <v>0</v>
      </c>
      <c r="M54" s="105">
        <f t="shared" si="3"/>
        <v>0</v>
      </c>
      <c r="N54" s="98">
        <v>0</v>
      </c>
      <c r="O54" s="98">
        <v>0</v>
      </c>
      <c r="P54" s="105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98">
        <v>0</v>
      </c>
      <c r="F55" s="98">
        <v>0</v>
      </c>
      <c r="G55" s="105">
        <f t="shared" si="1"/>
        <v>0</v>
      </c>
      <c r="H55" s="98">
        <v>0</v>
      </c>
      <c r="I55" s="98">
        <v>0</v>
      </c>
      <c r="J55" s="105">
        <f t="shared" si="2"/>
        <v>0</v>
      </c>
      <c r="K55" s="98">
        <v>0</v>
      </c>
      <c r="L55" s="98">
        <v>0</v>
      </c>
      <c r="M55" s="105">
        <f t="shared" si="3"/>
        <v>0</v>
      </c>
      <c r="N55" s="98">
        <v>0</v>
      </c>
      <c r="O55" s="98">
        <v>0</v>
      </c>
      <c r="P55" s="105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05">
        <f>E57+E62</f>
        <v>0</v>
      </c>
      <c r="F56" s="105">
        <f t="shared" ref="F56:O56" si="15">F57+F62</f>
        <v>2169129</v>
      </c>
      <c r="G56" s="105">
        <f t="shared" si="1"/>
        <v>2169129</v>
      </c>
      <c r="H56" s="105">
        <f t="shared" si="15"/>
        <v>0</v>
      </c>
      <c r="I56" s="105">
        <f t="shared" si="15"/>
        <v>14668902</v>
      </c>
      <c r="J56" s="105">
        <f t="shared" si="2"/>
        <v>14668902</v>
      </c>
      <c r="K56" s="105">
        <f t="shared" si="15"/>
        <v>0</v>
      </c>
      <c r="L56" s="105">
        <f t="shared" si="15"/>
        <v>-4645171</v>
      </c>
      <c r="M56" s="105">
        <f t="shared" si="3"/>
        <v>-4645171</v>
      </c>
      <c r="N56" s="105">
        <f t="shared" si="15"/>
        <v>0</v>
      </c>
      <c r="O56" s="105">
        <f t="shared" si="15"/>
        <v>7008878</v>
      </c>
      <c r="P56" s="105">
        <f t="shared" si="4"/>
        <v>7008878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05">
        <f>SUM(E58:E61)</f>
        <v>0</v>
      </c>
      <c r="F57" s="105">
        <f t="shared" ref="F57:O57" si="16">SUM(F58:F61)</f>
        <v>-1957563</v>
      </c>
      <c r="G57" s="105">
        <f t="shared" si="1"/>
        <v>-1957563</v>
      </c>
      <c r="H57" s="105">
        <f t="shared" si="16"/>
        <v>0</v>
      </c>
      <c r="I57" s="105">
        <f t="shared" si="16"/>
        <v>17096780</v>
      </c>
      <c r="J57" s="105">
        <f t="shared" si="2"/>
        <v>17096780</v>
      </c>
      <c r="K57" s="105">
        <f t="shared" si="16"/>
        <v>0</v>
      </c>
      <c r="L57" s="105">
        <f t="shared" si="16"/>
        <v>-1071173</v>
      </c>
      <c r="M57" s="105">
        <f t="shared" si="3"/>
        <v>-1071173</v>
      </c>
      <c r="N57" s="105">
        <f t="shared" si="16"/>
        <v>0</v>
      </c>
      <c r="O57" s="105">
        <f t="shared" si="16"/>
        <v>8815811</v>
      </c>
      <c r="P57" s="105">
        <f t="shared" si="4"/>
        <v>8815811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98">
        <v>0</v>
      </c>
      <c r="F58" s="98">
        <v>-3625856</v>
      </c>
      <c r="G58" s="105">
        <f t="shared" si="1"/>
        <v>-3625856</v>
      </c>
      <c r="H58" s="98">
        <v>0</v>
      </c>
      <c r="I58" s="98">
        <v>19051345</v>
      </c>
      <c r="J58" s="105">
        <f t="shared" si="2"/>
        <v>19051345</v>
      </c>
      <c r="K58" s="98">
        <v>0</v>
      </c>
      <c r="L58" s="98">
        <v>-2618887</v>
      </c>
      <c r="M58" s="105">
        <f t="shared" si="3"/>
        <v>-2618887</v>
      </c>
      <c r="N58" s="98">
        <v>0</v>
      </c>
      <c r="O58" s="98">
        <v>8931001</v>
      </c>
      <c r="P58" s="105">
        <f t="shared" si="4"/>
        <v>8931001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98">
        <v>0</v>
      </c>
      <c r="F59" s="98">
        <v>0</v>
      </c>
      <c r="G59" s="105">
        <f t="shared" si="1"/>
        <v>0</v>
      </c>
      <c r="H59" s="98">
        <v>0</v>
      </c>
      <c r="I59" s="98">
        <v>0</v>
      </c>
      <c r="J59" s="105">
        <f t="shared" si="2"/>
        <v>0</v>
      </c>
      <c r="K59" s="98">
        <v>0</v>
      </c>
      <c r="L59" s="98">
        <v>0</v>
      </c>
      <c r="M59" s="105">
        <f t="shared" si="3"/>
        <v>0</v>
      </c>
      <c r="N59" s="98">
        <v>0</v>
      </c>
      <c r="O59" s="98">
        <v>0</v>
      </c>
      <c r="P59" s="105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98">
        <v>0</v>
      </c>
      <c r="F60" s="98">
        <v>1238584</v>
      </c>
      <c r="G60" s="105">
        <f t="shared" si="1"/>
        <v>1238584</v>
      </c>
      <c r="H60" s="98">
        <v>0</v>
      </c>
      <c r="I60" s="98">
        <v>1798387</v>
      </c>
      <c r="J60" s="105">
        <f t="shared" si="2"/>
        <v>1798387</v>
      </c>
      <c r="K60" s="98">
        <v>0</v>
      </c>
      <c r="L60" s="98">
        <v>1312579</v>
      </c>
      <c r="M60" s="105">
        <f t="shared" si="3"/>
        <v>1312579</v>
      </c>
      <c r="N60" s="98">
        <v>0</v>
      </c>
      <c r="O60" s="98">
        <v>1819988</v>
      </c>
      <c r="P60" s="105">
        <f t="shared" si="4"/>
        <v>1819988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98">
        <v>0</v>
      </c>
      <c r="F61" s="98">
        <v>429709</v>
      </c>
      <c r="G61" s="105">
        <f t="shared" si="1"/>
        <v>429709</v>
      </c>
      <c r="H61" s="98">
        <v>0</v>
      </c>
      <c r="I61" s="98">
        <v>-3752952</v>
      </c>
      <c r="J61" s="105">
        <f t="shared" si="2"/>
        <v>-3752952</v>
      </c>
      <c r="K61" s="98">
        <v>0</v>
      </c>
      <c r="L61" s="98">
        <v>235135</v>
      </c>
      <c r="M61" s="105">
        <f t="shared" si="3"/>
        <v>235135</v>
      </c>
      <c r="N61" s="98">
        <v>0</v>
      </c>
      <c r="O61" s="98">
        <v>-1935178</v>
      </c>
      <c r="P61" s="105">
        <f t="shared" si="4"/>
        <v>-1935178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06">
        <f>SUM(E63:E69)</f>
        <v>0</v>
      </c>
      <c r="F62" s="106">
        <f t="shared" ref="F62:O62" si="17">SUM(F63:F69)</f>
        <v>4126692</v>
      </c>
      <c r="G62" s="105">
        <f t="shared" si="1"/>
        <v>4126692</v>
      </c>
      <c r="H62" s="106">
        <f t="shared" si="17"/>
        <v>0</v>
      </c>
      <c r="I62" s="106">
        <f t="shared" si="17"/>
        <v>-2427878</v>
      </c>
      <c r="J62" s="105">
        <f t="shared" si="2"/>
        <v>-2427878</v>
      </c>
      <c r="K62" s="106">
        <f t="shared" si="17"/>
        <v>0</v>
      </c>
      <c r="L62" s="106">
        <f t="shared" si="17"/>
        <v>-3573998</v>
      </c>
      <c r="M62" s="105">
        <f t="shared" si="3"/>
        <v>-3573998</v>
      </c>
      <c r="N62" s="106">
        <f t="shared" si="17"/>
        <v>0</v>
      </c>
      <c r="O62" s="106">
        <f t="shared" si="17"/>
        <v>-1806933</v>
      </c>
      <c r="P62" s="105">
        <f t="shared" si="4"/>
        <v>-1806933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98">
        <v>0</v>
      </c>
      <c r="F63" s="98">
        <v>0</v>
      </c>
      <c r="G63" s="105">
        <f t="shared" si="1"/>
        <v>0</v>
      </c>
      <c r="H63" s="98">
        <v>0</v>
      </c>
      <c r="I63" s="98">
        <v>0</v>
      </c>
      <c r="J63" s="105">
        <f t="shared" si="2"/>
        <v>0</v>
      </c>
      <c r="K63" s="98">
        <v>0</v>
      </c>
      <c r="L63" s="98">
        <v>0</v>
      </c>
      <c r="M63" s="105">
        <f t="shared" si="3"/>
        <v>0</v>
      </c>
      <c r="N63" s="98">
        <v>0</v>
      </c>
      <c r="O63" s="98">
        <v>0</v>
      </c>
      <c r="P63" s="105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98">
        <v>0</v>
      </c>
      <c r="F64" s="98">
        <v>0</v>
      </c>
      <c r="G64" s="105">
        <f t="shared" si="1"/>
        <v>0</v>
      </c>
      <c r="H64" s="98">
        <v>0</v>
      </c>
      <c r="I64" s="98">
        <v>0</v>
      </c>
      <c r="J64" s="105">
        <f t="shared" si="2"/>
        <v>0</v>
      </c>
      <c r="K64" s="98">
        <v>0</v>
      </c>
      <c r="L64" s="98">
        <v>0</v>
      </c>
      <c r="M64" s="105">
        <f t="shared" si="3"/>
        <v>0</v>
      </c>
      <c r="N64" s="98">
        <v>0</v>
      </c>
      <c r="O64" s="98">
        <v>0</v>
      </c>
      <c r="P64" s="105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98">
        <v>0</v>
      </c>
      <c r="F65" s="98">
        <v>0</v>
      </c>
      <c r="G65" s="105">
        <f t="shared" si="1"/>
        <v>0</v>
      </c>
      <c r="H65" s="98">
        <v>0</v>
      </c>
      <c r="I65" s="98">
        <v>0</v>
      </c>
      <c r="J65" s="105">
        <f t="shared" si="2"/>
        <v>0</v>
      </c>
      <c r="K65" s="98">
        <v>0</v>
      </c>
      <c r="L65" s="98">
        <v>0</v>
      </c>
      <c r="M65" s="105">
        <f t="shared" si="3"/>
        <v>0</v>
      </c>
      <c r="N65" s="98">
        <v>0</v>
      </c>
      <c r="O65" s="98">
        <v>0</v>
      </c>
      <c r="P65" s="105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98">
        <v>0</v>
      </c>
      <c r="F66" s="98">
        <v>5202775</v>
      </c>
      <c r="G66" s="105">
        <f t="shared" si="1"/>
        <v>5202775</v>
      </c>
      <c r="H66" s="98">
        <v>0</v>
      </c>
      <c r="I66" s="98">
        <v>-2999294</v>
      </c>
      <c r="J66" s="105">
        <f t="shared" si="2"/>
        <v>-2999294</v>
      </c>
      <c r="K66" s="98">
        <v>0</v>
      </c>
      <c r="L66" s="98">
        <v>-1489630</v>
      </c>
      <c r="M66" s="105">
        <f t="shared" si="3"/>
        <v>-1489630</v>
      </c>
      <c r="N66" s="98">
        <v>0</v>
      </c>
      <c r="O66" s="98">
        <v>-2294271</v>
      </c>
      <c r="P66" s="105">
        <f t="shared" si="4"/>
        <v>-2294271</v>
      </c>
    </row>
    <row r="67" spans="1:16" ht="38.25" x14ac:dyDescent="0.25">
      <c r="A67" s="5" t="s">
        <v>169</v>
      </c>
      <c r="B67" s="25"/>
      <c r="C67" s="5" t="s">
        <v>377</v>
      </c>
      <c r="D67" s="7" t="s">
        <v>378</v>
      </c>
      <c r="E67" s="98">
        <v>0</v>
      </c>
      <c r="F67" s="98">
        <v>-170224</v>
      </c>
      <c r="G67" s="105">
        <f t="shared" si="1"/>
        <v>-170224</v>
      </c>
      <c r="H67" s="98">
        <v>0</v>
      </c>
      <c r="I67" s="98">
        <v>38467</v>
      </c>
      <c r="J67" s="105">
        <f t="shared" si="2"/>
        <v>38467</v>
      </c>
      <c r="K67" s="98">
        <v>0</v>
      </c>
      <c r="L67" s="98">
        <v>-3828</v>
      </c>
      <c r="M67" s="105">
        <f t="shared" si="3"/>
        <v>-3828</v>
      </c>
      <c r="N67" s="98">
        <v>0</v>
      </c>
      <c r="O67" s="98">
        <v>90694</v>
      </c>
      <c r="P67" s="105">
        <f t="shared" si="4"/>
        <v>90694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98">
        <v>0</v>
      </c>
      <c r="F68" s="98">
        <v>0</v>
      </c>
      <c r="G68" s="105">
        <f t="shared" si="1"/>
        <v>0</v>
      </c>
      <c r="H68" s="98">
        <v>0</v>
      </c>
      <c r="I68" s="98">
        <v>0</v>
      </c>
      <c r="J68" s="105">
        <f t="shared" si="2"/>
        <v>0</v>
      </c>
      <c r="K68" s="98">
        <v>0</v>
      </c>
      <c r="L68" s="98">
        <v>0</v>
      </c>
      <c r="M68" s="105">
        <f t="shared" si="3"/>
        <v>0</v>
      </c>
      <c r="N68" s="98">
        <v>0</v>
      </c>
      <c r="O68" s="98">
        <v>0</v>
      </c>
      <c r="P68" s="105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98">
        <v>0</v>
      </c>
      <c r="F69" s="98">
        <v>-905859</v>
      </c>
      <c r="G69" s="105">
        <f t="shared" si="1"/>
        <v>-905859</v>
      </c>
      <c r="H69" s="98">
        <v>0</v>
      </c>
      <c r="I69" s="98">
        <v>532949</v>
      </c>
      <c r="J69" s="105">
        <f t="shared" si="2"/>
        <v>532949</v>
      </c>
      <c r="K69" s="98">
        <v>0</v>
      </c>
      <c r="L69" s="98">
        <v>-2080540</v>
      </c>
      <c r="M69" s="105">
        <f t="shared" si="3"/>
        <v>-2080540</v>
      </c>
      <c r="N69" s="98">
        <v>0</v>
      </c>
      <c r="O69" s="98">
        <v>396644</v>
      </c>
      <c r="P69" s="105">
        <f t="shared" si="4"/>
        <v>396644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05">
        <f>E53+E56</f>
        <v>0</v>
      </c>
      <c r="F70" s="105">
        <f t="shared" ref="F70:O70" si="18">F53+F56</f>
        <v>7722057</v>
      </c>
      <c r="G70" s="105">
        <f t="shared" si="1"/>
        <v>7722057</v>
      </c>
      <c r="H70" s="105">
        <f t="shared" si="18"/>
        <v>0</v>
      </c>
      <c r="I70" s="105">
        <f t="shared" si="18"/>
        <v>20038659</v>
      </c>
      <c r="J70" s="105">
        <f t="shared" si="2"/>
        <v>20038659</v>
      </c>
      <c r="K70" s="105">
        <f t="shared" si="18"/>
        <v>0</v>
      </c>
      <c r="L70" s="105">
        <f t="shared" si="18"/>
        <v>-6577802</v>
      </c>
      <c r="M70" s="105">
        <f t="shared" si="3"/>
        <v>-6577802</v>
      </c>
      <c r="N70" s="105">
        <f t="shared" si="18"/>
        <v>0</v>
      </c>
      <c r="O70" s="105">
        <f t="shared" si="18"/>
        <v>6073536</v>
      </c>
      <c r="P70" s="105">
        <f t="shared" si="4"/>
        <v>6073536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98">
        <v>0</v>
      </c>
      <c r="F71" s="98">
        <v>0</v>
      </c>
      <c r="G71" s="105">
        <f t="shared" si="1"/>
        <v>0</v>
      </c>
      <c r="H71" s="98">
        <v>0</v>
      </c>
      <c r="I71" s="98">
        <v>0</v>
      </c>
      <c r="J71" s="105">
        <f t="shared" si="2"/>
        <v>0</v>
      </c>
      <c r="K71" s="98">
        <v>0</v>
      </c>
      <c r="L71" s="98">
        <v>0</v>
      </c>
      <c r="M71" s="105">
        <f t="shared" si="3"/>
        <v>0</v>
      </c>
      <c r="N71" s="98">
        <v>0</v>
      </c>
      <c r="O71" s="98">
        <v>0</v>
      </c>
      <c r="P71" s="105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98">
        <v>0</v>
      </c>
      <c r="F72" s="98">
        <v>0</v>
      </c>
      <c r="G72" s="105">
        <f t="shared" ref="G72:G73" si="19">E72+F72</f>
        <v>0</v>
      </c>
      <c r="H72" s="98">
        <v>0</v>
      </c>
      <c r="I72" s="98">
        <v>0</v>
      </c>
      <c r="J72" s="105">
        <f t="shared" ref="J72:J73" si="20">H72+I72</f>
        <v>0</v>
      </c>
      <c r="K72" s="98">
        <v>0</v>
      </c>
      <c r="L72" s="98">
        <v>0</v>
      </c>
      <c r="M72" s="105">
        <f t="shared" ref="M72:M73" si="21">K72+L72</f>
        <v>0</v>
      </c>
      <c r="N72" s="98">
        <v>0</v>
      </c>
      <c r="O72" s="98">
        <v>0</v>
      </c>
      <c r="P72" s="105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99">
        <v>0</v>
      </c>
      <c r="F73" s="99">
        <v>0</v>
      </c>
      <c r="G73" s="105">
        <f t="shared" si="19"/>
        <v>0</v>
      </c>
      <c r="H73" s="99">
        <v>0</v>
      </c>
      <c r="I73" s="99">
        <v>0</v>
      </c>
      <c r="J73" s="105">
        <f t="shared" si="20"/>
        <v>0</v>
      </c>
      <c r="K73" s="99">
        <v>0</v>
      </c>
      <c r="L73" s="99">
        <v>0</v>
      </c>
      <c r="M73" s="105">
        <f t="shared" si="21"/>
        <v>0</v>
      </c>
      <c r="N73" s="99">
        <v>0</v>
      </c>
      <c r="O73" s="99">
        <v>0</v>
      </c>
      <c r="P73" s="105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L67"/>
  <sheetViews>
    <sheetView showGridLines="0" tabSelected="1" topLeftCell="A43" zoomScaleNormal="100" workbookViewId="0">
      <selection activeCell="F42" sqref="F42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121" t="s">
        <v>535</v>
      </c>
      <c r="B1" s="121"/>
      <c r="C1" s="121"/>
      <c r="D1" s="121"/>
      <c r="E1" s="121"/>
      <c r="F1" s="121"/>
    </row>
    <row r="2" spans="1:12" ht="15.75" x14ac:dyDescent="0.25">
      <c r="A2" s="143" t="s">
        <v>599</v>
      </c>
      <c r="B2" s="143"/>
      <c r="C2" s="143"/>
      <c r="D2" s="143"/>
      <c r="E2" s="143"/>
      <c r="F2" s="143"/>
      <c r="G2" s="21"/>
      <c r="H2" s="21"/>
    </row>
    <row r="3" spans="1:12" ht="15.75" x14ac:dyDescent="0.25">
      <c r="A3" s="144" t="s">
        <v>299</v>
      </c>
      <c r="B3" s="144"/>
      <c r="C3" s="144"/>
      <c r="D3" s="144"/>
      <c r="E3" s="144"/>
      <c r="F3" s="144"/>
      <c r="G3" s="121"/>
      <c r="H3" s="121"/>
      <c r="I3" s="121"/>
      <c r="J3" s="121"/>
      <c r="K3" s="121"/>
      <c r="L3" s="121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07">
        <f>E6+E22+E39+E40+E41</f>
        <v>17293356.030000001</v>
      </c>
      <c r="F5" s="107">
        <f>F6+F22+F39+F40+F41</f>
        <v>19848701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07">
        <f>E7+E8</f>
        <v>-5442765</v>
      </c>
      <c r="F6" s="107">
        <f>F7+F8</f>
        <v>8913519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6087048</v>
      </c>
      <c r="F7" s="69">
        <v>5877330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08">
        <f>SUM(E9:E21)</f>
        <v>-11529813</v>
      </c>
      <c r="F8" s="108">
        <f>SUM(F9:F21)</f>
        <v>3036189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2323945</v>
      </c>
      <c r="F9" s="69">
        <v>204626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125499</v>
      </c>
      <c r="F10" s="69">
        <v>150898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-20932327</v>
      </c>
      <c r="F13" s="69">
        <v>1007352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73562</v>
      </c>
      <c r="F14" s="69">
        <v>174522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-2877144</v>
      </c>
      <c r="F15" s="69">
        <v>-2334915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-717292</v>
      </c>
      <c r="F19" s="69">
        <v>-324402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-42465</v>
      </c>
      <c r="F20" s="69">
        <v>2627634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10516409</v>
      </c>
      <c r="F21" s="69">
        <v>1530474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07">
        <f>SUM(E23:E38)</f>
        <v>21177711</v>
      </c>
      <c r="F22" s="107">
        <f>SUM(F23:F38)</f>
        <v>10495529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16639181</v>
      </c>
      <c r="F23" s="69">
        <v>1218375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-10997219</v>
      </c>
      <c r="F25" s="69">
        <v>-16747700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18006062</v>
      </c>
      <c r="F26" s="69">
        <v>3974493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-416068</v>
      </c>
      <c r="F27" s="69">
        <v>-294289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266">
        <v>-724800</v>
      </c>
      <c r="F28" s="40">
        <v>-2850705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-11921887</v>
      </c>
      <c r="F29" s="69">
        <v>19142447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1421897</v>
      </c>
      <c r="F32" s="69">
        <v>-1123736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266">
        <v>5649901</v>
      </c>
      <c r="F35" s="40">
        <v>-1282355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267">
        <v>1408988</v>
      </c>
      <c r="F36" s="103">
        <v>4687283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2671330</v>
      </c>
      <c r="F37" s="69">
        <v>4590829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267">
        <v>-559674</v>
      </c>
      <c r="F38" s="103">
        <v>-819113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-1843165</v>
      </c>
      <c r="F39" s="80">
        <v>-3133306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2453518</v>
      </c>
      <c r="F40" s="80">
        <v>2165656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948057.02999999991</v>
      </c>
      <c r="F41" s="80">
        <v>1407303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09">
        <f>SUM(E43:E49)</f>
        <v>-23011171</v>
      </c>
      <c r="F42" s="109">
        <f>SUM(F43:F49)</f>
        <v>-5804528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4644</v>
      </c>
      <c r="F43" s="69">
        <v>86526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-596191</v>
      </c>
      <c r="F44" s="69">
        <v>-1117746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-25586</v>
      </c>
      <c r="F46" s="69">
        <v>-165171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-22394038</v>
      </c>
      <c r="F49" s="69">
        <v>-4608137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07">
        <f>SUM(E51:E61)</f>
        <v>-3825476</v>
      </c>
      <c r="F50" s="107">
        <f>SUM(F51:F61)</f>
        <v>-6967490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207446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-2460614</v>
      </c>
      <c r="F57" s="69">
        <v>-2225953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-83582</v>
      </c>
      <c r="F59" s="69">
        <v>-175290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-3600623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-1281280</v>
      </c>
      <c r="F61" s="69">
        <v>-1173070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07">
        <f>E5+E42+E50</f>
        <v>-9543290.9699999988</v>
      </c>
      <c r="F62" s="107">
        <f>F5+F42+F50</f>
        <v>7076683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07">
        <f>E62+E63</f>
        <v>-9543290.9699999988</v>
      </c>
      <c r="F64" s="107">
        <f>F62+F63</f>
        <v>7076683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22558308</v>
      </c>
      <c r="F65" s="69">
        <v>15481626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07">
        <f>E64+E65</f>
        <v>13015017.030000001</v>
      </c>
      <c r="F66" s="107">
        <f>F64+F65</f>
        <v>22558309</v>
      </c>
    </row>
    <row r="67" spans="1:6" x14ac:dyDescent="0.25">
      <c r="A67" s="142" t="s">
        <v>534</v>
      </c>
      <c r="B67" s="142"/>
      <c r="C67" s="142"/>
      <c r="D67" s="142"/>
      <c r="E67" s="142"/>
      <c r="F67" s="142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M44"/>
  <sheetViews>
    <sheetView showGridLines="0" topLeftCell="B4" zoomScale="80" zoomScaleNormal="80" workbookViewId="0">
      <selection activeCell="E25" sqref="E25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145" t="s">
        <v>432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5.75" x14ac:dyDescent="0.25">
      <c r="A2" s="146" t="s">
        <v>599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57"/>
    </row>
    <row r="3" spans="1:13" ht="15.75" thickBot="1" x14ac:dyDescent="0.3">
      <c r="A3" s="147" t="s">
        <v>299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56"/>
    </row>
    <row r="4" spans="1:13" x14ac:dyDescent="0.25">
      <c r="A4" s="148" t="s">
        <v>0</v>
      </c>
      <c r="B4" s="150" t="s">
        <v>3</v>
      </c>
      <c r="C4" s="152" t="s">
        <v>385</v>
      </c>
      <c r="D4" s="152"/>
      <c r="E4" s="152"/>
      <c r="F4" s="152"/>
      <c r="G4" s="152"/>
      <c r="H4" s="152"/>
      <c r="I4" s="152"/>
      <c r="J4" s="152"/>
      <c r="K4" s="153" t="s">
        <v>386</v>
      </c>
      <c r="L4" s="155" t="s">
        <v>387</v>
      </c>
    </row>
    <row r="5" spans="1:13" x14ac:dyDescent="0.25">
      <c r="A5" s="149"/>
      <c r="B5" s="151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154"/>
      <c r="L5" s="156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55008653</v>
      </c>
      <c r="F6" s="33">
        <v>0</v>
      </c>
      <c r="G6" s="33">
        <v>18416821</v>
      </c>
      <c r="H6" s="33">
        <v>70556108</v>
      </c>
      <c r="I6" s="33">
        <v>9646016</v>
      </c>
      <c r="J6" s="110">
        <f t="shared" ref="J6:J43" si="0">+SUM(C6:I6)</f>
        <v>160263738</v>
      </c>
      <c r="K6" s="33">
        <v>0</v>
      </c>
      <c r="L6" s="115">
        <f>J6+K6</f>
        <v>160263738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-580707</v>
      </c>
      <c r="I7" s="36">
        <v>0</v>
      </c>
      <c r="J7" s="110">
        <f t="shared" si="0"/>
        <v>-580707</v>
      </c>
      <c r="K7" s="36">
        <v>0</v>
      </c>
      <c r="L7" s="115">
        <f t="shared" ref="L7:L43" si="1">J7+K7</f>
        <v>-580707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10">
        <f t="shared" si="0"/>
        <v>0</v>
      </c>
      <c r="K8" s="36">
        <v>0</v>
      </c>
      <c r="L8" s="115">
        <f t="shared" si="1"/>
        <v>0</v>
      </c>
    </row>
    <row r="9" spans="1:13" x14ac:dyDescent="0.25">
      <c r="A9" s="31" t="s">
        <v>398</v>
      </c>
      <c r="B9" s="32" t="s">
        <v>399</v>
      </c>
      <c r="C9" s="111">
        <f t="shared" ref="C9:I9" si="2">SUM(C6:C8)</f>
        <v>6636140</v>
      </c>
      <c r="D9" s="111">
        <f t="shared" si="2"/>
        <v>0</v>
      </c>
      <c r="E9" s="111">
        <f t="shared" si="2"/>
        <v>55008653</v>
      </c>
      <c r="F9" s="111">
        <f t="shared" si="2"/>
        <v>0</v>
      </c>
      <c r="G9" s="111">
        <f t="shared" si="2"/>
        <v>18416821</v>
      </c>
      <c r="H9" s="111">
        <f t="shared" si="2"/>
        <v>69975401</v>
      </c>
      <c r="I9" s="111">
        <f t="shared" si="2"/>
        <v>9646016</v>
      </c>
      <c r="J9" s="111">
        <f t="shared" si="0"/>
        <v>159683031</v>
      </c>
      <c r="K9" s="111">
        <f>SUM(K6:K8)</f>
        <v>0</v>
      </c>
      <c r="L9" s="115">
        <f t="shared" si="1"/>
        <v>159683031</v>
      </c>
    </row>
    <row r="10" spans="1:13" x14ac:dyDescent="0.25">
      <c r="A10" s="31" t="s">
        <v>400</v>
      </c>
      <c r="B10" s="32" t="s">
        <v>401</v>
      </c>
      <c r="C10" s="111">
        <f t="shared" ref="C10:I10" si="3">+C11+C12</f>
        <v>0</v>
      </c>
      <c r="D10" s="111">
        <f t="shared" si="3"/>
        <v>0</v>
      </c>
      <c r="E10" s="111">
        <f t="shared" si="3"/>
        <v>-2470498</v>
      </c>
      <c r="F10" s="111">
        <f t="shared" si="3"/>
        <v>4126692</v>
      </c>
      <c r="G10" s="111">
        <f t="shared" si="3"/>
        <v>0</v>
      </c>
      <c r="H10" s="111">
        <f t="shared" si="3"/>
        <v>0</v>
      </c>
      <c r="I10" s="111">
        <f t="shared" si="3"/>
        <v>5330184</v>
      </c>
      <c r="J10" s="111">
        <f t="shared" si="0"/>
        <v>6986378</v>
      </c>
      <c r="K10" s="111">
        <f>+K11+K12</f>
        <v>0</v>
      </c>
      <c r="L10" s="115">
        <f t="shared" si="1"/>
        <v>6986378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5330184</v>
      </c>
      <c r="J11" s="110">
        <f t="shared" si="0"/>
        <v>5330184</v>
      </c>
      <c r="K11" s="36">
        <v>0</v>
      </c>
      <c r="L11" s="115">
        <f t="shared" si="1"/>
        <v>5330184</v>
      </c>
    </row>
    <row r="12" spans="1:13" x14ac:dyDescent="0.25">
      <c r="A12" s="38" t="s">
        <v>396</v>
      </c>
      <c r="B12" s="32" t="s">
        <v>403</v>
      </c>
      <c r="C12" s="111">
        <f t="shared" ref="C12:I12" si="4">SUM(C13:C18)</f>
        <v>0</v>
      </c>
      <c r="D12" s="111">
        <f t="shared" si="4"/>
        <v>0</v>
      </c>
      <c r="E12" s="111">
        <f t="shared" si="4"/>
        <v>-2470498</v>
      </c>
      <c r="F12" s="111">
        <f t="shared" si="4"/>
        <v>4126692</v>
      </c>
      <c r="G12" s="111">
        <f t="shared" si="4"/>
        <v>0</v>
      </c>
      <c r="H12" s="111">
        <f t="shared" si="4"/>
        <v>0</v>
      </c>
      <c r="I12" s="111">
        <f t="shared" si="4"/>
        <v>0</v>
      </c>
      <c r="J12" s="111">
        <f t="shared" si="0"/>
        <v>1656194</v>
      </c>
      <c r="K12" s="111">
        <f>SUM(K13:K18)</f>
        <v>0</v>
      </c>
      <c r="L12" s="115">
        <f t="shared" si="1"/>
        <v>1656194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1015639</v>
      </c>
      <c r="F13" s="36">
        <v>0</v>
      </c>
      <c r="G13" s="36">
        <v>0</v>
      </c>
      <c r="H13" s="36">
        <v>0</v>
      </c>
      <c r="I13" s="36">
        <v>0</v>
      </c>
      <c r="J13" s="110">
        <f t="shared" si="0"/>
        <v>1015639</v>
      </c>
      <c r="K13" s="36">
        <v>0</v>
      </c>
      <c r="L13" s="115">
        <f t="shared" si="1"/>
        <v>1015639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-2936775</v>
      </c>
      <c r="F14" s="36">
        <v>0</v>
      </c>
      <c r="G14" s="36">
        <v>0</v>
      </c>
      <c r="H14" s="36">
        <v>0</v>
      </c>
      <c r="I14" s="36">
        <v>0</v>
      </c>
      <c r="J14" s="110">
        <f t="shared" si="0"/>
        <v>-2936775</v>
      </c>
      <c r="K14" s="36">
        <v>0</v>
      </c>
      <c r="L14" s="115">
        <f t="shared" si="1"/>
        <v>-2936775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-36427</v>
      </c>
      <c r="F15" s="36">
        <v>0</v>
      </c>
      <c r="G15" s="36">
        <v>0</v>
      </c>
      <c r="H15" s="36">
        <v>0</v>
      </c>
      <c r="I15" s="36">
        <v>0</v>
      </c>
      <c r="J15" s="110">
        <f t="shared" si="0"/>
        <v>-36427</v>
      </c>
      <c r="K15" s="36">
        <v>0</v>
      </c>
      <c r="L15" s="115">
        <f t="shared" si="1"/>
        <v>-36427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4266276</v>
      </c>
      <c r="G16" s="36">
        <v>0</v>
      </c>
      <c r="H16" s="36">
        <v>0</v>
      </c>
      <c r="I16" s="36">
        <v>0</v>
      </c>
      <c r="J16" s="110">
        <f t="shared" si="0"/>
        <v>4266276</v>
      </c>
      <c r="K16" s="36">
        <v>0</v>
      </c>
      <c r="L16" s="115">
        <f t="shared" si="1"/>
        <v>4266276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-139584</v>
      </c>
      <c r="G17" s="36">
        <v>0</v>
      </c>
      <c r="H17" s="36">
        <v>0</v>
      </c>
      <c r="I17" s="36">
        <v>0</v>
      </c>
      <c r="J17" s="110">
        <f t="shared" si="0"/>
        <v>-139584</v>
      </c>
      <c r="K17" s="36">
        <v>0</v>
      </c>
      <c r="L17" s="115">
        <f t="shared" si="1"/>
        <v>-139584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-512935</v>
      </c>
      <c r="F18" s="36">
        <v>0</v>
      </c>
      <c r="G18" s="36">
        <v>0</v>
      </c>
      <c r="H18" s="36">
        <v>0</v>
      </c>
      <c r="I18" s="36">
        <v>0</v>
      </c>
      <c r="J18" s="110">
        <f t="shared" si="0"/>
        <v>-512935</v>
      </c>
      <c r="K18" s="36">
        <v>0</v>
      </c>
      <c r="L18" s="115">
        <f t="shared" si="1"/>
        <v>-512935</v>
      </c>
    </row>
    <row r="19" spans="1:12" x14ac:dyDescent="0.25">
      <c r="A19" s="41" t="s">
        <v>409</v>
      </c>
      <c r="B19" s="42" t="s">
        <v>410</v>
      </c>
      <c r="C19" s="111">
        <f t="shared" ref="C19:I19" si="5">SUM(C20:C23)</f>
        <v>0</v>
      </c>
      <c r="D19" s="111">
        <f t="shared" si="5"/>
        <v>0</v>
      </c>
      <c r="E19" s="111">
        <f t="shared" si="5"/>
        <v>0</v>
      </c>
      <c r="F19" s="111">
        <f t="shared" si="5"/>
        <v>0</v>
      </c>
      <c r="G19" s="111">
        <f t="shared" si="5"/>
        <v>0</v>
      </c>
      <c r="H19" s="111">
        <f t="shared" si="5"/>
        <v>6674176</v>
      </c>
      <c r="I19" s="111">
        <f t="shared" si="5"/>
        <v>-9646016</v>
      </c>
      <c r="J19" s="111">
        <f t="shared" si="0"/>
        <v>-2971840</v>
      </c>
      <c r="K19" s="111">
        <f>SUM(K20:K23)</f>
        <v>0</v>
      </c>
      <c r="L19" s="115">
        <f t="shared" si="1"/>
        <v>-2971840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10">
        <f t="shared" si="0"/>
        <v>0</v>
      </c>
      <c r="K20" s="36">
        <v>0</v>
      </c>
      <c r="L20" s="115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10">
        <f t="shared" si="0"/>
        <v>0</v>
      </c>
      <c r="K21" s="36">
        <v>0</v>
      </c>
      <c r="L21" s="115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/>
      <c r="I22" s="36">
        <v>-3483974</v>
      </c>
      <c r="J22" s="110">
        <f t="shared" si="0"/>
        <v>-3483974</v>
      </c>
      <c r="K22" s="36">
        <v>0</v>
      </c>
      <c r="L22" s="115">
        <f t="shared" si="1"/>
        <v>-3483974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6674176</v>
      </c>
      <c r="I23" s="36">
        <v>-6162042</v>
      </c>
      <c r="J23" s="110">
        <f t="shared" si="0"/>
        <v>512134</v>
      </c>
      <c r="K23" s="36">
        <v>0</v>
      </c>
      <c r="L23" s="115">
        <f t="shared" si="1"/>
        <v>512134</v>
      </c>
    </row>
    <row r="24" spans="1:12" ht="15.75" thickBot="1" x14ac:dyDescent="0.3">
      <c r="A24" s="44" t="s">
        <v>417</v>
      </c>
      <c r="B24" s="45" t="s">
        <v>418</v>
      </c>
      <c r="C24" s="112">
        <f t="shared" ref="C24:I24" si="6">+C9+C10+C19</f>
        <v>6636140</v>
      </c>
      <c r="D24" s="112">
        <f t="shared" si="6"/>
        <v>0</v>
      </c>
      <c r="E24" s="112">
        <f t="shared" si="6"/>
        <v>52538155</v>
      </c>
      <c r="F24" s="112">
        <f t="shared" si="6"/>
        <v>4126692</v>
      </c>
      <c r="G24" s="112">
        <f t="shared" si="6"/>
        <v>18416821</v>
      </c>
      <c r="H24" s="112">
        <f t="shared" si="6"/>
        <v>76649577</v>
      </c>
      <c r="I24" s="112">
        <f t="shared" si="6"/>
        <v>5330184</v>
      </c>
      <c r="J24" s="112">
        <f t="shared" si="0"/>
        <v>163697569</v>
      </c>
      <c r="K24" s="112">
        <f>+K9+K10+K19</f>
        <v>0</v>
      </c>
      <c r="L24" s="115">
        <f t="shared" si="1"/>
        <v>163697569</v>
      </c>
    </row>
    <row r="25" spans="1:12" x14ac:dyDescent="0.25">
      <c r="A25" s="46" t="s">
        <v>419</v>
      </c>
      <c r="B25" s="47" t="s">
        <v>420</v>
      </c>
      <c r="C25" s="116">
        <f t="shared" ref="C25:I25" si="7">+C24</f>
        <v>6636140</v>
      </c>
      <c r="D25" s="113">
        <f t="shared" si="7"/>
        <v>0</v>
      </c>
      <c r="E25" s="113">
        <f t="shared" si="7"/>
        <v>52538155</v>
      </c>
      <c r="F25" s="113">
        <f t="shared" si="7"/>
        <v>4126692</v>
      </c>
      <c r="G25" s="113">
        <f t="shared" si="7"/>
        <v>18416821</v>
      </c>
      <c r="H25" s="113">
        <f t="shared" si="7"/>
        <v>76649577</v>
      </c>
      <c r="I25" s="113">
        <f t="shared" si="7"/>
        <v>5330184</v>
      </c>
      <c r="J25" s="113">
        <f t="shared" si="0"/>
        <v>163697569</v>
      </c>
      <c r="K25" s="113">
        <f>+K24</f>
        <v>0</v>
      </c>
      <c r="L25" s="115">
        <f t="shared" si="1"/>
        <v>163697569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10">
        <f t="shared" si="0"/>
        <v>0</v>
      </c>
      <c r="K26" s="36">
        <v>0</v>
      </c>
      <c r="L26" s="115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10">
        <f t="shared" si="0"/>
        <v>0</v>
      </c>
      <c r="K27" s="36">
        <v>0</v>
      </c>
      <c r="L27" s="115">
        <f t="shared" si="1"/>
        <v>0</v>
      </c>
    </row>
    <row r="28" spans="1:12" x14ac:dyDescent="0.25">
      <c r="A28" s="49" t="s">
        <v>421</v>
      </c>
      <c r="B28" s="32" t="s">
        <v>422</v>
      </c>
      <c r="C28" s="111">
        <f t="shared" ref="C28:I28" si="8">SUM(C25:C27)</f>
        <v>6636140</v>
      </c>
      <c r="D28" s="111">
        <f t="shared" si="8"/>
        <v>0</v>
      </c>
      <c r="E28" s="111">
        <f t="shared" si="8"/>
        <v>52538155</v>
      </c>
      <c r="F28" s="111">
        <f t="shared" si="8"/>
        <v>4126692</v>
      </c>
      <c r="G28" s="111">
        <f t="shared" si="8"/>
        <v>18416821</v>
      </c>
      <c r="H28" s="111">
        <f t="shared" si="8"/>
        <v>76649577</v>
      </c>
      <c r="I28" s="111">
        <f t="shared" si="8"/>
        <v>5330184</v>
      </c>
      <c r="J28" s="111">
        <f t="shared" si="0"/>
        <v>163697569</v>
      </c>
      <c r="K28" s="111">
        <f>SUM(K25:K27)</f>
        <v>0</v>
      </c>
      <c r="L28" s="115">
        <f t="shared" si="1"/>
        <v>163697569</v>
      </c>
    </row>
    <row r="29" spans="1:12" x14ac:dyDescent="0.25">
      <c r="A29" s="49" t="s">
        <v>423</v>
      </c>
      <c r="B29" s="32" t="s">
        <v>424</v>
      </c>
      <c r="C29" s="111">
        <f t="shared" ref="C29:I29" si="9">+C30+C31</f>
        <v>-11140</v>
      </c>
      <c r="D29" s="111">
        <f t="shared" si="9"/>
        <v>0</v>
      </c>
      <c r="E29" s="111">
        <f t="shared" si="9"/>
        <v>17096780</v>
      </c>
      <c r="F29" s="111">
        <f t="shared" si="9"/>
        <v>-2427878</v>
      </c>
      <c r="G29" s="111">
        <f t="shared" si="9"/>
        <v>11140</v>
      </c>
      <c r="H29" s="111">
        <f t="shared" si="9"/>
        <v>0</v>
      </c>
      <c r="I29" s="111">
        <f t="shared" si="9"/>
        <v>5369757</v>
      </c>
      <c r="J29" s="111">
        <f t="shared" si="0"/>
        <v>20038659</v>
      </c>
      <c r="K29" s="111">
        <f>+K30+K31</f>
        <v>0</v>
      </c>
      <c r="L29" s="115">
        <f t="shared" si="1"/>
        <v>20038659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5369757</v>
      </c>
      <c r="J30" s="110">
        <f t="shared" si="0"/>
        <v>5369757</v>
      </c>
      <c r="K30" s="36">
        <v>0</v>
      </c>
      <c r="L30" s="115">
        <f t="shared" si="1"/>
        <v>5369757</v>
      </c>
    </row>
    <row r="31" spans="1:12" x14ac:dyDescent="0.25">
      <c r="A31" s="50" t="s">
        <v>396</v>
      </c>
      <c r="B31" s="42" t="s">
        <v>425</v>
      </c>
      <c r="C31" s="111">
        <f t="shared" ref="C31:I31" si="10">SUM(C32:C37)</f>
        <v>-11140</v>
      </c>
      <c r="D31" s="111">
        <f t="shared" si="10"/>
        <v>0</v>
      </c>
      <c r="E31" s="111">
        <f t="shared" si="10"/>
        <v>17096780</v>
      </c>
      <c r="F31" s="111">
        <f t="shared" si="10"/>
        <v>-2427878</v>
      </c>
      <c r="G31" s="111">
        <f t="shared" si="10"/>
        <v>11140</v>
      </c>
      <c r="H31" s="111">
        <f t="shared" si="10"/>
        <v>0</v>
      </c>
      <c r="I31" s="111">
        <f t="shared" si="10"/>
        <v>0</v>
      </c>
      <c r="J31" s="111">
        <f t="shared" si="0"/>
        <v>14668902</v>
      </c>
      <c r="K31" s="111">
        <f>SUM(K32:K37)</f>
        <v>0</v>
      </c>
      <c r="L31" s="115">
        <f t="shared" si="1"/>
        <v>14668902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1492391</v>
      </c>
      <c r="F32" s="36">
        <v>0</v>
      </c>
      <c r="G32" s="36">
        <v>0</v>
      </c>
      <c r="H32" s="36">
        <v>0</v>
      </c>
      <c r="I32" s="36">
        <v>0</v>
      </c>
      <c r="J32" s="110">
        <f t="shared" si="0"/>
        <v>1492391</v>
      </c>
      <c r="K32" s="36">
        <v>0</v>
      </c>
      <c r="L32" s="115">
        <f t="shared" si="1"/>
        <v>1492391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15612559</v>
      </c>
      <c r="F33" s="36">
        <v>0</v>
      </c>
      <c r="G33" s="36">
        <v>0</v>
      </c>
      <c r="H33" s="36">
        <v>0</v>
      </c>
      <c r="I33" s="36">
        <v>0</v>
      </c>
      <c r="J33" s="110">
        <f t="shared" si="0"/>
        <v>15612559</v>
      </c>
      <c r="K33" s="36">
        <v>0</v>
      </c>
      <c r="L33" s="115">
        <f t="shared" si="1"/>
        <v>15612559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-8170</v>
      </c>
      <c r="F34" s="36">
        <v>0</v>
      </c>
      <c r="G34" s="36">
        <v>0</v>
      </c>
      <c r="H34" s="36">
        <v>0</v>
      </c>
      <c r="I34" s="36">
        <v>0</v>
      </c>
      <c r="J34" s="110">
        <f t="shared" si="0"/>
        <v>-8170</v>
      </c>
      <c r="K34" s="36">
        <v>0</v>
      </c>
      <c r="L34" s="115">
        <f t="shared" si="1"/>
        <v>-8170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-2459421</v>
      </c>
      <c r="G35" s="36">
        <v>0</v>
      </c>
      <c r="H35" s="36">
        <v>0</v>
      </c>
      <c r="I35" s="36">
        <v>0</v>
      </c>
      <c r="J35" s="110">
        <f t="shared" si="0"/>
        <v>-2459421</v>
      </c>
      <c r="K35" s="36">
        <v>0</v>
      </c>
      <c r="L35" s="115">
        <f t="shared" si="1"/>
        <v>-2459421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31543</v>
      </c>
      <c r="G36" s="36">
        <v>0</v>
      </c>
      <c r="H36" s="36">
        <v>0</v>
      </c>
      <c r="I36" s="36">
        <v>0</v>
      </c>
      <c r="J36" s="110">
        <f t="shared" si="0"/>
        <v>31543</v>
      </c>
      <c r="K36" s="36">
        <v>0</v>
      </c>
      <c r="L36" s="115">
        <f t="shared" si="1"/>
        <v>31543</v>
      </c>
    </row>
    <row r="37" spans="1:12" x14ac:dyDescent="0.25">
      <c r="A37" s="37" t="s">
        <v>379</v>
      </c>
      <c r="B37" s="40" t="s">
        <v>408</v>
      </c>
      <c r="C37" s="36">
        <v>-11140</v>
      </c>
      <c r="D37" s="36">
        <v>0</v>
      </c>
      <c r="E37" s="36">
        <v>0</v>
      </c>
      <c r="F37" s="36">
        <v>0</v>
      </c>
      <c r="G37" s="36">
        <v>11140</v>
      </c>
      <c r="H37" s="36">
        <v>0</v>
      </c>
      <c r="I37" s="36">
        <v>0</v>
      </c>
      <c r="J37" s="110">
        <f t="shared" si="0"/>
        <v>0</v>
      </c>
      <c r="K37" s="36">
        <v>0</v>
      </c>
      <c r="L37" s="115">
        <f t="shared" si="1"/>
        <v>0</v>
      </c>
    </row>
    <row r="38" spans="1:12" x14ac:dyDescent="0.25">
      <c r="A38" s="49" t="s">
        <v>426</v>
      </c>
      <c r="B38" s="42" t="s">
        <v>427</v>
      </c>
      <c r="C38" s="111">
        <f t="shared" ref="C38:I38" si="11">SUM(C39:C42)</f>
        <v>5875000</v>
      </c>
      <c r="D38" s="111">
        <f t="shared" si="11"/>
        <v>0</v>
      </c>
      <c r="E38" s="111">
        <f t="shared" si="11"/>
        <v>-544760</v>
      </c>
      <c r="F38" s="111">
        <f t="shared" si="11"/>
        <v>0</v>
      </c>
      <c r="G38" s="111">
        <f t="shared" si="11"/>
        <v>0</v>
      </c>
      <c r="H38" s="111">
        <f t="shared" si="11"/>
        <v>3412183</v>
      </c>
      <c r="I38" s="111">
        <f t="shared" si="11"/>
        <v>-5330184</v>
      </c>
      <c r="J38" s="111">
        <f t="shared" si="0"/>
        <v>3412239</v>
      </c>
      <c r="K38" s="111">
        <f>SUM(K39:K42)</f>
        <v>0</v>
      </c>
      <c r="L38" s="115">
        <f t="shared" si="1"/>
        <v>3412239</v>
      </c>
    </row>
    <row r="39" spans="1:12" x14ac:dyDescent="0.25">
      <c r="A39" s="48" t="s">
        <v>394</v>
      </c>
      <c r="B39" s="40" t="s">
        <v>411</v>
      </c>
      <c r="C39" s="36">
        <v>5875000</v>
      </c>
      <c r="D39" s="36">
        <v>0</v>
      </c>
      <c r="E39" s="36">
        <v>0</v>
      </c>
      <c r="F39" s="36">
        <v>0</v>
      </c>
      <c r="G39" s="36">
        <v>0</v>
      </c>
      <c r="H39" s="36">
        <v>-5875000</v>
      </c>
      <c r="I39" s="36">
        <v>0</v>
      </c>
      <c r="J39" s="110">
        <f t="shared" si="0"/>
        <v>0</v>
      </c>
      <c r="K39" s="36">
        <v>0</v>
      </c>
      <c r="L39" s="115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10">
        <f t="shared" si="0"/>
        <v>0</v>
      </c>
      <c r="K40" s="36">
        <v>0</v>
      </c>
      <c r="L40" s="115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10">
        <f t="shared" si="0"/>
        <v>0</v>
      </c>
      <c r="K41" s="36">
        <v>0</v>
      </c>
      <c r="L41" s="115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-544760</v>
      </c>
      <c r="F42" s="36">
        <v>0</v>
      </c>
      <c r="G42" s="36">
        <v>0</v>
      </c>
      <c r="H42" s="36">
        <v>9287183</v>
      </c>
      <c r="I42" s="36">
        <v>-5330184</v>
      </c>
      <c r="J42" s="110">
        <f t="shared" si="0"/>
        <v>3412239</v>
      </c>
      <c r="K42" s="36">
        <v>0</v>
      </c>
      <c r="L42" s="115">
        <f t="shared" si="1"/>
        <v>3412239</v>
      </c>
    </row>
    <row r="43" spans="1:12" ht="15.75" thickBot="1" x14ac:dyDescent="0.3">
      <c r="A43" s="51" t="s">
        <v>429</v>
      </c>
      <c r="B43" s="52" t="s">
        <v>430</v>
      </c>
      <c r="C43" s="114">
        <f t="shared" ref="C43:I43" si="12">+C28+C29+C38</f>
        <v>12500000</v>
      </c>
      <c r="D43" s="114">
        <f t="shared" si="12"/>
        <v>0</v>
      </c>
      <c r="E43" s="114">
        <f t="shared" si="12"/>
        <v>69090175</v>
      </c>
      <c r="F43" s="114">
        <f t="shared" si="12"/>
        <v>1698814</v>
      </c>
      <c r="G43" s="114">
        <f t="shared" si="12"/>
        <v>18427961</v>
      </c>
      <c r="H43" s="114">
        <f t="shared" si="12"/>
        <v>80061760</v>
      </c>
      <c r="I43" s="114">
        <f t="shared" si="12"/>
        <v>5369757</v>
      </c>
      <c r="J43" s="114">
        <f t="shared" si="0"/>
        <v>187148467</v>
      </c>
      <c r="K43" s="114">
        <f>+K28+K29+K38</f>
        <v>0</v>
      </c>
      <c r="L43" s="115">
        <f t="shared" si="1"/>
        <v>187148467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B61"/>
  <sheetViews>
    <sheetView workbookViewId="0">
      <selection activeCell="A52" sqref="A52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604</v>
      </c>
      <c r="B1" s="157"/>
    </row>
    <row r="2" spans="1:2" x14ac:dyDescent="0.25">
      <c r="A2" s="93" t="s">
        <v>538</v>
      </c>
      <c r="B2" s="157"/>
    </row>
    <row r="3" spans="1:2" x14ac:dyDescent="0.25">
      <c r="A3" s="94"/>
      <c r="B3" s="157"/>
    </row>
    <row r="4" spans="1:2" x14ac:dyDescent="0.25">
      <c r="A4" s="93" t="s">
        <v>594</v>
      </c>
      <c r="B4" s="157"/>
    </row>
    <row r="5" spans="1:2" x14ac:dyDescent="0.25">
      <c r="A5" s="94"/>
      <c r="B5" s="157"/>
    </row>
    <row r="6" spans="1:2" x14ac:dyDescent="0.25">
      <c r="A6" s="93" t="s">
        <v>595</v>
      </c>
      <c r="B6" s="157"/>
    </row>
    <row r="7" spans="1:2" x14ac:dyDescent="0.25">
      <c r="A7" s="94"/>
      <c r="B7" s="157"/>
    </row>
    <row r="8" spans="1:2" x14ac:dyDescent="0.25">
      <c r="A8" s="93" t="s">
        <v>598</v>
      </c>
      <c r="B8" s="157"/>
    </row>
    <row r="9" spans="1:2" x14ac:dyDescent="0.25">
      <c r="A9" s="94"/>
      <c r="B9" s="157"/>
    </row>
    <row r="10" spans="1:2" x14ac:dyDescent="0.25">
      <c r="A10" s="94"/>
      <c r="B10" s="157"/>
    </row>
    <row r="11" spans="1:2" ht="25.5" customHeight="1" x14ac:dyDescent="0.25">
      <c r="A11" s="93" t="s">
        <v>605</v>
      </c>
      <c r="B11" s="157"/>
    </row>
    <row r="12" spans="1:2" x14ac:dyDescent="0.25">
      <c r="A12" s="94"/>
      <c r="B12" s="157"/>
    </row>
    <row r="13" spans="1:2" ht="25.5" x14ac:dyDescent="0.25">
      <c r="A13" s="93" t="s">
        <v>606</v>
      </c>
      <c r="B13" s="157"/>
    </row>
    <row r="14" spans="1:2" x14ac:dyDescent="0.25">
      <c r="A14" s="94"/>
      <c r="B14" s="157"/>
    </row>
    <row r="15" spans="1:2" ht="25.5" x14ac:dyDescent="0.25">
      <c r="A15" s="93" t="s">
        <v>607</v>
      </c>
      <c r="B15" s="157"/>
    </row>
    <row r="16" spans="1:2" x14ac:dyDescent="0.25">
      <c r="A16" s="94"/>
      <c r="B16" s="157"/>
    </row>
    <row r="17" spans="1:2" ht="38.25" x14ac:dyDescent="0.25">
      <c r="A17" s="93" t="s">
        <v>608</v>
      </c>
      <c r="B17" s="157"/>
    </row>
    <row r="18" spans="1:2" x14ac:dyDescent="0.25">
      <c r="A18" s="94"/>
      <c r="B18" s="157"/>
    </row>
    <row r="19" spans="1:2" x14ac:dyDescent="0.25">
      <c r="A19" s="93"/>
      <c r="B19" s="157"/>
    </row>
    <row r="20" spans="1:2" x14ac:dyDescent="0.25">
      <c r="A20" s="94"/>
      <c r="B20" s="157"/>
    </row>
    <row r="21" spans="1:2" x14ac:dyDescent="0.25">
      <c r="A21" s="93"/>
      <c r="B21" s="157"/>
    </row>
    <row r="22" spans="1:2" x14ac:dyDescent="0.25">
      <c r="A22" s="94"/>
      <c r="B22" s="157"/>
    </row>
    <row r="23" spans="1:2" x14ac:dyDescent="0.25">
      <c r="A23" s="93"/>
      <c r="B23" s="95"/>
    </row>
    <row r="24" spans="1:2" x14ac:dyDescent="0.25">
      <c r="A24" s="94"/>
      <c r="B24" s="95"/>
    </row>
    <row r="25" spans="1:2" x14ac:dyDescent="0.25">
      <c r="A25" s="93"/>
      <c r="B25" s="95"/>
    </row>
    <row r="26" spans="1:2" x14ac:dyDescent="0.25">
      <c r="A26" s="94"/>
      <c r="B26" s="95"/>
    </row>
    <row r="27" spans="1:2" x14ac:dyDescent="0.25">
      <c r="A27" s="93"/>
      <c r="B27" s="95"/>
    </row>
    <row r="28" spans="1:2" x14ac:dyDescent="0.25">
      <c r="A28" s="94"/>
      <c r="B28" s="95"/>
    </row>
    <row r="29" spans="1:2" x14ac:dyDescent="0.25">
      <c r="A29" s="93"/>
      <c r="B29" s="95"/>
    </row>
    <row r="30" spans="1:2" x14ac:dyDescent="0.25">
      <c r="A30" s="94"/>
      <c r="B30" s="95"/>
    </row>
    <row r="31" spans="1:2" x14ac:dyDescent="0.25">
      <c r="A31" s="93"/>
      <c r="B31" s="95"/>
    </row>
    <row r="32" spans="1:2" x14ac:dyDescent="0.25">
      <c r="A32" s="94"/>
      <c r="B32" s="95"/>
    </row>
    <row r="33" spans="1:2" x14ac:dyDescent="0.25">
      <c r="A33" s="93"/>
      <c r="B33" s="95"/>
    </row>
    <row r="34" spans="1:2" x14ac:dyDescent="0.25">
      <c r="A34" s="94"/>
      <c r="B34" s="95"/>
    </row>
    <row r="35" spans="1:2" x14ac:dyDescent="0.25">
      <c r="A35" s="93"/>
      <c r="B35" s="95"/>
    </row>
    <row r="36" spans="1:2" x14ac:dyDescent="0.25">
      <c r="A36" s="94"/>
      <c r="B36" s="95"/>
    </row>
    <row r="37" spans="1:2" x14ac:dyDescent="0.25">
      <c r="A37" s="93"/>
      <c r="B37" s="95"/>
    </row>
    <row r="38" spans="1:2" x14ac:dyDescent="0.25">
      <c r="A38" s="94"/>
      <c r="B38" s="95"/>
    </row>
    <row r="39" spans="1:2" x14ac:dyDescent="0.25">
      <c r="A39" s="93"/>
      <c r="B39" s="95"/>
    </row>
    <row r="40" spans="1:2" x14ac:dyDescent="0.25">
      <c r="A40" s="94"/>
      <c r="B40" s="95"/>
    </row>
    <row r="41" spans="1:2" x14ac:dyDescent="0.25">
      <c r="A41" s="93"/>
      <c r="B41" s="95"/>
    </row>
    <row r="42" spans="1:2" x14ac:dyDescent="0.25">
      <c r="A42" s="94"/>
      <c r="B42" s="95"/>
    </row>
    <row r="43" spans="1:2" x14ac:dyDescent="0.25">
      <c r="A43" s="93"/>
      <c r="B43" s="95"/>
    </row>
    <row r="44" spans="1:2" x14ac:dyDescent="0.25">
      <c r="A44" s="94"/>
      <c r="B44" s="95"/>
    </row>
    <row r="45" spans="1:2" x14ac:dyDescent="0.25">
      <c r="A45" s="93"/>
      <c r="B45" s="95"/>
    </row>
    <row r="46" spans="1:2" x14ac:dyDescent="0.25">
      <c r="A46" s="94"/>
      <c r="B46" s="95"/>
    </row>
    <row r="47" spans="1:2" x14ac:dyDescent="0.25">
      <c r="A47" s="93"/>
      <c r="B47" s="95"/>
    </row>
    <row r="48" spans="1:2" x14ac:dyDescent="0.25">
      <c r="A48" s="94"/>
      <c r="B48" s="95"/>
    </row>
    <row r="49" spans="1:2" x14ac:dyDescent="0.25">
      <c r="A49" s="93"/>
      <c r="B49" s="95"/>
    </row>
    <row r="50" spans="1:2" x14ac:dyDescent="0.25">
      <c r="A50" s="94"/>
      <c r="B50" s="95"/>
    </row>
    <row r="51" spans="1:2" x14ac:dyDescent="0.25">
      <c r="A51" s="93"/>
      <c r="B51" s="95"/>
    </row>
    <row r="52" spans="1:2" x14ac:dyDescent="0.25">
      <c r="A52" s="94"/>
      <c r="B52" s="95"/>
    </row>
    <row r="53" spans="1:2" x14ac:dyDescent="0.25">
      <c r="A53" s="93"/>
      <c r="B53" s="95"/>
    </row>
    <row r="54" spans="1:2" x14ac:dyDescent="0.25">
      <c r="A54" s="94"/>
      <c r="B54" s="95"/>
    </row>
    <row r="55" spans="1:2" x14ac:dyDescent="0.25">
      <c r="A55" s="93"/>
      <c r="B55" s="95"/>
    </row>
    <row r="56" spans="1:2" x14ac:dyDescent="0.25">
      <c r="A56" s="94"/>
      <c r="B56" s="95"/>
    </row>
    <row r="57" spans="1:2" x14ac:dyDescent="0.25">
      <c r="A57" s="93"/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2024-04-30T15:38:40Z</dcterms:modified>
</cp:coreProperties>
</file>