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<sst xmlns="http://schemas.openxmlformats.org/spreadsheetml/2006/main" count="517" uniqueCount="454">
  <si>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</si>
  <si>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</si>
  <si>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</si>
  <si>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</si>
  <si>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</si>
  <si>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</si>
  <si>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</si>
  <si>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</si>
  <si>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</si>
  <si>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</si>
  <si>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</si>
  <si>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</si>
  <si>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</si>
  <si>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</si>
  <si>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</si>
  <si>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</si>
  <si>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</si>
  <si>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</si>
  <si>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</si>
  <si>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</si>
  <si>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</si>
  <si>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</si>
  <si>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</si>
  <si>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</si>
  <si>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</si>
  <si>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</si>
  <si>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</si>
  <si>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</si>
  <si>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</si>
  <si>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</si>
  <si>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</si>
  <si>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</si>
  <si>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</si>
  <si>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</si>
  <si>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</si>
  <si>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</si>
  <si>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</si>
  <si>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</si>
  <si>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</si>
  <si>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</si>
  <si>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</si>
  <si>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</si>
  <si>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</si>
  <si>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</si>
  <si>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</si>
  <si>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</si>
  <si>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</si>
  <si>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</si>
  <si>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</si>
  <si>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</si>
  <si>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</si>
  <si>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</si>
  <si>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</si>
  <si>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</si>
  <si>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</si>
  <si>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</si>
  <si>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</si>
  <si>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</si>
  <si>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</si>
  <si>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</si>
  <si>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</si>
  <si>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</si>
  <si>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</si>
  <si>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</si>
  <si>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</si>
  <si>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</si>
  <si>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</si>
  <si>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</si>
  <si>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</si>
  <si>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</si>
  <si>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</si>
  <si>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</si>
  <si>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</si>
  <si>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</si>
  <si>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</si>
  <si>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</si>
  <si>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</si>
  <si>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</si>
  <si>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</si>
  <si>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</si>
  <si>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</si>
  <si>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</si>
  <si>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</si>
  <si>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</si>
  <si>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</si>
  <si>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</si>
  <si>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</si>
  <si>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</si>
  <si>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</si>
  <si>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</si>
  <si>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</si>
  <si>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</si>
  <si>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</si>
  <si>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</si>
  <si>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</si>
  <si>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</si>
  <si>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</si>
  <si>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</si>
  <si>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</si>
  <si>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</si>
  <si>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</si>
  <si>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</si>
  <si>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</si>
  <si>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</si>
  <si>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</si>
  <si>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</si>
  <si>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</si>
  <si>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</si>
  <si>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</si>
  <si>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</si>
  <si>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</si>
  <si>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</si>
  <si>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</si>
  <si>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</si>
  <si>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</si>
  <si>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</si>
  <si>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</si>
  <si>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</si>
  <si>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</si>
  <si>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</si>
  <si>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</si>
  <si>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</si>
  <si>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</si>
  <si>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</si>
  <si>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</si>
  <si>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</si>
  <si>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</si>
  <si>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</si>
  <si>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</si>
  <si>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</si>
  <si>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</si>
  <si>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</si>
  <si>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</si>
  <si>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</si>
  <si>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</si>
  <si>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</si>
  <si>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</si>
  <si>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</si>
  <si>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</si>
  <si>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</si>
  <si>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</si>
  <si>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</si>
  <si>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</si>
  <si>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</si>
  <si>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</si>
  <si>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</si>
  <si>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</si>
  <si>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</si>
  <si>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</si>
  <si>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</si>
  <si>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</si>
  <si>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</si>
  <si>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</si>
  <si>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</si>
  <si>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</si>
  <si>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</si>
  <si>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</si>
  <si>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</si>
  <si>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</si>
  <si>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</si>
  <si>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</si>
  <si>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</si>
  <si>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</si>
  <si>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</si>
  <si>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</si>
  <si>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</si>
  <si>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</si>
  <si>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</si>
  <si>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</si>
  <si>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</si>
  <si>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</si>
  <si>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</si>
  <si>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</si>
  <si>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</si>
  <si>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</si>
  <si>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</si>
  <si>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</si>
  <si>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</si>
  <si>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</si>
  <si>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</si>
  <si>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</si>
  <si>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</si>
  <si>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</si>
  <si>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</si>
  <si>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</si>
  <si>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</si>
  <si>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</si>
  <si>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</si>
  <si>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</si>
  <si>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</si>
  <si>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</si>
  <si>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</si>
  <si>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</si>
  <si>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</si>
  <si>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</si>
  <si>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</si>
  <si>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</si>
  <si>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</si>
  <si>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</si>
  <si>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</si>
  <si>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</si>
  <si>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</si>
  <si>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</si>
  <si>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</si>
  <si>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</si>
  <si>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</si>
  <si>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</si>
  <si>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</si>
  <si>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</si>
  <si>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</si>
  <si>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</si>
  <si>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</si>
  <si>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</si>
  <si>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</si>
  <si>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</si>
  <si>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</si>
  <si>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</si>
  <si>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</si>
  <si>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</si>
  <si>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</si>
  <si>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</si>
  <si>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</si>
  <si>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</si>
  <si>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</si>
  <si>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</si>
  <si>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</si>
  <si>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</si>
  <si>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</si>
  <si>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</si>
  <si>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</si>
  <si>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</si>
  <si>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</si>
  <si>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</si>
  <si>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</si>
  <si>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</si>
  <si>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</si>
  <si>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</si>
  <si>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</si>
  <si>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</si>
  <si>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</si>
  <si>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</si>
  <si>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</si>
  <si>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</si>
  <si>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</si>
  <si>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</si>
  <si>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</si>
  <si>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</si>
  <si>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</si>
  <si>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</si>
  <si>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</si>
  <si>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</si>
  <si>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</si>
  <si>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</si>
  <si>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</si>
  <si>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</si>
  <si>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</si>
  <si>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</si>
  <si>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</si>
  <si>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</si>
  <si>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</si>
  <si>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</si>
  <si>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</si>
  <si>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</si>
  <si>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</si>
  <si>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</si>
  <si>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</si>
  <si>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</si>
  <si>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</si>
  <si>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</si>
  <si>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</si>
  <si>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</si>
  <si>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</si>
  <si>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</si>
  <si>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</si>
  <si>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</si>
  <si>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</si>
  <si>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</si>
  <si>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</si>
  <si>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</si>
  <si>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</si>
  <si>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</si>
  <si>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</si>
  <si>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</si>
  <si>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</si>
  <si>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</si>
  <si>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</si>
  <si>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</si>
  <si>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</si>
  <si>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</si>
  <si>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</si>
  <si>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</si>
  <si>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</si>
  <si>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</si>
  <si>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</si>
  <si>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</si>
  <si>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</si>
  <si>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</si>
  <si>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</si>
  <si>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</si>
  <si>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</si>
  <si>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</si>
  <si>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</si>
  <si>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</si>
  <si>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</si>
  <si>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</si>
  <si>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</si>
  <si>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</si>
  <si>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</si>
  <si>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</si>
  <si>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</si>
  <si>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</si>
  <si>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</si>
  <si>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</si>
  <si>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</si>
  <si>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</si>
  <si>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</si>
  <si>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</si>
  <si>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</si>
  <si>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</si>
  <si>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</si>
  <si>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</si>
  <si>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</si>
  <si>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</si>
  <si>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</si>
  <si>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</si>
  <si>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</si>
  <si>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</si>
  <si>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</si>
  <si>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</si>
  <si>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</si>
  <si>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</si>
  <si>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</si>
  <si>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</si>
  <si>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</si>
  <si>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</si>
  <si>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</si>
  <si>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</si>
  <si>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</si>
  <si>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</si>
  <si>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</si>
  <si>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</si>
  <si>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</si>
  <si>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</si>
  <si>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</si>
  <si>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</si>
  <si>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</si>
  <si>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</si>
  <si>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</si>
  <si>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</si>
  <si>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</si>
  <si>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</si>
  <si>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</si>
  <si>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</si>
  <si>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</si>
  <si>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</si>
  <si>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</si>
  <si>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</si>
  <si>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</si>
  <si>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</si>
  <si>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</si>
  <si>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</si>
  <si>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</si>
  <si>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</si>
  <si>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</si>
  <si>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</si>
  <si>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</si>
  <si>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</si>
  <si>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</si>
  <si>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</si>
  <si>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</si>
  <si>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</si>
  <si>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</si>
  <si>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</si>
  <si>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</si>
  <si>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</si>
  <si>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</si>
  <si>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</si>
  <si>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</si>
  <si>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</si>
  <si>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</si>
  <si>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</si>
  <si>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</si>
  <si>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</si>
  <si>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</si>
  <si>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</si>
  <si>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</si>
  <si>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</si>
  <si>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</si>
  <si>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</si>
  <si>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</si>
  <si>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</si>
  <si>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</si>
  <si>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</si>
  <si>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</si>
  <si>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</si>
  <si>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</si>
  <si>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</si>
  <si>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</si>
  <si>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</si>
  <si>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</si>
  <si>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</si>
  <si>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</si>
  <si>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</si>
  <si>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</si>
  <si>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</si>
  <si>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</si>
  <si>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</si>
  <si>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</si>
  <si>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</si>
  <si>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</si>
  <si>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</si>
  <si>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</si>
  <si>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</si>
  <si>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</si>
  <si>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</si>
  <si>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</si>
  <si>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</si>
  <si>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</si>
  <si>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</si>
  <si>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</si>
  <si>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</si>
  <si>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</si>
  <si>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</si>
  <si>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</si>
  <si>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</si>
  <si>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</si>
  <si>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</si>
  <si>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</si>
  <si>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</si>
  <si>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</si>
  <si>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</si>
  <si>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</si>
  <si>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</si>
  <si>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</si>
  <si>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</si>
  <si>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</si>
  <si>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</si>
  <si>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</si>
  <si>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</si>
  <si>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</si>
  <si>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</si>
  <si>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</si>
  <si>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</si>
  <si>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</si>
  <si>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</si>
  <si>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</si>
  <si>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</si>
  <si>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</si>
  <si>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</si>
  <si>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</si>
  <si>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</si>
  <si>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30.09.2019</t>
  </si>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</sst>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H4" sqref="H4:I4"/>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43466</v>
      </c>
      <c r="F4" s="137"/>
      <c r="G4" s="77" t="s">
        <v>0</v>
      </c>
      <c r="H4" s="136">
        <v>43738</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417</v>
      </c>
      <c r="B10" s="149"/>
      <c r="C10" s="149"/>
      <c r="D10" s="149"/>
      <c r="E10" s="149"/>
      <c r="F10" s="149"/>
      <c r="G10" s="149"/>
      <c r="H10" s="149"/>
      <c r="I10" s="149"/>
      <c r="J10" s="90"/>
    </row>
    <row r="11" spans="1:20" ht="24.6" customHeight="1">
      <c r="A11" s="150" t="s">
        <v>393</v>
      </c>
      <c r="B11" s="151"/>
      <c r="C11" s="143" t="s">
        <v>435</v>
      </c>
      <c r="D11" s="144"/>
      <c r="E11" s="91"/>
      <c r="F11" s="152" t="s">
        <v>418</v>
      </c>
      <c r="G11" s="142"/>
      <c r="H11" s="153" t="s">
        <v>449</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419</v>
      </c>
      <c r="H15" s="153" t="s">
        <v>438</v>
      </c>
      <c r="I15" s="154"/>
      <c r="J15" s="98"/>
    </row>
    <row r="16" spans="1:20" ht="10.9" customHeight="1">
      <c r="A16" s="91"/>
      <c r="B16" s="95"/>
      <c r="C16" s="94"/>
      <c r="D16" s="94"/>
      <c r="E16" s="147"/>
      <c r="F16" s="147"/>
      <c r="G16" s="147"/>
      <c r="H16" s="147"/>
      <c r="I16" s="94"/>
      <c r="J16" s="96"/>
    </row>
    <row r="17" spans="1:10" ht="22.9" customHeight="1">
      <c r="A17" s="99"/>
      <c r="B17" s="97" t="s">
        <v>420</v>
      </c>
      <c r="C17" s="143" t="s">
        <v>450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10040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442</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443</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133</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422</v>
      </c>
      <c r="D31" s="167" t="s">
        <v>421</v>
      </c>
      <c r="E31" s="168"/>
      <c r="F31" s="168"/>
      <c r="G31" s="168"/>
      <c r="H31" s="106"/>
      <c r="I31" s="107" t="s">
        <v>422</v>
      </c>
      <c r="J31" s="108" t="s">
        <v>423</v>
      </c>
    </row>
    <row r="32" spans="1:10">
      <c r="A32" s="150"/>
      <c r="B32" s="157"/>
      <c r="C32" s="109"/>
      <c r="D32" s="77"/>
      <c r="E32" s="162"/>
      <c r="F32" s="162"/>
      <c r="G32" s="162"/>
      <c r="H32" s="162"/>
      <c r="I32" s="104"/>
      <c r="J32" s="105"/>
    </row>
    <row r="33" spans="1:10">
      <c r="A33" s="150" t="s">
        <v>410</v>
      </c>
      <c r="B33" s="157"/>
      <c r="C33" s="102" t="s">
        <v>425</v>
      </c>
      <c r="D33" s="167" t="s">
        <v>424</v>
      </c>
      <c r="E33" s="168"/>
      <c r="F33" s="168"/>
      <c r="G33" s="168"/>
      <c r="H33" s="100"/>
      <c r="I33" s="107" t="s">
        <v>425</v>
      </c>
      <c r="J33" s="108" t="s">
        <v>426</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c r="B37" s="170"/>
      <c r="C37" s="170"/>
      <c r="D37" s="170"/>
      <c r="E37" s="169"/>
      <c r="F37" s="170"/>
      <c r="G37" s="170"/>
      <c r="H37" s="170"/>
      <c r="I37" s="171"/>
      <c r="J37" s="111"/>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427</v>
      </c>
    </row>
    <row r="49" spans="1:10">
      <c r="A49" s="113"/>
      <c r="B49" s="101"/>
      <c r="C49" s="101"/>
      <c r="D49" s="94"/>
      <c r="E49" s="147"/>
      <c r="F49" s="147"/>
      <c r="G49" s="173"/>
      <c r="H49" s="173"/>
      <c r="I49" s="94"/>
      <c r="J49" s="114" t="s">
        <v>428</v>
      </c>
    </row>
    <row r="50" spans="1:10" ht="14.45" customHeight="1">
      <c r="A50" s="141" t="s">
        <v>403</v>
      </c>
      <c r="B50" s="152"/>
      <c r="C50" s="153"/>
      <c r="D50" s="154"/>
      <c r="E50" s="179" t="s">
        <v>429</v>
      </c>
      <c r="F50" s="180"/>
      <c r="G50" s="158"/>
      <c r="H50" s="159"/>
      <c r="I50" s="159"/>
      <c r="J50" s="160"/>
    </row>
    <row r="51" spans="1:10">
      <c r="A51" s="113"/>
      <c r="B51" s="101"/>
      <c r="C51" s="173"/>
      <c r="D51" s="173"/>
      <c r="E51" s="147"/>
      <c r="F51" s="147"/>
      <c r="G51" s="181" t="s">
        <v>430</v>
      </c>
      <c r="H51" s="181"/>
      <c r="I51" s="181"/>
      <c r="J51" s="85"/>
    </row>
    <row r="52" spans="1:10" ht="13.9" customHeight="1">
      <c r="A52" s="141" t="s">
        <v>404</v>
      </c>
      <c r="B52" s="152"/>
      <c r="C52" s="158" t="s">
        <v>444</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445</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446</v>
      </c>
      <c r="D56" s="183"/>
      <c r="E56" s="183"/>
      <c r="F56" s="183"/>
      <c r="G56" s="183"/>
      <c r="H56" s="183"/>
      <c r="I56" s="183"/>
      <c r="J56" s="184"/>
    </row>
    <row r="57" spans="1:10">
      <c r="A57" s="93"/>
      <c r="B57" s="94"/>
      <c r="C57" s="94"/>
      <c r="D57" s="94"/>
      <c r="E57" s="147"/>
      <c r="F57" s="147"/>
      <c r="G57" s="147"/>
      <c r="H57" s="147"/>
      <c r="I57" s="94"/>
      <c r="J57" s="96"/>
    </row>
    <row r="58" spans="1:10">
      <c r="A58" s="141" t="s">
        <v>431</v>
      </c>
      <c r="B58" s="152"/>
      <c r="C58" s="182" t="s">
        <v>447</v>
      </c>
      <c r="D58" s="183"/>
      <c r="E58" s="183"/>
      <c r="F58" s="183"/>
      <c r="G58" s="183"/>
      <c r="H58" s="183"/>
      <c r="I58" s="183"/>
      <c r="J58" s="184"/>
    </row>
    <row r="59" spans="1:10" ht="14.45" customHeight="1">
      <c r="A59" s="93"/>
      <c r="B59" s="94"/>
      <c r="C59" s="185" t="s">
        <v>432</v>
      </c>
      <c r="D59" s="185"/>
      <c r="E59" s="185"/>
      <c r="F59" s="185"/>
      <c r="G59" s="94"/>
      <c r="H59" s="94"/>
      <c r="I59" s="94"/>
      <c r="J59" s="96"/>
    </row>
    <row r="60" spans="1:10">
      <c r="A60" s="141" t="s">
        <v>433</v>
      </c>
      <c r="B60" s="152"/>
      <c r="C60" s="182"/>
      <c r="D60" s="183"/>
      <c r="E60" s="183"/>
      <c r="F60" s="183"/>
      <c r="G60" s="183"/>
      <c r="H60" s="183"/>
      <c r="I60" s="183"/>
      <c r="J60" s="184"/>
    </row>
    <row r="61" spans="1:10" ht="14.45" customHeight="1">
      <c r="A61" s="115"/>
      <c r="B61" s="116"/>
      <c r="C61" s="186" t="s">
        <v>434</v>
      </c>
      <c r="D61" s="186"/>
      <c r="E61" s="186"/>
      <c r="F61" s="186"/>
      <c r="G61" s="18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Normal="100" zoomScaleSheetLayoutView="100" workbookViewId="0">
      <selection activeCell="K29" sqref="K29"/>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451</v>
      </c>
      <c r="B2" s="193"/>
      <c r="C2" s="193"/>
      <c r="D2" s="193"/>
      <c r="E2" s="193"/>
      <c r="F2" s="193"/>
      <c r="G2" s="193"/>
      <c r="H2" s="193"/>
      <c r="I2" s="193"/>
    </row>
    <row r="3" spans="1:9">
      <c r="A3" s="194" t="s">
        <v>355</v>
      </c>
      <c r="B3" s="195"/>
      <c r="C3" s="195"/>
      <c r="D3" s="195"/>
      <c r="E3" s="195"/>
      <c r="F3" s="195"/>
      <c r="G3" s="195"/>
      <c r="H3" s="195"/>
      <c r="I3" s="195"/>
    </row>
    <row r="4" spans="1:9">
      <c r="A4" s="196" t="s">
        <v>448</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34298231</v>
      </c>
      <c r="I9" s="34">
        <f>I10+I17+I27+I38+I43</f>
        <v>32999692</v>
      </c>
    </row>
    <row r="10" spans="1:9" ht="12.75" customHeight="1">
      <c r="A10" s="188" t="s">
        <v>5</v>
      </c>
      <c r="B10" s="188"/>
      <c r="C10" s="188"/>
      <c r="D10" s="188"/>
      <c r="E10" s="188"/>
      <c r="F10" s="188"/>
      <c r="G10" s="16">
        <v>3</v>
      </c>
      <c r="H10" s="34">
        <f>H11+H12+H13+H14+H15+H16</f>
        <v>6963</v>
      </c>
      <c r="I10" s="34">
        <f>I11+I12+I13+I14+I15+I16</f>
        <v>4701</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6963</v>
      </c>
      <c r="I12" s="33">
        <v>4701</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34279182</v>
      </c>
      <c r="I17" s="34">
        <f>I18+I19+I20+I21+I22+I23+I24+I25+I26</f>
        <v>32982905</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21311018</v>
      </c>
      <c r="I19" s="33">
        <v>19996742</v>
      </c>
    </row>
    <row r="20" spans="1:9" ht="12.75" customHeight="1">
      <c r="A20" s="187" t="s">
        <v>15</v>
      </c>
      <c r="B20" s="187"/>
      <c r="C20" s="187"/>
      <c r="D20" s="187"/>
      <c r="E20" s="187"/>
      <c r="F20" s="187"/>
      <c r="G20" s="15">
        <v>13</v>
      </c>
      <c r="H20" s="33">
        <v>5056211</v>
      </c>
      <c r="I20" s="33">
        <v>5231252</v>
      </c>
    </row>
    <row r="21" spans="1:9" ht="12.75" customHeight="1">
      <c r="A21" s="187" t="s">
        <v>16</v>
      </c>
      <c r="B21" s="187"/>
      <c r="C21" s="187"/>
      <c r="D21" s="187"/>
      <c r="E21" s="187"/>
      <c r="F21" s="187"/>
      <c r="G21" s="15">
        <v>14</v>
      </c>
      <c r="H21" s="33">
        <v>109605</v>
      </c>
      <c r="I21" s="33">
        <v>110488</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158736</v>
      </c>
      <c r="I23" s="33">
        <v>811</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88" t="s">
        <v>22</v>
      </c>
      <c r="B27" s="188"/>
      <c r="C27" s="188"/>
      <c r="D27" s="188"/>
      <c r="E27" s="188"/>
      <c r="F27" s="188"/>
      <c r="G27" s="16">
        <v>20</v>
      </c>
      <c r="H27" s="34">
        <f>SUM(H28:H37)</f>
        <v>7831</v>
      </c>
      <c r="I27" s="34">
        <f>SUM(I28:I37)</f>
        <v>7831</v>
      </c>
    </row>
    <row r="28" spans="1:9" ht="12.75" customHeight="1">
      <c r="A28" s="187" t="s">
        <v>23</v>
      </c>
      <c r="B28" s="187"/>
      <c r="C28" s="187"/>
      <c r="D28" s="187"/>
      <c r="E28" s="187"/>
      <c r="F28" s="187"/>
      <c r="G28" s="15">
        <v>21</v>
      </c>
      <c r="H28" s="33">
        <v>7831</v>
      </c>
      <c r="I28" s="33">
        <v>7831</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41066599</v>
      </c>
      <c r="I44" s="34">
        <f>I45+I53+I60+I70</f>
        <v>42197441</v>
      </c>
    </row>
    <row r="45" spans="1:9" ht="12.75" customHeight="1">
      <c r="A45" s="188" t="s">
        <v>39</v>
      </c>
      <c r="B45" s="188"/>
      <c r="C45" s="188"/>
      <c r="D45" s="188"/>
      <c r="E45" s="188"/>
      <c r="F45" s="188"/>
      <c r="G45" s="16">
        <v>38</v>
      </c>
      <c r="H45" s="34">
        <f>SUM(H46:H52)</f>
        <v>31091865</v>
      </c>
      <c r="I45" s="34">
        <f>SUM(I46:I52)</f>
        <v>30930813</v>
      </c>
    </row>
    <row r="46" spans="1:9" ht="12.75" customHeight="1">
      <c r="A46" s="187" t="s">
        <v>40</v>
      </c>
      <c r="B46" s="187"/>
      <c r="C46" s="187"/>
      <c r="D46" s="187"/>
      <c r="E46" s="187"/>
      <c r="F46" s="187"/>
      <c r="G46" s="15">
        <v>39</v>
      </c>
      <c r="H46" s="33">
        <v>6693186</v>
      </c>
      <c r="I46" s="33">
        <v>7000279</v>
      </c>
    </row>
    <row r="47" spans="1:9" ht="12.75" customHeight="1">
      <c r="A47" s="187" t="s">
        <v>41</v>
      </c>
      <c r="B47" s="187"/>
      <c r="C47" s="187"/>
      <c r="D47" s="187"/>
      <c r="E47" s="187"/>
      <c r="F47" s="187"/>
      <c r="G47" s="15">
        <v>40</v>
      </c>
      <c r="H47" s="33">
        <v>6767125</v>
      </c>
      <c r="I47" s="33">
        <v>9423210</v>
      </c>
    </row>
    <row r="48" spans="1:9" ht="12.75" customHeight="1">
      <c r="A48" s="187" t="s">
        <v>42</v>
      </c>
      <c r="B48" s="187"/>
      <c r="C48" s="187"/>
      <c r="D48" s="187"/>
      <c r="E48" s="187"/>
      <c r="F48" s="187"/>
      <c r="G48" s="15">
        <v>41</v>
      </c>
      <c r="H48" s="33">
        <v>17299719</v>
      </c>
      <c r="I48" s="33">
        <v>14188244</v>
      </c>
    </row>
    <row r="49" spans="1:9" ht="12.75" customHeight="1">
      <c r="A49" s="187" t="s">
        <v>43</v>
      </c>
      <c r="B49" s="187"/>
      <c r="C49" s="187"/>
      <c r="D49" s="187"/>
      <c r="E49" s="187"/>
      <c r="F49" s="187"/>
      <c r="G49" s="15">
        <v>42</v>
      </c>
      <c r="H49" s="33">
        <v>85427</v>
      </c>
      <c r="I49" s="33">
        <v>72672</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8641907</v>
      </c>
      <c r="I53" s="34">
        <f>SUM(I54:I59)</f>
        <v>10630083</v>
      </c>
    </row>
    <row r="54" spans="1:9" ht="12.75" customHeight="1">
      <c r="A54" s="187" t="s">
        <v>48</v>
      </c>
      <c r="B54" s="187"/>
      <c r="C54" s="187"/>
      <c r="D54" s="187"/>
      <c r="E54" s="187"/>
      <c r="F54" s="187"/>
      <c r="G54" s="15">
        <v>47</v>
      </c>
      <c r="H54" s="33">
        <v>1273119</v>
      </c>
      <c r="I54" s="33">
        <v>1445812</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7249270</v>
      </c>
      <c r="I56" s="33">
        <v>9117883</v>
      </c>
    </row>
    <row r="57" spans="1:9" ht="12.75" customHeight="1">
      <c r="A57" s="187" t="s">
        <v>51</v>
      </c>
      <c r="B57" s="187"/>
      <c r="C57" s="187"/>
      <c r="D57" s="187"/>
      <c r="E57" s="187"/>
      <c r="F57" s="187"/>
      <c r="G57" s="15">
        <v>50</v>
      </c>
      <c r="H57" s="33">
        <v>22834</v>
      </c>
      <c r="I57" s="33">
        <v>18218</v>
      </c>
    </row>
    <row r="58" spans="1:9" ht="12.75" customHeight="1">
      <c r="A58" s="187" t="s">
        <v>52</v>
      </c>
      <c r="B58" s="187"/>
      <c r="C58" s="187"/>
      <c r="D58" s="187"/>
      <c r="E58" s="187"/>
      <c r="F58" s="187"/>
      <c r="G58" s="15">
        <v>51</v>
      </c>
      <c r="H58" s="33">
        <v>45972</v>
      </c>
      <c r="I58" s="33">
        <v>32924</v>
      </c>
    </row>
    <row r="59" spans="1:9" ht="12.75" customHeight="1">
      <c r="A59" s="187" t="s">
        <v>53</v>
      </c>
      <c r="B59" s="187"/>
      <c r="C59" s="187"/>
      <c r="D59" s="187"/>
      <c r="E59" s="187"/>
      <c r="F59" s="187"/>
      <c r="G59" s="15">
        <v>52</v>
      </c>
      <c r="H59" s="33">
        <v>50712</v>
      </c>
      <c r="I59" s="33">
        <v>15246</v>
      </c>
    </row>
    <row r="60" spans="1:9" ht="12.75" customHeight="1">
      <c r="A60" s="188" t="s">
        <v>54</v>
      </c>
      <c r="B60" s="188"/>
      <c r="C60" s="188"/>
      <c r="D60" s="188"/>
      <c r="E60" s="188"/>
      <c r="F60" s="188"/>
      <c r="G60" s="16">
        <v>53</v>
      </c>
      <c r="H60" s="34">
        <f>SUM(H61:H69)</f>
        <v>110000</v>
      </c>
      <c r="I60" s="34">
        <f>SUM(I61:I69)</f>
        <v>605509</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110000</v>
      </c>
      <c r="I68" s="33">
        <v>605509</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1222827</v>
      </c>
      <c r="I70" s="33">
        <v>31036</v>
      </c>
    </row>
    <row r="71" spans="1:9" ht="12.75" customHeight="1">
      <c r="A71" s="204" t="s">
        <v>58</v>
      </c>
      <c r="B71" s="204"/>
      <c r="C71" s="204"/>
      <c r="D71" s="204"/>
      <c r="E71" s="204"/>
      <c r="F71" s="204"/>
      <c r="G71" s="15">
        <v>64</v>
      </c>
      <c r="H71" s="33">
        <v>24999</v>
      </c>
      <c r="I71" s="33">
        <v>365589</v>
      </c>
    </row>
    <row r="72" spans="1:9" ht="12.75" customHeight="1">
      <c r="A72" s="189" t="s">
        <v>383</v>
      </c>
      <c r="B72" s="189"/>
      <c r="C72" s="189"/>
      <c r="D72" s="189"/>
      <c r="E72" s="189"/>
      <c r="F72" s="189"/>
      <c r="G72" s="16">
        <v>65</v>
      </c>
      <c r="H72" s="34">
        <f>H8+H9+H44+H71</f>
        <v>75389829</v>
      </c>
      <c r="I72" s="34">
        <f>I8+I9+I44+I71</f>
        <v>75562722</v>
      </c>
    </row>
    <row r="73" spans="1:9" ht="12.75" customHeight="1">
      <c r="A73" s="204" t="s">
        <v>59</v>
      </c>
      <c r="B73" s="204"/>
      <c r="C73" s="204"/>
      <c r="D73" s="204"/>
      <c r="E73" s="204"/>
      <c r="F73" s="204"/>
      <c r="G73" s="15">
        <v>66</v>
      </c>
      <c r="H73" s="33">
        <v>53594</v>
      </c>
      <c r="I73" s="33">
        <v>44821</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29266129</v>
      </c>
      <c r="I75" s="34">
        <f>I76+I77+I78+I84+I85+I89+I92+I95</f>
        <v>28175638</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119512</v>
      </c>
      <c r="I77" s="33">
        <v>119512</v>
      </c>
    </row>
    <row r="78" spans="1:9" ht="12.75" customHeight="1">
      <c r="A78" s="188" t="s">
        <v>63</v>
      </c>
      <c r="B78" s="188"/>
      <c r="C78" s="188"/>
      <c r="D78" s="188"/>
      <c r="E78" s="188"/>
      <c r="F78" s="188"/>
      <c r="G78" s="16">
        <v>70</v>
      </c>
      <c r="H78" s="34">
        <f>SUM(H79:H83)</f>
        <v>1006140</v>
      </c>
      <c r="I78" s="34">
        <f>SUM(I79:I83)</f>
        <v>1006140</v>
      </c>
    </row>
    <row r="79" spans="1:9" ht="12.75" customHeight="1">
      <c r="A79" s="187" t="s">
        <v>64</v>
      </c>
      <c r="B79" s="187"/>
      <c r="C79" s="187"/>
      <c r="D79" s="187"/>
      <c r="E79" s="187"/>
      <c r="F79" s="187"/>
      <c r="G79" s="15">
        <v>71</v>
      </c>
      <c r="H79" s="33">
        <v>781715</v>
      </c>
      <c r="I79" s="33">
        <v>781715</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224425</v>
      </c>
      <c r="I83" s="33">
        <v>224425</v>
      </c>
    </row>
    <row r="84" spans="1:9" ht="12.75" customHeight="1">
      <c r="A84" s="205" t="s">
        <v>69</v>
      </c>
      <c r="B84" s="205"/>
      <c r="C84" s="205"/>
      <c r="D84" s="205"/>
      <c r="E84" s="205"/>
      <c r="F84" s="205"/>
      <c r="G84" s="119">
        <v>76</v>
      </c>
      <c r="H84" s="120">
        <v>5980189</v>
      </c>
      <c r="I84" s="120">
        <v>5980189</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-25475514</v>
      </c>
      <c r="I89" s="34">
        <f>I90-I91</f>
        <v>-20329612</v>
      </c>
    </row>
    <row r="90" spans="1:9" ht="12.75" customHeight="1">
      <c r="A90" s="187" t="s">
        <v>75</v>
      </c>
      <c r="B90" s="187"/>
      <c r="C90" s="187"/>
      <c r="D90" s="187"/>
      <c r="E90" s="187"/>
      <c r="F90" s="187"/>
      <c r="G90" s="15">
        <v>82</v>
      </c>
      <c r="H90" s="33">
        <v>513475</v>
      </c>
      <c r="I90" s="33">
        <v>0</v>
      </c>
    </row>
    <row r="91" spans="1:9" ht="12.75" customHeight="1">
      <c r="A91" s="187" t="s">
        <v>76</v>
      </c>
      <c r="B91" s="187"/>
      <c r="C91" s="187"/>
      <c r="D91" s="187"/>
      <c r="E91" s="187"/>
      <c r="F91" s="187"/>
      <c r="G91" s="15">
        <v>83</v>
      </c>
      <c r="H91" s="33">
        <v>25988989</v>
      </c>
      <c r="I91" s="33">
        <v>20329612</v>
      </c>
    </row>
    <row r="92" spans="1:9" ht="12.75" customHeight="1">
      <c r="A92" s="188" t="s">
        <v>77</v>
      </c>
      <c r="B92" s="188"/>
      <c r="C92" s="188"/>
      <c r="D92" s="188"/>
      <c r="E92" s="188"/>
      <c r="F92" s="188"/>
      <c r="G92" s="16">
        <v>84</v>
      </c>
      <c r="H92" s="34">
        <f>H93-H94</f>
        <v>5145902</v>
      </c>
      <c r="I92" s="34">
        <f>I93-I94</f>
        <v>-1090491</v>
      </c>
    </row>
    <row r="93" spans="1:9" ht="12.75" customHeight="1">
      <c r="A93" s="187" t="s">
        <v>78</v>
      </c>
      <c r="B93" s="187"/>
      <c r="C93" s="187"/>
      <c r="D93" s="187"/>
      <c r="E93" s="187"/>
      <c r="F93" s="187"/>
      <c r="G93" s="15">
        <v>85</v>
      </c>
      <c r="H93" s="128">
        <v>5145902</v>
      </c>
      <c r="I93" s="33">
        <v>0</v>
      </c>
    </row>
    <row r="94" spans="1:9" ht="12.75" customHeight="1">
      <c r="A94" s="187" t="s">
        <v>79</v>
      </c>
      <c r="B94" s="187"/>
      <c r="C94" s="187"/>
      <c r="D94" s="187"/>
      <c r="E94" s="187"/>
      <c r="F94" s="187"/>
      <c r="G94" s="15">
        <v>86</v>
      </c>
      <c r="H94" s="33">
        <v>0</v>
      </c>
      <c r="I94" s="33">
        <v>1090491</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313729</v>
      </c>
      <c r="I96" s="34">
        <f>SUM(I97:I102)</f>
        <v>313729</v>
      </c>
    </row>
    <row r="97" spans="1:9" ht="12.75" customHeight="1">
      <c r="A97" s="187" t="s">
        <v>81</v>
      </c>
      <c r="B97" s="187"/>
      <c r="C97" s="187"/>
      <c r="D97" s="187"/>
      <c r="E97" s="187"/>
      <c r="F97" s="187"/>
      <c r="G97" s="15">
        <v>89</v>
      </c>
      <c r="H97" s="33">
        <v>231291</v>
      </c>
      <c r="I97" s="33">
        <v>231291</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15100883</v>
      </c>
      <c r="I103" s="34">
        <f>SUM(I104:I114)</f>
        <v>15097285</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13788159</v>
      </c>
      <c r="I113" s="33">
        <v>13784604</v>
      </c>
    </row>
    <row r="114" spans="1:9" ht="12.75" customHeight="1">
      <c r="A114" s="187" t="s">
        <v>97</v>
      </c>
      <c r="B114" s="187"/>
      <c r="C114" s="187"/>
      <c r="D114" s="187"/>
      <c r="E114" s="187"/>
      <c r="F114" s="187"/>
      <c r="G114" s="15">
        <v>106</v>
      </c>
      <c r="H114" s="33">
        <v>1312724</v>
      </c>
      <c r="I114" s="33">
        <v>1312681</v>
      </c>
    </row>
    <row r="115" spans="1:9" ht="12.75" customHeight="1">
      <c r="A115" s="189" t="s">
        <v>387</v>
      </c>
      <c r="B115" s="189"/>
      <c r="C115" s="189"/>
      <c r="D115" s="189"/>
      <c r="E115" s="189"/>
      <c r="F115" s="189"/>
      <c r="G115" s="16">
        <v>107</v>
      </c>
      <c r="H115" s="34">
        <f>SUM(H116:H129)</f>
        <v>30709088</v>
      </c>
      <c r="I115" s="34">
        <f>SUM(I116:I129)</f>
        <v>31976070</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1927350</v>
      </c>
      <c r="I120" s="33">
        <v>4371179</v>
      </c>
    </row>
    <row r="121" spans="1:9" ht="12.75" customHeight="1">
      <c r="A121" s="187" t="s">
        <v>92</v>
      </c>
      <c r="B121" s="187"/>
      <c r="C121" s="187"/>
      <c r="D121" s="187"/>
      <c r="E121" s="187"/>
      <c r="F121" s="187"/>
      <c r="G121" s="15">
        <v>113</v>
      </c>
      <c r="H121" s="33">
        <v>12900673</v>
      </c>
      <c r="I121" s="33">
        <v>12920781</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9456363</v>
      </c>
      <c r="I123" s="33">
        <v>10736459</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575308</v>
      </c>
      <c r="I125" s="33">
        <v>564187</v>
      </c>
    </row>
    <row r="126" spans="1:9">
      <c r="A126" s="187" t="s">
        <v>99</v>
      </c>
      <c r="B126" s="187"/>
      <c r="C126" s="187"/>
      <c r="D126" s="187"/>
      <c r="E126" s="187"/>
      <c r="F126" s="187"/>
      <c r="G126" s="15">
        <v>118</v>
      </c>
      <c r="H126" s="33">
        <v>5515800</v>
      </c>
      <c r="I126" s="33">
        <v>2740961</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333594</v>
      </c>
      <c r="I129" s="33">
        <v>642503</v>
      </c>
    </row>
    <row r="130" spans="1:9" ht="22.15" customHeight="1">
      <c r="A130" s="204" t="s">
        <v>103</v>
      </c>
      <c r="B130" s="204"/>
      <c r="C130" s="204"/>
      <c r="D130" s="204"/>
      <c r="E130" s="204"/>
      <c r="F130" s="204"/>
      <c r="G130" s="15">
        <v>122</v>
      </c>
      <c r="H130" s="33">
        <v>0</v>
      </c>
      <c r="I130" s="33">
        <v>0</v>
      </c>
    </row>
    <row r="131" spans="1:9">
      <c r="A131" s="189" t="s">
        <v>388</v>
      </c>
      <c r="B131" s="189"/>
      <c r="C131" s="189"/>
      <c r="D131" s="189"/>
      <c r="E131" s="189"/>
      <c r="F131" s="189"/>
      <c r="G131" s="16">
        <v>123</v>
      </c>
      <c r="H131" s="34">
        <f>H75+H96+H103+H115+H130</f>
        <v>75389829</v>
      </c>
      <c r="I131" s="34">
        <f>I75+I96+I103+I115+I130</f>
        <v>75562722</v>
      </c>
    </row>
    <row r="132" spans="1:9">
      <c r="A132" s="204" t="s">
        <v>104</v>
      </c>
      <c r="B132" s="204"/>
      <c r="C132" s="204"/>
      <c r="D132" s="204"/>
      <c r="E132" s="204"/>
      <c r="F132" s="204"/>
      <c r="G132" s="15">
        <v>124</v>
      </c>
      <c r="H132" s="33">
        <v>53594</v>
      </c>
      <c r="I132" s="33">
        <v>44821</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H100" sqref="H10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452</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448</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24270090</v>
      </c>
      <c r="I8" s="37">
        <f>SUM(I9:I13)</f>
        <v>6512721</v>
      </c>
      <c r="J8" s="37">
        <f>SUM(J9:J13)</f>
        <v>30172972</v>
      </c>
      <c r="K8" s="37">
        <f>SUM(K9:K13)</f>
        <v>9102907</v>
      </c>
    </row>
    <row r="9" spans="1:11">
      <c r="A9" s="187" t="s">
        <v>121</v>
      </c>
      <c r="B9" s="187"/>
      <c r="C9" s="187"/>
      <c r="D9" s="187"/>
      <c r="E9" s="187"/>
      <c r="F9" s="187"/>
      <c r="G9" s="15">
        <v>126</v>
      </c>
      <c r="H9" s="33">
        <v>641394</v>
      </c>
      <c r="I9" s="33">
        <v>0</v>
      </c>
      <c r="J9" s="33">
        <v>457237</v>
      </c>
      <c r="K9" s="33">
        <v>457237</v>
      </c>
    </row>
    <row r="10" spans="1:11">
      <c r="A10" s="187" t="s">
        <v>122</v>
      </c>
      <c r="B10" s="187"/>
      <c r="C10" s="187"/>
      <c r="D10" s="187"/>
      <c r="E10" s="187"/>
      <c r="F10" s="187"/>
      <c r="G10" s="15">
        <v>127</v>
      </c>
      <c r="H10" s="33">
        <v>23369076</v>
      </c>
      <c r="I10" s="33">
        <v>6512721</v>
      </c>
      <c r="J10" s="33">
        <v>29121279</v>
      </c>
      <c r="K10" s="33">
        <v>8220680</v>
      </c>
    </row>
    <row r="11" spans="1:11">
      <c r="A11" s="187" t="s">
        <v>123</v>
      </c>
      <c r="B11" s="187"/>
      <c r="C11" s="187"/>
      <c r="D11" s="187"/>
      <c r="E11" s="187"/>
      <c r="F11" s="187"/>
      <c r="G11" s="15">
        <v>128</v>
      </c>
      <c r="H11" s="33">
        <v>0</v>
      </c>
      <c r="I11" s="33">
        <v>0</v>
      </c>
      <c r="J11" s="33">
        <v>18558</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259620</v>
      </c>
      <c r="I13" s="33">
        <v>0</v>
      </c>
      <c r="J13" s="33">
        <v>575898</v>
      </c>
      <c r="K13" s="33">
        <v>424990</v>
      </c>
    </row>
    <row r="14" spans="1:11">
      <c r="A14" s="223" t="s">
        <v>126</v>
      </c>
      <c r="B14" s="223"/>
      <c r="C14" s="223"/>
      <c r="D14" s="223"/>
      <c r="E14" s="223"/>
      <c r="F14" s="223"/>
      <c r="G14" s="20">
        <v>131</v>
      </c>
      <c r="H14" s="37">
        <f>H15+H16+H20+H24+H25+H26+H29+H36</f>
        <v>25487560</v>
      </c>
      <c r="I14" s="37">
        <f>I15+I16+I20+I24+I25+I26+I29+I36</f>
        <v>6840958</v>
      </c>
      <c r="J14" s="37">
        <f>J15+J16+J20+J24+J25+J26+J29+J36</f>
        <v>30805516</v>
      </c>
      <c r="K14" s="37">
        <f>K15+K16+K20+K24+K25+K26+K29+K36</f>
        <v>10208103</v>
      </c>
    </row>
    <row r="15" spans="1:11">
      <c r="A15" s="187" t="s">
        <v>108</v>
      </c>
      <c r="B15" s="187"/>
      <c r="C15" s="187"/>
      <c r="D15" s="187"/>
      <c r="E15" s="187"/>
      <c r="F15" s="187"/>
      <c r="G15" s="15">
        <v>132</v>
      </c>
      <c r="H15" s="33">
        <v>-6136095</v>
      </c>
      <c r="I15" s="33">
        <v>-3291018</v>
      </c>
      <c r="J15" s="33">
        <v>453811</v>
      </c>
      <c r="K15" s="33">
        <v>-688720</v>
      </c>
    </row>
    <row r="16" spans="1:11">
      <c r="A16" s="232" t="s">
        <v>127</v>
      </c>
      <c r="B16" s="232"/>
      <c r="C16" s="232"/>
      <c r="D16" s="232"/>
      <c r="E16" s="232"/>
      <c r="F16" s="232"/>
      <c r="G16" s="20">
        <v>133</v>
      </c>
      <c r="H16" s="37">
        <f>SUM(H17:H19)</f>
        <v>20378009</v>
      </c>
      <c r="I16" s="37">
        <f>SUM(I17:I19)</f>
        <v>6613499</v>
      </c>
      <c r="J16" s="37">
        <f>SUM(J17:J19)</f>
        <v>19748955</v>
      </c>
      <c r="K16" s="37">
        <f>SUM(K17:K19)</f>
        <v>7450185</v>
      </c>
    </row>
    <row r="17" spans="1:11">
      <c r="A17" s="229" t="s">
        <v>128</v>
      </c>
      <c r="B17" s="229"/>
      <c r="C17" s="229"/>
      <c r="D17" s="229"/>
      <c r="E17" s="229"/>
      <c r="F17" s="229"/>
      <c r="G17" s="15">
        <v>134</v>
      </c>
      <c r="H17" s="33">
        <v>16572324</v>
      </c>
      <c r="I17" s="33">
        <v>5340195</v>
      </c>
      <c r="J17" s="33">
        <v>16408874</v>
      </c>
      <c r="K17" s="33">
        <v>6385452</v>
      </c>
    </row>
    <row r="18" spans="1:11">
      <c r="A18" s="229" t="s">
        <v>129</v>
      </c>
      <c r="B18" s="229"/>
      <c r="C18" s="229"/>
      <c r="D18" s="229"/>
      <c r="E18" s="229"/>
      <c r="F18" s="229"/>
      <c r="G18" s="15">
        <v>135</v>
      </c>
      <c r="H18" s="33">
        <v>72527</v>
      </c>
      <c r="I18" s="33">
        <v>16514</v>
      </c>
      <c r="J18" s="33">
        <v>61144</v>
      </c>
      <c r="K18" s="33">
        <v>19060</v>
      </c>
    </row>
    <row r="19" spans="1:11">
      <c r="A19" s="229" t="s">
        <v>130</v>
      </c>
      <c r="B19" s="229"/>
      <c r="C19" s="229"/>
      <c r="D19" s="229"/>
      <c r="E19" s="229"/>
      <c r="F19" s="229"/>
      <c r="G19" s="15">
        <v>136</v>
      </c>
      <c r="H19" s="33">
        <v>3733158</v>
      </c>
      <c r="I19" s="33">
        <v>1256790</v>
      </c>
      <c r="J19" s="33">
        <v>3278937</v>
      </c>
      <c r="K19" s="33">
        <v>1045673</v>
      </c>
    </row>
    <row r="20" spans="1:11">
      <c r="A20" s="232" t="s">
        <v>131</v>
      </c>
      <c r="B20" s="232"/>
      <c r="C20" s="232"/>
      <c r="D20" s="232"/>
      <c r="E20" s="232"/>
      <c r="F20" s="232"/>
      <c r="G20" s="20">
        <v>137</v>
      </c>
      <c r="H20" s="37">
        <f>SUM(H21:H23)</f>
        <v>7715056</v>
      </c>
      <c r="I20" s="37">
        <f>SUM(I21:I23)</f>
        <v>2590151</v>
      </c>
      <c r="J20" s="37">
        <f>SUM(J21:J23)</f>
        <v>7390010</v>
      </c>
      <c r="K20" s="37">
        <f>SUM(K21:K23)</f>
        <v>2493952</v>
      </c>
    </row>
    <row r="21" spans="1:11">
      <c r="A21" s="229" t="s">
        <v>109</v>
      </c>
      <c r="B21" s="229"/>
      <c r="C21" s="229"/>
      <c r="D21" s="229"/>
      <c r="E21" s="229"/>
      <c r="F21" s="229"/>
      <c r="G21" s="15">
        <v>138</v>
      </c>
      <c r="H21" s="33">
        <v>5120880</v>
      </c>
      <c r="I21" s="33">
        <v>1725897</v>
      </c>
      <c r="J21" s="33">
        <v>4867367</v>
      </c>
      <c r="K21" s="33">
        <v>1626459</v>
      </c>
    </row>
    <row r="22" spans="1:11">
      <c r="A22" s="229" t="s">
        <v>110</v>
      </c>
      <c r="B22" s="229"/>
      <c r="C22" s="229"/>
      <c r="D22" s="229"/>
      <c r="E22" s="229"/>
      <c r="F22" s="229"/>
      <c r="G22" s="15">
        <v>139</v>
      </c>
      <c r="H22" s="33">
        <v>1562603</v>
      </c>
      <c r="I22" s="33">
        <v>525998</v>
      </c>
      <c r="J22" s="33">
        <v>1582057</v>
      </c>
      <c r="K22" s="33">
        <v>555651</v>
      </c>
    </row>
    <row r="23" spans="1:11">
      <c r="A23" s="229" t="s">
        <v>111</v>
      </c>
      <c r="B23" s="229"/>
      <c r="C23" s="229"/>
      <c r="D23" s="229"/>
      <c r="E23" s="229"/>
      <c r="F23" s="229"/>
      <c r="G23" s="15">
        <v>140</v>
      </c>
      <c r="H23" s="33">
        <v>1031573</v>
      </c>
      <c r="I23" s="33">
        <v>338256</v>
      </c>
      <c r="J23" s="33">
        <v>940586</v>
      </c>
      <c r="K23" s="33">
        <v>311842</v>
      </c>
    </row>
    <row r="24" spans="1:11">
      <c r="A24" s="187" t="s">
        <v>112</v>
      </c>
      <c r="B24" s="187"/>
      <c r="C24" s="187"/>
      <c r="D24" s="187"/>
      <c r="E24" s="187"/>
      <c r="F24" s="187"/>
      <c r="G24" s="15">
        <v>141</v>
      </c>
      <c r="H24" s="33">
        <v>1790008</v>
      </c>
      <c r="I24" s="33">
        <v>593902</v>
      </c>
      <c r="J24" s="33">
        <v>1707436</v>
      </c>
      <c r="K24" s="33">
        <v>572860</v>
      </c>
    </row>
    <row r="25" spans="1:11">
      <c r="A25" s="187" t="s">
        <v>113</v>
      </c>
      <c r="B25" s="187"/>
      <c r="C25" s="187"/>
      <c r="D25" s="187"/>
      <c r="E25" s="187"/>
      <c r="F25" s="187"/>
      <c r="G25" s="15">
        <v>142</v>
      </c>
      <c r="H25" s="33">
        <v>1556310</v>
      </c>
      <c r="I25" s="33">
        <v>324147</v>
      </c>
      <c r="J25" s="33">
        <v>1368817</v>
      </c>
      <c r="K25" s="33">
        <v>371173</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0</v>
      </c>
      <c r="I29" s="37">
        <f>SUM(I30:I35)</f>
        <v>0</v>
      </c>
      <c r="J29" s="37">
        <f>SUM(J30:J35)</f>
        <v>0</v>
      </c>
      <c r="K29" s="37">
        <f>SUM(K30:K35)</f>
        <v>0</v>
      </c>
    </row>
    <row r="30" spans="1:11">
      <c r="A30" s="229" t="s">
        <v>136</v>
      </c>
      <c r="B30" s="229"/>
      <c r="C30" s="229"/>
      <c r="D30" s="229"/>
      <c r="E30" s="229"/>
      <c r="F30" s="229"/>
      <c r="G30" s="15">
        <v>147</v>
      </c>
      <c r="H30" s="33">
        <v>0</v>
      </c>
      <c r="I30" s="33">
        <v>0</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184272</v>
      </c>
      <c r="I36" s="33">
        <v>10277</v>
      </c>
      <c r="J36" s="33">
        <v>136487</v>
      </c>
      <c r="K36" s="33">
        <v>8653</v>
      </c>
    </row>
    <row r="37" spans="1:11">
      <c r="A37" s="223" t="s">
        <v>142</v>
      </c>
      <c r="B37" s="223"/>
      <c r="C37" s="223"/>
      <c r="D37" s="223"/>
      <c r="E37" s="223"/>
      <c r="F37" s="223"/>
      <c r="G37" s="20">
        <v>154</v>
      </c>
      <c r="H37" s="37">
        <f>SUM(H38:H47)</f>
        <v>12772</v>
      </c>
      <c r="I37" s="37">
        <f>SUM(I38:I47)</f>
        <v>7779</v>
      </c>
      <c r="J37" s="37">
        <f>SUM(J38:J47)</f>
        <v>12237</v>
      </c>
      <c r="K37" s="37">
        <f>SUM(K38:K47)</f>
        <v>2194</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0</v>
      </c>
      <c r="I44" s="33">
        <v>0</v>
      </c>
      <c r="J44" s="33">
        <v>74</v>
      </c>
      <c r="K44" s="33">
        <v>0</v>
      </c>
    </row>
    <row r="45" spans="1:11">
      <c r="A45" s="187" t="s">
        <v>150</v>
      </c>
      <c r="B45" s="187"/>
      <c r="C45" s="187"/>
      <c r="D45" s="187"/>
      <c r="E45" s="187"/>
      <c r="F45" s="187"/>
      <c r="G45" s="15">
        <v>162</v>
      </c>
      <c r="H45" s="33">
        <v>12772</v>
      </c>
      <c r="I45" s="33">
        <v>7779</v>
      </c>
      <c r="J45" s="33">
        <v>12163</v>
      </c>
      <c r="K45" s="33">
        <v>2194</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299350</v>
      </c>
      <c r="I48" s="37">
        <f>SUM(I49:I55)</f>
        <v>113479</v>
      </c>
      <c r="J48" s="37">
        <f>SUM(J49:J55)</f>
        <v>470184</v>
      </c>
      <c r="K48" s="37">
        <f>SUM(K49:K55)</f>
        <v>315374</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220779</v>
      </c>
      <c r="I51" s="33">
        <v>64177</v>
      </c>
      <c r="J51" s="33">
        <v>421364</v>
      </c>
      <c r="K51" s="33">
        <v>299751</v>
      </c>
    </row>
    <row r="52" spans="1:11">
      <c r="A52" s="224" t="s">
        <v>157</v>
      </c>
      <c r="B52" s="224"/>
      <c r="C52" s="224"/>
      <c r="D52" s="224"/>
      <c r="E52" s="224"/>
      <c r="F52" s="224"/>
      <c r="G52" s="15">
        <v>169</v>
      </c>
      <c r="H52" s="33">
        <v>78571</v>
      </c>
      <c r="I52" s="33">
        <v>49302</v>
      </c>
      <c r="J52" s="33">
        <v>31843</v>
      </c>
      <c r="K52" s="33">
        <v>15623</v>
      </c>
    </row>
    <row r="53" spans="1:11">
      <c r="A53" s="224" t="s">
        <v>158</v>
      </c>
      <c r="B53" s="224"/>
      <c r="C53" s="224"/>
      <c r="D53" s="224"/>
      <c r="E53" s="224"/>
      <c r="F53" s="224"/>
      <c r="G53" s="15">
        <v>170</v>
      </c>
      <c r="H53" s="33">
        <v>0</v>
      </c>
      <c r="I53" s="33">
        <v>0</v>
      </c>
      <c r="J53" s="33">
        <v>0</v>
      </c>
      <c r="K53" s="33">
        <v>0</v>
      </c>
    </row>
    <row r="54" spans="1:11">
      <c r="A54" s="224" t="s">
        <v>159</v>
      </c>
      <c r="B54" s="224"/>
      <c r="C54" s="224"/>
      <c r="D54" s="224"/>
      <c r="E54" s="224"/>
      <c r="F54" s="224"/>
      <c r="G54" s="15">
        <v>171</v>
      </c>
      <c r="H54" s="33">
        <v>0</v>
      </c>
      <c r="I54" s="33">
        <v>0</v>
      </c>
      <c r="J54" s="33">
        <v>0</v>
      </c>
      <c r="K54" s="33">
        <v>0</v>
      </c>
    </row>
    <row r="55" spans="1:11">
      <c r="A55" s="224" t="s">
        <v>160</v>
      </c>
      <c r="B55" s="224"/>
      <c r="C55" s="224"/>
      <c r="D55" s="224"/>
      <c r="E55" s="224"/>
      <c r="F55" s="224"/>
      <c r="G55" s="15">
        <v>172</v>
      </c>
      <c r="H55" s="33">
        <v>0</v>
      </c>
      <c r="I55" s="33">
        <v>0</v>
      </c>
      <c r="J55" s="33">
        <v>16977</v>
      </c>
      <c r="K55" s="33">
        <v>0</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24282862</v>
      </c>
      <c r="I60" s="37">
        <f t="shared" ref="I60:K60" si="0">I8+I37+I56+I57</f>
        <v>6520500</v>
      </c>
      <c r="J60" s="37">
        <f t="shared" si="0"/>
        <v>30185209</v>
      </c>
      <c r="K60" s="37">
        <f t="shared" si="0"/>
        <v>9105101</v>
      </c>
    </row>
    <row r="61" spans="1:11">
      <c r="A61" s="223" t="s">
        <v>166</v>
      </c>
      <c r="B61" s="223"/>
      <c r="C61" s="223"/>
      <c r="D61" s="223"/>
      <c r="E61" s="223"/>
      <c r="F61" s="223"/>
      <c r="G61" s="20">
        <v>178</v>
      </c>
      <c r="H61" s="37">
        <f>H14+H48+H58+H59</f>
        <v>25786910</v>
      </c>
      <c r="I61" s="37">
        <f t="shared" ref="I61:K61" si="1">I14+I48+I58+I59</f>
        <v>6954437</v>
      </c>
      <c r="J61" s="37">
        <f t="shared" si="1"/>
        <v>31275700</v>
      </c>
      <c r="K61" s="37">
        <f t="shared" si="1"/>
        <v>10523477</v>
      </c>
    </row>
    <row r="62" spans="1:11">
      <c r="A62" s="223" t="s">
        <v>167</v>
      </c>
      <c r="B62" s="223"/>
      <c r="C62" s="223"/>
      <c r="D62" s="223"/>
      <c r="E62" s="223"/>
      <c r="F62" s="223"/>
      <c r="G62" s="20">
        <v>179</v>
      </c>
      <c r="H62" s="37">
        <f>H60-H61</f>
        <v>-1504048</v>
      </c>
      <c r="I62" s="37">
        <f t="shared" ref="I62:K62" si="2">I60-I61</f>
        <v>-433937</v>
      </c>
      <c r="J62" s="37">
        <f t="shared" si="2"/>
        <v>-1090491</v>
      </c>
      <c r="K62" s="37">
        <f t="shared" si="2"/>
        <v>-1418376</v>
      </c>
    </row>
    <row r="63" spans="1:11">
      <c r="A63" s="210" t="s">
        <v>168</v>
      </c>
      <c r="B63" s="210"/>
      <c r="C63" s="210"/>
      <c r="D63" s="210"/>
      <c r="E63" s="210"/>
      <c r="F63" s="210"/>
      <c r="G63" s="20">
        <v>180</v>
      </c>
      <c r="H63" s="37">
        <f>+IF((H60-H61)&gt;0,(H60-H61),0)</f>
        <v>0</v>
      </c>
      <c r="I63" s="37">
        <f t="shared" ref="I63:K63" si="3">+IF((I60-I61)&gt;0,(I60-I61),0)</f>
        <v>0</v>
      </c>
      <c r="J63" s="37">
        <f t="shared" si="3"/>
        <v>0</v>
      </c>
      <c r="K63" s="37">
        <f t="shared" si="3"/>
        <v>0</v>
      </c>
    </row>
    <row r="64" spans="1:11">
      <c r="A64" s="210" t="s">
        <v>169</v>
      </c>
      <c r="B64" s="210"/>
      <c r="C64" s="210"/>
      <c r="D64" s="210"/>
      <c r="E64" s="210"/>
      <c r="F64" s="210"/>
      <c r="G64" s="20">
        <v>181</v>
      </c>
      <c r="H64" s="37">
        <f>+IF((H60-H61)&lt;0,(H60-H61),0)</f>
        <v>-1504048</v>
      </c>
      <c r="I64" s="37">
        <f t="shared" ref="I64:K64" si="4">+IF((I60-I61)&lt;0,(I60-I61),0)</f>
        <v>-433937</v>
      </c>
      <c r="J64" s="37">
        <f t="shared" si="4"/>
        <v>-1090491</v>
      </c>
      <c r="K64" s="37">
        <f t="shared" si="4"/>
        <v>-1418376</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-1504048</v>
      </c>
      <c r="I66" s="37">
        <f t="shared" ref="I66:K66" si="5">I62-I65</f>
        <v>-433937</v>
      </c>
      <c r="J66" s="37">
        <f t="shared" si="5"/>
        <v>-1090491</v>
      </c>
      <c r="K66" s="37">
        <f t="shared" si="5"/>
        <v>-1418376</v>
      </c>
    </row>
    <row r="67" spans="1:11">
      <c r="A67" s="210" t="s">
        <v>171</v>
      </c>
      <c r="B67" s="210"/>
      <c r="C67" s="210"/>
      <c r="D67" s="210"/>
      <c r="E67" s="210"/>
      <c r="F67" s="210"/>
      <c r="G67" s="20">
        <v>184</v>
      </c>
      <c r="H67" s="37">
        <f>+IF((H62-H65)&gt;0,(H62-H65),0)</f>
        <v>0</v>
      </c>
      <c r="I67" s="37">
        <f t="shared" ref="I67:K67" si="6">+IF((I62-I65)&gt;0,(I62-I65),0)</f>
        <v>0</v>
      </c>
      <c r="J67" s="37">
        <f t="shared" si="6"/>
        <v>0</v>
      </c>
      <c r="K67" s="37">
        <f t="shared" si="6"/>
        <v>0</v>
      </c>
    </row>
    <row r="68" spans="1:11">
      <c r="A68" s="210" t="s">
        <v>172</v>
      </c>
      <c r="B68" s="210"/>
      <c r="C68" s="210"/>
      <c r="D68" s="210"/>
      <c r="E68" s="210"/>
      <c r="F68" s="210"/>
      <c r="G68" s="20">
        <v>185</v>
      </c>
      <c r="H68" s="37">
        <f>+IF((H62-H65)&lt;0,(H62-H65),0)</f>
        <v>-1504048</v>
      </c>
      <c r="I68" s="37">
        <f t="shared" ref="I68:K68" si="7">+IF((I62-I65)&lt;0,(I62-I65),0)</f>
        <v>-433937</v>
      </c>
      <c r="J68" s="37">
        <f t="shared" si="7"/>
        <v>-1090491</v>
      </c>
      <c r="K68" s="37">
        <f t="shared" si="7"/>
        <v>-1418376</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v>-1504048</v>
      </c>
      <c r="I89" s="40">
        <v>433937</v>
      </c>
      <c r="J89" s="40">
        <v>-1090491</v>
      </c>
      <c r="K89" s="40">
        <v>-1418376</v>
      </c>
    </row>
    <row r="90" spans="1:11" ht="24" customHeight="1">
      <c r="A90" s="233" t="s">
        <v>192</v>
      </c>
      <c r="B90" s="233"/>
      <c r="C90" s="233"/>
      <c r="D90" s="233"/>
      <c r="E90" s="233"/>
      <c r="F90" s="233"/>
      <c r="G90" s="20">
        <v>203</v>
      </c>
      <c r="H90" s="39">
        <f>SUM(H91:H98)</f>
        <v>0</v>
      </c>
      <c r="I90" s="39">
        <f>SUM(I91:I98)</f>
        <v>0</v>
      </c>
      <c r="J90" s="39">
        <f>SUM(J91:J98)</f>
        <v>0</v>
      </c>
      <c r="K90" s="39">
        <f>SUM(K91:K98)</f>
        <v>0</v>
      </c>
    </row>
    <row r="91" spans="1:11">
      <c r="A91" s="224" t="s">
        <v>193</v>
      </c>
      <c r="B91" s="224"/>
      <c r="C91" s="224"/>
      <c r="D91" s="224"/>
      <c r="E91" s="224"/>
      <c r="F91" s="224"/>
      <c r="G91" s="15">
        <v>204</v>
      </c>
      <c r="H91" s="40">
        <v>0</v>
      </c>
      <c r="I91" s="40">
        <v>0</v>
      </c>
      <c r="J91" s="40">
        <v>0</v>
      </c>
      <c r="K91" s="40">
        <v>0</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0</v>
      </c>
      <c r="K100" s="39">
        <f>K90-K99</f>
        <v>0</v>
      </c>
    </row>
    <row r="101" spans="1:11">
      <c r="A101" s="233" t="s">
        <v>202</v>
      </c>
      <c r="B101" s="233"/>
      <c r="C101" s="233"/>
      <c r="D101" s="233"/>
      <c r="E101" s="233"/>
      <c r="F101" s="233"/>
      <c r="G101" s="20">
        <v>214</v>
      </c>
      <c r="H101" s="39">
        <f>H89+H100</f>
        <v>-1504048</v>
      </c>
      <c r="I101" s="39">
        <f>I89+I100</f>
        <v>433937</v>
      </c>
      <c r="J101" s="39">
        <f>J89+J100</f>
        <v>-1090491</v>
      </c>
      <c r="K101" s="39">
        <f>K89+K100</f>
        <v>-1418376</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H12" sqref="H12"/>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453</v>
      </c>
      <c r="B2" s="193"/>
      <c r="C2" s="193"/>
      <c r="D2" s="193"/>
      <c r="E2" s="193"/>
      <c r="F2" s="193"/>
      <c r="G2" s="193"/>
      <c r="H2" s="193"/>
      <c r="I2" s="193"/>
    </row>
    <row r="3" spans="1:9">
      <c r="A3" s="243" t="s">
        <v>355</v>
      </c>
      <c r="B3" s="244"/>
      <c r="C3" s="244"/>
      <c r="D3" s="244"/>
      <c r="E3" s="244"/>
      <c r="F3" s="244"/>
      <c r="G3" s="244"/>
      <c r="H3" s="244"/>
      <c r="I3" s="244"/>
    </row>
    <row r="4" spans="1:9">
      <c r="A4" s="239" t="s">
        <v>448</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43">
        <v>-1504048</v>
      </c>
      <c r="I8" s="43">
        <v>-1090491</v>
      </c>
    </row>
    <row r="9" spans="1:9" ht="12.75" customHeight="1">
      <c r="A9" s="248" t="s">
        <v>211</v>
      </c>
      <c r="B9" s="249"/>
      <c r="C9" s="249"/>
      <c r="D9" s="249"/>
      <c r="E9" s="249"/>
      <c r="F9" s="250"/>
      <c r="G9" s="25">
        <v>2</v>
      </c>
      <c r="H9" s="44">
        <f>H10+H11+H12+H13+H14+H15+H16+H17</f>
        <v>1790008</v>
      </c>
      <c r="I9" s="44">
        <f>I10+I11+I12+I13+I14+I15+I16+I17</f>
        <v>1707437</v>
      </c>
    </row>
    <row r="10" spans="1:9" ht="12.75" customHeight="1">
      <c r="A10" s="240" t="s">
        <v>212</v>
      </c>
      <c r="B10" s="241"/>
      <c r="C10" s="241"/>
      <c r="D10" s="241"/>
      <c r="E10" s="241"/>
      <c r="F10" s="242"/>
      <c r="G10" s="26">
        <v>3</v>
      </c>
      <c r="H10" s="45">
        <v>1790008</v>
      </c>
      <c r="I10" s="45">
        <v>1707437</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285960</v>
      </c>
      <c r="I18" s="44">
        <f>I8+I9</f>
        <v>616946</v>
      </c>
    </row>
    <row r="19" spans="1:9" ht="12.75" customHeight="1">
      <c r="A19" s="248" t="s">
        <v>220</v>
      </c>
      <c r="B19" s="249"/>
      <c r="C19" s="249"/>
      <c r="D19" s="249"/>
      <c r="E19" s="249"/>
      <c r="F19" s="250"/>
      <c r="G19" s="25">
        <v>12</v>
      </c>
      <c r="H19" s="44">
        <f>H20+H21+H22+H23</f>
        <v>-2299767</v>
      </c>
      <c r="I19" s="44">
        <f>I20+I21+I22+I23</f>
        <v>-3368267</v>
      </c>
    </row>
    <row r="20" spans="1:9" ht="12.75" customHeight="1">
      <c r="A20" s="240" t="s">
        <v>221</v>
      </c>
      <c r="B20" s="241"/>
      <c r="C20" s="241"/>
      <c r="D20" s="241"/>
      <c r="E20" s="241"/>
      <c r="F20" s="242"/>
      <c r="G20" s="26">
        <v>13</v>
      </c>
      <c r="H20" s="45">
        <v>-419224</v>
      </c>
      <c r="I20" s="45">
        <v>-1200553</v>
      </c>
    </row>
    <row r="21" spans="1:9" ht="12.75" customHeight="1">
      <c r="A21" s="240" t="s">
        <v>222</v>
      </c>
      <c r="B21" s="241"/>
      <c r="C21" s="241"/>
      <c r="D21" s="241"/>
      <c r="E21" s="241"/>
      <c r="F21" s="242"/>
      <c r="G21" s="26">
        <v>14</v>
      </c>
      <c r="H21" s="45">
        <v>4505143</v>
      </c>
      <c r="I21" s="45">
        <v>-1988176</v>
      </c>
    </row>
    <row r="22" spans="1:9" ht="12.75" customHeight="1">
      <c r="A22" s="240" t="s">
        <v>223</v>
      </c>
      <c r="B22" s="241"/>
      <c r="C22" s="241"/>
      <c r="D22" s="241"/>
      <c r="E22" s="241"/>
      <c r="F22" s="242"/>
      <c r="G22" s="26">
        <v>15</v>
      </c>
      <c r="H22" s="45">
        <v>-6589464</v>
      </c>
      <c r="I22" s="45">
        <v>161052</v>
      </c>
    </row>
    <row r="23" spans="1:9" ht="12.75" customHeight="1">
      <c r="A23" s="240" t="s">
        <v>224</v>
      </c>
      <c r="B23" s="241"/>
      <c r="C23" s="241"/>
      <c r="D23" s="241"/>
      <c r="E23" s="241"/>
      <c r="F23" s="242"/>
      <c r="G23" s="26">
        <v>16</v>
      </c>
      <c r="H23" s="45">
        <v>203778</v>
      </c>
      <c r="I23" s="45">
        <v>-340590</v>
      </c>
    </row>
    <row r="24" spans="1:9" ht="12.75" customHeight="1">
      <c r="A24" s="245" t="s">
        <v>225</v>
      </c>
      <c r="B24" s="246"/>
      <c r="C24" s="246"/>
      <c r="D24" s="246"/>
      <c r="E24" s="246"/>
      <c r="F24" s="247"/>
      <c r="G24" s="25">
        <v>17</v>
      </c>
      <c r="H24" s="44">
        <f>H18+H19</f>
        <v>-2013807</v>
      </c>
      <c r="I24" s="44">
        <f>I18+I19</f>
        <v>-2751321</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-2013807</v>
      </c>
      <c r="I27" s="46">
        <f>I24+I25+I26</f>
        <v>-2751321</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8">
        <v>0</v>
      </c>
      <c r="I30" s="48">
        <v>0</v>
      </c>
    </row>
    <row r="31" spans="1:9" ht="12.75" customHeight="1">
      <c r="A31" s="236" t="s">
        <v>232</v>
      </c>
      <c r="B31" s="237"/>
      <c r="C31" s="237"/>
      <c r="D31" s="237"/>
      <c r="E31" s="237"/>
      <c r="F31" s="238"/>
      <c r="G31" s="26">
        <v>23</v>
      </c>
      <c r="H31" s="48">
        <v>0</v>
      </c>
      <c r="I31" s="48">
        <v>0</v>
      </c>
    </row>
    <row r="32" spans="1:9" ht="12.75" customHeight="1">
      <c r="A32" s="236" t="s">
        <v>233</v>
      </c>
      <c r="B32" s="237"/>
      <c r="C32" s="237"/>
      <c r="D32" s="237"/>
      <c r="E32" s="237"/>
      <c r="F32" s="238"/>
      <c r="G32" s="26">
        <v>24</v>
      </c>
      <c r="H32" s="48">
        <v>0</v>
      </c>
      <c r="I32" s="48">
        <v>0</v>
      </c>
    </row>
    <row r="33" spans="1:9" ht="12.75" customHeight="1">
      <c r="A33" s="236" t="s">
        <v>234</v>
      </c>
      <c r="B33" s="237"/>
      <c r="C33" s="237"/>
      <c r="D33" s="237"/>
      <c r="E33" s="237"/>
      <c r="F33" s="238"/>
      <c r="G33" s="26">
        <v>25</v>
      </c>
      <c r="H33" s="48">
        <v>0</v>
      </c>
      <c r="I33" s="48">
        <v>0</v>
      </c>
    </row>
    <row r="34" spans="1:9" ht="12.75" customHeight="1">
      <c r="A34" s="236" t="s">
        <v>235</v>
      </c>
      <c r="B34" s="237"/>
      <c r="C34" s="237"/>
      <c r="D34" s="237"/>
      <c r="E34" s="237"/>
      <c r="F34" s="238"/>
      <c r="G34" s="26">
        <v>26</v>
      </c>
      <c r="H34" s="48">
        <v>0</v>
      </c>
      <c r="I34" s="48">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-864517</v>
      </c>
      <c r="I36" s="48">
        <v>-408897</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-864517</v>
      </c>
      <c r="I41" s="49">
        <f>I36+I37+I38+I39+I40</f>
        <v>-408897</v>
      </c>
    </row>
    <row r="42" spans="1:9" ht="29.45" customHeight="1">
      <c r="A42" s="263" t="s">
        <v>243</v>
      </c>
      <c r="B42" s="264"/>
      <c r="C42" s="264"/>
      <c r="D42" s="264"/>
      <c r="E42" s="264"/>
      <c r="F42" s="265"/>
      <c r="G42" s="27">
        <v>34</v>
      </c>
      <c r="H42" s="50">
        <f>H35+H41</f>
        <v>-864517</v>
      </c>
      <c r="I42" s="50">
        <f>I35+I41</f>
        <v>-408897</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8">
        <v>0</v>
      </c>
      <c r="I45" s="48">
        <v>0</v>
      </c>
    </row>
    <row r="46" spans="1:9" ht="12.75" customHeight="1">
      <c r="A46" s="236" t="s">
        <v>247</v>
      </c>
      <c r="B46" s="237"/>
      <c r="C46" s="237"/>
      <c r="D46" s="237"/>
      <c r="E46" s="237"/>
      <c r="F46" s="238"/>
      <c r="G46" s="26">
        <v>37</v>
      </c>
      <c r="H46" s="48">
        <v>0</v>
      </c>
      <c r="I46" s="48">
        <v>2463937</v>
      </c>
    </row>
    <row r="47" spans="1:9" ht="12.75" customHeight="1">
      <c r="A47" s="236" t="s">
        <v>248</v>
      </c>
      <c r="B47" s="237"/>
      <c r="C47" s="237"/>
      <c r="D47" s="237"/>
      <c r="E47" s="237"/>
      <c r="F47" s="238"/>
      <c r="G47" s="26">
        <v>38</v>
      </c>
      <c r="H47" s="48">
        <v>0</v>
      </c>
      <c r="I47" s="48">
        <v>0</v>
      </c>
    </row>
    <row r="48" spans="1:9" ht="22.15" customHeight="1">
      <c r="A48" s="245" t="s">
        <v>249</v>
      </c>
      <c r="B48" s="246"/>
      <c r="C48" s="246"/>
      <c r="D48" s="246"/>
      <c r="E48" s="246"/>
      <c r="F48" s="247"/>
      <c r="G48" s="25">
        <v>39</v>
      </c>
      <c r="H48" s="49">
        <f>H44+H45+H46+H47</f>
        <v>0</v>
      </c>
      <c r="I48" s="49">
        <f>I44+I45+I46+I47</f>
        <v>2463937</v>
      </c>
    </row>
    <row r="49" spans="1:9" ht="24.6" customHeight="1">
      <c r="A49" s="236" t="s">
        <v>389</v>
      </c>
      <c r="B49" s="237"/>
      <c r="C49" s="237"/>
      <c r="D49" s="237"/>
      <c r="E49" s="237"/>
      <c r="F49" s="238"/>
      <c r="G49" s="26">
        <v>40</v>
      </c>
      <c r="H49" s="48">
        <v>-43109</v>
      </c>
      <c r="I49" s="48">
        <v>0</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-495509</v>
      </c>
    </row>
    <row r="54" spans="1:9" ht="30.6" customHeight="1">
      <c r="A54" s="245" t="s">
        <v>254</v>
      </c>
      <c r="B54" s="246"/>
      <c r="C54" s="246"/>
      <c r="D54" s="246"/>
      <c r="E54" s="246"/>
      <c r="F54" s="247"/>
      <c r="G54" s="25">
        <v>45</v>
      </c>
      <c r="H54" s="49">
        <f>H49+H50+H51+H52+H53</f>
        <v>-43109</v>
      </c>
      <c r="I54" s="49">
        <f>I49+I50+I51+I52+I53</f>
        <v>-495509</v>
      </c>
    </row>
    <row r="55" spans="1:9" ht="29.45" customHeight="1">
      <c r="A55" s="266" t="s">
        <v>255</v>
      </c>
      <c r="B55" s="267"/>
      <c r="C55" s="267"/>
      <c r="D55" s="267"/>
      <c r="E55" s="267"/>
      <c r="F55" s="268"/>
      <c r="G55" s="25">
        <v>46</v>
      </c>
      <c r="H55" s="49">
        <f>H48+H54</f>
        <v>-43109</v>
      </c>
      <c r="I55" s="49">
        <f>I48+I54</f>
        <v>1968428</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-2921433</v>
      </c>
      <c r="I57" s="49">
        <f>I27+I42+I55+I56</f>
        <v>-1191790</v>
      </c>
    </row>
    <row r="58" spans="1:9">
      <c r="A58" s="269" t="s">
        <v>258</v>
      </c>
      <c r="B58" s="270"/>
      <c r="C58" s="270"/>
      <c r="D58" s="270"/>
      <c r="E58" s="270"/>
      <c r="F58" s="271"/>
      <c r="G58" s="26">
        <v>49</v>
      </c>
      <c r="H58" s="48">
        <v>3633221</v>
      </c>
      <c r="I58" s="48">
        <v>1222827</v>
      </c>
    </row>
    <row r="59" spans="1:9" ht="31.15" customHeight="1">
      <c r="A59" s="263" t="s">
        <v>259</v>
      </c>
      <c r="B59" s="264"/>
      <c r="C59" s="264"/>
      <c r="D59" s="264"/>
      <c r="E59" s="264"/>
      <c r="F59" s="265"/>
      <c r="G59" s="27">
        <v>50</v>
      </c>
      <c r="H59" s="50">
        <f>H57+H58</f>
        <v>711788</v>
      </c>
      <c r="I59" s="50">
        <f>I57+I58</f>
        <v>31037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8"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412</v>
      </c>
      <c r="B2" s="193"/>
      <c r="C2" s="193"/>
      <c r="D2" s="193"/>
      <c r="E2" s="193"/>
      <c r="F2" s="193"/>
      <c r="G2" s="193"/>
      <c r="H2" s="193"/>
      <c r="I2" s="193"/>
    </row>
    <row r="3" spans="1:9">
      <c r="A3" s="281" t="s">
        <v>355</v>
      </c>
      <c r="B3" s="282"/>
      <c r="C3" s="282"/>
      <c r="D3" s="282"/>
      <c r="E3" s="282"/>
      <c r="F3" s="282"/>
      <c r="G3" s="282"/>
      <c r="H3" s="282"/>
      <c r="I3" s="282"/>
    </row>
    <row r="4" spans="1:9">
      <c r="A4" s="239" t="s">
        <v>413</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0</v>
      </c>
      <c r="I8" s="52">
        <v>0</v>
      </c>
    </row>
    <row r="9" spans="1:9">
      <c r="A9" s="273" t="s">
        <v>262</v>
      </c>
      <c r="B9" s="273"/>
      <c r="C9" s="273"/>
      <c r="D9" s="273"/>
      <c r="E9" s="273"/>
      <c r="F9" s="273"/>
      <c r="G9" s="30">
        <v>2</v>
      </c>
      <c r="H9" s="52">
        <v>0</v>
      </c>
      <c r="I9" s="52">
        <v>0</v>
      </c>
    </row>
    <row r="10" spans="1:9">
      <c r="A10" s="273" t="s">
        <v>263</v>
      </c>
      <c r="B10" s="273"/>
      <c r="C10" s="273"/>
      <c r="D10" s="273"/>
      <c r="E10" s="273"/>
      <c r="F10" s="273"/>
      <c r="G10" s="30">
        <v>3</v>
      </c>
      <c r="H10" s="52">
        <v>0</v>
      </c>
      <c r="I10" s="52">
        <v>0</v>
      </c>
    </row>
    <row r="11" spans="1:9">
      <c r="A11" s="273" t="s">
        <v>264</v>
      </c>
      <c r="B11" s="273"/>
      <c r="C11" s="273"/>
      <c r="D11" s="273"/>
      <c r="E11" s="273"/>
      <c r="F11" s="273"/>
      <c r="G11" s="30">
        <v>4</v>
      </c>
      <c r="H11" s="52">
        <v>0</v>
      </c>
      <c r="I11" s="52">
        <v>0</v>
      </c>
    </row>
    <row r="12" spans="1:9">
      <c r="A12" s="273" t="s">
        <v>265</v>
      </c>
      <c r="B12" s="273"/>
      <c r="C12" s="273"/>
      <c r="D12" s="273"/>
      <c r="E12" s="273"/>
      <c r="F12" s="273"/>
      <c r="G12" s="30">
        <v>5</v>
      </c>
      <c r="H12" s="52">
        <v>0</v>
      </c>
      <c r="I12" s="52">
        <v>0</v>
      </c>
    </row>
    <row r="13" spans="1:9">
      <c r="A13" s="273" t="s">
        <v>266</v>
      </c>
      <c r="B13" s="273"/>
      <c r="C13" s="273"/>
      <c r="D13" s="273"/>
      <c r="E13" s="273"/>
      <c r="F13" s="273"/>
      <c r="G13" s="30">
        <v>6</v>
      </c>
      <c r="H13" s="52">
        <v>0</v>
      </c>
      <c r="I13" s="52">
        <v>0</v>
      </c>
    </row>
    <row r="14" spans="1:9">
      <c r="A14" s="273" t="s">
        <v>267</v>
      </c>
      <c r="B14" s="273"/>
      <c r="C14" s="273"/>
      <c r="D14" s="273"/>
      <c r="E14" s="273"/>
      <c r="F14" s="273"/>
      <c r="G14" s="30">
        <v>7</v>
      </c>
      <c r="H14" s="52">
        <v>0</v>
      </c>
      <c r="I14" s="52">
        <v>0</v>
      </c>
    </row>
    <row r="15" spans="1:9">
      <c r="A15" s="273" t="s">
        <v>268</v>
      </c>
      <c r="B15" s="273"/>
      <c r="C15" s="273"/>
      <c r="D15" s="273"/>
      <c r="E15" s="273"/>
      <c r="F15" s="273"/>
      <c r="G15" s="30">
        <v>8</v>
      </c>
      <c r="H15" s="52">
        <v>0</v>
      </c>
      <c r="I15" s="52">
        <v>0</v>
      </c>
    </row>
    <row r="16" spans="1:9">
      <c r="A16" s="274" t="s">
        <v>269</v>
      </c>
      <c r="B16" s="274"/>
      <c r="C16" s="274"/>
      <c r="D16" s="274"/>
      <c r="E16" s="274"/>
      <c r="F16" s="274"/>
      <c r="G16" s="31">
        <v>9</v>
      </c>
      <c r="H16" s="54">
        <f>SUM(H8:H15)</f>
        <v>0</v>
      </c>
      <c r="I16" s="54">
        <f>SUM(I8:I15)</f>
        <v>0</v>
      </c>
    </row>
    <row r="17" spans="1:9">
      <c r="A17" s="273" t="s">
        <v>270</v>
      </c>
      <c r="B17" s="273"/>
      <c r="C17" s="273"/>
      <c r="D17" s="273"/>
      <c r="E17" s="273"/>
      <c r="F17" s="273"/>
      <c r="G17" s="30">
        <v>10</v>
      </c>
      <c r="H17" s="53">
        <v>0</v>
      </c>
      <c r="I17" s="53">
        <v>0</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0</v>
      </c>
      <c r="I19" s="55">
        <f>I16+I17+I18</f>
        <v>0</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0</v>
      </c>
      <c r="I21" s="52">
        <v>0</v>
      </c>
    </row>
    <row r="22" spans="1:9">
      <c r="A22" s="273" t="s">
        <v>274</v>
      </c>
      <c r="B22" s="273"/>
      <c r="C22" s="273"/>
      <c r="D22" s="273"/>
      <c r="E22" s="273"/>
      <c r="F22" s="273"/>
      <c r="G22" s="30">
        <v>14</v>
      </c>
      <c r="H22" s="52">
        <v>0</v>
      </c>
      <c r="I22" s="52">
        <v>0</v>
      </c>
    </row>
    <row r="23" spans="1:9">
      <c r="A23" s="273" t="s">
        <v>275</v>
      </c>
      <c r="B23" s="273"/>
      <c r="C23" s="273"/>
      <c r="D23" s="273"/>
      <c r="E23" s="273"/>
      <c r="F23" s="273"/>
      <c r="G23" s="30">
        <v>15</v>
      </c>
      <c r="H23" s="52">
        <v>0</v>
      </c>
      <c r="I23" s="52">
        <v>0</v>
      </c>
    </row>
    <row r="24" spans="1:9">
      <c r="A24" s="273" t="s">
        <v>276</v>
      </c>
      <c r="B24" s="273"/>
      <c r="C24" s="273"/>
      <c r="D24" s="273"/>
      <c r="E24" s="273"/>
      <c r="F24" s="273"/>
      <c r="G24" s="30">
        <v>16</v>
      </c>
      <c r="H24" s="52">
        <v>0</v>
      </c>
      <c r="I24" s="52">
        <v>0</v>
      </c>
    </row>
    <row r="25" spans="1:9">
      <c r="A25" s="273" t="s">
        <v>277</v>
      </c>
      <c r="B25" s="273"/>
      <c r="C25" s="273"/>
      <c r="D25" s="273"/>
      <c r="E25" s="273"/>
      <c r="F25" s="273"/>
      <c r="G25" s="30">
        <v>17</v>
      </c>
      <c r="H25" s="52">
        <v>0</v>
      </c>
      <c r="I25" s="52">
        <v>0</v>
      </c>
    </row>
    <row r="26" spans="1:9">
      <c r="A26" s="273" t="s">
        <v>278</v>
      </c>
      <c r="B26" s="273"/>
      <c r="C26" s="273"/>
      <c r="D26" s="273"/>
      <c r="E26" s="273"/>
      <c r="F26" s="273"/>
      <c r="G26" s="30">
        <v>18</v>
      </c>
      <c r="H26" s="52">
        <v>0</v>
      </c>
      <c r="I26" s="52">
        <v>0</v>
      </c>
    </row>
    <row r="27" spans="1:9" ht="24" customHeight="1">
      <c r="A27" s="274" t="s">
        <v>279</v>
      </c>
      <c r="B27" s="274"/>
      <c r="C27" s="274"/>
      <c r="D27" s="274"/>
      <c r="E27" s="274"/>
      <c r="F27" s="274"/>
      <c r="G27" s="31">
        <v>19</v>
      </c>
      <c r="H27" s="54">
        <f>SUM(H21:H26)</f>
        <v>0</v>
      </c>
      <c r="I27" s="54">
        <f>SUM(I21:I26)</f>
        <v>0</v>
      </c>
    </row>
    <row r="28" spans="1:9" ht="27" customHeight="1">
      <c r="A28" s="273" t="s">
        <v>280</v>
      </c>
      <c r="B28" s="273"/>
      <c r="C28" s="273"/>
      <c r="D28" s="273"/>
      <c r="E28" s="273"/>
      <c r="F28" s="273"/>
      <c r="G28" s="30">
        <v>20</v>
      </c>
      <c r="H28" s="53">
        <v>0</v>
      </c>
      <c r="I28" s="53">
        <v>0</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0</v>
      </c>
      <c r="I33" s="54">
        <f>SUM(I28:I32)</f>
        <v>0</v>
      </c>
    </row>
    <row r="34" spans="1:9" ht="28.15" customHeight="1">
      <c r="A34" s="279" t="s">
        <v>286</v>
      </c>
      <c r="B34" s="279"/>
      <c r="C34" s="279"/>
      <c r="D34" s="279"/>
      <c r="E34" s="279"/>
      <c r="F34" s="279"/>
      <c r="G34" s="32">
        <v>26</v>
      </c>
      <c r="H34" s="55">
        <f>H27+H33</f>
        <v>0</v>
      </c>
      <c r="I34" s="55">
        <f>I27+I33</f>
        <v>0</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2">
        <v>0</v>
      </c>
      <c r="I37" s="52">
        <v>0</v>
      </c>
    </row>
    <row r="38" spans="1:9">
      <c r="A38" s="272" t="s">
        <v>289</v>
      </c>
      <c r="B38" s="272"/>
      <c r="C38" s="272"/>
      <c r="D38" s="272"/>
      <c r="E38" s="272"/>
      <c r="F38" s="272"/>
      <c r="G38" s="30">
        <v>29</v>
      </c>
      <c r="H38" s="52">
        <v>0</v>
      </c>
      <c r="I38" s="52">
        <v>0</v>
      </c>
    </row>
    <row r="39" spans="1:9">
      <c r="A39" s="272" t="s">
        <v>290</v>
      </c>
      <c r="B39" s="272"/>
      <c r="C39" s="272"/>
      <c r="D39" s="272"/>
      <c r="E39" s="272"/>
      <c r="F39" s="272"/>
      <c r="G39" s="30">
        <v>30</v>
      </c>
      <c r="H39" s="52">
        <v>0</v>
      </c>
      <c r="I39" s="52">
        <v>0</v>
      </c>
    </row>
    <row r="40" spans="1:9" ht="25.9" customHeight="1">
      <c r="A40" s="274" t="s">
        <v>291</v>
      </c>
      <c r="B40" s="274"/>
      <c r="C40" s="274"/>
      <c r="D40" s="274"/>
      <c r="E40" s="274"/>
      <c r="F40" s="274"/>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0</v>
      </c>
      <c r="I47" s="54">
        <f>I46+I40</f>
        <v>0</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0</v>
      </c>
      <c r="I49" s="54">
        <f>I19+I34+I47+I48</f>
        <v>0</v>
      </c>
    </row>
    <row r="50" spans="1:9">
      <c r="A50" s="284" t="s">
        <v>258</v>
      </c>
      <c r="B50" s="284"/>
      <c r="C50" s="284"/>
      <c r="D50" s="284"/>
      <c r="E50" s="284"/>
      <c r="F50" s="284"/>
      <c r="G50" s="30">
        <v>41</v>
      </c>
      <c r="H50" s="53">
        <v>0</v>
      </c>
      <c r="I50" s="53">
        <v>0</v>
      </c>
    </row>
    <row r="51" spans="1:9" ht="31.9" customHeight="1">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18" zoomScale="80" zoomScaleNormal="100" zoomScaleSheetLayoutView="80" workbookViewId="0">
      <selection activeCell="N19" sqref="N19"/>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43466</v>
      </c>
      <c r="F2" s="4" t="s">
        <v>0</v>
      </c>
      <c r="G2" s="10">
        <v>43738</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42489900</v>
      </c>
      <c r="I7" s="65">
        <v>119512</v>
      </c>
      <c r="J7" s="65">
        <v>781715</v>
      </c>
      <c r="K7" s="65">
        <v>0</v>
      </c>
      <c r="L7" s="65">
        <v>0</v>
      </c>
      <c r="M7" s="65">
        <v>0</v>
      </c>
      <c r="N7" s="65">
        <v>224425</v>
      </c>
      <c r="O7" s="65">
        <v>7579148</v>
      </c>
      <c r="P7" s="65">
        <v>0</v>
      </c>
      <c r="Q7" s="65">
        <v>0</v>
      </c>
      <c r="R7" s="65">
        <v>0</v>
      </c>
      <c r="S7" s="65">
        <v>-26105638</v>
      </c>
      <c r="T7" s="65">
        <v>116650</v>
      </c>
      <c r="U7" s="66">
        <f>H7+I7+J7+K7-L7+M7+N7+O7+P7+Q7+R7+S7+T7</f>
        <v>25205712</v>
      </c>
      <c r="V7" s="65">
        <v>0</v>
      </c>
      <c r="W7" s="66">
        <f>U7+V7</f>
        <v>25205712</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7579148</v>
      </c>
      <c r="P10" s="66">
        <f t="shared" si="2"/>
        <v>0</v>
      </c>
      <c r="Q10" s="66">
        <f t="shared" si="2"/>
        <v>0</v>
      </c>
      <c r="R10" s="66">
        <f t="shared" si="2"/>
        <v>0</v>
      </c>
      <c r="S10" s="66">
        <f t="shared" si="2"/>
        <v>-26105638</v>
      </c>
      <c r="T10" s="66">
        <f t="shared" si="2"/>
        <v>116650</v>
      </c>
      <c r="U10" s="66">
        <f t="shared" si="2"/>
        <v>25205712</v>
      </c>
      <c r="V10" s="66">
        <f t="shared" si="2"/>
        <v>0</v>
      </c>
      <c r="W10" s="66">
        <f t="shared" si="2"/>
        <v>25205712</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5145902</v>
      </c>
      <c r="U11" s="66">
        <f>H11+I11+J11+K11-L11+M11+N11+O11+P11+Q11+R11+S11+T11</f>
        <v>5145902</v>
      </c>
      <c r="V11" s="65">
        <v>0</v>
      </c>
      <c r="W11" s="66">
        <f t="shared" ref="W11:W28" si="3">U11+V11</f>
        <v>5145902</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-1598959</v>
      </c>
      <c r="P13" s="67">
        <v>0</v>
      </c>
      <c r="Q13" s="67">
        <v>0</v>
      </c>
      <c r="R13" s="67">
        <v>0</v>
      </c>
      <c r="S13" s="65">
        <v>513474</v>
      </c>
      <c r="T13" s="65">
        <v>0</v>
      </c>
      <c r="U13" s="66">
        <f t="shared" si="4"/>
        <v>-1085485</v>
      </c>
      <c r="V13" s="65">
        <v>0</v>
      </c>
      <c r="W13" s="66">
        <f t="shared" si="3"/>
        <v>-1085485</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0</v>
      </c>
      <c r="J26" s="65">
        <v>0</v>
      </c>
      <c r="K26" s="65">
        <v>0</v>
      </c>
      <c r="L26" s="65">
        <v>0</v>
      </c>
      <c r="M26" s="65">
        <v>0</v>
      </c>
      <c r="N26" s="65">
        <v>0</v>
      </c>
      <c r="O26" s="65">
        <v>0</v>
      </c>
      <c r="P26" s="65">
        <v>0</v>
      </c>
      <c r="Q26" s="65">
        <v>0</v>
      </c>
      <c r="R26" s="65">
        <v>0</v>
      </c>
      <c r="S26" s="65">
        <v>116650</v>
      </c>
      <c r="T26" s="65">
        <v>-116650</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42489900</v>
      </c>
      <c r="I29" s="68">
        <f t="shared" ref="I29:W29" si="5">SUM(I10:I28)</f>
        <v>119512</v>
      </c>
      <c r="J29" s="68">
        <f t="shared" si="5"/>
        <v>781715</v>
      </c>
      <c r="K29" s="68">
        <f t="shared" si="5"/>
        <v>0</v>
      </c>
      <c r="L29" s="68">
        <f t="shared" si="5"/>
        <v>0</v>
      </c>
      <c r="M29" s="68">
        <f t="shared" si="5"/>
        <v>0</v>
      </c>
      <c r="N29" s="68">
        <f t="shared" si="5"/>
        <v>224425</v>
      </c>
      <c r="O29" s="68">
        <f t="shared" si="5"/>
        <v>5980189</v>
      </c>
      <c r="P29" s="68">
        <f t="shared" si="5"/>
        <v>0</v>
      </c>
      <c r="Q29" s="68">
        <f t="shared" si="5"/>
        <v>0</v>
      </c>
      <c r="R29" s="68">
        <f t="shared" si="5"/>
        <v>0</v>
      </c>
      <c r="S29" s="68">
        <f t="shared" si="5"/>
        <v>-25475514</v>
      </c>
      <c r="T29" s="68">
        <f t="shared" si="5"/>
        <v>5145902</v>
      </c>
      <c r="U29" s="68">
        <f t="shared" si="5"/>
        <v>29266129</v>
      </c>
      <c r="V29" s="68">
        <f t="shared" si="5"/>
        <v>0</v>
      </c>
      <c r="W29" s="68">
        <f t="shared" si="5"/>
        <v>29266129</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-1598959</v>
      </c>
      <c r="P31" s="66">
        <f t="shared" si="6"/>
        <v>0</v>
      </c>
      <c r="Q31" s="66">
        <f t="shared" si="6"/>
        <v>0</v>
      </c>
      <c r="R31" s="66">
        <f t="shared" si="6"/>
        <v>0</v>
      </c>
      <c r="S31" s="66">
        <f t="shared" si="6"/>
        <v>513474</v>
      </c>
      <c r="T31" s="66">
        <f t="shared" si="6"/>
        <v>0</v>
      </c>
      <c r="U31" s="66">
        <f t="shared" si="6"/>
        <v>-1085485</v>
      </c>
      <c r="V31" s="66">
        <f t="shared" si="6"/>
        <v>0</v>
      </c>
      <c r="W31" s="66">
        <f t="shared" si="6"/>
        <v>-1085485</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-1598959</v>
      </c>
      <c r="P32" s="66">
        <f t="shared" si="7"/>
        <v>0</v>
      </c>
      <c r="Q32" s="66">
        <f t="shared" si="7"/>
        <v>0</v>
      </c>
      <c r="R32" s="66">
        <f t="shared" si="7"/>
        <v>0</v>
      </c>
      <c r="S32" s="66">
        <f t="shared" si="7"/>
        <v>513474</v>
      </c>
      <c r="T32" s="66">
        <f t="shared" si="7"/>
        <v>5145902</v>
      </c>
      <c r="U32" s="66">
        <f t="shared" si="7"/>
        <v>4060417</v>
      </c>
      <c r="V32" s="66">
        <f t="shared" si="7"/>
        <v>0</v>
      </c>
      <c r="W32" s="66">
        <f t="shared" si="7"/>
        <v>4060417</v>
      </c>
    </row>
    <row r="33" spans="1:23" ht="30.75" customHeight="1">
      <c r="A33" s="310" t="s">
        <v>346</v>
      </c>
      <c r="B33" s="310"/>
      <c r="C33" s="310"/>
      <c r="D33" s="310"/>
      <c r="E33" s="310"/>
      <c r="F33" s="31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116650</v>
      </c>
      <c r="T33" s="68">
        <f t="shared" si="8"/>
        <v>-116650</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42489900</v>
      </c>
      <c r="I35" s="65">
        <v>119512</v>
      </c>
      <c r="J35" s="65">
        <v>781715</v>
      </c>
      <c r="K35" s="65">
        <v>0</v>
      </c>
      <c r="L35" s="65">
        <v>0</v>
      </c>
      <c r="M35" s="65">
        <v>0</v>
      </c>
      <c r="N35" s="65">
        <v>224425</v>
      </c>
      <c r="O35" s="65">
        <v>5980189</v>
      </c>
      <c r="P35" s="65">
        <v>0</v>
      </c>
      <c r="Q35" s="65">
        <v>0</v>
      </c>
      <c r="R35" s="65">
        <v>0</v>
      </c>
      <c r="S35" s="65">
        <v>-25475514</v>
      </c>
      <c r="T35" s="65">
        <v>5145902</v>
      </c>
      <c r="U35" s="69">
        <f t="shared" ref="U35:U37" si="9">H35+I35+J35+K35-L35+M35+N35+O35+P35+Q35+R35+S35+T35</f>
        <v>29266129</v>
      </c>
      <c r="V35" s="65">
        <v>0</v>
      </c>
      <c r="W35" s="69">
        <f t="shared" ref="W35:W37" si="10">U35+V35</f>
        <v>29266129</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42489900</v>
      </c>
      <c r="I38" s="69">
        <f t="shared" ref="I38:W38" si="11">I35+I36+I37</f>
        <v>119512</v>
      </c>
      <c r="J38" s="69">
        <f t="shared" si="11"/>
        <v>781715</v>
      </c>
      <c r="K38" s="69">
        <f t="shared" si="11"/>
        <v>0</v>
      </c>
      <c r="L38" s="69">
        <f t="shared" si="11"/>
        <v>0</v>
      </c>
      <c r="M38" s="69">
        <f t="shared" si="11"/>
        <v>0</v>
      </c>
      <c r="N38" s="69">
        <f t="shared" si="11"/>
        <v>224425</v>
      </c>
      <c r="O38" s="69">
        <f t="shared" si="11"/>
        <v>5980189</v>
      </c>
      <c r="P38" s="69">
        <f t="shared" si="11"/>
        <v>0</v>
      </c>
      <c r="Q38" s="69">
        <f t="shared" si="11"/>
        <v>0</v>
      </c>
      <c r="R38" s="69">
        <f t="shared" si="11"/>
        <v>0</v>
      </c>
      <c r="S38" s="69">
        <f t="shared" si="11"/>
        <v>-25475514</v>
      </c>
      <c r="T38" s="69">
        <f t="shared" si="11"/>
        <v>5145902</v>
      </c>
      <c r="U38" s="69">
        <f t="shared" si="11"/>
        <v>29266129</v>
      </c>
      <c r="V38" s="69">
        <f t="shared" si="11"/>
        <v>0</v>
      </c>
      <c r="W38" s="69">
        <f t="shared" si="11"/>
        <v>29266129</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-1090491</v>
      </c>
      <c r="U39" s="69">
        <f t="shared" ref="U39:U56" si="12">H39+I39+J39+K39-L39+M39+N39+O39+P39+Q39+R39+S39+T39</f>
        <v>-1090491</v>
      </c>
      <c r="V39" s="65">
        <v>0</v>
      </c>
      <c r="W39" s="69">
        <f t="shared" ref="W39:W56" si="13">U39+V39</f>
        <v>-1090491</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5145902</v>
      </c>
      <c r="T54" s="65">
        <v>-5145902</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42489900</v>
      </c>
      <c r="I57" s="70">
        <f t="shared" ref="I57:W57" si="14">SUM(I38:I56)</f>
        <v>119512</v>
      </c>
      <c r="J57" s="70">
        <f t="shared" si="14"/>
        <v>781715</v>
      </c>
      <c r="K57" s="70">
        <f t="shared" si="14"/>
        <v>0</v>
      </c>
      <c r="L57" s="70">
        <f t="shared" si="14"/>
        <v>0</v>
      </c>
      <c r="M57" s="70">
        <f t="shared" si="14"/>
        <v>0</v>
      </c>
      <c r="N57" s="70">
        <f t="shared" si="14"/>
        <v>224425</v>
      </c>
      <c r="O57" s="70">
        <f t="shared" si="14"/>
        <v>5980189</v>
      </c>
      <c r="P57" s="70">
        <f t="shared" si="14"/>
        <v>0</v>
      </c>
      <c r="Q57" s="70">
        <f t="shared" si="14"/>
        <v>0</v>
      </c>
      <c r="R57" s="70">
        <f t="shared" si="14"/>
        <v>0</v>
      </c>
      <c r="S57" s="70">
        <f t="shared" si="14"/>
        <v>-20329612</v>
      </c>
      <c r="T57" s="70">
        <f t="shared" si="14"/>
        <v>-1090491</v>
      </c>
      <c r="U57" s="70">
        <f t="shared" si="14"/>
        <v>28175638</v>
      </c>
      <c r="V57" s="70">
        <f t="shared" si="14"/>
        <v>0</v>
      </c>
      <c r="W57" s="70">
        <f t="shared" si="14"/>
        <v>28175638</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-1090491</v>
      </c>
      <c r="U60" s="69">
        <f t="shared" si="16"/>
        <v>-1090491</v>
      </c>
      <c r="V60" s="69">
        <f t="shared" si="16"/>
        <v>0</v>
      </c>
      <c r="W60" s="69">
        <f t="shared" si="16"/>
        <v>-1090491</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5145902</v>
      </c>
      <c r="T61" s="70">
        <f t="shared" si="17"/>
        <v>-5145902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d8745bc5-821e-4205-946a-621c2da728c8"/>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2019-10-29T14:20:56Z</cp:lastPrinted>
  <dcterms:created xsi:type="dcterms:W3CDTF">2008-10-17T11:51:54Z</dcterms:created>
  <dcterms:modified xsi:type="dcterms:W3CDTF">2019-10-30T15:00:57Z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