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89" i="19" s="1"/>
  <c r="I101" i="19" s="1"/>
  <c r="I64" i="19"/>
  <c r="H64" i="19"/>
  <c r="K62" i="19"/>
  <c r="K67" i="19" s="1"/>
  <c r="K64" i="19"/>
  <c r="I72" i="18"/>
  <c r="H62" i="19"/>
  <c r="H66" i="19" s="1"/>
  <c r="H63" i="19"/>
  <c r="J62" i="19"/>
  <c r="J66" i="19" s="1"/>
  <c r="J64" i="19"/>
  <c r="K68" i="19" l="1"/>
  <c r="K89" i="19" s="1"/>
  <c r="K101" i="19" s="1"/>
  <c r="K66" i="19"/>
  <c r="I67" i="19"/>
  <c r="I66" i="19"/>
  <c r="H67" i="19"/>
  <c r="H68" i="19"/>
  <c r="H89" i="19" s="1"/>
  <c r="H101" i="19" s="1"/>
  <c r="J67" i="19"/>
  <c r="J68" i="19"/>
  <c r="J89" i="19" s="1"/>
  <c r="J101" i="19" s="1"/>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<sst xmlns="http://schemas.openxmlformats.org/spreadsheetml/2006/main" count="517" uniqueCount="453">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</sst>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C17" sqref="C17:D17"/>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v>44196</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435</v>
      </c>
      <c r="D11" s="164"/>
      <c r="E11" s="91"/>
      <c r="F11" s="129" t="s">
        <v>418</v>
      </c>
      <c r="G11" s="167"/>
      <c r="H11" s="145" t="s">
        <v>449</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419</v>
      </c>
      <c r="H15" s="145" t="s">
        <v>438</v>
      </c>
      <c r="I15" s="146"/>
      <c r="J15" s="98"/>
    </row>
    <row r="16" spans="1:20" ht="10.9" customHeight="1">
      <c r="A16" s="91"/>
      <c r="B16" s="95"/>
      <c r="C16" s="94"/>
      <c r="D16" s="94"/>
      <c r="E16" s="135"/>
      <c r="F16" s="135"/>
      <c r="G16" s="135"/>
      <c r="H16" s="135"/>
      <c r="I16" s="94"/>
      <c r="J16" s="96"/>
    </row>
    <row r="17" spans="1:10" ht="22.9" customHeight="1">
      <c r="A17" s="99"/>
      <c r="B17" s="97" t="s">
        <v>420</v>
      </c>
      <c r="C17" s="163" t="s">
        <v>450</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439</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10040</v>
      </c>
      <c r="D21" s="146"/>
      <c r="E21" s="135"/>
      <c r="F21" s="135"/>
      <c r="G21" s="136" t="s">
        <v>440</v>
      </c>
      <c r="H21" s="137"/>
      <c r="I21" s="137"/>
      <c r="J21" s="138"/>
    </row>
    <row r="22" spans="1:10">
      <c r="A22" s="93"/>
      <c r="B22" s="94"/>
      <c r="C22" s="94"/>
      <c r="D22" s="94"/>
      <c r="E22" s="135"/>
      <c r="F22" s="135"/>
      <c r="G22" s="135"/>
      <c r="H22" s="135"/>
      <c r="I22" s="94"/>
      <c r="J22" s="96"/>
    </row>
    <row r="23" spans="1:10">
      <c r="A23" s="157" t="s">
        <v>397</v>
      </c>
      <c r="B23" s="158"/>
      <c r="C23" s="136" t="s">
        <v>441</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442</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443</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131</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444</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445</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446</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447</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74" sqref="A74: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451</v>
      </c>
      <c r="B2" s="196"/>
      <c r="C2" s="196"/>
      <c r="D2" s="196"/>
      <c r="E2" s="196"/>
      <c r="F2" s="196"/>
      <c r="G2" s="196"/>
      <c r="H2" s="196"/>
      <c r="I2" s="196"/>
    </row>
    <row r="3" spans="1:9">
      <c r="A3" s="197" t="s">
        <v>355</v>
      </c>
      <c r="B3" s="198"/>
      <c r="C3" s="198"/>
      <c r="D3" s="198"/>
      <c r="E3" s="198"/>
      <c r="F3" s="198"/>
      <c r="G3" s="198"/>
      <c r="H3" s="198"/>
      <c r="I3" s="198"/>
    </row>
    <row r="4" spans="1:9">
      <c r="A4" s="199" t="s">
        <v>448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32430527</v>
      </c>
      <c r="I9" s="34">
        <f>I10+I17+I27+I38+I43</f>
        <v>31956685</v>
      </c>
    </row>
    <row r="10" spans="1:9" ht="12.75" customHeight="1">
      <c r="A10" s="190" t="s">
        <v>5</v>
      </c>
      <c r="B10" s="190"/>
      <c r="C10" s="190"/>
      <c r="D10" s="190"/>
      <c r="E10" s="190"/>
      <c r="F10" s="190"/>
      <c r="G10" s="16">
        <v>3</v>
      </c>
      <c r="H10" s="34">
        <f>H11+H12+H13+H14+H15+H16</f>
        <v>3947</v>
      </c>
      <c r="I10" s="34">
        <f>I11+I12+I13+I14+I15+I16</f>
        <v>3193</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3947</v>
      </c>
      <c r="I12" s="33">
        <v>3193</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32414494</v>
      </c>
      <c r="I17" s="34">
        <f>I18+I19+I20+I21+I22+I23+I24+I25+I26</f>
        <v>31941406</v>
      </c>
    </row>
    <row r="18" spans="1:9" ht="12.75" customHeight="1">
      <c r="A18" s="186" t="s">
        <v>13</v>
      </c>
      <c r="B18" s="186"/>
      <c r="C18" s="186"/>
      <c r="D18" s="186"/>
      <c r="E18" s="186"/>
      <c r="F18" s="186"/>
      <c r="G18" s="15">
        <v>11</v>
      </c>
      <c r="H18" s="33">
        <v>5802567</v>
      </c>
      <c r="I18" s="33">
        <v>5802567</v>
      </c>
    </row>
    <row r="19" spans="1:9" ht="12.75" customHeight="1">
      <c r="A19" s="186" t="s">
        <v>14</v>
      </c>
      <c r="B19" s="186"/>
      <c r="C19" s="186"/>
      <c r="D19" s="186"/>
      <c r="E19" s="186"/>
      <c r="F19" s="186"/>
      <c r="G19" s="15">
        <v>12</v>
      </c>
      <c r="H19" s="33">
        <v>19558650</v>
      </c>
      <c r="I19" s="33">
        <v>19120557</v>
      </c>
    </row>
    <row r="20" spans="1:9" ht="12.75" customHeight="1">
      <c r="A20" s="186" t="s">
        <v>15</v>
      </c>
      <c r="B20" s="186"/>
      <c r="C20" s="186"/>
      <c r="D20" s="186"/>
      <c r="E20" s="186"/>
      <c r="F20" s="186"/>
      <c r="G20" s="15">
        <v>13</v>
      </c>
      <c r="H20" s="33">
        <v>5115216</v>
      </c>
      <c r="I20" s="33">
        <v>5004307</v>
      </c>
    </row>
    <row r="21" spans="1:9" ht="12.75" customHeight="1">
      <c r="A21" s="186" t="s">
        <v>16</v>
      </c>
      <c r="B21" s="186"/>
      <c r="C21" s="186"/>
      <c r="D21" s="186"/>
      <c r="E21" s="186"/>
      <c r="F21" s="186"/>
      <c r="G21" s="15">
        <v>14</v>
      </c>
      <c r="H21" s="33">
        <v>97016</v>
      </c>
      <c r="I21" s="33">
        <v>85693</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87237</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1841045</v>
      </c>
      <c r="I26" s="33">
        <v>1841045</v>
      </c>
    </row>
    <row r="27" spans="1:9" ht="12.75" customHeight="1">
      <c r="A27" s="190" t="s">
        <v>22</v>
      </c>
      <c r="B27" s="190"/>
      <c r="C27" s="190"/>
      <c r="D27" s="190"/>
      <c r="E27" s="190"/>
      <c r="F27" s="190"/>
      <c r="G27" s="16">
        <v>20</v>
      </c>
      <c r="H27" s="34">
        <f>SUM(H28:H37)</f>
        <v>7831</v>
      </c>
      <c r="I27" s="34">
        <f>SUM(I28:I37)</f>
        <v>7831</v>
      </c>
    </row>
    <row r="28" spans="1:9" ht="12.75" customHeight="1">
      <c r="A28" s="186" t="s">
        <v>23</v>
      </c>
      <c r="B28" s="186"/>
      <c r="C28" s="186"/>
      <c r="D28" s="186"/>
      <c r="E28" s="186"/>
      <c r="F28" s="186"/>
      <c r="G28" s="15">
        <v>21</v>
      </c>
      <c r="H28" s="33">
        <v>7831</v>
      </c>
      <c r="I28" s="33">
        <v>7831</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4255</v>
      </c>
      <c r="I38" s="34">
        <f>I39+I40+I41+I42</f>
        <v>4255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4255</v>
      </c>
      <c r="I42" s="33">
        <v>4255</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39896821</v>
      </c>
      <c r="I44" s="34">
        <f>I45+I53+I60+I70</f>
        <v>39123027</v>
      </c>
    </row>
    <row r="45" spans="1:9" ht="12.75" customHeight="1">
      <c r="A45" s="190" t="s">
        <v>39</v>
      </c>
      <c r="B45" s="190"/>
      <c r="C45" s="190"/>
      <c r="D45" s="190"/>
      <c r="E45" s="190"/>
      <c r="F45" s="190"/>
      <c r="G45" s="16">
        <v>38</v>
      </c>
      <c r="H45" s="34">
        <f>SUM(H46:H52)</f>
        <v>27524913</v>
      </c>
      <c r="I45" s="34">
        <f>SUM(I46:I52)</f>
        <v>27948219</v>
      </c>
    </row>
    <row r="46" spans="1:9" ht="12.75" customHeight="1">
      <c r="A46" s="186" t="s">
        <v>40</v>
      </c>
      <c r="B46" s="186"/>
      <c r="C46" s="186"/>
      <c r="D46" s="186"/>
      <c r="E46" s="186"/>
      <c r="F46" s="186"/>
      <c r="G46" s="15">
        <v>39</v>
      </c>
      <c r="H46" s="33">
        <v>6750078</v>
      </c>
      <c r="I46" s="33">
        <v>6465542</v>
      </c>
    </row>
    <row r="47" spans="1:9" ht="12.75" customHeight="1">
      <c r="A47" s="186" t="s">
        <v>41</v>
      </c>
      <c r="B47" s="186"/>
      <c r="C47" s="186"/>
      <c r="D47" s="186"/>
      <c r="E47" s="186"/>
      <c r="F47" s="186"/>
      <c r="G47" s="15">
        <v>40</v>
      </c>
      <c r="H47" s="33">
        <v>8072819</v>
      </c>
      <c r="I47" s="33">
        <v>8444315</v>
      </c>
    </row>
    <row r="48" spans="1:9" ht="12.75" customHeight="1">
      <c r="A48" s="186" t="s">
        <v>42</v>
      </c>
      <c r="B48" s="186"/>
      <c r="C48" s="186"/>
      <c r="D48" s="186"/>
      <c r="E48" s="186"/>
      <c r="F48" s="186"/>
      <c r="G48" s="15">
        <v>41</v>
      </c>
      <c r="H48" s="33">
        <v>12367430</v>
      </c>
      <c r="I48" s="33">
        <v>12710349</v>
      </c>
    </row>
    <row r="49" spans="1:9" ht="12.75" customHeight="1">
      <c r="A49" s="186" t="s">
        <v>43</v>
      </c>
      <c r="B49" s="186"/>
      <c r="C49" s="186"/>
      <c r="D49" s="186"/>
      <c r="E49" s="186"/>
      <c r="F49" s="186"/>
      <c r="G49" s="15">
        <v>42</v>
      </c>
      <c r="H49" s="33">
        <v>88178</v>
      </c>
      <c r="I49" s="33">
        <v>81605</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246408</v>
      </c>
      <c r="I51" s="33">
        <v>246408</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11140965</v>
      </c>
      <c r="I53" s="34">
        <f>SUM(I54:I59)</f>
        <v>10576205</v>
      </c>
    </row>
    <row r="54" spans="1:9" ht="12.75" customHeight="1">
      <c r="A54" s="186" t="s">
        <v>48</v>
      </c>
      <c r="B54" s="186"/>
      <c r="C54" s="186"/>
      <c r="D54" s="186"/>
      <c r="E54" s="186"/>
      <c r="F54" s="186"/>
      <c r="G54" s="15">
        <v>47</v>
      </c>
      <c r="H54" s="33">
        <v>1373338</v>
      </c>
      <c r="I54" s="33">
        <v>1553212</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9662399</v>
      </c>
      <c r="I56" s="33">
        <v>8854974</v>
      </c>
    </row>
    <row r="57" spans="1:9" ht="12.75" customHeight="1">
      <c r="A57" s="186" t="s">
        <v>51</v>
      </c>
      <c r="B57" s="186"/>
      <c r="C57" s="186"/>
      <c r="D57" s="186"/>
      <c r="E57" s="186"/>
      <c r="F57" s="186"/>
      <c r="G57" s="15">
        <v>50</v>
      </c>
      <c r="H57" s="33">
        <v>14667</v>
      </c>
      <c r="I57" s="33">
        <v>21409</v>
      </c>
    </row>
    <row r="58" spans="1:9" ht="12.75" customHeight="1">
      <c r="A58" s="186" t="s">
        <v>52</v>
      </c>
      <c r="B58" s="186"/>
      <c r="C58" s="186"/>
      <c r="D58" s="186"/>
      <c r="E58" s="186"/>
      <c r="F58" s="186"/>
      <c r="G58" s="15">
        <v>51</v>
      </c>
      <c r="H58" s="33">
        <v>66456</v>
      </c>
      <c r="I58" s="33">
        <v>122504</v>
      </c>
    </row>
    <row r="59" spans="1:9" ht="12.75" customHeight="1">
      <c r="A59" s="186" t="s">
        <v>53</v>
      </c>
      <c r="B59" s="186"/>
      <c r="C59" s="186"/>
      <c r="D59" s="186"/>
      <c r="E59" s="186"/>
      <c r="F59" s="186"/>
      <c r="G59" s="15">
        <v>52</v>
      </c>
      <c r="H59" s="33">
        <v>24105</v>
      </c>
      <c r="I59" s="33">
        <v>24106</v>
      </c>
    </row>
    <row r="60" spans="1:9" ht="12.75" customHeight="1">
      <c r="A60" s="190" t="s">
        <v>54</v>
      </c>
      <c r="B60" s="190"/>
      <c r="C60" s="190"/>
      <c r="D60" s="190"/>
      <c r="E60" s="190"/>
      <c r="F60" s="190"/>
      <c r="G60" s="16">
        <v>53</v>
      </c>
      <c r="H60" s="34">
        <f>SUM(H61:H69)</f>
        <v>413000</v>
      </c>
      <c r="I60" s="34">
        <f>SUM(I61:I69)</f>
        <v>489000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413000</v>
      </c>
      <c r="I68" s="33">
        <v>489000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817943</v>
      </c>
      <c r="I70" s="33">
        <v>109603</v>
      </c>
    </row>
    <row r="71" spans="1:9" ht="12.75" customHeight="1">
      <c r="A71" s="187" t="s">
        <v>58</v>
      </c>
      <c r="B71" s="187"/>
      <c r="C71" s="187"/>
      <c r="D71" s="187"/>
      <c r="E71" s="187"/>
      <c r="F71" s="187"/>
      <c r="G71" s="15">
        <v>64</v>
      </c>
      <c r="H71" s="33">
        <v>122419</v>
      </c>
      <c r="I71" s="33">
        <v>0</v>
      </c>
    </row>
    <row r="72" spans="1:9" ht="12.75" customHeight="1">
      <c r="A72" s="188" t="s">
        <v>383</v>
      </c>
      <c r="B72" s="188"/>
      <c r="C72" s="188"/>
      <c r="D72" s="188"/>
      <c r="E72" s="188"/>
      <c r="F72" s="188"/>
      <c r="G72" s="16">
        <v>65</v>
      </c>
      <c r="H72" s="34">
        <f>H8+H9+H44+H71</f>
        <v>72449767</v>
      </c>
      <c r="I72" s="34">
        <f>I8+I9+I44+I71</f>
        <v>71079712</v>
      </c>
    </row>
    <row r="73" spans="1:9" ht="12.75" customHeight="1">
      <c r="A73" s="187" t="s">
        <v>59</v>
      </c>
      <c r="B73" s="187"/>
      <c r="C73" s="187"/>
      <c r="D73" s="187"/>
      <c r="E73" s="187"/>
      <c r="F73" s="187"/>
      <c r="G73" s="15">
        <v>66</v>
      </c>
      <c r="H73" s="33">
        <v>39890</v>
      </c>
      <c r="I73" s="33">
        <v>54402</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27528660</v>
      </c>
      <c r="I75" s="34">
        <f>I76+I77+I78+I84+I85+I89+I92+I95</f>
        <v>26920208</v>
      </c>
    </row>
    <row r="76" spans="1:9" ht="12.75" customHeight="1">
      <c r="A76" s="186" t="s">
        <v>61</v>
      </c>
      <c r="B76" s="186"/>
      <c r="C76" s="186"/>
      <c r="D76" s="186"/>
      <c r="E76" s="186"/>
      <c r="F76" s="186"/>
      <c r="G76" s="15">
        <v>68</v>
      </c>
      <c r="H76" s="33">
        <v>42489900</v>
      </c>
      <c r="I76" s="33">
        <v>42489900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5466714</v>
      </c>
      <c r="I84" s="120">
        <v>5466714</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-18690486</v>
      </c>
      <c r="I89" s="34">
        <f>I90-I91</f>
        <v>-20427954</v>
      </c>
    </row>
    <row r="90" spans="1:9" ht="12.75" customHeight="1">
      <c r="A90" s="186" t="s">
        <v>75</v>
      </c>
      <c r="B90" s="186"/>
      <c r="C90" s="186"/>
      <c r="D90" s="186"/>
      <c r="E90" s="186"/>
      <c r="F90" s="186"/>
      <c r="G90" s="15">
        <v>82</v>
      </c>
      <c r="H90" s="33">
        <v>513475</v>
      </c>
      <c r="I90" s="33">
        <v>513475</v>
      </c>
    </row>
    <row r="91" spans="1:9" ht="12.75" customHeight="1">
      <c r="A91" s="186" t="s">
        <v>76</v>
      </c>
      <c r="B91" s="186"/>
      <c r="C91" s="186"/>
      <c r="D91" s="186"/>
      <c r="E91" s="186"/>
      <c r="F91" s="186"/>
      <c r="G91" s="15">
        <v>83</v>
      </c>
      <c r="H91" s="33">
        <v>19203961</v>
      </c>
      <c r="I91" s="33">
        <v>20941429</v>
      </c>
    </row>
    <row r="92" spans="1:9" ht="12.75" customHeight="1">
      <c r="A92" s="190" t="s">
        <v>77</v>
      </c>
      <c r="B92" s="190"/>
      <c r="C92" s="190"/>
      <c r="D92" s="190"/>
      <c r="E92" s="190"/>
      <c r="F92" s="190"/>
      <c r="G92" s="16">
        <v>84</v>
      </c>
      <c r="H92" s="34">
        <f>H93-H94</f>
        <v>-1737468</v>
      </c>
      <c r="I92" s="34">
        <f>I93-I94</f>
        <v>-608452</v>
      </c>
    </row>
    <row r="93" spans="1:9" ht="12.75" customHeight="1">
      <c r="A93" s="186" t="s">
        <v>78</v>
      </c>
      <c r="B93" s="186"/>
      <c r="C93" s="186"/>
      <c r="D93" s="186"/>
      <c r="E93" s="186"/>
      <c r="F93" s="186"/>
      <c r="G93" s="15">
        <v>85</v>
      </c>
      <c r="H93" s="33">
        <v>0</v>
      </c>
      <c r="I93" s="33">
        <v>0</v>
      </c>
    </row>
    <row r="94" spans="1:9" ht="12.75" customHeight="1">
      <c r="A94" s="186" t="s">
        <v>79</v>
      </c>
      <c r="B94" s="186"/>
      <c r="C94" s="186"/>
      <c r="D94" s="186"/>
      <c r="E94" s="186"/>
      <c r="F94" s="186"/>
      <c r="G94" s="15">
        <v>86</v>
      </c>
      <c r="H94" s="33">
        <v>1737468</v>
      </c>
      <c r="I94" s="33">
        <v>608452</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245131</v>
      </c>
      <c r="I96" s="34">
        <f>SUM(I97:I102)</f>
        <v>245131</v>
      </c>
    </row>
    <row r="97" spans="1:9" ht="12.75" customHeight="1">
      <c r="A97" s="186" t="s">
        <v>81</v>
      </c>
      <c r="B97" s="186"/>
      <c r="C97" s="186"/>
      <c r="D97" s="186"/>
      <c r="E97" s="186"/>
      <c r="F97" s="186"/>
      <c r="G97" s="15">
        <v>89</v>
      </c>
      <c r="H97" s="33">
        <v>162693</v>
      </c>
      <c r="I97" s="33">
        <v>162693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82438</v>
      </c>
      <c r="I99" s="33">
        <v>82438</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12973268</v>
      </c>
      <c r="I103" s="34">
        <f>SUM(I104:I114)</f>
        <v>12973268</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11773258</v>
      </c>
      <c r="I113" s="33">
        <v>11773258</v>
      </c>
    </row>
    <row r="114" spans="1:9" ht="12.75" customHeight="1">
      <c r="A114" s="186" t="s">
        <v>97</v>
      </c>
      <c r="B114" s="186"/>
      <c r="C114" s="186"/>
      <c r="D114" s="186"/>
      <c r="E114" s="186"/>
      <c r="F114" s="186"/>
      <c r="G114" s="15">
        <v>106</v>
      </c>
      <c r="H114" s="33">
        <v>1200010</v>
      </c>
      <c r="I114" s="33">
        <v>1200010</v>
      </c>
    </row>
    <row r="115" spans="1:9" ht="12.75" customHeight="1">
      <c r="A115" s="188" t="s">
        <v>387</v>
      </c>
      <c r="B115" s="188"/>
      <c r="C115" s="188"/>
      <c r="D115" s="188"/>
      <c r="E115" s="188"/>
      <c r="F115" s="188"/>
      <c r="G115" s="16">
        <v>107</v>
      </c>
      <c r="H115" s="34">
        <f>SUM(H116:H129)</f>
        <v>31702708</v>
      </c>
      <c r="I115" s="34">
        <f>SUM(I116:I129)</f>
        <v>30941105</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4675688</v>
      </c>
      <c r="I120" s="33">
        <v>3529318</v>
      </c>
    </row>
    <row r="121" spans="1:9" ht="12.75" customHeight="1">
      <c r="A121" s="186" t="s">
        <v>92</v>
      </c>
      <c r="B121" s="186"/>
      <c r="C121" s="186"/>
      <c r="D121" s="186"/>
      <c r="E121" s="186"/>
      <c r="F121" s="186"/>
      <c r="G121" s="15">
        <v>113</v>
      </c>
      <c r="H121" s="33">
        <v>12900673</v>
      </c>
      <c r="I121" s="33">
        <v>12900673</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9030906</v>
      </c>
      <c r="I123" s="33">
        <v>10852270</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517063</v>
      </c>
      <c r="I125" s="33">
        <v>519129</v>
      </c>
    </row>
    <row r="126" spans="1:9">
      <c r="A126" s="186" t="s">
        <v>99</v>
      </c>
      <c r="B126" s="186"/>
      <c r="C126" s="186"/>
      <c r="D126" s="186"/>
      <c r="E126" s="186"/>
      <c r="F126" s="186"/>
      <c r="G126" s="15">
        <v>118</v>
      </c>
      <c r="H126" s="33">
        <v>4281029</v>
      </c>
      <c r="I126" s="33">
        <v>2832984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297349</v>
      </c>
      <c r="I129" s="33">
        <v>306731</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72449767</v>
      </c>
      <c r="I131" s="34">
        <f>I75+I96+I103+I115+I130</f>
        <v>71079712</v>
      </c>
    </row>
    <row r="132" spans="1:9">
      <c r="A132" s="187" t="s">
        <v>104</v>
      </c>
      <c r="B132" s="187"/>
      <c r="C132" s="187"/>
      <c r="D132" s="187"/>
      <c r="E132" s="187"/>
      <c r="F132" s="187"/>
      <c r="G132" s="15">
        <v>124</v>
      </c>
      <c r="H132" s="33">
        <v>39890</v>
      </c>
      <c r="I132" s="33">
        <v>54402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69" sqref="A69:K10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452</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448</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11135126</v>
      </c>
      <c r="I8" s="37">
        <f>SUM(I9:I13)</f>
        <v>11135126</v>
      </c>
      <c r="J8" s="37">
        <f>SUM(J9:J13)</f>
        <v>10472020</v>
      </c>
      <c r="K8" s="37">
        <f>SUM(K9:K13)</f>
        <v>10472020</v>
      </c>
    </row>
    <row r="9" spans="1:11">
      <c r="A9" s="186" t="s">
        <v>121</v>
      </c>
      <c r="B9" s="186"/>
      <c r="C9" s="186"/>
      <c r="D9" s="186"/>
      <c r="E9" s="186"/>
      <c r="F9" s="186"/>
      <c r="G9" s="15">
        <v>126</v>
      </c>
      <c r="H9" s="33">
        <v>206300</v>
      </c>
      <c r="I9" s="33">
        <v>206300</v>
      </c>
      <c r="J9" s="33">
        <v>246840</v>
      </c>
      <c r="K9" s="33">
        <v>246840</v>
      </c>
    </row>
    <row r="10" spans="1:11">
      <c r="A10" s="186" t="s">
        <v>122</v>
      </c>
      <c r="B10" s="186"/>
      <c r="C10" s="186"/>
      <c r="D10" s="186"/>
      <c r="E10" s="186"/>
      <c r="F10" s="186"/>
      <c r="G10" s="15">
        <v>127</v>
      </c>
      <c r="H10" s="33">
        <v>10792128</v>
      </c>
      <c r="I10" s="33">
        <v>10792128</v>
      </c>
      <c r="J10" s="33">
        <v>10135269</v>
      </c>
      <c r="K10" s="33">
        <v>10135269</v>
      </c>
    </row>
    <row r="11" spans="1:11">
      <c r="A11" s="186" t="s">
        <v>123</v>
      </c>
      <c r="B11" s="186"/>
      <c r="C11" s="186"/>
      <c r="D11" s="186"/>
      <c r="E11" s="186"/>
      <c r="F11" s="186"/>
      <c r="G11" s="15">
        <v>128</v>
      </c>
      <c r="H11" s="33">
        <v>67</v>
      </c>
      <c r="I11" s="33">
        <v>67</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136631</v>
      </c>
      <c r="I13" s="33">
        <v>136631</v>
      </c>
      <c r="J13" s="33">
        <v>89911</v>
      </c>
      <c r="K13" s="33">
        <v>89911</v>
      </c>
    </row>
    <row r="14" spans="1:11">
      <c r="A14" s="214" t="s">
        <v>126</v>
      </c>
      <c r="B14" s="214"/>
      <c r="C14" s="214"/>
      <c r="D14" s="214"/>
      <c r="E14" s="214"/>
      <c r="F14" s="214"/>
      <c r="G14" s="20">
        <v>131</v>
      </c>
      <c r="H14" s="37">
        <f>H15+H16+H20+H24+H25+H26+H29+H36</f>
        <v>11349381</v>
      </c>
      <c r="I14" s="37">
        <f>I15+I16+I20+I24+I25+I26+I29+I36</f>
        <v>11349381</v>
      </c>
      <c r="J14" s="37">
        <f>J15+J16+J20+J24+J25+J26+J29+J36</f>
        <v>11019175</v>
      </c>
      <c r="K14" s="37">
        <f>K15+K16+K20+K24+K25+K26+K29+K36</f>
        <v>11019175</v>
      </c>
    </row>
    <row r="15" spans="1:11">
      <c r="A15" s="186" t="s">
        <v>108</v>
      </c>
      <c r="B15" s="186"/>
      <c r="C15" s="186"/>
      <c r="D15" s="186"/>
      <c r="E15" s="186"/>
      <c r="F15" s="186"/>
      <c r="G15" s="15">
        <v>132</v>
      </c>
      <c r="H15" s="33">
        <v>1501867</v>
      </c>
      <c r="I15" s="33">
        <v>1501867</v>
      </c>
      <c r="J15" s="33">
        <v>-714918</v>
      </c>
      <c r="K15" s="33">
        <v>-714918</v>
      </c>
    </row>
    <row r="16" spans="1:11">
      <c r="A16" s="215" t="s">
        <v>127</v>
      </c>
      <c r="B16" s="215"/>
      <c r="C16" s="215"/>
      <c r="D16" s="215"/>
      <c r="E16" s="215"/>
      <c r="F16" s="215"/>
      <c r="G16" s="20">
        <v>133</v>
      </c>
      <c r="H16" s="37">
        <f>SUM(H17:H19)</f>
        <v>6225819</v>
      </c>
      <c r="I16" s="37">
        <f>SUM(I17:I19)</f>
        <v>6225819</v>
      </c>
      <c r="J16" s="37">
        <f>SUM(J17:J19)</f>
        <v>7860540</v>
      </c>
      <c r="K16" s="37">
        <f>SUM(K17:K19)</f>
        <v>7860540</v>
      </c>
    </row>
    <row r="17" spans="1:11">
      <c r="A17" s="216" t="s">
        <v>128</v>
      </c>
      <c r="B17" s="216"/>
      <c r="C17" s="216"/>
      <c r="D17" s="216"/>
      <c r="E17" s="216"/>
      <c r="F17" s="216"/>
      <c r="G17" s="15">
        <v>134</v>
      </c>
      <c r="H17" s="33">
        <v>5009830</v>
      </c>
      <c r="I17" s="33">
        <v>5009830</v>
      </c>
      <c r="J17" s="33">
        <v>7102551</v>
      </c>
      <c r="K17" s="33">
        <v>7102551</v>
      </c>
    </row>
    <row r="18" spans="1:11">
      <c r="A18" s="216" t="s">
        <v>129</v>
      </c>
      <c r="B18" s="216"/>
      <c r="C18" s="216"/>
      <c r="D18" s="216"/>
      <c r="E18" s="216"/>
      <c r="F18" s="216"/>
      <c r="G18" s="15">
        <v>135</v>
      </c>
      <c r="H18" s="33">
        <v>19766</v>
      </c>
      <c r="I18" s="33">
        <v>19766</v>
      </c>
      <c r="J18" s="33">
        <v>10766</v>
      </c>
      <c r="K18" s="33">
        <v>10766</v>
      </c>
    </row>
    <row r="19" spans="1:11">
      <c r="A19" s="216" t="s">
        <v>130</v>
      </c>
      <c r="B19" s="216"/>
      <c r="C19" s="216"/>
      <c r="D19" s="216"/>
      <c r="E19" s="216"/>
      <c r="F19" s="216"/>
      <c r="G19" s="15">
        <v>136</v>
      </c>
      <c r="H19" s="33">
        <v>1196223</v>
      </c>
      <c r="I19" s="33">
        <v>1196223</v>
      </c>
      <c r="J19" s="33">
        <v>747223</v>
      </c>
      <c r="K19" s="33">
        <v>747223</v>
      </c>
    </row>
    <row r="20" spans="1:11">
      <c r="A20" s="215" t="s">
        <v>131</v>
      </c>
      <c r="B20" s="215"/>
      <c r="C20" s="215"/>
      <c r="D20" s="215"/>
      <c r="E20" s="215"/>
      <c r="F20" s="215"/>
      <c r="G20" s="20">
        <v>137</v>
      </c>
      <c r="H20" s="37">
        <f>SUM(H21:H23)</f>
        <v>2483268</v>
      </c>
      <c r="I20" s="37">
        <f>SUM(I21:I23)</f>
        <v>2483268</v>
      </c>
      <c r="J20" s="37">
        <f>SUM(J21:J23)</f>
        <v>2353940</v>
      </c>
      <c r="K20" s="37">
        <f>SUM(K21:K23)</f>
        <v>2353940</v>
      </c>
    </row>
    <row r="21" spans="1:11">
      <c r="A21" s="216" t="s">
        <v>109</v>
      </c>
      <c r="B21" s="216"/>
      <c r="C21" s="216"/>
      <c r="D21" s="216"/>
      <c r="E21" s="216"/>
      <c r="F21" s="216"/>
      <c r="G21" s="15">
        <v>138</v>
      </c>
      <c r="H21" s="33">
        <v>1646729</v>
      </c>
      <c r="I21" s="33">
        <v>1646729</v>
      </c>
      <c r="J21" s="33">
        <v>1564458</v>
      </c>
      <c r="K21" s="33">
        <v>1564458</v>
      </c>
    </row>
    <row r="22" spans="1:11">
      <c r="A22" s="216" t="s">
        <v>110</v>
      </c>
      <c r="B22" s="216"/>
      <c r="C22" s="216"/>
      <c r="D22" s="216"/>
      <c r="E22" s="216"/>
      <c r="F22" s="216"/>
      <c r="G22" s="15">
        <v>139</v>
      </c>
      <c r="H22" s="33">
        <v>516637</v>
      </c>
      <c r="I22" s="33">
        <v>516637</v>
      </c>
      <c r="J22" s="33">
        <v>492425</v>
      </c>
      <c r="K22" s="33">
        <v>492425</v>
      </c>
    </row>
    <row r="23" spans="1:11">
      <c r="A23" s="216" t="s">
        <v>111</v>
      </c>
      <c r="B23" s="216"/>
      <c r="C23" s="216"/>
      <c r="D23" s="216"/>
      <c r="E23" s="216"/>
      <c r="F23" s="216"/>
      <c r="G23" s="15">
        <v>140</v>
      </c>
      <c r="H23" s="33">
        <v>319902</v>
      </c>
      <c r="I23" s="33">
        <v>319902</v>
      </c>
      <c r="J23" s="33">
        <v>297057</v>
      </c>
      <c r="K23" s="33">
        <v>297057</v>
      </c>
    </row>
    <row r="24" spans="1:11">
      <c r="A24" s="186" t="s">
        <v>112</v>
      </c>
      <c r="B24" s="186"/>
      <c r="C24" s="186"/>
      <c r="D24" s="186"/>
      <c r="E24" s="186"/>
      <c r="F24" s="186"/>
      <c r="G24" s="15">
        <v>141</v>
      </c>
      <c r="H24" s="33">
        <v>586000</v>
      </c>
      <c r="I24" s="33">
        <v>586000</v>
      </c>
      <c r="J24" s="33">
        <v>569900</v>
      </c>
      <c r="K24" s="33">
        <v>569900</v>
      </c>
    </row>
    <row r="25" spans="1:11">
      <c r="A25" s="186" t="s">
        <v>113</v>
      </c>
      <c r="B25" s="186"/>
      <c r="C25" s="186"/>
      <c r="D25" s="186"/>
      <c r="E25" s="186"/>
      <c r="F25" s="186"/>
      <c r="G25" s="15">
        <v>142</v>
      </c>
      <c r="H25" s="33">
        <v>545255</v>
      </c>
      <c r="I25" s="33">
        <v>545255</v>
      </c>
      <c r="J25" s="33">
        <v>795910</v>
      </c>
      <c r="K25" s="33">
        <v>795910</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7172</v>
      </c>
      <c r="I36" s="33">
        <v>7172</v>
      </c>
      <c r="J36" s="33">
        <v>153803</v>
      </c>
      <c r="K36" s="33">
        <v>153803</v>
      </c>
    </row>
    <row r="37" spans="1:11">
      <c r="A37" s="214" t="s">
        <v>142</v>
      </c>
      <c r="B37" s="214"/>
      <c r="C37" s="214"/>
      <c r="D37" s="214"/>
      <c r="E37" s="214"/>
      <c r="F37" s="214"/>
      <c r="G37" s="20">
        <v>154</v>
      </c>
      <c r="H37" s="37">
        <f>SUM(H38:H47)</f>
        <v>1511</v>
      </c>
      <c r="I37" s="37">
        <f>SUM(I38:I47)</f>
        <v>1511</v>
      </c>
      <c r="J37" s="37">
        <f>SUM(J38:J47)</f>
        <v>3017</v>
      </c>
      <c r="K37" s="37">
        <f>SUM(K38:K47)</f>
        <v>3017</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73</v>
      </c>
      <c r="I44" s="33">
        <v>73</v>
      </c>
      <c r="J44" s="33">
        <v>18</v>
      </c>
      <c r="K44" s="33">
        <v>18</v>
      </c>
    </row>
    <row r="45" spans="1:11">
      <c r="A45" s="186" t="s">
        <v>150</v>
      </c>
      <c r="B45" s="186"/>
      <c r="C45" s="186"/>
      <c r="D45" s="186"/>
      <c r="E45" s="186"/>
      <c r="F45" s="186"/>
      <c r="G45" s="15">
        <v>162</v>
      </c>
      <c r="H45" s="33">
        <v>1438</v>
      </c>
      <c r="I45" s="33">
        <v>1438</v>
      </c>
      <c r="J45" s="33">
        <v>2999</v>
      </c>
      <c r="K45" s="33">
        <v>2999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48544</v>
      </c>
      <c r="I48" s="37">
        <f>SUM(I49:I55)</f>
        <v>48544</v>
      </c>
      <c r="J48" s="37">
        <f>SUM(J49:J55)</f>
        <v>64314</v>
      </c>
      <c r="K48" s="37">
        <f>SUM(K49:K55)</f>
        <v>64314</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44223</v>
      </c>
      <c r="I51" s="33">
        <v>44223</v>
      </c>
      <c r="J51" s="33">
        <v>58613</v>
      </c>
      <c r="K51" s="33">
        <v>58613</v>
      </c>
    </row>
    <row r="52" spans="1:11">
      <c r="A52" s="210" t="s">
        <v>157</v>
      </c>
      <c r="B52" s="210"/>
      <c r="C52" s="210"/>
      <c r="D52" s="210"/>
      <c r="E52" s="210"/>
      <c r="F52" s="210"/>
      <c r="G52" s="15">
        <v>169</v>
      </c>
      <c r="H52" s="33">
        <v>3006</v>
      </c>
      <c r="I52" s="33">
        <v>3006</v>
      </c>
      <c r="J52" s="33">
        <v>5701</v>
      </c>
      <c r="K52" s="33">
        <v>5701</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1315</v>
      </c>
      <c r="I55" s="33">
        <v>1315</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11136637</v>
      </c>
      <c r="I60" s="37">
        <f t="shared" ref="I60:K60" si="0">I8+I37+I56+I57</f>
        <v>11136637</v>
      </c>
      <c r="J60" s="37">
        <f t="shared" si="0"/>
        <v>10475037</v>
      </c>
      <c r="K60" s="37">
        <f t="shared" si="0"/>
        <v>10475037</v>
      </c>
    </row>
    <row r="61" spans="1:11">
      <c r="A61" s="214" t="s">
        <v>166</v>
      </c>
      <c r="B61" s="214"/>
      <c r="C61" s="214"/>
      <c r="D61" s="214"/>
      <c r="E61" s="214"/>
      <c r="F61" s="214"/>
      <c r="G61" s="20">
        <v>178</v>
      </c>
      <c r="H61" s="37">
        <f>H14+H48+H58+H59</f>
        <v>11397925</v>
      </c>
      <c r="I61" s="37">
        <f t="shared" ref="I61:K61" si="1">I14+I48+I58+I59</f>
        <v>11397925</v>
      </c>
      <c r="J61" s="37">
        <f t="shared" si="1"/>
        <v>11083489</v>
      </c>
      <c r="K61" s="37">
        <f t="shared" si="1"/>
        <v>11083489</v>
      </c>
    </row>
    <row r="62" spans="1:11">
      <c r="A62" s="214" t="s">
        <v>167</v>
      </c>
      <c r="B62" s="214"/>
      <c r="C62" s="214"/>
      <c r="D62" s="214"/>
      <c r="E62" s="214"/>
      <c r="F62" s="214"/>
      <c r="G62" s="20">
        <v>179</v>
      </c>
      <c r="H62" s="37">
        <f>H60-H61</f>
        <v>-261288</v>
      </c>
      <c r="I62" s="37">
        <f t="shared" ref="I62:K62" si="2">I60-I61</f>
        <v>-261288</v>
      </c>
      <c r="J62" s="37">
        <f t="shared" si="2"/>
        <v>-608452</v>
      </c>
      <c r="K62" s="37">
        <f t="shared" si="2"/>
        <v>-608452</v>
      </c>
    </row>
    <row r="63" spans="1:11">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-261288</v>
      </c>
      <c r="I64" s="37">
        <f t="shared" ref="I64:K64" si="4">+IF((I60-I61)&lt;0,(I60-I61),0)</f>
        <v>-261288</v>
      </c>
      <c r="J64" s="37">
        <f t="shared" si="4"/>
        <v>-608452</v>
      </c>
      <c r="K64" s="37">
        <f t="shared" si="4"/>
        <v>-608452</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-261288</v>
      </c>
      <c r="I66" s="37">
        <f t="shared" ref="I66:K66" si="5">I62-I65</f>
        <v>-261288</v>
      </c>
      <c r="J66" s="37">
        <f t="shared" si="5"/>
        <v>-608452</v>
      </c>
      <c r="K66" s="37">
        <f t="shared" si="5"/>
        <v>-608452</v>
      </c>
    </row>
    <row r="67" spans="1:11">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-261288</v>
      </c>
      <c r="I68" s="37">
        <f t="shared" ref="I68:K68" si="7">+IF((I62-I65)&lt;0,(I62-I65),0)</f>
        <v>-261288</v>
      </c>
      <c r="J68" s="37">
        <f t="shared" si="7"/>
        <v>-608452</v>
      </c>
      <c r="K68" s="37">
        <f t="shared" si="7"/>
        <v>-608452</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+H68</f>
        <v>-261288</v>
      </c>
      <c r="I89" s="40">
        <f>+I68</f>
        <v>-261288</v>
      </c>
      <c r="J89" s="40">
        <f>+J68</f>
        <v>-608452</v>
      </c>
      <c r="K89" s="40">
        <f>+K68</f>
        <v>-608452</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-261288</v>
      </c>
      <c r="I101" s="39">
        <f>I89+I100</f>
        <v>-261288</v>
      </c>
      <c r="J101" s="39">
        <f>J89+J100</f>
        <v>-608452</v>
      </c>
      <c r="K101" s="39">
        <f>K89+K100</f>
        <v>-608452</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110" zoomScaleNormal="100" workbookViewId="0">
      <selection sqref="A1:I59"/>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452</v>
      </c>
      <c r="B2" s="196"/>
      <c r="C2" s="196"/>
      <c r="D2" s="196"/>
      <c r="E2" s="196"/>
      <c r="F2" s="196"/>
      <c r="G2" s="196"/>
      <c r="H2" s="196"/>
      <c r="I2" s="196"/>
    </row>
    <row r="3" spans="1:9">
      <c r="A3" s="263" t="s">
        <v>355</v>
      </c>
      <c r="B3" s="264"/>
      <c r="C3" s="264"/>
      <c r="D3" s="264"/>
      <c r="E3" s="264"/>
      <c r="F3" s="264"/>
      <c r="G3" s="264"/>
      <c r="H3" s="264"/>
      <c r="I3" s="264"/>
    </row>
    <row r="4" spans="1:9">
      <c r="A4" s="262" t="s">
        <v>448</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-261288</v>
      </c>
      <c r="I8" s="43">
        <v>-607106</v>
      </c>
    </row>
    <row r="9" spans="1:9" ht="12.75" customHeight="1">
      <c r="A9" s="257" t="s">
        <v>211</v>
      </c>
      <c r="B9" s="258"/>
      <c r="C9" s="258"/>
      <c r="D9" s="258"/>
      <c r="E9" s="258"/>
      <c r="F9" s="259"/>
      <c r="G9" s="25">
        <v>2</v>
      </c>
      <c r="H9" s="44">
        <f>H10+H11+H12+H13+H14+H15+H16+H17</f>
        <v>586000</v>
      </c>
      <c r="I9" s="44">
        <f>I10+I11+I12+I13+I14+I15+I16+I17</f>
        <v>569900</v>
      </c>
    </row>
    <row r="10" spans="1:9" ht="12.75" customHeight="1">
      <c r="A10" s="254" t="s">
        <v>212</v>
      </c>
      <c r="B10" s="255"/>
      <c r="C10" s="255"/>
      <c r="D10" s="255"/>
      <c r="E10" s="255"/>
      <c r="F10" s="256"/>
      <c r="G10" s="26">
        <v>3</v>
      </c>
      <c r="H10" s="45">
        <v>586000</v>
      </c>
      <c r="I10" s="45">
        <v>569900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324712</v>
      </c>
      <c r="I18" s="44">
        <f>I8+I9</f>
        <v>-37206</v>
      </c>
    </row>
    <row r="19" spans="1:9" ht="12.75" customHeight="1">
      <c r="A19" s="257" t="s">
        <v>220</v>
      </c>
      <c r="B19" s="258"/>
      <c r="C19" s="258"/>
      <c r="D19" s="258"/>
      <c r="E19" s="258"/>
      <c r="F19" s="259"/>
      <c r="G19" s="25">
        <v>12</v>
      </c>
      <c r="H19" s="44">
        <f>H20+H21+H22+H23</f>
        <v>-380870</v>
      </c>
      <c r="I19" s="44">
        <f>I20+I21+I22+I23</f>
        <v>571294</v>
      </c>
    </row>
    <row r="20" spans="1:9" ht="12.75" customHeight="1">
      <c r="A20" s="254" t="s">
        <v>221</v>
      </c>
      <c r="B20" s="255"/>
      <c r="C20" s="255"/>
      <c r="D20" s="255"/>
      <c r="E20" s="255"/>
      <c r="F20" s="256"/>
      <c r="G20" s="26">
        <v>13</v>
      </c>
      <c r="H20" s="45">
        <v>1585272</v>
      </c>
      <c r="I20" s="45">
        <v>383421</v>
      </c>
    </row>
    <row r="21" spans="1:9" ht="12.75" customHeight="1">
      <c r="A21" s="254" t="s">
        <v>222</v>
      </c>
      <c r="B21" s="255"/>
      <c r="C21" s="255"/>
      <c r="D21" s="255"/>
      <c r="E21" s="255"/>
      <c r="F21" s="256"/>
      <c r="G21" s="26">
        <v>14</v>
      </c>
      <c r="H21" s="45">
        <v>-3693603</v>
      </c>
      <c r="I21" s="45">
        <v>488760</v>
      </c>
    </row>
    <row r="22" spans="1:9" ht="12.75" customHeight="1">
      <c r="A22" s="254" t="s">
        <v>223</v>
      </c>
      <c r="B22" s="255"/>
      <c r="C22" s="255"/>
      <c r="D22" s="255"/>
      <c r="E22" s="255"/>
      <c r="F22" s="256"/>
      <c r="G22" s="26">
        <v>15</v>
      </c>
      <c r="H22" s="45">
        <v>1716463</v>
      </c>
      <c r="I22" s="45">
        <v>-423306</v>
      </c>
    </row>
    <row r="23" spans="1:9" ht="12.75" customHeight="1">
      <c r="A23" s="254" t="s">
        <v>224</v>
      </c>
      <c r="B23" s="255"/>
      <c r="C23" s="255"/>
      <c r="D23" s="255"/>
      <c r="E23" s="255"/>
      <c r="F23" s="256"/>
      <c r="G23" s="26">
        <v>16</v>
      </c>
      <c r="H23" s="45">
        <v>10998</v>
      </c>
      <c r="I23" s="45">
        <v>122419</v>
      </c>
    </row>
    <row r="24" spans="1:9" ht="12.75" customHeight="1">
      <c r="A24" s="233" t="s">
        <v>225</v>
      </c>
      <c r="B24" s="234"/>
      <c r="C24" s="234"/>
      <c r="D24" s="234"/>
      <c r="E24" s="234"/>
      <c r="F24" s="235"/>
      <c r="G24" s="25">
        <v>17</v>
      </c>
      <c r="H24" s="44">
        <f>H18+H19</f>
        <v>-56158</v>
      </c>
      <c r="I24" s="44">
        <f>I18+I19</f>
        <v>534088</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-56158</v>
      </c>
      <c r="I27" s="46">
        <f>I24+I25+I26</f>
        <v>534088</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-904</v>
      </c>
      <c r="I36" s="48">
        <v>-96058</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-904</v>
      </c>
      <c r="I41" s="49">
        <f>I36+I37+I38+I39+I40</f>
        <v>-96058</v>
      </c>
    </row>
    <row r="42" spans="1:9" ht="29.45" customHeight="1">
      <c r="A42" s="236" t="s">
        <v>243</v>
      </c>
      <c r="B42" s="237"/>
      <c r="C42" s="237"/>
      <c r="D42" s="237"/>
      <c r="E42" s="237"/>
      <c r="F42" s="238"/>
      <c r="G42" s="27">
        <v>34</v>
      </c>
      <c r="H42" s="50">
        <f>H35+H41</f>
        <v>-904</v>
      </c>
      <c r="I42" s="50">
        <f>I35+I41</f>
        <v>-96058</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-748910</v>
      </c>
      <c r="I49" s="48">
        <v>-1146370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-748910</v>
      </c>
      <c r="I54" s="49">
        <f>I49+I50+I51+I52+I53</f>
        <v>-1146370</v>
      </c>
    </row>
    <row r="55" spans="1:9" ht="29.45" customHeight="1">
      <c r="A55" s="248" t="s">
        <v>255</v>
      </c>
      <c r="B55" s="249"/>
      <c r="C55" s="249"/>
      <c r="D55" s="249"/>
      <c r="E55" s="249"/>
      <c r="F55" s="250"/>
      <c r="G55" s="25">
        <v>46</v>
      </c>
      <c r="H55" s="49">
        <f>H48+H54</f>
        <v>-748910</v>
      </c>
      <c r="I55" s="49">
        <f>I48+I54</f>
        <v>-1146370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-805972</v>
      </c>
      <c r="I57" s="49">
        <f>I27+I42+I55+I56</f>
        <v>-708340</v>
      </c>
    </row>
    <row r="58" spans="1:9">
      <c r="A58" s="251" t="s">
        <v>258</v>
      </c>
      <c r="B58" s="252"/>
      <c r="C58" s="252"/>
      <c r="D58" s="252"/>
      <c r="E58" s="252"/>
      <c r="F58" s="253"/>
      <c r="G58" s="26">
        <v>49</v>
      </c>
      <c r="H58" s="48">
        <v>1222827</v>
      </c>
      <c r="I58" s="48">
        <v>817943</v>
      </c>
    </row>
    <row r="59" spans="1:9" ht="31.15" customHeight="1">
      <c r="A59" s="236" t="s">
        <v>259</v>
      </c>
      <c r="B59" s="237"/>
      <c r="C59" s="237"/>
      <c r="D59" s="237"/>
      <c r="E59" s="237"/>
      <c r="F59" s="238"/>
      <c r="G59" s="27">
        <v>50</v>
      </c>
      <c r="H59" s="50">
        <f>H57+H58</f>
        <v>416855</v>
      </c>
      <c r="I59" s="50">
        <f>I57+I58</f>
        <v>109603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0" zoomScaleNormal="100" zoomScaleSheetLayoutView="80" workbookViewId="0">
      <selection activeCell="G2" sqref="G2"/>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43921</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42489900</v>
      </c>
      <c r="I7" s="65">
        <v>119512</v>
      </c>
      <c r="J7" s="65">
        <v>781715</v>
      </c>
      <c r="K7" s="65">
        <v>0</v>
      </c>
      <c r="L7" s="65">
        <v>0</v>
      </c>
      <c r="M7" s="65">
        <v>0</v>
      </c>
      <c r="N7" s="65">
        <v>224425</v>
      </c>
      <c r="O7" s="65">
        <v>5980189</v>
      </c>
      <c r="P7" s="65">
        <v>0</v>
      </c>
      <c r="Q7" s="65">
        <v>0</v>
      </c>
      <c r="R7" s="65">
        <v>0</v>
      </c>
      <c r="S7" s="65">
        <v>-25475514</v>
      </c>
      <c r="T7" s="65">
        <v>5145902</v>
      </c>
      <c r="U7" s="66">
        <f>H7+I7+J7+K7-L7+M7+N7+O7+P7+Q7+R7+S7+T7</f>
        <v>29266129</v>
      </c>
      <c r="V7" s="65">
        <v>0</v>
      </c>
      <c r="W7" s="66">
        <f>U7+V7</f>
        <v>29266129</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5980189</v>
      </c>
      <c r="P10" s="66">
        <f t="shared" si="2"/>
        <v>0</v>
      </c>
      <c r="Q10" s="66">
        <f t="shared" si="2"/>
        <v>0</v>
      </c>
      <c r="R10" s="66">
        <f t="shared" si="2"/>
        <v>0</v>
      </c>
      <c r="S10" s="66">
        <f t="shared" si="2"/>
        <v>-25475514</v>
      </c>
      <c r="T10" s="66">
        <f t="shared" si="2"/>
        <v>5145902</v>
      </c>
      <c r="U10" s="66">
        <f t="shared" si="2"/>
        <v>29266129</v>
      </c>
      <c r="V10" s="66">
        <f t="shared" si="2"/>
        <v>0</v>
      </c>
      <c r="W10" s="66">
        <f t="shared" si="2"/>
        <v>29266129</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-1737468</v>
      </c>
      <c r="U11" s="66">
        <f>H11+I11+J11+K11-L11+M11+N11+O11+P11+Q11+R11+S11+T11</f>
        <v>-1737468</v>
      </c>
      <c r="V11" s="65">
        <v>0</v>
      </c>
      <c r="W11" s="66">
        <f t="shared" ref="W11:W28" si="3">U11+V11</f>
        <v>-1737468</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-119512</v>
      </c>
      <c r="J26" s="65">
        <v>-781715</v>
      </c>
      <c r="K26" s="65">
        <v>0</v>
      </c>
      <c r="L26" s="65">
        <v>0</v>
      </c>
      <c r="M26" s="65">
        <v>0</v>
      </c>
      <c r="N26" s="65">
        <v>-224425</v>
      </c>
      <c r="O26" s="65">
        <v>0</v>
      </c>
      <c r="P26" s="65">
        <v>0</v>
      </c>
      <c r="Q26" s="65">
        <v>0</v>
      </c>
      <c r="R26" s="65">
        <v>0</v>
      </c>
      <c r="S26" s="65">
        <v>6271554</v>
      </c>
      <c r="T26" s="65">
        <v>-5145902</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-18690485</v>
      </c>
      <c r="T29" s="68">
        <f t="shared" si="5"/>
        <v>-1737468</v>
      </c>
      <c r="U29" s="68">
        <f t="shared" si="5"/>
        <v>27528661</v>
      </c>
      <c r="V29" s="68">
        <f t="shared" si="5"/>
        <v>0</v>
      </c>
      <c r="W29" s="68">
        <f t="shared" si="5"/>
        <v>27528661</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513475</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513475</v>
      </c>
      <c r="T32" s="66">
        <f t="shared" si="7"/>
        <v>-1737468</v>
      </c>
      <c r="U32" s="66">
        <f t="shared" si="7"/>
        <v>-1737468</v>
      </c>
      <c r="V32" s="66">
        <f t="shared" si="7"/>
        <v>0</v>
      </c>
      <c r="W32" s="66">
        <f t="shared" si="7"/>
        <v>-1737468</v>
      </c>
    </row>
    <row r="33" spans="1:23" ht="30.75" customHeight="1">
      <c r="A33" s="291" t="s">
        <v>346</v>
      </c>
      <c r="B33" s="291"/>
      <c r="C33" s="291"/>
      <c r="D33" s="291"/>
      <c r="E33" s="291"/>
      <c r="F33" s="291"/>
      <c r="G33" s="8">
        <v>26</v>
      </c>
      <c r="H33" s="68">
        <f>SUM(H21:H28)</f>
        <v>0</v>
      </c>
      <c r="I33" s="68">
        <f t="shared" ref="I33:W33" si="8">SUM(I21:I28)</f>
        <v>-119512</v>
      </c>
      <c r="J33" s="68">
        <f t="shared" si="8"/>
        <v>-781715</v>
      </c>
      <c r="K33" s="68">
        <f t="shared" si="8"/>
        <v>0</v>
      </c>
      <c r="L33" s="68">
        <f t="shared" si="8"/>
        <v>0</v>
      </c>
      <c r="M33" s="68">
        <f t="shared" si="8"/>
        <v>0</v>
      </c>
      <c r="N33" s="68">
        <f t="shared" si="8"/>
        <v>-224425</v>
      </c>
      <c r="O33" s="68">
        <f t="shared" si="8"/>
        <v>0</v>
      </c>
      <c r="P33" s="68">
        <f t="shared" si="8"/>
        <v>0</v>
      </c>
      <c r="Q33" s="68">
        <f t="shared" si="8"/>
        <v>0</v>
      </c>
      <c r="R33" s="68">
        <f t="shared" si="8"/>
        <v>0</v>
      </c>
      <c r="S33" s="68">
        <f t="shared" si="8"/>
        <v>6271554</v>
      </c>
      <c r="T33" s="68">
        <f t="shared" si="8"/>
        <v>-5145902</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42489900</v>
      </c>
      <c r="I35" s="65">
        <v>0</v>
      </c>
      <c r="J35" s="65">
        <v>0</v>
      </c>
      <c r="K35" s="65">
        <v>0</v>
      </c>
      <c r="L35" s="65">
        <v>0</v>
      </c>
      <c r="M35" s="65">
        <v>0</v>
      </c>
      <c r="N35" s="65">
        <v>0</v>
      </c>
      <c r="O35" s="65">
        <v>5466714</v>
      </c>
      <c r="P35" s="65">
        <v>0</v>
      </c>
      <c r="Q35" s="65">
        <v>0</v>
      </c>
      <c r="R35" s="65">
        <v>0</v>
      </c>
      <c r="S35" s="65">
        <v>-18690485</v>
      </c>
      <c r="T35" s="65">
        <v>-1737468</v>
      </c>
      <c r="U35" s="69">
        <f t="shared" ref="U35:U37" si="9">H35+I35+J35+K35-L35+M35+N35+O35+P35+Q35+R35+S35+T35</f>
        <v>27528661</v>
      </c>
      <c r="V35" s="65">
        <v>0</v>
      </c>
      <c r="W35" s="69">
        <f t="shared" ref="W35:W37" si="10">U35+V35</f>
        <v>27528661</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-18690485</v>
      </c>
      <c r="T38" s="69">
        <f t="shared" si="11"/>
        <v>-1737468</v>
      </c>
      <c r="U38" s="69">
        <f t="shared" si="11"/>
        <v>27528661</v>
      </c>
      <c r="V38" s="69">
        <f t="shared" si="11"/>
        <v>0</v>
      </c>
      <c r="W38" s="69">
        <f t="shared" si="11"/>
        <v>27528661</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-608452</v>
      </c>
      <c r="U39" s="69">
        <f t="shared" ref="U39:U56" si="12">H39+I39+J39+K39-L39+M39+N39+O39+P39+Q39+R39+S39+T39</f>
        <v>-608452</v>
      </c>
      <c r="V39" s="65">
        <v>0</v>
      </c>
      <c r="W39" s="69">
        <f t="shared" ref="W39:W56" si="13">U39+V39</f>
        <v>-608452</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-1737468</v>
      </c>
      <c r="T54" s="65">
        <v>1737468</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-20427953</v>
      </c>
      <c r="T57" s="70">
        <f t="shared" si="14"/>
        <v>-608452</v>
      </c>
      <c r="U57" s="70">
        <f t="shared" si="14"/>
        <v>26920209</v>
      </c>
      <c r="V57" s="70">
        <f t="shared" si="14"/>
        <v>0</v>
      </c>
      <c r="W57" s="70">
        <f t="shared" si="14"/>
        <v>26920209</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-608452</v>
      </c>
      <c r="U60" s="69">
        <f t="shared" si="16"/>
        <v>-608452</v>
      </c>
      <c r="V60" s="69">
        <f t="shared" si="16"/>
        <v>0</v>
      </c>
      <c r="W60" s="69">
        <f t="shared" si="16"/>
        <v>-608452</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-1737468</v>
      </c>
      <c r="T61" s="70">
        <f t="shared" si="17"/>
        <v>1737468</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www.w3.org/XML/1998/namespace"/>
    <ds:schemaRef ds:uri="http://schemas.microsoft.com/office/2006/documentManagement/types"/>
    <ds:schemaRef ds:uri="22baa3bd-a2fa-4ea9-9ebb-3a9c6a55952b"/>
    <ds:schemaRef ds:uri="http://purl.org/dc/term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2020-04-27T13:48:20Z</cp:lastPrinted>
  <dcterms:created xsi:type="dcterms:W3CDTF">2008-10-17T11:51:54Z</dcterms:created>
  <dcterms:modified xsi:type="dcterms:W3CDTF">2020-04-29T13:31:45Z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