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nekonsolidirani\jelsa nekonsolidirani 1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9" i="21"/>
  <c r="I16" i="2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75" i="18" s="1"/>
  <c r="I60" i="18"/>
  <c r="I53" i="18"/>
  <c r="I45" i="18"/>
  <c r="I38" i="18"/>
  <c r="I27" i="18"/>
  <c r="I17" i="18"/>
  <c r="I10" i="18"/>
  <c r="W61" i="22" l="1"/>
  <c r="I47" i="21"/>
  <c r="I34" i="21"/>
  <c r="K60" i="19"/>
  <c r="K14" i="19"/>
  <c r="K61" i="19" s="1"/>
  <c r="I14" i="19"/>
  <c r="I61" i="19" s="1"/>
  <c r="I63" i="19" s="1"/>
  <c r="H61" i="19"/>
  <c r="I131" i="18"/>
  <c r="I44" i="18"/>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I49" i="21" l="1"/>
  <c r="I51" i="21" s="1"/>
  <c r="K64" i="19"/>
  <c r="I62" i="19"/>
  <c r="I66" i="19" s="1"/>
  <c r="K63" i="19"/>
  <c r="K62" i="19"/>
  <c r="K68" i="19" s="1"/>
  <c r="I64" i="19"/>
  <c r="I68" i="19"/>
  <c r="H64" i="19"/>
  <c r="I72" i="18"/>
  <c r="H62" i="19"/>
  <c r="H68" i="19" s="1"/>
  <c r="H63" i="19"/>
  <c r="J62" i="19"/>
  <c r="J66" i="19" s="1"/>
  <c r="J64" i="19"/>
  <c r="I67" i="19" l="1"/>
  <c r="K66" i="19"/>
  <c r="K67" i="19"/>
  <c r="H66" i="19"/>
  <c r="H67" i="19"/>
  <c r="J67" i="19"/>
  <c r="J68" i="19"/>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<sst xmlns="http://schemas.openxmlformats.org/spreadsheetml/2006/main" count="518" uniqueCount="457">
  <si>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</si>
  <si>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</si>
  <si>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</si>
  <si>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</si>
  <si>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</si>
  <si>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</si>
  <si>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</si>
  <si>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</si>
  <si>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</si>
  <si>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</si>
  <si>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</si>
  <si>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</si>
  <si>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</si>
  <si>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</si>
  <si>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</si>
  <si>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</si>
  <si>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</si>
  <si>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</si>
  <si>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</si>
  <si>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</si>
  <si>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</si>
  <si>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</si>
  <si>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</si>
  <si>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</si>
  <si>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</si>
  <si>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</si>
  <si>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</si>
  <si>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</si>
  <si>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</si>
  <si>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</si>
  <si>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</si>
  <si>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</si>
  <si>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</si>
  <si>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</si>
  <si>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</si>
  <si>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</si>
  <si>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</si>
  <si>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</si>
  <si>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</si>
  <si>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</si>
  <si>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</si>
  <si>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</si>
  <si>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</si>
  <si>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</si>
  <si>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</si>
  <si>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</si>
  <si>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</si>
  <si>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</si>
  <si>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</si>
  <si>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</si>
  <si>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</si>
  <si>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</si>
  <si>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</si>
  <si>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</si>
  <si>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</si>
  <si>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</si>
  <si>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</si>
  <si>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</si>
  <si>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</si>
  <si>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</si>
  <si>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</si>
  <si>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</si>
  <si>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</si>
  <si>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</si>
  <si>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</si>
  <si>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</si>
  <si>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</si>
  <si>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</si>
  <si>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</si>
  <si>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</si>
  <si>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</si>
  <si>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</si>
  <si>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</si>
  <si>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</si>
  <si>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</si>
  <si>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</si>
  <si>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</si>
  <si>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</si>
  <si>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</si>
  <si>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</si>
  <si>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</si>
  <si>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</si>
  <si>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</si>
  <si>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</si>
  <si>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</si>
  <si>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</si>
  <si>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</si>
  <si>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</si>
  <si>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</si>
  <si>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</si>
  <si>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</si>
  <si>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</si>
  <si>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</si>
  <si>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</si>
  <si>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</si>
  <si>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</si>
  <si>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</si>
  <si>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</si>
  <si>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</si>
  <si>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</si>
  <si>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</si>
  <si>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</si>
  <si>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</si>
  <si>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</si>
  <si>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</si>
  <si>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</si>
  <si>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</si>
  <si>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</si>
  <si>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</si>
  <si>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</si>
  <si>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</si>
  <si>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</si>
  <si>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</si>
  <si>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</si>
  <si>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</si>
  <si>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</si>
  <si>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</si>
  <si>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</si>
  <si>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</si>
  <si>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</si>
  <si>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</si>
  <si>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</si>
  <si>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</si>
  <si>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</si>
  <si>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</si>
  <si>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</si>
  <si>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</si>
  <si>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</si>
  <si>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</si>
  <si>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</si>
  <si>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</si>
  <si>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</si>
  <si>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</si>
  <si>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</si>
  <si>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</si>
  <si>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</si>
  <si>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</si>
  <si>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</si>
  <si>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</si>
  <si>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</si>
  <si>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</si>
  <si>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</si>
  <si>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</si>
  <si>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</si>
  <si>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</si>
  <si>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</si>
  <si>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</si>
  <si>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</si>
  <si>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</si>
  <si>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</si>
  <si>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</si>
  <si>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</si>
  <si>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</si>
  <si>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</si>
  <si>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</si>
  <si>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</si>
  <si>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</si>
  <si>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</si>
  <si>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</si>
  <si>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</si>
  <si>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</si>
  <si>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</si>
  <si>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</si>
  <si>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</si>
  <si>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</si>
  <si>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</si>
  <si>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</si>
  <si>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</si>
  <si>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</si>
  <si>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</si>
  <si>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</si>
  <si>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</si>
  <si>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</si>
  <si>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</si>
  <si>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</si>
  <si>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</si>
  <si>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</si>
  <si>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</si>
  <si>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</si>
  <si>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</si>
  <si>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</si>
  <si>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</si>
  <si>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</si>
  <si>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</si>
  <si>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</si>
  <si>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</si>
  <si>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</si>
  <si>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</si>
  <si>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</si>
  <si>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</si>
  <si>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</si>
  <si>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</si>
  <si>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</si>
  <si>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</si>
  <si>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</si>
  <si>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</si>
  <si>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</si>
  <si>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</si>
  <si>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</si>
  <si>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</si>
  <si>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</si>
  <si>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</si>
  <si>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</si>
  <si>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</si>
  <si>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</si>
  <si>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</si>
  <si>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</si>
  <si>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</si>
  <si>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</si>
  <si>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</si>
  <si>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</si>
  <si>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</si>
  <si>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</si>
  <si>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</si>
  <si>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</si>
  <si>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</si>
  <si>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</si>
  <si>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</si>
  <si>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</si>
  <si>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</si>
  <si>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</si>
  <si>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</si>
  <si>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</si>
  <si>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</si>
  <si>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</si>
  <si>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</si>
  <si>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</si>
  <si>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</si>
  <si>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</si>
  <si>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</si>
  <si>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</si>
  <si>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</si>
  <si>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</si>
  <si>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</si>
  <si>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</si>
  <si>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</si>
  <si>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</si>
  <si>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</si>
  <si>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</si>
  <si>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</si>
  <si>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</si>
  <si>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</si>
  <si>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</si>
  <si>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</si>
  <si>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</si>
  <si>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</si>
  <si>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</si>
  <si>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</si>
  <si>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</si>
  <si>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</si>
  <si>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</si>
  <si>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</si>
  <si>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</si>
  <si>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</si>
  <si>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</si>
  <si>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</si>
  <si>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</si>
  <si>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</si>
  <si>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</si>
  <si>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</si>
  <si>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</si>
  <si>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</si>
  <si>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</si>
  <si>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</si>
  <si>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</si>
  <si>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</si>
  <si>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</si>
  <si>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</si>
  <si>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</si>
  <si>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</si>
  <si>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</si>
  <si>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</si>
  <si>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</si>
  <si>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</si>
  <si>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</si>
  <si>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</si>
  <si>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</si>
  <si>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</si>
  <si>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</si>
  <si>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</si>
  <si>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</si>
  <si>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</si>
  <si>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</si>
  <si>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</si>
  <si>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</si>
  <si>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</si>
  <si>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</si>
  <si>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</si>
  <si>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</si>
  <si>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</si>
  <si>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</si>
  <si>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</si>
  <si>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</si>
  <si>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</si>
  <si>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</si>
  <si>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</si>
  <si>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</si>
  <si>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</si>
  <si>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</si>
  <si>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</si>
  <si>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</si>
  <si>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</si>
  <si>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</si>
  <si>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</si>
  <si>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</si>
  <si>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</si>
  <si>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</si>
  <si>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</si>
  <si>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</si>
  <si>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</si>
  <si>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</si>
  <si>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</si>
  <si>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</si>
  <si>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</si>
  <si>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</si>
  <si>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</si>
  <si>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</si>
  <si>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</si>
  <si>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</si>
  <si>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</si>
  <si>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</si>
  <si>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</si>
  <si>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</si>
  <si>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</si>
  <si>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</si>
  <si>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</si>
  <si>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</si>
  <si>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</si>
  <si>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</si>
  <si>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</si>
  <si>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</si>
  <si>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</si>
  <si>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</si>
  <si>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</si>
  <si>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</si>
  <si>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</si>
  <si>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</si>
  <si>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</si>
  <si>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</si>
  <si>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</si>
  <si>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</si>
  <si>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</si>
  <si>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</si>
  <si>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</si>
  <si>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</si>
  <si>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</si>
  <si>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</si>
  <si>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</si>
  <si>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</si>
  <si>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</si>
  <si>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</si>
  <si>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</si>
  <si>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</si>
  <si>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</si>
  <si>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</si>
  <si>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</si>
  <si>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</si>
  <si>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</si>
  <si>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</si>
  <si>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</si>
  <si>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</si>
  <si>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</si>
  <si>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</si>
  <si>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</si>
  <si>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</si>
  <si>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</si>
  <si>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</si>
  <si>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</si>
  <si>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</si>
  <si>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</si>
  <si>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</si>
  <si>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</si>
  <si>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</si>
  <si>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</si>
  <si>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</si>
  <si>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</si>
  <si>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</si>
  <si>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</si>
  <si>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</si>
  <si>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</si>
  <si>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</si>
  <si>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</si>
  <si>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</si>
  <si>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</si>
  <si>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</si>
  <si>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</si>
  <si>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</si>
  <si>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</si>
  <si>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</si>
  <si>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</si>
  <si>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</si>
  <si>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</si>
  <si>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</si>
  <si>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</si>
  <si>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</si>
  <si>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</si>
  <si>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</si>
  <si>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</si>
  <si>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</si>
  <si>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</si>
  <si>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</si>
  <si>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</si>
  <si>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</si>
  <si>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</si>
  <si>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</si>
  <si>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</si>
  <si>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</si>
  <si>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</si>
  <si>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</si>
  <si>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</si>
  <si>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</si>
  <si>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</si>
  <si>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</si>
  <si>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</si>
  <si>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</si>
  <si>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</si>
  <si>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</si>
  <si>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</si>
  <si>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</si>
  <si>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</si>
  <si>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</si>
  <si>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</si>
  <si>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</si>
  <si>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</si>
  <si>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</si>
  <si>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</si>
  <si>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</si>
  <si>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</si>
  <si>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</si>
  <si>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</si>
  <si>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</si>
  <si>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</si>
  <si>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</si>
  <si>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</si>
  <si>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</si>
  <si>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</si>
  <si>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</si>
  <si>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</si>
  <si>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</si>
  <si>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</si>
  <si>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</si>
  <si>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</si>
  <si>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</si>
  <si>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</si>
  <si>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www.jelsadd.com</t>
  </si>
  <si>
    <t>Sandra Bilan</t>
  </si>
  <si>
    <t>022/571-939</t>
  </si>
  <si>
    <t>sandra.bilan@adriatiq.com</t>
  </si>
  <si>
    <t>ŠIBENSKI REVICON d.o.o.</t>
  </si>
  <si>
    <t>Radovan Lucić</t>
  </si>
  <si>
    <t xml:space="preserve">stanje na dan 31.03.2019 </t>
  </si>
  <si>
    <t>Obveznik:_______JELSA d.d.____________________________________________</t>
  </si>
  <si>
    <t>u razdoblju 01.01.2019 do 31.03.2019</t>
  </si>
  <si>
    <t>Obveznik: _______JELSA d.d.____________________________________________________</t>
  </si>
  <si>
    <t>u razdoblju 01.01.2019. do 31.03.2019.</t>
  </si>
  <si>
    <t>Obveznik: _______JELSA d.d.___________________________________________</t>
  </si>
  <si>
    <r>
      <t>BILJEŠKE UZ FINANCIJSKE IZVJEŠTAJE - TFI
(sastavljaju se za tromjesečna izvještajna razdoblja)
Naziv izdavatelja:   ________</t>
    </r>
    <r>
      <rPr>
        <u/>
        <sz val="10"/>
        <rFont val="Arial"/>
        <family val="2"/>
        <charset val="238"/>
      </rPr>
      <t>JELSA d.d.</t>
    </r>
    <r>
      <rPr>
        <sz val="10"/>
        <rFont val="Arial"/>
        <family val="2"/>
        <charset val="238"/>
      </rPr>
      <t>__________________________
OIB:   _________</t>
    </r>
    <r>
      <rPr>
        <u/>
        <sz val="10"/>
        <rFont val="Arial"/>
        <family val="2"/>
        <charset val="238"/>
      </rPr>
      <t>51177655549</t>
    </r>
    <r>
      <rPr>
        <sz val="10"/>
        <rFont val="Arial"/>
        <family val="2"/>
        <charset val="238"/>
      </rPr>
      <t>______________________________
Izvještajno razdoblje: _____</t>
    </r>
    <r>
      <rPr>
        <u/>
        <sz val="10"/>
        <rFont val="Arial"/>
        <family val="2"/>
        <charset val="238"/>
      </rPr>
      <t>01.01.2019 - 31.03.2019</t>
    </r>
    <r>
      <rPr>
        <sz val="10"/>
        <rFont val="Arial"/>
        <family val="2"/>
        <charset val="238"/>
      </rPr>
      <t>____________________
U prvom kvartalu 2019. godine nije bilo značajnih poslovnih događaja, već se poslovanje odvija kao i prijašnje godine.                                                                                                                        
Također, nije bilo promjena u računovodstvenim politikama u odnosu na godišnje izvješće za 2018. godinu.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da društvo većinu svojih prihoda ostvaruje od najma nekretnina ovisnim društavima, a ovisna društva imaju sezonski karakter poslovanja (hotelska poduzeća), tako je i dinamika fakturiranja najma prilagođena njihovom poslovanju, te je taj prihod najmanji u zimskim, a najveći u ljetnim mjesecima. Zato je u ovom periodu rezultat poslovanja značajni gubitak.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</si>
</sst>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2" sqref="A2:J2"/>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43555</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434</v>
      </c>
      <c r="D11" s="164"/>
      <c r="E11" s="91"/>
      <c r="F11" s="129" t="s">
        <v>417</v>
      </c>
      <c r="G11" s="167"/>
      <c r="H11" s="145" t="s">
        <v>435</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418</v>
      </c>
      <c r="H15" s="145" t="s">
        <v>438</v>
      </c>
      <c r="I15" s="146"/>
      <c r="J15" s="98"/>
    </row>
    <row r="16" spans="1:20" ht="10.9" customHeight="1">
      <c r="A16" s="91"/>
      <c r="B16" s="95"/>
      <c r="C16" s="94"/>
      <c r="D16" s="94"/>
      <c r="E16" s="135"/>
      <c r="F16" s="135"/>
      <c r="G16" s="135"/>
      <c r="H16" s="135"/>
      <c r="I16" s="94"/>
      <c r="J16" s="96"/>
    </row>
    <row r="17" spans="1:10" ht="22.9" customHeight="1">
      <c r="A17" s="99"/>
      <c r="B17" s="97" t="s">
        <v>419</v>
      </c>
      <c r="C17" s="163" t="s">
        <v>439</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440</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21465</v>
      </c>
      <c r="D21" s="146"/>
      <c r="E21" s="135"/>
      <c r="F21" s="135"/>
      <c r="G21" s="136" t="s">
        <v>441</v>
      </c>
      <c r="H21" s="137"/>
      <c r="I21" s="137"/>
      <c r="J21" s="138"/>
    </row>
    <row r="22" spans="1:10">
      <c r="A22" s="93"/>
      <c r="B22" s="94"/>
      <c r="C22" s="94"/>
      <c r="D22" s="94"/>
      <c r="E22" s="135"/>
      <c r="F22" s="135"/>
      <c r="G22" s="135"/>
      <c r="H22" s="135"/>
      <c r="I22" s="94"/>
      <c r="J22" s="96"/>
    </row>
    <row r="23" spans="1:10">
      <c r="A23" s="157" t="s">
        <v>397</v>
      </c>
      <c r="B23" s="158"/>
      <c r="C23" s="136" t="s">
        <v>442</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443</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444</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8</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445</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446</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447</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t="s">
        <v>448</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t="s">
        <v>449</v>
      </c>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450</v>
      </c>
      <c r="B2" s="196"/>
      <c r="C2" s="196"/>
      <c r="D2" s="196"/>
      <c r="E2" s="196"/>
      <c r="F2" s="196"/>
      <c r="G2" s="196"/>
      <c r="H2" s="196"/>
      <c r="I2" s="196"/>
    </row>
    <row r="3" spans="1:9">
      <c r="A3" s="197" t="s">
        <v>355</v>
      </c>
      <c r="B3" s="198"/>
      <c r="C3" s="198"/>
      <c r="D3" s="198"/>
      <c r="E3" s="198"/>
      <c r="F3" s="198"/>
      <c r="G3" s="198"/>
      <c r="H3" s="198"/>
      <c r="I3" s="198"/>
    </row>
    <row r="4" spans="1:9">
      <c r="A4" s="199" t="s">
        <v>451</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138572350</v>
      </c>
      <c r="I9" s="34">
        <f>I10+I17+I27+I38+I43</f>
        <v>138240704</v>
      </c>
    </row>
    <row r="10" spans="1:9" ht="12.75" customHeight="1">
      <c r="A10" s="190" t="s">
        <v>5</v>
      </c>
      <c r="B10" s="190"/>
      <c r="C10" s="190"/>
      <c r="D10" s="190"/>
      <c r="E10" s="190"/>
      <c r="F10" s="190"/>
      <c r="G10" s="16">
        <v>3</v>
      </c>
      <c r="H10" s="34">
        <f>H11+H12+H13+H14+H15+H16</f>
        <v>4212</v>
      </c>
      <c r="I10" s="34">
        <f>I11+I12+I13+I14+I15+I16</f>
        <v>4034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4034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120691138</v>
      </c>
      <c r="I17" s="34">
        <f>I18+I19+I20+I21+I22+I23+I24+I25+I26</f>
        <v>120359670</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2437193</v>
      </c>
      <c r="I19" s="33">
        <v>2430007</v>
      </c>
    </row>
    <row r="20" spans="1:9" ht="12.75" customHeight="1">
      <c r="A20" s="186" t="s">
        <v>15</v>
      </c>
      <c r="B20" s="186"/>
      <c r="C20" s="186"/>
      <c r="D20" s="186"/>
      <c r="E20" s="186"/>
      <c r="F20" s="186"/>
      <c r="G20" s="15">
        <v>13</v>
      </c>
      <c r="H20" s="33">
        <v>283228</v>
      </c>
      <c r="I20" s="33">
        <v>298374</v>
      </c>
    </row>
    <row r="21" spans="1:9" ht="12.75" customHeight="1">
      <c r="A21" s="186" t="s">
        <v>16</v>
      </c>
      <c r="B21" s="186"/>
      <c r="C21" s="186"/>
      <c r="D21" s="186"/>
      <c r="E21" s="186"/>
      <c r="F21" s="186"/>
      <c r="G21" s="15">
        <v>14</v>
      </c>
      <c r="H21" s="33">
        <v>2558</v>
      </c>
      <c r="I21" s="33">
        <v>2403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112222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109638554</v>
      </c>
      <c r="I26" s="33">
        <v>109299281</v>
      </c>
    </row>
    <row r="27" spans="1:9" ht="12.75" customHeight="1">
      <c r="A27" s="190" t="s">
        <v>22</v>
      </c>
      <c r="B27" s="190"/>
      <c r="C27" s="190"/>
      <c r="D27" s="190"/>
      <c r="E27" s="190"/>
      <c r="F27" s="190"/>
      <c r="G27" s="16">
        <v>20</v>
      </c>
      <c r="H27" s="34">
        <f>SUM(H28:H37)</f>
        <v>17877000</v>
      </c>
      <c r="I27" s="34">
        <f>SUM(I28:I37)</f>
        <v>17877000</v>
      </c>
    </row>
    <row r="28" spans="1:9" ht="12.75" customHeight="1">
      <c r="A28" s="186" t="s">
        <v>23</v>
      </c>
      <c r="B28" s="186"/>
      <c r="C28" s="186"/>
      <c r="D28" s="186"/>
      <c r="E28" s="186"/>
      <c r="F28" s="186"/>
      <c r="G28" s="15">
        <v>21</v>
      </c>
      <c r="H28" s="33">
        <v>17877000</v>
      </c>
      <c r="I28" s="33">
        <v>17877000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8409756</v>
      </c>
      <c r="I44" s="34">
        <f>I45+I53+I60+I70</f>
        <v>9468581</v>
      </c>
    </row>
    <row r="45" spans="1:9" ht="12.75" customHeight="1">
      <c r="A45" s="190" t="s">
        <v>39</v>
      </c>
      <c r="B45" s="190"/>
      <c r="C45" s="190"/>
      <c r="D45" s="190"/>
      <c r="E45" s="190"/>
      <c r="F45" s="190"/>
      <c r="G45" s="16">
        <v>38</v>
      </c>
      <c r="H45" s="34">
        <f>SUM(H46:H52)</f>
        <v>46920</v>
      </c>
      <c r="I45" s="34">
        <f>SUM(I46:I52)</f>
        <v>45635</v>
      </c>
    </row>
    <row r="46" spans="1:9" ht="12.75" customHeight="1">
      <c r="A46" s="186" t="s">
        <v>40</v>
      </c>
      <c r="B46" s="186"/>
      <c r="C46" s="186"/>
      <c r="D46" s="186"/>
      <c r="E46" s="186"/>
      <c r="F46" s="186"/>
      <c r="G46" s="15">
        <v>39</v>
      </c>
      <c r="H46" s="33">
        <v>42255</v>
      </c>
      <c r="I46" s="33">
        <v>42255</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4665</v>
      </c>
      <c r="I50" s="33">
        <v>3380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1962425</v>
      </c>
      <c r="I53" s="34">
        <f>SUM(I54:I59)</f>
        <v>2185141</v>
      </c>
    </row>
    <row r="54" spans="1:9" ht="12.75" customHeight="1">
      <c r="A54" s="186" t="s">
        <v>48</v>
      </c>
      <c r="B54" s="186"/>
      <c r="C54" s="186"/>
      <c r="D54" s="186"/>
      <c r="E54" s="186"/>
      <c r="F54" s="186"/>
      <c r="G54" s="15">
        <v>47</v>
      </c>
      <c r="H54" s="33">
        <v>1239432</v>
      </c>
      <c r="I54" s="33">
        <v>1291987</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171084</v>
      </c>
      <c r="I56" s="33">
        <v>341840</v>
      </c>
    </row>
    <row r="57" spans="1:9" ht="12.75" customHeight="1">
      <c r="A57" s="186" t="s">
        <v>51</v>
      </c>
      <c r="B57" s="186"/>
      <c r="C57" s="186"/>
      <c r="D57" s="186"/>
      <c r="E57" s="186"/>
      <c r="F57" s="186"/>
      <c r="G57" s="15">
        <v>50</v>
      </c>
      <c r="H57" s="33">
        <v>98905</v>
      </c>
      <c r="I57" s="33">
        <v>99053</v>
      </c>
    </row>
    <row r="58" spans="1:9" ht="12.75" customHeight="1">
      <c r="A58" s="186" t="s">
        <v>52</v>
      </c>
      <c r="B58" s="186"/>
      <c r="C58" s="186"/>
      <c r="D58" s="186"/>
      <c r="E58" s="186"/>
      <c r="F58" s="186"/>
      <c r="G58" s="15">
        <v>51</v>
      </c>
      <c r="H58" s="33">
        <v>78995</v>
      </c>
      <c r="I58" s="33">
        <v>78995</v>
      </c>
    </row>
    <row r="59" spans="1:9" ht="12.75" customHeight="1">
      <c r="A59" s="186" t="s">
        <v>53</v>
      </c>
      <c r="B59" s="186"/>
      <c r="C59" s="186"/>
      <c r="D59" s="186"/>
      <c r="E59" s="186"/>
      <c r="F59" s="186"/>
      <c r="G59" s="15">
        <v>52</v>
      </c>
      <c r="H59" s="33">
        <v>374009</v>
      </c>
      <c r="I59" s="33">
        <v>373266</v>
      </c>
    </row>
    <row r="60" spans="1:9" ht="12.75" customHeight="1">
      <c r="A60" s="190" t="s">
        <v>54</v>
      </c>
      <c r="B60" s="190"/>
      <c r="C60" s="190"/>
      <c r="D60" s="190"/>
      <c r="E60" s="190"/>
      <c r="F60" s="190"/>
      <c r="G60" s="16">
        <v>53</v>
      </c>
      <c r="H60" s="34">
        <f>SUM(H61:H69)</f>
        <v>6361179</v>
      </c>
      <c r="I60" s="34">
        <f>SUM(I61:I69)</f>
        <v>7144479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5906779</v>
      </c>
      <c r="I63" s="33">
        <v>5906779</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454400</v>
      </c>
      <c r="I68" s="33">
        <v>1237700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39232</v>
      </c>
      <c r="I70" s="33">
        <v>93326</v>
      </c>
    </row>
    <row r="71" spans="1:9" ht="12.75" customHeight="1">
      <c r="A71" s="187" t="s">
        <v>58</v>
      </c>
      <c r="B71" s="187"/>
      <c r="C71" s="187"/>
      <c r="D71" s="187"/>
      <c r="E71" s="187"/>
      <c r="F71" s="187"/>
      <c r="G71" s="15">
        <v>64</v>
      </c>
      <c r="H71" s="33">
        <v>106509</v>
      </c>
      <c r="I71" s="33">
        <v>104265</v>
      </c>
    </row>
    <row r="72" spans="1:9" ht="12.75" customHeight="1">
      <c r="A72" s="188" t="s">
        <v>383</v>
      </c>
      <c r="B72" s="188"/>
      <c r="C72" s="188"/>
      <c r="D72" s="188"/>
      <c r="E72" s="188"/>
      <c r="F72" s="188"/>
      <c r="G72" s="16">
        <v>65</v>
      </c>
      <c r="H72" s="34">
        <f>H8+H9+H44+H71</f>
        <v>147088615</v>
      </c>
      <c r="I72" s="34">
        <f>I8+I9+I44+I71</f>
        <v>147813550</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96155849</v>
      </c>
      <c r="I75" s="34">
        <f>I76+I77+I78+I84+I85+I89+I92+I95</f>
        <v>95473515</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90" t="s">
        <v>63</v>
      </c>
      <c r="B78" s="190"/>
      <c r="C78" s="190"/>
      <c r="D78" s="190"/>
      <c r="E78" s="190"/>
      <c r="F78" s="190"/>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5534597</v>
      </c>
      <c r="I89" s="34">
        <f>I90-I91</f>
        <v>7461040</v>
      </c>
    </row>
    <row r="90" spans="1:9" ht="12.75" customHeight="1">
      <c r="A90" s="186" t="s">
        <v>75</v>
      </c>
      <c r="B90" s="186"/>
      <c r="C90" s="186"/>
      <c r="D90" s="186"/>
      <c r="E90" s="186"/>
      <c r="F90" s="186"/>
      <c r="G90" s="15">
        <v>82</v>
      </c>
      <c r="H90" s="33">
        <v>5534597</v>
      </c>
      <c r="I90" s="33">
        <v>7461040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1926443</v>
      </c>
      <c r="I92" s="34">
        <f>I93-I94</f>
        <v>-682334</v>
      </c>
    </row>
    <row r="93" spans="1:9" ht="12.75" customHeight="1">
      <c r="A93" s="186" t="s">
        <v>78</v>
      </c>
      <c r="B93" s="186"/>
      <c r="C93" s="186"/>
      <c r="D93" s="186"/>
      <c r="E93" s="186"/>
      <c r="F93" s="186"/>
      <c r="G93" s="15">
        <v>85</v>
      </c>
      <c r="H93" s="33">
        <v>1926443</v>
      </c>
      <c r="I93" s="33">
        <v>0</v>
      </c>
    </row>
    <row r="94" spans="1:9" ht="12.75" customHeight="1">
      <c r="A94" s="186" t="s">
        <v>79</v>
      </c>
      <c r="B94" s="186"/>
      <c r="C94" s="186"/>
      <c r="D94" s="186"/>
      <c r="E94" s="186"/>
      <c r="F94" s="186"/>
      <c r="G94" s="15">
        <v>86</v>
      </c>
      <c r="H94" s="33">
        <v>0</v>
      </c>
      <c r="I94" s="33">
        <v>682334</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32139817</v>
      </c>
      <c r="I103" s="34">
        <f>SUM(I104:I114)</f>
        <v>31083947</v>
      </c>
    </row>
    <row r="104" spans="1:9" ht="12.75" customHeight="1">
      <c r="A104" s="186" t="s">
        <v>87</v>
      </c>
      <c r="B104" s="186"/>
      <c r="C104" s="186"/>
      <c r="D104" s="186"/>
      <c r="E104" s="186"/>
      <c r="F104" s="186"/>
      <c r="G104" s="15">
        <v>96</v>
      </c>
      <c r="H104" s="33">
        <v>28290050</v>
      </c>
      <c r="I104" s="33">
        <v>27923217</v>
      </c>
    </row>
    <row r="105" spans="1:9" ht="24.6" customHeight="1">
      <c r="A105" s="186" t="s">
        <v>88</v>
      </c>
      <c r="B105" s="186"/>
      <c r="C105" s="186"/>
      <c r="D105" s="186"/>
      <c r="E105" s="186"/>
      <c r="F105" s="186"/>
      <c r="G105" s="15">
        <v>97</v>
      </c>
      <c r="H105" s="33">
        <v>948679</v>
      </c>
      <c r="I105" s="33">
        <v>948679</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12084276</v>
      </c>
      <c r="I115" s="34">
        <f>SUM(I116:I129)</f>
        <v>14542015</v>
      </c>
    </row>
    <row r="116" spans="1:9" ht="12.75" customHeight="1">
      <c r="A116" s="186" t="s">
        <v>87</v>
      </c>
      <c r="B116" s="186"/>
      <c r="C116" s="186"/>
      <c r="D116" s="186"/>
      <c r="E116" s="186"/>
      <c r="F116" s="186"/>
      <c r="G116" s="15">
        <v>108</v>
      </c>
      <c r="H116" s="33">
        <v>1708593</v>
      </c>
      <c r="I116" s="33">
        <v>2993402</v>
      </c>
    </row>
    <row r="117" spans="1:9" ht="22.15" customHeight="1">
      <c r="A117" s="186" t="s">
        <v>88</v>
      </c>
      <c r="B117" s="186"/>
      <c r="C117" s="186"/>
      <c r="D117" s="186"/>
      <c r="E117" s="186"/>
      <c r="F117" s="186"/>
      <c r="G117" s="15">
        <v>109</v>
      </c>
      <c r="H117" s="33">
        <v>3826358</v>
      </c>
      <c r="I117" s="33">
        <v>4829582</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753419</v>
      </c>
      <c r="I123" s="33">
        <v>656198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73716</v>
      </c>
      <c r="I125" s="33">
        <v>63466</v>
      </c>
    </row>
    <row r="126" spans="1:9">
      <c r="A126" s="186" t="s">
        <v>99</v>
      </c>
      <c r="B126" s="186"/>
      <c r="C126" s="186"/>
      <c r="D126" s="186"/>
      <c r="E126" s="186"/>
      <c r="F126" s="186"/>
      <c r="G126" s="15">
        <v>118</v>
      </c>
      <c r="H126" s="33">
        <v>5713925</v>
      </c>
      <c r="I126" s="33">
        <v>5991102</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8265</v>
      </c>
      <c r="I129" s="33">
        <v>8265</v>
      </c>
    </row>
    <row r="130" spans="1:9" ht="22.15" customHeight="1">
      <c r="A130" s="187" t="s">
        <v>103</v>
      </c>
      <c r="B130" s="187"/>
      <c r="C130" s="187"/>
      <c r="D130" s="187"/>
      <c r="E130" s="187"/>
      <c r="F130" s="187"/>
      <c r="G130" s="15">
        <v>122</v>
      </c>
      <c r="H130" s="33">
        <v>6708673</v>
      </c>
      <c r="I130" s="33">
        <v>6714073</v>
      </c>
    </row>
    <row r="131" spans="1:9">
      <c r="A131" s="188" t="s">
        <v>388</v>
      </c>
      <c r="B131" s="188"/>
      <c r="C131" s="188"/>
      <c r="D131" s="188"/>
      <c r="E131" s="188"/>
      <c r="F131" s="188"/>
      <c r="G131" s="16">
        <v>123</v>
      </c>
      <c r="H131" s="34">
        <f>H75+H96+H103+H115+H130</f>
        <v>147088615</v>
      </c>
      <c r="I131" s="34">
        <f>I75+I96+I103+I115+I130</f>
        <v>147813550</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452</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453</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419733</v>
      </c>
      <c r="I8" s="37">
        <f>SUM(I9:I13)</f>
        <v>419733</v>
      </c>
      <c r="J8" s="37">
        <f>SUM(J9:J13)</f>
        <v>489893</v>
      </c>
      <c r="K8" s="37">
        <f>SUM(K9:K13)</f>
        <v>489893</v>
      </c>
    </row>
    <row r="9" spans="1:11">
      <c r="A9" s="186" t="s">
        <v>121</v>
      </c>
      <c r="B9" s="186"/>
      <c r="C9" s="186"/>
      <c r="D9" s="186"/>
      <c r="E9" s="186"/>
      <c r="F9" s="186"/>
      <c r="G9" s="15">
        <v>126</v>
      </c>
      <c r="H9" s="33">
        <v>250434</v>
      </c>
      <c r="I9" s="33">
        <v>250434</v>
      </c>
      <c r="J9" s="33">
        <v>252319</v>
      </c>
      <c r="K9" s="33">
        <v>252319</v>
      </c>
    </row>
    <row r="10" spans="1:11">
      <c r="A10" s="186" t="s">
        <v>122</v>
      </c>
      <c r="B10" s="186"/>
      <c r="C10" s="186"/>
      <c r="D10" s="186"/>
      <c r="E10" s="186"/>
      <c r="F10" s="186"/>
      <c r="G10" s="15">
        <v>127</v>
      </c>
      <c r="H10" s="33">
        <v>167186</v>
      </c>
      <c r="I10" s="33">
        <v>167186</v>
      </c>
      <c r="J10" s="33">
        <v>149703</v>
      </c>
      <c r="K10" s="33">
        <v>149703</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2113</v>
      </c>
      <c r="I13" s="33">
        <v>2113</v>
      </c>
      <c r="J13" s="33">
        <v>87871</v>
      </c>
      <c r="K13" s="33">
        <v>87871</v>
      </c>
    </row>
    <row r="14" spans="1:11">
      <c r="A14" s="214" t="s">
        <v>126</v>
      </c>
      <c r="B14" s="214"/>
      <c r="C14" s="214"/>
      <c r="D14" s="214"/>
      <c r="E14" s="214"/>
      <c r="F14" s="214"/>
      <c r="G14" s="20">
        <v>131</v>
      </c>
      <c r="H14" s="37">
        <f>H15+H16+H20+H24+H25+H26+H29+H36</f>
        <v>1030821</v>
      </c>
      <c r="I14" s="37">
        <f>I15+I16+I20+I24+I25+I26+I29+I36</f>
        <v>1030821</v>
      </c>
      <c r="J14" s="37">
        <f>J15+J16+J20+J24+J25+J26+J29+J36</f>
        <v>1147684</v>
      </c>
      <c r="K14" s="37">
        <f>K15+K16+K20+K24+K25+K26+K29+K36</f>
        <v>1147684</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371059</v>
      </c>
      <c r="I16" s="37">
        <f>SUM(I17:I19)</f>
        <v>371059</v>
      </c>
      <c r="J16" s="37">
        <f>SUM(J17:J19)</f>
        <v>435392</v>
      </c>
      <c r="K16" s="37">
        <f>SUM(K17:K19)</f>
        <v>435392</v>
      </c>
    </row>
    <row r="17" spans="1:11">
      <c r="A17" s="216" t="s">
        <v>128</v>
      </c>
      <c r="B17" s="216"/>
      <c r="C17" s="216"/>
      <c r="D17" s="216"/>
      <c r="E17" s="216"/>
      <c r="F17" s="216"/>
      <c r="G17" s="15">
        <v>134</v>
      </c>
      <c r="H17" s="33">
        <v>20603</v>
      </c>
      <c r="I17" s="33">
        <v>20603</v>
      </c>
      <c r="J17" s="33">
        <v>52221</v>
      </c>
      <c r="K17" s="33">
        <v>52221</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350456</v>
      </c>
      <c r="I19" s="33">
        <v>350456</v>
      </c>
      <c r="J19" s="33">
        <v>383171</v>
      </c>
      <c r="K19" s="33">
        <v>383171</v>
      </c>
    </row>
    <row r="20" spans="1:11">
      <c r="A20" s="215" t="s">
        <v>131</v>
      </c>
      <c r="B20" s="215"/>
      <c r="C20" s="215"/>
      <c r="D20" s="215"/>
      <c r="E20" s="215"/>
      <c r="F20" s="215"/>
      <c r="G20" s="20">
        <v>137</v>
      </c>
      <c r="H20" s="37">
        <f>SUM(H21:H23)</f>
        <v>243090</v>
      </c>
      <c r="I20" s="37">
        <f>SUM(I21:I23)</f>
        <v>243090</v>
      </c>
      <c r="J20" s="37">
        <f>SUM(J21:J23)</f>
        <v>291830</v>
      </c>
      <c r="K20" s="37">
        <f>SUM(K21:K23)</f>
        <v>291830</v>
      </c>
    </row>
    <row r="21" spans="1:11">
      <c r="A21" s="216" t="s">
        <v>109</v>
      </c>
      <c r="B21" s="216"/>
      <c r="C21" s="216"/>
      <c r="D21" s="216"/>
      <c r="E21" s="216"/>
      <c r="F21" s="216"/>
      <c r="G21" s="15">
        <v>138</v>
      </c>
      <c r="H21" s="33">
        <v>153884</v>
      </c>
      <c r="I21" s="33">
        <v>153884</v>
      </c>
      <c r="J21" s="33">
        <v>191155</v>
      </c>
      <c r="K21" s="33">
        <v>191155</v>
      </c>
    </row>
    <row r="22" spans="1:11">
      <c r="A22" s="216" t="s">
        <v>110</v>
      </c>
      <c r="B22" s="216"/>
      <c r="C22" s="216"/>
      <c r="D22" s="216"/>
      <c r="E22" s="216"/>
      <c r="F22" s="216"/>
      <c r="G22" s="15">
        <v>139</v>
      </c>
      <c r="H22" s="33">
        <v>65867</v>
      </c>
      <c r="I22" s="33">
        <v>65867</v>
      </c>
      <c r="J22" s="33">
        <v>75442</v>
      </c>
      <c r="K22" s="33">
        <v>75442</v>
      </c>
    </row>
    <row r="23" spans="1:11">
      <c r="A23" s="216" t="s">
        <v>111</v>
      </c>
      <c r="B23" s="216"/>
      <c r="C23" s="216"/>
      <c r="D23" s="216"/>
      <c r="E23" s="216"/>
      <c r="F23" s="216"/>
      <c r="G23" s="15">
        <v>140</v>
      </c>
      <c r="H23" s="33">
        <v>23339</v>
      </c>
      <c r="I23" s="33">
        <v>23339</v>
      </c>
      <c r="J23" s="33">
        <v>25233</v>
      </c>
      <c r="K23" s="33">
        <v>25233</v>
      </c>
    </row>
    <row r="24" spans="1:11">
      <c r="A24" s="186" t="s">
        <v>112</v>
      </c>
      <c r="B24" s="186"/>
      <c r="C24" s="186"/>
      <c r="D24" s="186"/>
      <c r="E24" s="186"/>
      <c r="F24" s="186"/>
      <c r="G24" s="15">
        <v>141</v>
      </c>
      <c r="H24" s="33">
        <v>357325</v>
      </c>
      <c r="I24" s="33">
        <v>357325</v>
      </c>
      <c r="J24" s="33">
        <v>357927</v>
      </c>
      <c r="K24" s="33">
        <v>357927</v>
      </c>
    </row>
    <row r="25" spans="1:11">
      <c r="A25" s="186" t="s">
        <v>113</v>
      </c>
      <c r="B25" s="186"/>
      <c r="C25" s="186"/>
      <c r="D25" s="186"/>
      <c r="E25" s="186"/>
      <c r="F25" s="186"/>
      <c r="G25" s="15">
        <v>142</v>
      </c>
      <c r="H25" s="33">
        <v>59347</v>
      </c>
      <c r="I25" s="33">
        <v>59347</v>
      </c>
      <c r="J25" s="33">
        <v>62131</v>
      </c>
      <c r="K25" s="33">
        <v>62131</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404</v>
      </c>
      <c r="K36" s="33">
        <v>404</v>
      </c>
    </row>
    <row r="37" spans="1:11">
      <c r="A37" s="214" t="s">
        <v>142</v>
      </c>
      <c r="B37" s="214"/>
      <c r="C37" s="214"/>
      <c r="D37" s="214"/>
      <c r="E37" s="214"/>
      <c r="F37" s="214"/>
      <c r="G37" s="20">
        <v>154</v>
      </c>
      <c r="H37" s="37">
        <f>SUM(H38:H47)</f>
        <v>409560</v>
      </c>
      <c r="I37" s="37">
        <f>SUM(I38:I47)</f>
        <v>409560</v>
      </c>
      <c r="J37" s="37">
        <f>SUM(J38:J47)</f>
        <v>44177</v>
      </c>
      <c r="K37" s="37">
        <f>SUM(K38:K47)</f>
        <v>44177</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6395</v>
      </c>
      <c r="I40" s="33">
        <v>6395</v>
      </c>
      <c r="J40" s="33">
        <v>41177</v>
      </c>
      <c r="K40" s="33">
        <v>41177</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343756</v>
      </c>
      <c r="I42" s="33">
        <v>343756</v>
      </c>
      <c r="J42" s="33">
        <v>0</v>
      </c>
      <c r="K42" s="33">
        <v>0</v>
      </c>
    </row>
    <row r="43" spans="1:11">
      <c r="A43" s="186" t="s">
        <v>148</v>
      </c>
      <c r="B43" s="186"/>
      <c r="C43" s="186"/>
      <c r="D43" s="186"/>
      <c r="E43" s="186"/>
      <c r="F43" s="186"/>
      <c r="G43" s="15">
        <v>160</v>
      </c>
      <c r="H43" s="33">
        <v>1946</v>
      </c>
      <c r="I43" s="33">
        <v>1946</v>
      </c>
      <c r="J43" s="33">
        <v>2967</v>
      </c>
      <c r="K43" s="33">
        <v>2967</v>
      </c>
    </row>
    <row r="44" spans="1:11">
      <c r="A44" s="186" t="s">
        <v>149</v>
      </c>
      <c r="B44" s="186"/>
      <c r="C44" s="186"/>
      <c r="D44" s="186"/>
      <c r="E44" s="186"/>
      <c r="F44" s="186"/>
      <c r="G44" s="15">
        <v>161</v>
      </c>
      <c r="H44" s="33">
        <v>0</v>
      </c>
      <c r="I44" s="33">
        <v>0</v>
      </c>
      <c r="J44" s="33">
        <v>0</v>
      </c>
      <c r="K44" s="33">
        <v>0</v>
      </c>
    </row>
    <row r="45" spans="1:11">
      <c r="A45" s="186" t="s">
        <v>150</v>
      </c>
      <c r="B45" s="186"/>
      <c r="C45" s="186"/>
      <c r="D45" s="186"/>
      <c r="E45" s="186"/>
      <c r="F45" s="186"/>
      <c r="G45" s="15">
        <v>162</v>
      </c>
      <c r="H45" s="33">
        <v>57463</v>
      </c>
      <c r="I45" s="33">
        <v>57463</v>
      </c>
      <c r="J45" s="33">
        <v>33</v>
      </c>
      <c r="K45" s="33">
        <v>33</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27333</v>
      </c>
      <c r="I48" s="37">
        <f>SUM(I49:I55)</f>
        <v>27333</v>
      </c>
      <c r="J48" s="37">
        <f>SUM(J49:J55)</f>
        <v>68720</v>
      </c>
      <c r="K48" s="37">
        <f>SUM(K49:K55)</f>
        <v>68720</v>
      </c>
    </row>
    <row r="49" spans="1:11" ht="25.15" customHeight="1">
      <c r="A49" s="186" t="s">
        <v>154</v>
      </c>
      <c r="B49" s="186"/>
      <c r="C49" s="186"/>
      <c r="D49" s="186"/>
      <c r="E49" s="186"/>
      <c r="F49" s="186"/>
      <c r="G49" s="15">
        <v>166</v>
      </c>
      <c r="H49" s="33">
        <v>0</v>
      </c>
      <c r="I49" s="33">
        <v>0</v>
      </c>
      <c r="J49" s="33">
        <v>30307</v>
      </c>
      <c r="K49" s="33">
        <v>30307</v>
      </c>
    </row>
    <row r="50" spans="1:11">
      <c r="A50" s="210" t="s">
        <v>155</v>
      </c>
      <c r="B50" s="210"/>
      <c r="C50" s="210"/>
      <c r="D50" s="210"/>
      <c r="E50" s="210"/>
      <c r="F50" s="210"/>
      <c r="G50" s="15">
        <v>167</v>
      </c>
      <c r="H50" s="33">
        <v>0</v>
      </c>
      <c r="I50" s="33">
        <v>0</v>
      </c>
      <c r="J50" s="33">
        <v>32994</v>
      </c>
      <c r="K50" s="33">
        <v>32994</v>
      </c>
    </row>
    <row r="51" spans="1:11">
      <c r="A51" s="210" t="s">
        <v>156</v>
      </c>
      <c r="B51" s="210"/>
      <c r="C51" s="210"/>
      <c r="D51" s="210"/>
      <c r="E51" s="210"/>
      <c r="F51" s="210"/>
      <c r="G51" s="15">
        <v>168</v>
      </c>
      <c r="H51" s="33">
        <v>25196</v>
      </c>
      <c r="I51" s="33">
        <v>25196</v>
      </c>
      <c r="J51" s="33">
        <v>36</v>
      </c>
      <c r="K51" s="33">
        <v>36</v>
      </c>
    </row>
    <row r="52" spans="1:11">
      <c r="A52" s="210" t="s">
        <v>157</v>
      </c>
      <c r="B52" s="210"/>
      <c r="C52" s="210"/>
      <c r="D52" s="210"/>
      <c r="E52" s="210"/>
      <c r="F52" s="210"/>
      <c r="G52" s="15">
        <v>169</v>
      </c>
      <c r="H52" s="33">
        <v>2137</v>
      </c>
      <c r="I52" s="33">
        <v>2137</v>
      </c>
      <c r="J52" s="33">
        <v>5383</v>
      </c>
      <c r="K52" s="33">
        <v>5383</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829293</v>
      </c>
      <c r="I60" s="37">
        <f t="shared" ref="I60:K60" si="0">I8+I37+I56+I57</f>
        <v>829293</v>
      </c>
      <c r="J60" s="37">
        <f t="shared" si="0"/>
        <v>534070</v>
      </c>
      <c r="K60" s="37">
        <f t="shared" si="0"/>
        <v>534070</v>
      </c>
    </row>
    <row r="61" spans="1:11">
      <c r="A61" s="214" t="s">
        <v>166</v>
      </c>
      <c r="B61" s="214"/>
      <c r="C61" s="214"/>
      <c r="D61" s="214"/>
      <c r="E61" s="214"/>
      <c r="F61" s="214"/>
      <c r="G61" s="20">
        <v>178</v>
      </c>
      <c r="H61" s="37">
        <f>H14+H48+H58+H59</f>
        <v>1058154</v>
      </c>
      <c r="I61" s="37">
        <f t="shared" ref="I61:K61" si="1">I14+I48+I58+I59</f>
        <v>1058154</v>
      </c>
      <c r="J61" s="37">
        <f t="shared" si="1"/>
        <v>1216404</v>
      </c>
      <c r="K61" s="37">
        <f t="shared" si="1"/>
        <v>1216404</v>
      </c>
    </row>
    <row r="62" spans="1:11">
      <c r="A62" s="214" t="s">
        <v>167</v>
      </c>
      <c r="B62" s="214"/>
      <c r="C62" s="214"/>
      <c r="D62" s="214"/>
      <c r="E62" s="214"/>
      <c r="F62" s="214"/>
      <c r="G62" s="20">
        <v>179</v>
      </c>
      <c r="H62" s="37">
        <f>H60-H61</f>
        <v>-228861</v>
      </c>
      <c r="I62" s="37">
        <f t="shared" ref="I62:K62" si="2">I60-I61</f>
        <v>-228861</v>
      </c>
      <c r="J62" s="37">
        <f t="shared" si="2"/>
        <v>-682334</v>
      </c>
      <c r="K62" s="37">
        <f t="shared" si="2"/>
        <v>-682334</v>
      </c>
    </row>
    <row r="63" spans="1:11">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-228861</v>
      </c>
      <c r="I64" s="37">
        <f t="shared" ref="I64:K64" si="4">+IF((I60-I61)&lt;0,(I60-I61),0)</f>
        <v>-228861</v>
      </c>
      <c r="J64" s="37">
        <f t="shared" si="4"/>
        <v>-682334</v>
      </c>
      <c r="K64" s="37">
        <f t="shared" si="4"/>
        <v>-682334</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-228861</v>
      </c>
      <c r="I66" s="37">
        <f t="shared" ref="I66:K66" si="5">I62-I65</f>
        <v>-228861</v>
      </c>
      <c r="J66" s="37">
        <f t="shared" si="5"/>
        <v>-682334</v>
      </c>
      <c r="K66" s="37">
        <f t="shared" si="5"/>
        <v>-682334</v>
      </c>
    </row>
    <row r="67" spans="1:11">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-228861</v>
      </c>
      <c r="I68" s="37">
        <f t="shared" ref="I68:K68" si="7">+IF((I62-I65)&lt;0,(I62-I65),0)</f>
        <v>-228861</v>
      </c>
      <c r="J68" s="37">
        <f t="shared" si="7"/>
        <v>-682334</v>
      </c>
      <c r="K68" s="37">
        <f t="shared" si="7"/>
        <v>-682334</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454</v>
      </c>
      <c r="B2" s="196"/>
      <c r="C2" s="196"/>
      <c r="D2" s="196"/>
      <c r="E2" s="196"/>
      <c r="F2" s="196"/>
      <c r="G2" s="196"/>
      <c r="H2" s="196"/>
      <c r="I2" s="196"/>
    </row>
    <row r="3" spans="1:9">
      <c r="A3" s="263" t="s">
        <v>355</v>
      </c>
      <c r="B3" s="264"/>
      <c r="C3" s="264"/>
      <c r="D3" s="264"/>
      <c r="E3" s="264"/>
      <c r="F3" s="264"/>
      <c r="G3" s="264"/>
      <c r="H3" s="264"/>
      <c r="I3" s="264"/>
    </row>
    <row r="4" spans="1:9">
      <c r="A4" s="262" t="s">
        <v>455</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-228861</v>
      </c>
      <c r="I8" s="43">
        <v>-682334</v>
      </c>
    </row>
    <row r="9" spans="1:9" ht="12.75" customHeight="1">
      <c r="A9" s="257" t="s">
        <v>211</v>
      </c>
      <c r="B9" s="258"/>
      <c r="C9" s="258"/>
      <c r="D9" s="258"/>
      <c r="E9" s="258"/>
      <c r="F9" s="259"/>
      <c r="G9" s="25">
        <v>2</v>
      </c>
      <c r="H9" s="44">
        <f>H10+H11+H12+H13+H14+H15+H16+H17</f>
        <v>-24902</v>
      </c>
      <c r="I9" s="44">
        <f>I10+I11+I12+I13+I14+I15+I16+I17</f>
        <v>382503</v>
      </c>
    </row>
    <row r="10" spans="1:9" ht="12.75" customHeight="1">
      <c r="A10" s="254" t="s">
        <v>212</v>
      </c>
      <c r="B10" s="255"/>
      <c r="C10" s="255"/>
      <c r="D10" s="255"/>
      <c r="E10" s="255"/>
      <c r="F10" s="256"/>
      <c r="G10" s="26">
        <v>3</v>
      </c>
      <c r="H10" s="45">
        <v>357325</v>
      </c>
      <c r="I10" s="45">
        <v>357927</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-8341</v>
      </c>
      <c r="I13" s="45">
        <v>-44144</v>
      </c>
    </row>
    <row r="14" spans="1:9" ht="12.75" customHeight="1">
      <c r="A14" s="254" t="s">
        <v>216</v>
      </c>
      <c r="B14" s="255"/>
      <c r="C14" s="255"/>
      <c r="D14" s="255"/>
      <c r="E14" s="255"/>
      <c r="F14" s="256"/>
      <c r="G14" s="26">
        <v>7</v>
      </c>
      <c r="H14" s="45">
        <v>25196</v>
      </c>
      <c r="I14" s="45">
        <v>30343</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-399082</v>
      </c>
      <c r="I16" s="45">
        <v>38377</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-253763</v>
      </c>
      <c r="I18" s="44">
        <f>I8+I9</f>
        <v>-299831</v>
      </c>
    </row>
    <row r="19" spans="1:9" ht="12.75" customHeight="1">
      <c r="A19" s="257" t="s">
        <v>220</v>
      </c>
      <c r="B19" s="258"/>
      <c r="C19" s="258"/>
      <c r="D19" s="258"/>
      <c r="E19" s="258"/>
      <c r="F19" s="259"/>
      <c r="G19" s="25">
        <v>12</v>
      </c>
      <c r="H19" s="44">
        <f>H20+H21+H22+H23</f>
        <v>738673</v>
      </c>
      <c r="I19" s="44">
        <f>I20+I21+I22+I23</f>
        <v>555863</v>
      </c>
    </row>
    <row r="20" spans="1:9" ht="12.75" customHeight="1">
      <c r="A20" s="254" t="s">
        <v>221</v>
      </c>
      <c r="B20" s="255"/>
      <c r="C20" s="255"/>
      <c r="D20" s="255"/>
      <c r="E20" s="255"/>
      <c r="F20" s="256"/>
      <c r="G20" s="26">
        <v>13</v>
      </c>
      <c r="H20" s="45">
        <v>1580080</v>
      </c>
      <c r="I20" s="45">
        <v>2457739</v>
      </c>
    </row>
    <row r="21" spans="1:9" ht="12.75" customHeight="1">
      <c r="A21" s="254" t="s">
        <v>222</v>
      </c>
      <c r="B21" s="255"/>
      <c r="C21" s="255"/>
      <c r="D21" s="255"/>
      <c r="E21" s="255"/>
      <c r="F21" s="256"/>
      <c r="G21" s="26">
        <v>14</v>
      </c>
      <c r="H21" s="45">
        <v>112369</v>
      </c>
      <c r="I21" s="45">
        <v>-222716</v>
      </c>
    </row>
    <row r="22" spans="1:9" ht="12.75" customHeight="1">
      <c r="A22" s="254" t="s">
        <v>223</v>
      </c>
      <c r="B22" s="255"/>
      <c r="C22" s="255"/>
      <c r="D22" s="255"/>
      <c r="E22" s="255"/>
      <c r="F22" s="256"/>
      <c r="G22" s="26">
        <v>15</v>
      </c>
      <c r="H22" s="45">
        <v>0</v>
      </c>
      <c r="I22" s="45">
        <v>1285</v>
      </c>
    </row>
    <row r="23" spans="1:9" ht="12.75" customHeight="1">
      <c r="A23" s="254" t="s">
        <v>224</v>
      </c>
      <c r="B23" s="255"/>
      <c r="C23" s="255"/>
      <c r="D23" s="255"/>
      <c r="E23" s="255"/>
      <c r="F23" s="256"/>
      <c r="G23" s="26">
        <v>16</v>
      </c>
      <c r="H23" s="45">
        <v>-953776</v>
      </c>
      <c r="I23" s="45">
        <v>-1680445</v>
      </c>
    </row>
    <row r="24" spans="1:9" ht="12.75" customHeight="1">
      <c r="A24" s="233" t="s">
        <v>225</v>
      </c>
      <c r="B24" s="234"/>
      <c r="C24" s="234"/>
      <c r="D24" s="234"/>
      <c r="E24" s="234"/>
      <c r="F24" s="235"/>
      <c r="G24" s="25">
        <v>17</v>
      </c>
      <c r="H24" s="44">
        <f>H18+H19</f>
        <v>484910</v>
      </c>
      <c r="I24" s="44">
        <f>I18+I19</f>
        <v>256032</v>
      </c>
    </row>
    <row r="25" spans="1:9" ht="12.75" customHeight="1">
      <c r="A25" s="245" t="s">
        <v>226</v>
      </c>
      <c r="B25" s="246"/>
      <c r="C25" s="246"/>
      <c r="D25" s="246"/>
      <c r="E25" s="246"/>
      <c r="F25" s="247"/>
      <c r="G25" s="26">
        <v>18</v>
      </c>
      <c r="H25" s="45">
        <v>-25195</v>
      </c>
      <c r="I25" s="45">
        <v>-394318</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459715</v>
      </c>
      <c r="I27" s="46">
        <f>I24+I25+I26</f>
        <v>-138286</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-21500</v>
      </c>
      <c r="I36" s="48">
        <v>-26281</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-372961</v>
      </c>
      <c r="I38" s="48">
        <v>-783300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-394461</v>
      </c>
      <c r="I41" s="49">
        <f>I36+I37+I38+I39+I40</f>
        <v>-809581</v>
      </c>
    </row>
    <row r="42" spans="1:9" ht="29.45" customHeight="1">
      <c r="A42" s="236" t="s">
        <v>243</v>
      </c>
      <c r="B42" s="237"/>
      <c r="C42" s="237"/>
      <c r="D42" s="237"/>
      <c r="E42" s="237"/>
      <c r="F42" s="238"/>
      <c r="G42" s="27">
        <v>34</v>
      </c>
      <c r="H42" s="50">
        <f>H35+H41</f>
        <v>-394461</v>
      </c>
      <c r="I42" s="50">
        <f>I35+I41</f>
        <v>-809581</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1001961</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1001961</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1001961</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65254</v>
      </c>
      <c r="I57" s="49">
        <f>I27+I42+I55+I56</f>
        <v>54094</v>
      </c>
    </row>
    <row r="58" spans="1:9">
      <c r="A58" s="251" t="s">
        <v>258</v>
      </c>
      <c r="B58" s="252"/>
      <c r="C58" s="252"/>
      <c r="D58" s="252"/>
      <c r="E58" s="252"/>
      <c r="F58" s="253"/>
      <c r="G58" s="26">
        <v>49</v>
      </c>
      <c r="H58" s="48">
        <v>23669</v>
      </c>
      <c r="I58" s="48">
        <v>39232</v>
      </c>
    </row>
    <row r="59" spans="1:9" ht="31.15" customHeight="1">
      <c r="A59" s="236" t="s">
        <v>259</v>
      </c>
      <c r="B59" s="237"/>
      <c r="C59" s="237"/>
      <c r="D59" s="237"/>
      <c r="E59" s="237"/>
      <c r="F59" s="238"/>
      <c r="G59" s="27">
        <v>50</v>
      </c>
      <c r="H59" s="50">
        <f>H57+H58</f>
        <v>88923</v>
      </c>
      <c r="I59" s="50">
        <f>I57+I58</f>
        <v>93326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0" sqref="H50:I50"/>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43555</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74620310</v>
      </c>
      <c r="I7" s="65">
        <v>14059645</v>
      </c>
      <c r="J7" s="65">
        <v>0</v>
      </c>
      <c r="K7" s="65">
        <v>0</v>
      </c>
      <c r="L7" s="65">
        <v>0</v>
      </c>
      <c r="M7" s="65">
        <v>0</v>
      </c>
      <c r="N7" s="65">
        <v>14854</v>
      </c>
      <c r="O7" s="65">
        <v>0</v>
      </c>
      <c r="P7" s="65">
        <v>0</v>
      </c>
      <c r="Q7" s="65">
        <v>0</v>
      </c>
      <c r="R7" s="65">
        <v>0</v>
      </c>
      <c r="S7" s="65">
        <v>272690</v>
      </c>
      <c r="T7" s="65">
        <v>5261907</v>
      </c>
      <c r="U7" s="66">
        <f>H7+I7+J7+K7-L7+M7+N7+O7+P7+Q7+R7+S7+T7</f>
        <v>94229406</v>
      </c>
      <c r="V7" s="65">
        <v>0</v>
      </c>
      <c r="W7" s="66">
        <f>U7+V7</f>
        <v>94229406</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272690</v>
      </c>
      <c r="T10" s="66">
        <f t="shared" si="2"/>
        <v>5261907</v>
      </c>
      <c r="U10" s="66">
        <f t="shared" si="2"/>
        <v>94229406</v>
      </c>
      <c r="V10" s="66">
        <f t="shared" si="2"/>
        <v>0</v>
      </c>
      <c r="W10" s="66">
        <f t="shared" si="2"/>
        <v>94229406</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-228861</v>
      </c>
      <c r="U11" s="66">
        <f>H11+I11+J11+K11-L11+M11+N11+O11+P11+Q11+R11+S11+T11</f>
        <v>-228861</v>
      </c>
      <c r="V11" s="65">
        <v>0</v>
      </c>
      <c r="W11" s="66">
        <f t="shared" ref="W11:W28" si="3">U11+V11</f>
        <v>-228861</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5261907</v>
      </c>
      <c r="T26" s="65">
        <v>0</v>
      </c>
      <c r="U26" s="66">
        <f t="shared" si="4"/>
        <v>5261907</v>
      </c>
      <c r="V26" s="65">
        <v>0</v>
      </c>
      <c r="W26" s="66">
        <f t="shared" si="3"/>
        <v>5261907</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-5261907</v>
      </c>
      <c r="U27" s="66">
        <f t="shared" si="4"/>
        <v>-5261907</v>
      </c>
      <c r="V27" s="65">
        <v>0</v>
      </c>
      <c r="W27" s="66">
        <f t="shared" si="3"/>
        <v>-5261907</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5534597</v>
      </c>
      <c r="T29" s="68">
        <f t="shared" si="5"/>
        <v>-228861</v>
      </c>
      <c r="U29" s="68">
        <f t="shared" si="5"/>
        <v>94000545</v>
      </c>
      <c r="V29" s="68">
        <f t="shared" si="5"/>
        <v>0</v>
      </c>
      <c r="W29" s="68">
        <f t="shared" si="5"/>
        <v>94000545</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-228861</v>
      </c>
      <c r="U32" s="66">
        <f t="shared" si="7"/>
        <v>-228861</v>
      </c>
      <c r="V32" s="66">
        <f t="shared" si="7"/>
        <v>0</v>
      </c>
      <c r="W32" s="66">
        <f t="shared" si="7"/>
        <v>-228861</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5261907</v>
      </c>
      <c r="T33" s="68">
        <f t="shared" si="8"/>
        <v>-5261907</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74620310</v>
      </c>
      <c r="I35" s="65">
        <v>14059645</v>
      </c>
      <c r="J35" s="65">
        <v>0</v>
      </c>
      <c r="K35" s="65">
        <v>0</v>
      </c>
      <c r="L35" s="65">
        <v>0</v>
      </c>
      <c r="M35" s="65">
        <v>0</v>
      </c>
      <c r="N35" s="65">
        <v>14854</v>
      </c>
      <c r="O35" s="65">
        <v>0</v>
      </c>
      <c r="P35" s="65">
        <v>0</v>
      </c>
      <c r="Q35" s="65">
        <v>0</v>
      </c>
      <c r="R35" s="65">
        <v>0</v>
      </c>
      <c r="S35" s="65">
        <v>5534597</v>
      </c>
      <c r="T35" s="65">
        <v>1926443</v>
      </c>
      <c r="U35" s="69">
        <f t="shared" ref="U35:U37" si="9">H35+I35+J35+K35-L35+M35+N35+O35+P35+Q35+R35+S35+T35</f>
        <v>96155849</v>
      </c>
      <c r="V35" s="65">
        <v>0</v>
      </c>
      <c r="W35" s="69">
        <f t="shared" ref="W35:W37" si="10">U35+V35</f>
        <v>96155849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5534597</v>
      </c>
      <c r="T38" s="69">
        <f t="shared" si="11"/>
        <v>1926443</v>
      </c>
      <c r="U38" s="69">
        <f t="shared" si="11"/>
        <v>96155849</v>
      </c>
      <c r="V38" s="69">
        <f t="shared" si="11"/>
        <v>0</v>
      </c>
      <c r="W38" s="69">
        <f t="shared" si="11"/>
        <v>96155849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-682334</v>
      </c>
      <c r="U39" s="69">
        <f t="shared" ref="U39:U56" si="12">H39+I39+J39+K39-L39+M39+N39+O39+P39+Q39+R39+S39+T39</f>
        <v>-682334</v>
      </c>
      <c r="V39" s="65">
        <v>0</v>
      </c>
      <c r="W39" s="69">
        <f t="shared" ref="W39:W56" si="13">U39+V39</f>
        <v>-682334</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1926443</v>
      </c>
      <c r="T54" s="65">
        <v>0</v>
      </c>
      <c r="U54" s="69">
        <f t="shared" si="12"/>
        <v>1926443</v>
      </c>
      <c r="V54" s="65">
        <v>0</v>
      </c>
      <c r="W54" s="69">
        <f t="shared" si="13"/>
        <v>1926443</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-1926443</v>
      </c>
      <c r="U55" s="69">
        <f t="shared" si="12"/>
        <v>-1926443</v>
      </c>
      <c r="V55" s="65">
        <v>0</v>
      </c>
      <c r="W55" s="69">
        <f t="shared" si="13"/>
        <v>-1926443</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7461040</v>
      </c>
      <c r="T57" s="70">
        <f t="shared" si="14"/>
        <v>-682334</v>
      </c>
      <c r="U57" s="70">
        <f t="shared" si="14"/>
        <v>95473515</v>
      </c>
      <c r="V57" s="70">
        <f t="shared" si="14"/>
        <v>0</v>
      </c>
      <c r="W57" s="70">
        <f t="shared" si="14"/>
        <v>95473515</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-682334</v>
      </c>
      <c r="U60" s="69">
        <f t="shared" si="16"/>
        <v>-682334</v>
      </c>
      <c r="V60" s="69">
        <f t="shared" si="16"/>
        <v>0</v>
      </c>
      <c r="W60" s="69">
        <f t="shared" si="16"/>
        <v>-682334</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1926443</v>
      </c>
      <c r="T61" s="70">
        <f t="shared" si="17"/>
        <v>-1926443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ht="12.75" customHeight="1">
      <c r="A1" s="314" t="s">
        <v>456</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schemas.microsoft.com/office/infopath/2007/PartnerControls"/>
    <ds:schemaRef ds:uri="http://purl.org/dc/dcmitype/"/>
    <ds:schemaRef ds:uri="http://schemas.microsoft.com/office/2006/metadata/properties"/>
    <ds:schemaRef ds:uri="http://schemas.openxmlformats.org/package/2006/metadata/core-properties"/>
    <ds:schemaRef ds:uri="22baa3bd-a2fa-4ea9-9ebb-3a9c6a55952b"/>
    <ds:schemaRef ds:uri="http://purl.org/dc/terms/"/>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2019-04-29T16:17:49Z</cp:lastPrinted>
  <dcterms:created xsi:type="dcterms:W3CDTF">2008-10-17T11:51:54Z</dcterms:created>
  <dcterms:modified xsi:type="dcterms:W3CDTF">2019-04-30T07:22:33Z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