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G:\jelsa\burza i HANFA\burza 2019\jelsa konsolidirani\jelsa konsolidirani 2019F\"/>
    </mc:Choice>
  </mc:AlternateContent>
  <xr:revisionPtr revIDLastSave="0" documentId="13_ncr:1_{68AC7F93-7E0D-4312-AE75-643ACB3CFFD1}" xr6:coauthVersionLast="45" xr6:coauthVersionMax="45" xr10:uidLastSave="{00000000-0000-0000-0000-000000000000}"/>
  <bookViews>
    <workbookView xWindow="-120" yWindow="-120" windowWidth="24240" windowHeight="131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23"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9" i="18"/>
  <c r="H72" i="18" s="1"/>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<sst xmlns="http://schemas.openxmlformats.org/spreadsheetml/2006/main" count="518" uniqueCount="457">
  <si>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</si>
  <si>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</si>
  <si>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</si>
  <si>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</si>
  <si>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</si>
  <si>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</si>
  <si>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</si>
  <si>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</si>
  <si>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</si>
  <si>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</si>
  <si>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</si>
  <si>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</si>
  <si>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</si>
  <si>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</si>
  <si>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</si>
  <si>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</si>
  <si>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</si>
  <si>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</si>
  <si>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</si>
  <si>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</si>
  <si>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</si>
  <si>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</si>
  <si>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</si>
  <si>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</si>
  <si>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</si>
  <si>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</si>
  <si>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</si>
  <si>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</si>
  <si>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</si>
  <si>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</si>
  <si>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</si>
  <si>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</si>
  <si>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</si>
  <si>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</si>
  <si>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</si>
  <si>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</si>
  <si>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</si>
  <si>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</si>
  <si>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</si>
  <si>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</si>
  <si>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</si>
  <si>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</si>
  <si>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</si>
  <si>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</si>
  <si>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</si>
  <si>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</si>
  <si>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</si>
  <si>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</si>
  <si>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</si>
  <si>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</si>
  <si>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</si>
  <si>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</si>
  <si>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</si>
  <si>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</si>
  <si>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</si>
  <si>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</si>
  <si>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</si>
  <si>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</si>
  <si>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</si>
  <si>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</si>
  <si>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</si>
  <si>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</si>
  <si>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</si>
  <si>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</si>
  <si>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</si>
  <si>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</si>
  <si>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</si>
  <si>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</si>
  <si>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</si>
  <si>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</si>
  <si>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</si>
  <si>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</si>
  <si>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</si>
  <si>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</si>
  <si>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</si>
  <si>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</si>
  <si>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</si>
  <si>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</si>
  <si>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</si>
  <si>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</si>
  <si>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</si>
  <si>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</si>
  <si>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</si>
  <si>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</si>
  <si>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</si>
  <si>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</si>
  <si>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</si>
  <si>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</si>
  <si>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</si>
  <si>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</si>
  <si>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</si>
  <si>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</si>
  <si>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</si>
  <si>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</si>
  <si>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</si>
  <si>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</si>
  <si>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</si>
  <si>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</si>
  <si>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</si>
  <si>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</si>
  <si>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</si>
  <si>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</si>
  <si>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</si>
  <si>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</si>
  <si>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</si>
  <si>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</si>
  <si>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</si>
  <si>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</si>
  <si>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</si>
  <si>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</si>
  <si>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</si>
  <si>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</si>
  <si>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</si>
  <si>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</si>
  <si>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</si>
  <si>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</si>
  <si>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</si>
  <si>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</si>
  <si>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</si>
  <si>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</si>
  <si>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</si>
  <si>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</si>
  <si>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</si>
  <si>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</si>
  <si>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</si>
  <si>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</si>
  <si>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</si>
  <si>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</si>
  <si>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</si>
  <si>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</si>
  <si>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</si>
  <si>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</si>
  <si>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</si>
  <si>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</si>
  <si>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</si>
  <si>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</si>
  <si>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</si>
  <si>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</si>
  <si>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</si>
  <si>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</si>
  <si>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</si>
  <si>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</si>
  <si>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</si>
  <si>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</si>
  <si>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</si>
  <si>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</si>
  <si>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</si>
  <si>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</si>
  <si>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</si>
  <si>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</si>
  <si>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</si>
  <si>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</si>
  <si>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</si>
  <si>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</si>
  <si>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</si>
  <si>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</si>
  <si>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</si>
  <si>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</si>
  <si>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</si>
  <si>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</si>
  <si>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</si>
  <si>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</si>
  <si>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</si>
  <si>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</si>
  <si>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</si>
  <si>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</si>
  <si>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</si>
  <si>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</si>
  <si>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</si>
  <si>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</si>
  <si>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</si>
  <si>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</si>
  <si>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</si>
  <si>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</si>
  <si>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</si>
  <si>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</si>
  <si>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</si>
  <si>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</si>
  <si>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</si>
  <si>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</si>
  <si>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</si>
  <si>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</si>
  <si>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</si>
  <si>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</si>
  <si>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</si>
  <si>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</si>
  <si>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</si>
  <si>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</si>
  <si>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</si>
  <si>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</si>
  <si>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</si>
  <si>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</si>
  <si>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</si>
  <si>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</si>
  <si>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</si>
  <si>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</si>
  <si>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</si>
  <si>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</si>
  <si>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</si>
  <si>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</si>
  <si>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</si>
  <si>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</si>
  <si>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</si>
  <si>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</si>
  <si>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</si>
  <si>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</si>
  <si>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</si>
  <si>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</si>
  <si>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</si>
  <si>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</si>
  <si>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</si>
  <si>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</si>
  <si>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</si>
  <si>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</si>
  <si>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</si>
  <si>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</si>
  <si>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</si>
  <si>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</si>
  <si>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</si>
  <si>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</si>
  <si>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</si>
  <si>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</si>
  <si>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</si>
  <si>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</si>
  <si>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</si>
  <si>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</si>
  <si>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</si>
  <si>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</si>
  <si>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</si>
  <si>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</si>
  <si>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</si>
  <si>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</si>
  <si>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</si>
  <si>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</si>
  <si>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</si>
  <si>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</si>
  <si>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</si>
  <si>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</si>
  <si>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</si>
  <si>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</si>
  <si>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</si>
  <si>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</si>
  <si>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</si>
  <si>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</si>
  <si>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</si>
  <si>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</si>
  <si>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</si>
  <si>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</si>
  <si>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</si>
  <si>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</si>
  <si>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</si>
  <si>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</si>
  <si>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</si>
  <si>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</si>
  <si>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</si>
  <si>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</si>
  <si>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</si>
  <si>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</si>
  <si>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</si>
  <si>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</si>
  <si>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</si>
  <si>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</si>
  <si>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</si>
  <si>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</si>
  <si>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</si>
  <si>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</si>
  <si>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</si>
  <si>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</si>
  <si>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</si>
  <si>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</si>
  <si>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</si>
  <si>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</si>
  <si>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</si>
  <si>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</si>
  <si>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</si>
  <si>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</si>
  <si>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</si>
  <si>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</si>
  <si>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</si>
  <si>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</si>
  <si>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</si>
  <si>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</si>
  <si>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</si>
  <si>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</si>
  <si>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</si>
  <si>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</si>
  <si>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</si>
  <si>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</si>
  <si>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</si>
  <si>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</si>
  <si>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</si>
  <si>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</si>
  <si>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</si>
  <si>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</si>
  <si>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</si>
  <si>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</si>
  <si>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</si>
  <si>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</si>
  <si>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</si>
  <si>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</si>
  <si>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</si>
  <si>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</si>
  <si>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</si>
  <si>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</si>
  <si>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</si>
  <si>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</si>
  <si>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</si>
  <si>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</si>
  <si>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</si>
  <si>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</si>
  <si>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</si>
  <si>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</si>
  <si>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</si>
  <si>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</si>
  <si>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</si>
  <si>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</si>
  <si>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</si>
  <si>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</si>
  <si>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</si>
  <si>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</si>
  <si>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</si>
  <si>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</si>
  <si>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</si>
  <si>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</si>
  <si>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</si>
  <si>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</si>
  <si>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</si>
  <si>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</si>
  <si>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</si>
  <si>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</si>
  <si>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</si>
  <si>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</si>
  <si>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</si>
  <si>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</si>
  <si>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</si>
  <si>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</si>
  <si>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</si>
  <si>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</si>
  <si>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</si>
  <si>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</si>
  <si>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</si>
  <si>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</si>
  <si>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</si>
  <si>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</si>
  <si>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</si>
  <si>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</si>
  <si>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</si>
  <si>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</si>
  <si>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</si>
  <si>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</si>
  <si>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</si>
  <si>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</si>
  <si>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</si>
  <si>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</si>
  <si>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</si>
  <si>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</si>
  <si>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</si>
  <si>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</si>
  <si>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</si>
  <si>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</si>
  <si>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</si>
  <si>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</si>
  <si>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</si>
  <si>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</si>
  <si>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</si>
  <si>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</si>
  <si>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</si>
  <si>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</si>
  <si>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</si>
  <si>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</si>
  <si>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</si>
  <si>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</si>
  <si>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</si>
  <si>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</si>
  <si>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</si>
  <si>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</si>
  <si>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</si>
  <si>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</si>
  <si>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</si>
  <si>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</si>
  <si>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</si>
  <si>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</si>
  <si>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</si>
  <si>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</si>
  <si>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</si>
  <si>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</si>
  <si>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</si>
  <si>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</si>
  <si>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</si>
  <si>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</si>
  <si>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</si>
  <si>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</si>
  <si>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</si>
  <si>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</si>
  <si>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</si>
  <si>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</si>
  <si>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</si>
  <si>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</si>
  <si>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</si>
  <si>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</si>
  <si>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</si>
  <si>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</si>
  <si>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</si>
  <si>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</si>
  <si>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</si>
  <si>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</si>
  <si>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</si>
  <si>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</si>
  <si>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</si>
  <si>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</si>
  <si>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</si>
  <si>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</si>
  <si>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</si>
  <si>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</si>
  <si>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</si>
  <si>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</si>
  <si>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</si>
  <si>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</si>
  <si>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</si>
  <si>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</si>
  <si>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</si>
  <si>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</si>
  <si>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</si>
  <si>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</si>
  <si>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</si>
  <si>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</si>
  <si>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</si>
  <si>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</si>
  <si>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</si>
  <si>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</si>
  <si>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</si>
  <si>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</si>
  <si>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</si>
  <si>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</si>
  <si>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</si>
  <si>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</si>
  <si>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</si>
  <si>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</si>
  <si>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</si>
  <si>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</si>
  <si>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Obveznik:______JELSA d.d.__________________________________________</t>
  </si>
  <si>
    <t>Obveznik: ______JELSA d.d._____________________________________________________</t>
  </si>
  <si>
    <t>Obveznik: _____JELSA d.d.___________________________________________</t>
  </si>
  <si>
    <t>HOTEL HVAR d.o.o.</t>
  </si>
  <si>
    <t>Jelsa, Jelsa 893</t>
  </si>
  <si>
    <t>FONTANA HOTEL APARTMANI d.o.o.</t>
  </si>
  <si>
    <t>Jelsa, Jelsa 94</t>
  </si>
  <si>
    <t>www.jelsadd.com</t>
  </si>
  <si>
    <t>OSS TOURS d.o.o.</t>
  </si>
  <si>
    <t>Radić Petar</t>
  </si>
  <si>
    <t>021/761-754</t>
  </si>
  <si>
    <t>petar.radic@adriatiq.com</t>
  </si>
  <si>
    <t>stanje na dan 31.12.2019.</t>
  </si>
  <si>
    <t>u razdoblju 01.01.2019. do 31.12.2019.</t>
  </si>
  <si>
    <r>
      <t xml:space="preserve">                   BILJEŠKE UZ GODIŠNJE FINANCIJSKE IZVJEŠTAJE (GFI)
Naziv izdavatelja:   ___________</t>
    </r>
    <r>
      <rPr>
        <u/>
        <sz val="10"/>
        <rFont val="Arial"/>
        <family val="2"/>
        <charset val="238"/>
      </rPr>
      <t>JELSA d.d.</t>
    </r>
    <r>
      <rPr>
        <sz val="10"/>
        <rFont val="Arial"/>
        <family val="2"/>
        <charset val="238"/>
      </rPr>
      <t>____________________________
OIB:   ________</t>
    </r>
    <r>
      <rPr>
        <u/>
        <sz val="10"/>
        <rFont val="Arial"/>
        <family val="2"/>
        <charset val="238"/>
      </rPr>
      <t>51177655549</t>
    </r>
    <r>
      <rPr>
        <sz val="10"/>
        <rFont val="Arial"/>
        <family val="2"/>
        <charset val="238"/>
      </rPr>
      <t>________________________________
Izvještajno razdoblje: ____</t>
    </r>
    <r>
      <rPr>
        <u/>
        <sz val="10"/>
        <rFont val="Arial"/>
        <family val="2"/>
        <charset val="238"/>
      </rPr>
      <t>01.01.2019. - 31.12.2019.</t>
    </r>
    <r>
      <rPr>
        <sz val="10"/>
        <rFont val="Arial"/>
        <family val="2"/>
        <charset val="238"/>
      </rPr>
      <t>____________________________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se, prema mišljenju pravnih savjetnika i Uprave društva, očekuju da će Grupa u budućnosti podmiriti obvezu u znatno manjem iznosu za izdana jamstva, te je vrlo malo vjerojatno da će doći do materijalno značajnih gubitaka.                                                                                                                                Matica Grupe (Jelsa d.d.) je 22.ožujka 2017. godine sklopila Predstečajnu nagodbu pred Trgovačkim sudom u Splitu (1.St-59/2016) te je u tijeku izvršavanje obveza sukladno potpisanoj nagodbi. Ovisna društva uključena u konsolidaciju su potpisala Predstečajne nagodbe u zadnjem kvartalu 2013. godine te su sukladno nagodbama do kraja 2018. godine u potpunosti izvršila obveze po nagodbama, te je time proces financijskog restrukturiranja za ovisna društva okončan.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Tekuće poslovanje odvija se pod značajnim pritiskom krize vezano za pojavu virusa Covid-19. Uprava prati razvoj situcije, mjere koje donosi Vlada, stanje na tržištu i za sada je nemoguće predvidjeti rasplet događaja, u rasponu od pesimističnog do optimističnog scenarija, s puno mogućih međuishoda. Sve odluke temelje se na procjeni i saznanjima o razvoju i raspletu spomenute situacije.</t>
    </r>
  </si>
  <si>
    <t>ANIS REVIZIJA d.o.o.</t>
  </si>
  <si>
    <t>dr.sc.Paško Anić Antić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</si>
</sst>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0000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166" fontId="3" fillId="11" borderId="4"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2" workbookViewId="0">
      <selection activeCell="C60" sqref="C60:G60"/>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5"/>
      <c r="B3" s="86"/>
      <c r="C3" s="86"/>
      <c r="D3" s="86"/>
      <c r="E3" s="86"/>
      <c r="F3" s="86"/>
      <c r="G3" s="86"/>
      <c r="H3" s="86"/>
      <c r="I3" s="86"/>
      <c r="J3" s="87"/>
    </row>
    <row r="4" spans="1:10" ht="33.6" customHeight="1" x14ac:dyDescent="0.2">
      <c r="A4" s="163" t="s">
        <v>389</v>
      </c>
      <c r="B4" s="164"/>
      <c r="C4" s="164"/>
      <c r="D4" s="164"/>
      <c r="E4" s="165">
        <v>43466</v>
      </c>
      <c r="F4" s="166"/>
      <c r="G4" s="93" t="s">
        <v>0</v>
      </c>
      <c r="H4" s="165">
        <v>43830</v>
      </c>
      <c r="I4" s="166"/>
      <c r="J4" s="31"/>
    </row>
    <row r="5" spans="1:10" s="98" customFormat="1" ht="10.15" customHeight="1" x14ac:dyDescent="0.25">
      <c r="A5" s="167"/>
      <c r="B5" s="168"/>
      <c r="C5" s="168"/>
      <c r="D5" s="168"/>
      <c r="E5" s="168"/>
      <c r="F5" s="168"/>
      <c r="G5" s="168"/>
      <c r="H5" s="168"/>
      <c r="I5" s="168"/>
      <c r="J5" s="169"/>
    </row>
    <row r="6" spans="1:10" ht="20.45" customHeight="1" x14ac:dyDescent="0.2">
      <c r="A6" s="88"/>
      <c r="B6" s="99" t="s">
        <v>411</v>
      </c>
      <c r="C6" s="89"/>
      <c r="D6" s="89"/>
      <c r="E6" s="111">
        <v>2019</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1"/>
      <c r="J9" s="92"/>
    </row>
    <row r="10" spans="1:10" ht="25.9" customHeight="1" x14ac:dyDescent="0.2">
      <c r="A10" s="138" t="s">
        <v>390</v>
      </c>
      <c r="B10" s="139"/>
      <c r="C10" s="150" t="s">
        <v>430</v>
      </c>
      <c r="D10" s="151"/>
      <c r="E10" s="83"/>
      <c r="F10" s="173" t="s">
        <v>413</v>
      </c>
      <c r="G10" s="174"/>
      <c r="H10" s="132" t="s">
        <v>431</v>
      </c>
      <c r="I10" s="133"/>
      <c r="J10" s="34"/>
    </row>
    <row r="11" spans="1:10" ht="15.6" customHeight="1" x14ac:dyDescent="0.2">
      <c r="A11" s="33"/>
      <c r="B11" s="82"/>
      <c r="C11" s="82"/>
      <c r="D11" s="82"/>
      <c r="E11" s="157"/>
      <c r="F11" s="157"/>
      <c r="G11" s="157"/>
      <c r="H11" s="157"/>
      <c r="I11" s="84"/>
      <c r="J11" s="34"/>
    </row>
    <row r="12" spans="1:10" ht="21" customHeight="1" x14ac:dyDescent="0.2">
      <c r="A12" s="122" t="s">
        <v>405</v>
      </c>
      <c r="B12" s="139"/>
      <c r="C12" s="150" t="s">
        <v>432</v>
      </c>
      <c r="D12" s="151"/>
      <c r="E12" s="156"/>
      <c r="F12" s="157"/>
      <c r="G12" s="157"/>
      <c r="H12" s="157"/>
      <c r="I12" s="84"/>
      <c r="J12" s="34"/>
    </row>
    <row r="13" spans="1:10" ht="10.9" customHeight="1" x14ac:dyDescent="0.2">
      <c r="A13" s="83"/>
      <c r="B13" s="84"/>
      <c r="C13" s="82"/>
      <c r="D13" s="82"/>
      <c r="E13" s="120"/>
      <c r="F13" s="120"/>
      <c r="G13" s="120"/>
      <c r="H13" s="120"/>
      <c r="I13" s="82"/>
      <c r="J13" s="35"/>
    </row>
    <row r="14" spans="1:10" ht="22.9" customHeight="1" x14ac:dyDescent="0.2">
      <c r="A14" s="122" t="s">
        <v>391</v>
      </c>
      <c r="B14" s="149"/>
      <c r="C14" s="150" t="s">
        <v>433</v>
      </c>
      <c r="D14" s="151"/>
      <c r="E14" s="155"/>
      <c r="F14" s="140"/>
      <c r="G14" s="97" t="s">
        <v>414</v>
      </c>
      <c r="H14" s="132" t="s">
        <v>434</v>
      </c>
      <c r="I14" s="133"/>
      <c r="J14" s="94"/>
    </row>
    <row r="15" spans="1:10" ht="14.45" customHeight="1" x14ac:dyDescent="0.2">
      <c r="A15" s="83"/>
      <c r="B15" s="84"/>
      <c r="C15" s="82"/>
      <c r="D15" s="82"/>
      <c r="E15" s="120"/>
      <c r="F15" s="120"/>
      <c r="G15" s="120"/>
      <c r="H15" s="120"/>
      <c r="I15" s="82"/>
      <c r="J15" s="35"/>
    </row>
    <row r="16" spans="1:10" ht="13.15" customHeight="1" x14ac:dyDescent="0.2">
      <c r="A16" s="122" t="s">
        <v>415</v>
      </c>
      <c r="B16" s="149"/>
      <c r="C16" s="150" t="s">
        <v>435</v>
      </c>
      <c r="D16" s="151"/>
      <c r="E16" s="90"/>
      <c r="F16" s="90"/>
      <c r="G16" s="90"/>
      <c r="H16" s="90"/>
      <c r="I16" s="90"/>
      <c r="J16" s="94"/>
    </row>
    <row r="17" spans="1:10" ht="14.45" customHeight="1" x14ac:dyDescent="0.2">
      <c r="A17" s="152"/>
      <c r="B17" s="153"/>
      <c r="C17" s="153"/>
      <c r="D17" s="153"/>
      <c r="E17" s="153"/>
      <c r="F17" s="153"/>
      <c r="G17" s="153"/>
      <c r="H17" s="153"/>
      <c r="I17" s="153"/>
      <c r="J17" s="154"/>
    </row>
    <row r="18" spans="1:10" x14ac:dyDescent="0.2">
      <c r="A18" s="138" t="s">
        <v>392</v>
      </c>
      <c r="B18" s="139"/>
      <c r="C18" s="124" t="s">
        <v>436</v>
      </c>
      <c r="D18" s="125"/>
      <c r="E18" s="125"/>
      <c r="F18" s="125"/>
      <c r="G18" s="125"/>
      <c r="H18" s="125"/>
      <c r="I18" s="125"/>
      <c r="J18" s="126"/>
    </row>
    <row r="19" spans="1:10" ht="14.25" x14ac:dyDescent="0.2">
      <c r="A19" s="33"/>
      <c r="B19" s="82"/>
      <c r="C19" s="96"/>
      <c r="D19" s="82"/>
      <c r="E19" s="120"/>
      <c r="F19" s="120"/>
      <c r="G19" s="120"/>
      <c r="H19" s="120"/>
      <c r="I19" s="82"/>
      <c r="J19" s="35"/>
    </row>
    <row r="20" spans="1:10" ht="14.25" x14ac:dyDescent="0.2">
      <c r="A20" s="138" t="s">
        <v>393</v>
      </c>
      <c r="B20" s="139"/>
      <c r="C20" s="132">
        <v>21465</v>
      </c>
      <c r="D20" s="133"/>
      <c r="E20" s="120"/>
      <c r="F20" s="120"/>
      <c r="G20" s="124" t="s">
        <v>437</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438</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439</v>
      </c>
      <c r="D24" s="145"/>
      <c r="E24" s="145"/>
      <c r="F24" s="145"/>
      <c r="G24" s="145"/>
      <c r="H24" s="145"/>
      <c r="I24" s="145"/>
      <c r="J24" s="146"/>
    </row>
    <row r="25" spans="1:10" ht="14.25" x14ac:dyDescent="0.2">
      <c r="A25" s="33"/>
      <c r="B25" s="82"/>
      <c r="C25" s="96"/>
      <c r="D25" s="82"/>
      <c r="E25" s="120"/>
      <c r="F25" s="120"/>
      <c r="G25" s="120"/>
      <c r="H25" s="120"/>
      <c r="I25" s="82"/>
      <c r="J25" s="35"/>
    </row>
    <row r="26" spans="1:10" ht="14.25" x14ac:dyDescent="0.2">
      <c r="A26" s="138" t="s">
        <v>396</v>
      </c>
      <c r="B26" s="139"/>
      <c r="C26" s="144" t="s">
        <v>447</v>
      </c>
      <c r="D26" s="145"/>
      <c r="E26" s="145"/>
      <c r="F26" s="145"/>
      <c r="G26" s="145"/>
      <c r="H26" s="145"/>
      <c r="I26" s="145"/>
      <c r="J26" s="146"/>
    </row>
    <row r="27" spans="1:10" ht="13.9" customHeight="1" x14ac:dyDescent="0.2">
      <c r="A27" s="33"/>
      <c r="B27" s="82"/>
      <c r="C27" s="96"/>
      <c r="D27" s="82"/>
      <c r="E27" s="120"/>
      <c r="F27" s="120"/>
      <c r="G27" s="120"/>
      <c r="H27" s="120"/>
      <c r="I27" s="82"/>
      <c r="J27" s="35"/>
    </row>
    <row r="28" spans="1:10" ht="22.9" customHeight="1" x14ac:dyDescent="0.2">
      <c r="A28" s="122" t="s">
        <v>406</v>
      </c>
      <c r="B28" s="139"/>
      <c r="C28" s="62">
        <f>39+45+14-10</f>
        <v>88</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0" t="s">
        <v>418</v>
      </c>
      <c r="D30" s="134" t="s">
        <v>416</v>
      </c>
      <c r="E30" s="135"/>
      <c r="F30" s="135"/>
      <c r="G30" s="135"/>
      <c r="H30" s="103" t="s">
        <v>417</v>
      </c>
      <c r="I30" s="104" t="s">
        <v>418</v>
      </c>
      <c r="J30" s="105"/>
    </row>
    <row r="31" spans="1:10" x14ac:dyDescent="0.2">
      <c r="A31" s="138"/>
      <c r="B31" s="139"/>
      <c r="C31" s="37"/>
      <c r="D31" s="93"/>
      <c r="E31" s="140"/>
      <c r="F31" s="140"/>
      <c r="G31" s="140"/>
      <c r="H31" s="140"/>
      <c r="I31" s="141"/>
      <c r="J31" s="142"/>
    </row>
    <row r="32" spans="1:10" x14ac:dyDescent="0.2">
      <c r="A32" s="138" t="s">
        <v>407</v>
      </c>
      <c r="B32" s="139"/>
      <c r="C32" s="62" t="s">
        <v>421</v>
      </c>
      <c r="D32" s="134" t="s">
        <v>419</v>
      </c>
      <c r="E32" s="135"/>
      <c r="F32" s="135"/>
      <c r="G32" s="135"/>
      <c r="H32" s="106" t="s">
        <v>420</v>
      </c>
      <c r="I32" s="107" t="s">
        <v>421</v>
      </c>
      <c r="J32" s="108"/>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2"/>
    </row>
    <row r="36" spans="1:10" x14ac:dyDescent="0.2">
      <c r="A36" s="127" t="s">
        <v>443</v>
      </c>
      <c r="B36" s="128"/>
      <c r="C36" s="128"/>
      <c r="D36" s="128"/>
      <c r="E36" s="127" t="s">
        <v>444</v>
      </c>
      <c r="F36" s="128"/>
      <c r="G36" s="128"/>
      <c r="H36" s="128"/>
      <c r="I36" s="129"/>
      <c r="J36" s="118">
        <v>2293161</v>
      </c>
    </row>
    <row r="37" spans="1:10" ht="14.25" x14ac:dyDescent="0.2">
      <c r="A37" s="33"/>
      <c r="B37" s="82"/>
      <c r="C37" s="96"/>
      <c r="D37" s="137"/>
      <c r="E37" s="137"/>
      <c r="F37" s="137"/>
      <c r="G37" s="137"/>
      <c r="H37" s="137"/>
      <c r="I37" s="137"/>
      <c r="J37" s="35"/>
    </row>
    <row r="38" spans="1:10" x14ac:dyDescent="0.2">
      <c r="A38" s="127" t="s">
        <v>445</v>
      </c>
      <c r="B38" s="128"/>
      <c r="C38" s="128"/>
      <c r="D38" s="129"/>
      <c r="E38" s="127" t="s">
        <v>446</v>
      </c>
      <c r="F38" s="128"/>
      <c r="G38" s="128"/>
      <c r="H38" s="128"/>
      <c r="I38" s="129"/>
      <c r="J38" s="118">
        <v>2510944</v>
      </c>
    </row>
    <row r="39" spans="1:10" ht="14.25" x14ac:dyDescent="0.2">
      <c r="A39" s="33"/>
      <c r="B39" s="82"/>
      <c r="C39" s="96"/>
      <c r="D39" s="95"/>
      <c r="E39" s="137"/>
      <c r="F39" s="137"/>
      <c r="G39" s="137"/>
      <c r="H39" s="137"/>
      <c r="I39" s="84"/>
      <c r="J39" s="35"/>
    </row>
    <row r="40" spans="1:10" x14ac:dyDescent="0.2">
      <c r="A40" s="127"/>
      <c r="B40" s="128"/>
      <c r="C40" s="128"/>
      <c r="D40" s="129"/>
      <c r="E40" s="127"/>
      <c r="F40" s="128"/>
      <c r="G40" s="128"/>
      <c r="H40" s="128"/>
      <c r="I40" s="129"/>
      <c r="J40" s="62"/>
    </row>
    <row r="41" spans="1:10" ht="14.25" x14ac:dyDescent="0.2">
      <c r="A41" s="33"/>
      <c r="B41" s="113"/>
      <c r="C41" s="112"/>
      <c r="D41" s="114"/>
      <c r="E41" s="114"/>
      <c r="F41" s="114"/>
      <c r="G41" s="114"/>
      <c r="H41" s="114"/>
      <c r="I41" s="115"/>
      <c r="J41" s="35"/>
    </row>
    <row r="42" spans="1:10" x14ac:dyDescent="0.2">
      <c r="A42" s="127"/>
      <c r="B42" s="128"/>
      <c r="C42" s="128"/>
      <c r="D42" s="129"/>
      <c r="E42" s="127"/>
      <c r="F42" s="128"/>
      <c r="G42" s="128"/>
      <c r="H42" s="128"/>
      <c r="I42" s="129"/>
      <c r="J42" s="62"/>
    </row>
    <row r="43" spans="1:10" ht="14.25" x14ac:dyDescent="0.2">
      <c r="A43" s="39"/>
      <c r="B43" s="96"/>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6"/>
      <c r="C45" s="96"/>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6"/>
      <c r="C47" s="96"/>
      <c r="D47" s="82"/>
      <c r="E47" s="120"/>
      <c r="F47" s="120"/>
      <c r="G47" s="119"/>
      <c r="H47" s="119"/>
      <c r="I47" s="82"/>
      <c r="J47" s="109" t="s">
        <v>422</v>
      </c>
    </row>
    <row r="48" spans="1:10" ht="14.25" x14ac:dyDescent="0.2">
      <c r="A48" s="39"/>
      <c r="B48" s="96"/>
      <c r="C48" s="96"/>
      <c r="D48" s="82"/>
      <c r="E48" s="120"/>
      <c r="F48" s="120"/>
      <c r="G48" s="119"/>
      <c r="H48" s="119"/>
      <c r="I48" s="82"/>
      <c r="J48" s="109" t="s">
        <v>423</v>
      </c>
    </row>
    <row r="49" spans="1:10" ht="14.45" customHeight="1" x14ac:dyDescent="0.2">
      <c r="A49" s="122" t="s">
        <v>400</v>
      </c>
      <c r="B49" s="123"/>
      <c r="C49" s="132" t="s">
        <v>422</v>
      </c>
      <c r="D49" s="133"/>
      <c r="E49" s="130" t="s">
        <v>424</v>
      </c>
      <c r="F49" s="131"/>
      <c r="G49" s="124" t="s">
        <v>448</v>
      </c>
      <c r="H49" s="125"/>
      <c r="I49" s="125"/>
      <c r="J49" s="126"/>
    </row>
    <row r="50" spans="1:10" ht="14.25" x14ac:dyDescent="0.2">
      <c r="A50" s="39"/>
      <c r="B50" s="96"/>
      <c r="C50" s="119"/>
      <c r="D50" s="119"/>
      <c r="E50" s="120"/>
      <c r="F50" s="120"/>
      <c r="G50" s="121" t="s">
        <v>425</v>
      </c>
      <c r="H50" s="121"/>
      <c r="I50" s="121"/>
      <c r="J50" s="40"/>
    </row>
    <row r="51" spans="1:10" ht="13.9" customHeight="1" x14ac:dyDescent="0.2">
      <c r="A51" s="122" t="s">
        <v>401</v>
      </c>
      <c r="B51" s="123"/>
      <c r="C51" s="124" t="s">
        <v>449</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450</v>
      </c>
      <c r="D53" s="180"/>
      <c r="E53" s="181"/>
      <c r="F53" s="120"/>
      <c r="G53" s="120"/>
      <c r="H53" s="135"/>
      <c r="I53" s="135"/>
      <c r="J53" s="182"/>
    </row>
    <row r="54" spans="1:10" ht="14.25" x14ac:dyDescent="0.2">
      <c r="A54" s="33"/>
      <c r="B54" s="82"/>
      <c r="C54" s="96"/>
      <c r="D54" s="82"/>
      <c r="E54" s="120"/>
      <c r="F54" s="120"/>
      <c r="G54" s="120"/>
      <c r="H54" s="120"/>
      <c r="I54" s="82"/>
      <c r="J54" s="35"/>
    </row>
    <row r="55" spans="1:10" ht="14.45" customHeight="1" x14ac:dyDescent="0.2">
      <c r="A55" s="122" t="s">
        <v>395</v>
      </c>
      <c r="B55" s="123"/>
      <c r="C55" s="175" t="s">
        <v>451</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455</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t="s">
        <v>456</v>
      </c>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08" zoomScale="110" zoomScaleNormal="100" workbookViewId="0">
      <selection activeCell="I91" sqref="I91"/>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452</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440</v>
      </c>
      <c r="B4" s="202"/>
      <c r="C4" s="202"/>
      <c r="D4" s="202"/>
      <c r="E4" s="202"/>
      <c r="F4" s="202"/>
      <c r="G4" s="202"/>
      <c r="H4" s="202"/>
      <c r="I4" s="203"/>
    </row>
    <row r="5" spans="1:9" ht="45.7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121163811</v>
      </c>
      <c r="I9" s="59">
        <f>I10+I17+I27+I38+I43</f>
        <v>121045161</v>
      </c>
    </row>
    <row r="10" spans="1:9" ht="12.75" customHeight="1" x14ac:dyDescent="0.2">
      <c r="A10" s="184" t="s">
        <v>6</v>
      </c>
      <c r="B10" s="185"/>
      <c r="C10" s="185"/>
      <c r="D10" s="185"/>
      <c r="E10" s="185"/>
      <c r="F10" s="186"/>
      <c r="G10" s="17">
        <v>3</v>
      </c>
      <c r="H10" s="59">
        <f>H11+H12+H13+H14+H15+H16</f>
        <v>30493</v>
      </c>
      <c r="I10" s="59">
        <f>I11+I12+I13+I14+I15+I16</f>
        <v>14432</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4212</v>
      </c>
      <c r="I12" s="58">
        <v>14432</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26281</v>
      </c>
      <c r="I16" s="58">
        <v>0</v>
      </c>
    </row>
    <row r="17" spans="1:9" ht="12.75" customHeight="1" x14ac:dyDescent="0.2">
      <c r="A17" s="184" t="s">
        <v>13</v>
      </c>
      <c r="B17" s="185"/>
      <c r="C17" s="185"/>
      <c r="D17" s="185"/>
      <c r="E17" s="185"/>
      <c r="F17" s="186"/>
      <c r="G17" s="17">
        <v>10</v>
      </c>
      <c r="H17" s="59">
        <f>H18+H19+H20+H21+H22+H23+H24+H25+H26</f>
        <v>121133318</v>
      </c>
      <c r="I17" s="59">
        <f>I18+I19+I20+I21+I22+I23+I24+I25+I26</f>
        <v>118254086</v>
      </c>
    </row>
    <row r="18" spans="1:9" ht="12.75" customHeight="1" x14ac:dyDescent="0.2">
      <c r="A18" s="189" t="s">
        <v>14</v>
      </c>
      <c r="B18" s="190"/>
      <c r="C18" s="190"/>
      <c r="D18" s="190"/>
      <c r="E18" s="190"/>
      <c r="F18" s="191"/>
      <c r="G18" s="16">
        <v>11</v>
      </c>
      <c r="H18" s="58">
        <v>8217383</v>
      </c>
      <c r="I18" s="58">
        <v>8217383</v>
      </c>
    </row>
    <row r="19" spans="1:9" ht="12.75" customHeight="1" x14ac:dyDescent="0.2">
      <c r="A19" s="189" t="s">
        <v>15</v>
      </c>
      <c r="B19" s="190"/>
      <c r="C19" s="190"/>
      <c r="D19" s="190"/>
      <c r="E19" s="190"/>
      <c r="F19" s="191"/>
      <c r="G19" s="16">
        <v>12</v>
      </c>
      <c r="H19" s="58">
        <v>112075747</v>
      </c>
      <c r="I19" s="58">
        <v>2378904</v>
      </c>
    </row>
    <row r="20" spans="1:9" ht="12.75" customHeight="1" x14ac:dyDescent="0.2">
      <c r="A20" s="189" t="s">
        <v>16</v>
      </c>
      <c r="B20" s="190"/>
      <c r="C20" s="190"/>
      <c r="D20" s="190"/>
      <c r="E20" s="190"/>
      <c r="F20" s="191"/>
      <c r="G20" s="16">
        <v>13</v>
      </c>
      <c r="H20" s="58">
        <v>618778</v>
      </c>
      <c r="I20" s="58">
        <v>579467</v>
      </c>
    </row>
    <row r="21" spans="1:9" ht="12.75" customHeight="1" x14ac:dyDescent="0.2">
      <c r="A21" s="189" t="s">
        <v>17</v>
      </c>
      <c r="B21" s="190"/>
      <c r="C21" s="190"/>
      <c r="D21" s="190"/>
      <c r="E21" s="190"/>
      <c r="F21" s="191"/>
      <c r="G21" s="16">
        <v>14</v>
      </c>
      <c r="H21" s="58">
        <v>76548</v>
      </c>
      <c r="I21" s="58">
        <v>75987</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144862</v>
      </c>
      <c r="I24" s="58">
        <v>112222</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0</v>
      </c>
      <c r="I26" s="58">
        <v>106890123</v>
      </c>
    </row>
    <row r="27" spans="1:9" ht="12.75" customHeight="1" x14ac:dyDescent="0.2">
      <c r="A27" s="184" t="s">
        <v>23</v>
      </c>
      <c r="B27" s="185"/>
      <c r="C27" s="185"/>
      <c r="D27" s="185"/>
      <c r="E27" s="185"/>
      <c r="F27" s="186"/>
      <c r="G27" s="17">
        <v>20</v>
      </c>
      <c r="H27" s="59">
        <f>SUM(H28:H37)</f>
        <v>0</v>
      </c>
      <c r="I27" s="59">
        <f>SUM(I28:I37)</f>
        <v>1921603</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1921603</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855040</v>
      </c>
    </row>
    <row r="39" spans="1:9" ht="12.75" customHeight="1" x14ac:dyDescent="0.2">
      <c r="A39" s="189" t="s">
        <v>35</v>
      </c>
      <c r="B39" s="190"/>
      <c r="C39" s="190"/>
      <c r="D39" s="190"/>
      <c r="E39" s="190"/>
      <c r="F39" s="191"/>
      <c r="G39" s="16">
        <v>32</v>
      </c>
      <c r="H39" s="58">
        <v>0</v>
      </c>
      <c r="I39" s="58">
        <v>855040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17708152</v>
      </c>
      <c r="I44" s="59">
        <f>I45+I53+I60+I70</f>
        <v>18462374</v>
      </c>
    </row>
    <row r="45" spans="1:9" ht="12.75" customHeight="1" x14ac:dyDescent="0.2">
      <c r="A45" s="184" t="s">
        <v>41</v>
      </c>
      <c r="B45" s="185"/>
      <c r="C45" s="185"/>
      <c r="D45" s="185"/>
      <c r="E45" s="185"/>
      <c r="F45" s="186"/>
      <c r="G45" s="17">
        <v>38</v>
      </c>
      <c r="H45" s="59">
        <f>SUM(H46:H52)</f>
        <v>379970</v>
      </c>
      <c r="I45" s="59">
        <f>SUM(I46:I52)</f>
        <v>397940</v>
      </c>
    </row>
    <row r="46" spans="1:9" ht="12.75" customHeight="1" x14ac:dyDescent="0.2">
      <c r="A46" s="189" t="s">
        <v>42</v>
      </c>
      <c r="B46" s="190"/>
      <c r="C46" s="190"/>
      <c r="D46" s="190"/>
      <c r="E46" s="190"/>
      <c r="F46" s="191"/>
      <c r="G46" s="16">
        <v>39</v>
      </c>
      <c r="H46" s="58">
        <v>355093</v>
      </c>
      <c r="I46" s="58">
        <v>362716</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0</v>
      </c>
      <c r="I49" s="58">
        <v>0</v>
      </c>
    </row>
    <row r="50" spans="1:9" ht="12.75" customHeight="1" x14ac:dyDescent="0.2">
      <c r="A50" s="189" t="s">
        <v>46</v>
      </c>
      <c r="B50" s="190"/>
      <c r="C50" s="190"/>
      <c r="D50" s="190"/>
      <c r="E50" s="190"/>
      <c r="F50" s="191"/>
      <c r="G50" s="16">
        <v>43</v>
      </c>
      <c r="H50" s="58">
        <v>24877</v>
      </c>
      <c r="I50" s="58">
        <v>35224</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4824743</v>
      </c>
      <c r="I53" s="59">
        <f>SUM(I54:I59)</f>
        <v>3883163</v>
      </c>
    </row>
    <row r="54" spans="1:9" ht="12.75" customHeight="1" x14ac:dyDescent="0.2">
      <c r="A54" s="189" t="s">
        <v>50</v>
      </c>
      <c r="B54" s="190"/>
      <c r="C54" s="190"/>
      <c r="D54" s="190"/>
      <c r="E54" s="190"/>
      <c r="F54" s="191"/>
      <c r="G54" s="16">
        <v>47</v>
      </c>
      <c r="H54" s="58">
        <v>2848743</v>
      </c>
      <c r="I54" s="58">
        <v>2317771</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753974</v>
      </c>
      <c r="I56" s="58">
        <v>621216</v>
      </c>
    </row>
    <row r="57" spans="1:9" ht="12.75" customHeight="1" x14ac:dyDescent="0.2">
      <c r="A57" s="189" t="s">
        <v>53</v>
      </c>
      <c r="B57" s="190"/>
      <c r="C57" s="190"/>
      <c r="D57" s="190"/>
      <c r="E57" s="190"/>
      <c r="F57" s="191"/>
      <c r="G57" s="16">
        <v>50</v>
      </c>
      <c r="H57" s="58">
        <v>119170</v>
      </c>
      <c r="I57" s="58">
        <v>115865</v>
      </c>
    </row>
    <row r="58" spans="1:9" ht="12.75" customHeight="1" x14ac:dyDescent="0.2">
      <c r="A58" s="189" t="s">
        <v>54</v>
      </c>
      <c r="B58" s="190"/>
      <c r="C58" s="190"/>
      <c r="D58" s="190"/>
      <c r="E58" s="190"/>
      <c r="F58" s="191"/>
      <c r="G58" s="16">
        <v>51</v>
      </c>
      <c r="H58" s="58">
        <v>673120</v>
      </c>
      <c r="I58" s="58">
        <v>366817</v>
      </c>
    </row>
    <row r="59" spans="1:9" ht="12.75" customHeight="1" x14ac:dyDescent="0.2">
      <c r="A59" s="189" t="s">
        <v>55</v>
      </c>
      <c r="B59" s="190"/>
      <c r="C59" s="190"/>
      <c r="D59" s="190"/>
      <c r="E59" s="190"/>
      <c r="F59" s="191"/>
      <c r="G59" s="16">
        <v>52</v>
      </c>
      <c r="H59" s="58">
        <v>429736</v>
      </c>
      <c r="I59" s="58">
        <v>461494</v>
      </c>
    </row>
    <row r="60" spans="1:9" ht="12.75" customHeight="1" x14ac:dyDescent="0.2">
      <c r="A60" s="184" t="s">
        <v>56</v>
      </c>
      <c r="B60" s="185"/>
      <c r="C60" s="185"/>
      <c r="D60" s="185"/>
      <c r="E60" s="185"/>
      <c r="F60" s="186"/>
      <c r="G60" s="17">
        <v>53</v>
      </c>
      <c r="H60" s="59">
        <f>SUM(H61:H69)</f>
        <v>11892442</v>
      </c>
      <c r="I60" s="59">
        <f>SUM(I61:I69)</f>
        <v>13590410</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10953042</v>
      </c>
      <c r="I63" s="58">
        <v>10304210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939400</v>
      </c>
      <c r="I68" s="58">
        <v>3286200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610997</v>
      </c>
      <c r="I70" s="58">
        <v>590861</v>
      </c>
    </row>
    <row r="71" spans="1:9" ht="12.75" customHeight="1" x14ac:dyDescent="0.2">
      <c r="A71" s="221" t="s">
        <v>60</v>
      </c>
      <c r="B71" s="222"/>
      <c r="C71" s="222"/>
      <c r="D71" s="222"/>
      <c r="E71" s="222"/>
      <c r="F71" s="223"/>
      <c r="G71" s="16">
        <v>64</v>
      </c>
      <c r="H71" s="58">
        <v>106509</v>
      </c>
      <c r="I71" s="58">
        <v>11532</v>
      </c>
    </row>
    <row r="72" spans="1:9" ht="12.75" customHeight="1" x14ac:dyDescent="0.2">
      <c r="A72" s="192" t="s">
        <v>61</v>
      </c>
      <c r="B72" s="193"/>
      <c r="C72" s="193"/>
      <c r="D72" s="193"/>
      <c r="E72" s="193"/>
      <c r="F72" s="194"/>
      <c r="G72" s="17">
        <v>65</v>
      </c>
      <c r="H72" s="59">
        <f>H8+H9+H44+H71</f>
        <v>138978472</v>
      </c>
      <c r="I72" s="59">
        <f>I8+I9+I44+I71</f>
        <v>139519067</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86676131</v>
      </c>
      <c r="I75" s="59">
        <f>I76+I77+I78+I84+I85+I89+I92+I95</f>
        <v>87685574</v>
      </c>
    </row>
    <row r="76" spans="1:9" ht="12.75" customHeight="1" x14ac:dyDescent="0.2">
      <c r="A76" s="188" t="s">
        <v>65</v>
      </c>
      <c r="B76" s="188"/>
      <c r="C76" s="188"/>
      <c r="D76" s="188"/>
      <c r="E76" s="188"/>
      <c r="F76" s="188"/>
      <c r="G76" s="16">
        <v>68</v>
      </c>
      <c r="H76" s="44">
        <v>74620310</v>
      </c>
      <c r="I76" s="44">
        <v>74620310</v>
      </c>
    </row>
    <row r="77" spans="1:9" ht="12.75" customHeight="1" x14ac:dyDescent="0.2">
      <c r="A77" s="188" t="s">
        <v>66</v>
      </c>
      <c r="B77" s="188"/>
      <c r="C77" s="188"/>
      <c r="D77" s="188"/>
      <c r="E77" s="188"/>
      <c r="F77" s="188"/>
      <c r="G77" s="16">
        <v>69</v>
      </c>
      <c r="H77" s="44">
        <v>14059645</v>
      </c>
      <c r="I77" s="44">
        <v>14059645</v>
      </c>
    </row>
    <row r="78" spans="1:9" ht="12.75" customHeight="1" x14ac:dyDescent="0.2">
      <c r="A78" s="218" t="s">
        <v>67</v>
      </c>
      <c r="B78" s="218"/>
      <c r="C78" s="218"/>
      <c r="D78" s="218"/>
      <c r="E78" s="218"/>
      <c r="F78" s="218"/>
      <c r="G78" s="17">
        <v>70</v>
      </c>
      <c r="H78" s="59">
        <f>SUM(H79:H83)</f>
        <v>14854</v>
      </c>
      <c r="I78" s="59">
        <f>SUM(I79:I83)</f>
        <v>14854</v>
      </c>
    </row>
    <row r="79" spans="1:9" ht="12.75" customHeight="1" x14ac:dyDescent="0.2">
      <c r="A79" s="183" t="s">
        <v>68</v>
      </c>
      <c r="B79" s="183"/>
      <c r="C79" s="183"/>
      <c r="D79" s="183"/>
      <c r="E79" s="183"/>
      <c r="F79" s="183"/>
      <c r="G79" s="16">
        <v>71</v>
      </c>
      <c r="H79" s="44">
        <v>0</v>
      </c>
      <c r="I79" s="44">
        <v>0</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14854</v>
      </c>
      <c r="I83" s="44">
        <v>14854</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-3926720</v>
      </c>
      <c r="I89" s="59">
        <f>I90-I91</f>
        <v>-2018686</v>
      </c>
    </row>
    <row r="90" spans="1:9" ht="12.75" customHeight="1" x14ac:dyDescent="0.2">
      <c r="A90" s="183" t="s">
        <v>79</v>
      </c>
      <c r="B90" s="183"/>
      <c r="C90" s="183"/>
      <c r="D90" s="183"/>
      <c r="E90" s="183"/>
      <c r="F90" s="183"/>
      <c r="G90" s="16">
        <v>82</v>
      </c>
      <c r="H90" s="44">
        <v>0</v>
      </c>
      <c r="I90" s="44"/>
    </row>
    <row r="91" spans="1:9" ht="12.75" customHeight="1" x14ac:dyDescent="0.2">
      <c r="A91" s="183" t="s">
        <v>80</v>
      </c>
      <c r="B91" s="183"/>
      <c r="C91" s="183"/>
      <c r="D91" s="183"/>
      <c r="E91" s="183"/>
      <c r="F91" s="183"/>
      <c r="G91" s="16">
        <v>83</v>
      </c>
      <c r="H91" s="44">
        <v>3926720</v>
      </c>
      <c r="I91" s="44">
        <v>2018686</v>
      </c>
    </row>
    <row r="92" spans="1:9" ht="12.75" customHeight="1" x14ac:dyDescent="0.2">
      <c r="A92" s="218" t="s">
        <v>81</v>
      </c>
      <c r="B92" s="218"/>
      <c r="C92" s="218"/>
      <c r="D92" s="218"/>
      <c r="E92" s="218"/>
      <c r="F92" s="218"/>
      <c r="G92" s="17">
        <v>84</v>
      </c>
      <c r="H92" s="59">
        <f>H93-H94</f>
        <v>1908042</v>
      </c>
      <c r="I92" s="59">
        <f>I93-I94</f>
        <v>1009451</v>
      </c>
    </row>
    <row r="93" spans="1:9" ht="12.75" customHeight="1" x14ac:dyDescent="0.2">
      <c r="A93" s="183" t="s">
        <v>82</v>
      </c>
      <c r="B93" s="183"/>
      <c r="C93" s="183"/>
      <c r="D93" s="183"/>
      <c r="E93" s="183"/>
      <c r="F93" s="183"/>
      <c r="G93" s="16">
        <v>85</v>
      </c>
      <c r="H93" s="44">
        <v>1908042</v>
      </c>
      <c r="I93" s="44">
        <v>1009451</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32215508</v>
      </c>
      <c r="I103" s="59">
        <f>SUM(I104:I114)</f>
        <v>33894646</v>
      </c>
    </row>
    <row r="104" spans="1:9" ht="12.75" customHeight="1" x14ac:dyDescent="0.2">
      <c r="A104" s="183" t="s">
        <v>93</v>
      </c>
      <c r="B104" s="183"/>
      <c r="C104" s="183"/>
      <c r="D104" s="183"/>
      <c r="E104" s="183"/>
      <c r="F104" s="183"/>
      <c r="G104" s="16">
        <v>96</v>
      </c>
      <c r="H104" s="45">
        <v>28290050</v>
      </c>
      <c r="I104" s="45">
        <v>162841</v>
      </c>
    </row>
    <row r="105" spans="1:9" ht="12.75" customHeight="1" x14ac:dyDescent="0.2">
      <c r="A105" s="183" t="s">
        <v>94</v>
      </c>
      <c r="B105" s="183"/>
      <c r="C105" s="183"/>
      <c r="D105" s="183"/>
      <c r="E105" s="183"/>
      <c r="F105" s="183"/>
      <c r="G105" s="16">
        <v>97</v>
      </c>
      <c r="H105" s="44">
        <v>948679</v>
      </c>
      <c r="I105" s="44">
        <v>30552147</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794646</v>
      </c>
    </row>
    <row r="109" spans="1:9" ht="12.75" customHeight="1" x14ac:dyDescent="0.2">
      <c r="A109" s="183" t="s">
        <v>98</v>
      </c>
      <c r="B109" s="183"/>
      <c r="C109" s="183"/>
      <c r="D109" s="183"/>
      <c r="E109" s="183"/>
      <c r="F109" s="183"/>
      <c r="G109" s="16">
        <v>101</v>
      </c>
      <c r="H109" s="44">
        <v>75691</v>
      </c>
      <c r="I109" s="44">
        <v>57326</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727562</v>
      </c>
      <c r="I111" s="45">
        <v>482484</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2173526</v>
      </c>
      <c r="I113" s="58">
        <v>1845202</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13317471</v>
      </c>
      <c r="I115" s="59">
        <f>SUM(I116:I129)</f>
        <v>11533457</v>
      </c>
    </row>
    <row r="116" spans="1:9" ht="12.75" customHeight="1" x14ac:dyDescent="0.2">
      <c r="A116" s="183" t="s">
        <v>93</v>
      </c>
      <c r="B116" s="183"/>
      <c r="C116" s="183"/>
      <c r="D116" s="183"/>
      <c r="E116" s="183"/>
      <c r="F116" s="183"/>
      <c r="G116" s="16">
        <v>108</v>
      </c>
      <c r="H116" s="44">
        <v>651147</v>
      </c>
      <c r="I116" s="44">
        <v>788526</v>
      </c>
    </row>
    <row r="117" spans="1:9" ht="12.75" customHeight="1" x14ac:dyDescent="0.2">
      <c r="A117" s="183" t="s">
        <v>94</v>
      </c>
      <c r="B117" s="183"/>
      <c r="C117" s="183"/>
      <c r="D117" s="183"/>
      <c r="E117" s="183"/>
      <c r="F117" s="183"/>
      <c r="G117" s="16">
        <v>109</v>
      </c>
      <c r="H117" s="44">
        <v>3826358</v>
      </c>
      <c r="I117" s="44">
        <v>6234632</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17034</v>
      </c>
      <c r="I120" s="44">
        <v>243232</v>
      </c>
    </row>
    <row r="121" spans="1:9" ht="12.75" customHeight="1" x14ac:dyDescent="0.2">
      <c r="A121" s="183" t="s">
        <v>98</v>
      </c>
      <c r="B121" s="183"/>
      <c r="C121" s="183"/>
      <c r="D121" s="183"/>
      <c r="E121" s="183"/>
      <c r="F121" s="183"/>
      <c r="G121" s="16">
        <v>113</v>
      </c>
      <c r="H121" s="44">
        <v>0</v>
      </c>
      <c r="I121" s="44">
        <v>0</v>
      </c>
    </row>
    <row r="122" spans="1:9" ht="12.75" customHeight="1" x14ac:dyDescent="0.2">
      <c r="A122" s="183" t="s">
        <v>99</v>
      </c>
      <c r="B122" s="183"/>
      <c r="C122" s="183"/>
      <c r="D122" s="183"/>
      <c r="E122" s="183"/>
      <c r="F122" s="183"/>
      <c r="G122" s="16">
        <v>114</v>
      </c>
      <c r="H122" s="44">
        <v>548127</v>
      </c>
      <c r="I122" s="44">
        <v>668115</v>
      </c>
    </row>
    <row r="123" spans="1:9" ht="12.75" customHeight="1" x14ac:dyDescent="0.2">
      <c r="A123" s="183" t="s">
        <v>100</v>
      </c>
      <c r="B123" s="183"/>
      <c r="C123" s="183"/>
      <c r="D123" s="183"/>
      <c r="E123" s="183"/>
      <c r="F123" s="183"/>
      <c r="G123" s="16">
        <v>115</v>
      </c>
      <c r="H123" s="44">
        <v>1195997</v>
      </c>
      <c r="I123" s="44">
        <v>1377646</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446821</v>
      </c>
      <c r="I125" s="44">
        <v>491213</v>
      </c>
    </row>
    <row r="126" spans="1:9" x14ac:dyDescent="0.2">
      <c r="A126" s="183" t="s">
        <v>106</v>
      </c>
      <c r="B126" s="183"/>
      <c r="C126" s="183"/>
      <c r="D126" s="183"/>
      <c r="E126" s="183"/>
      <c r="F126" s="183"/>
      <c r="G126" s="16">
        <v>118</v>
      </c>
      <c r="H126" s="44">
        <v>6620481</v>
      </c>
      <c r="I126" s="44">
        <v>1677151</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11506</v>
      </c>
      <c r="I129" s="58">
        <v>52942</v>
      </c>
    </row>
    <row r="130" spans="1:9" ht="22.15" customHeight="1" x14ac:dyDescent="0.2">
      <c r="A130" s="219" t="s">
        <v>110</v>
      </c>
      <c r="B130" s="219"/>
      <c r="C130" s="219"/>
      <c r="D130" s="219"/>
      <c r="E130" s="219"/>
      <c r="F130" s="219"/>
      <c r="G130" s="16">
        <v>122</v>
      </c>
      <c r="H130" s="58">
        <v>6769362</v>
      </c>
      <c r="I130" s="58">
        <v>6405390</v>
      </c>
    </row>
    <row r="131" spans="1:9" x14ac:dyDescent="0.2">
      <c r="A131" s="187" t="s">
        <v>111</v>
      </c>
      <c r="B131" s="187"/>
      <c r="C131" s="187"/>
      <c r="D131" s="187"/>
      <c r="E131" s="187"/>
      <c r="F131" s="187"/>
      <c r="G131" s="17">
        <v>123</v>
      </c>
      <c r="H131" s="59">
        <f>H75+H96+H103+H115+H130</f>
        <v>138978472</v>
      </c>
      <c r="I131" s="59">
        <f>I75+I96+I103+I115+I130</f>
        <v>139519067</v>
      </c>
    </row>
    <row r="132" spans="1:9" x14ac:dyDescent="0.2">
      <c r="A132" s="220" t="s">
        <v>112</v>
      </c>
      <c r="B132" s="220"/>
      <c r="C132" s="220"/>
      <c r="D132" s="220"/>
      <c r="E132" s="220"/>
      <c r="F132" s="220"/>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52" zoomScaleNormal="100" zoomScaleSheetLayoutView="110" workbookViewId="0">
      <selection sqref="A1:I1"/>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453</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441</v>
      </c>
      <c r="B4" s="202"/>
      <c r="C4" s="202"/>
      <c r="D4" s="202"/>
      <c r="E4" s="202"/>
      <c r="F4" s="202"/>
      <c r="G4" s="202"/>
      <c r="H4" s="202"/>
      <c r="I4" s="203"/>
    </row>
    <row r="5" spans="1:9" ht="34.5"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29149404</v>
      </c>
      <c r="I7" s="63">
        <f>SUM(I8:I12)</f>
        <v>30182540</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28609343</v>
      </c>
      <c r="I9" s="58">
        <v>29570645</v>
      </c>
    </row>
    <row r="10" spans="1:9" x14ac:dyDescent="0.2">
      <c r="A10" s="183" t="s">
        <v>131</v>
      </c>
      <c r="B10" s="183"/>
      <c r="C10" s="183"/>
      <c r="D10" s="183"/>
      <c r="E10" s="183"/>
      <c r="F10" s="183"/>
      <c r="G10" s="16">
        <v>128</v>
      </c>
      <c r="H10" s="58">
        <v>8066</v>
      </c>
      <c r="I10" s="58">
        <v>9517</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531995</v>
      </c>
      <c r="I12" s="58">
        <v>602378</v>
      </c>
    </row>
    <row r="13" spans="1:9" x14ac:dyDescent="0.2">
      <c r="A13" s="187" t="s">
        <v>134</v>
      </c>
      <c r="B13" s="187"/>
      <c r="C13" s="187"/>
      <c r="D13" s="187"/>
      <c r="E13" s="187"/>
      <c r="F13" s="187"/>
      <c r="G13" s="17">
        <v>131</v>
      </c>
      <c r="H13" s="59">
        <f>H14+H15+H19+H23+H24+H25+H28+H35</f>
        <v>27849228</v>
      </c>
      <c r="I13" s="59">
        <f>I14+I15+I19+I23+I24+I25+I28+I35</f>
        <v>29358729</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14533904</v>
      </c>
      <c r="I15" s="59">
        <f>SUM(I16:I18)</f>
        <v>14180979</v>
      </c>
    </row>
    <row r="16" spans="1:9" x14ac:dyDescent="0.2">
      <c r="A16" s="234" t="s">
        <v>136</v>
      </c>
      <c r="B16" s="234"/>
      <c r="C16" s="234"/>
      <c r="D16" s="234"/>
      <c r="E16" s="234"/>
      <c r="F16" s="234"/>
      <c r="G16" s="16">
        <v>134</v>
      </c>
      <c r="H16" s="58">
        <v>7445837</v>
      </c>
      <c r="I16" s="58">
        <v>8006892</v>
      </c>
    </row>
    <row r="17" spans="1:9" x14ac:dyDescent="0.2">
      <c r="A17" s="234" t="s">
        <v>137</v>
      </c>
      <c r="B17" s="234"/>
      <c r="C17" s="234"/>
      <c r="D17" s="234"/>
      <c r="E17" s="234"/>
      <c r="F17" s="234"/>
      <c r="G17" s="16">
        <v>135</v>
      </c>
      <c r="H17" s="58">
        <v>0</v>
      </c>
      <c r="I17" s="58">
        <v>0</v>
      </c>
    </row>
    <row r="18" spans="1:9" x14ac:dyDescent="0.2">
      <c r="A18" s="234" t="s">
        <v>138</v>
      </c>
      <c r="B18" s="234"/>
      <c r="C18" s="234"/>
      <c r="D18" s="234"/>
      <c r="E18" s="234"/>
      <c r="F18" s="234"/>
      <c r="G18" s="16">
        <v>136</v>
      </c>
      <c r="H18" s="58">
        <v>7088067</v>
      </c>
      <c r="I18" s="58">
        <v>6174087</v>
      </c>
    </row>
    <row r="19" spans="1:9" x14ac:dyDescent="0.2">
      <c r="A19" s="243" t="s">
        <v>139</v>
      </c>
      <c r="B19" s="243"/>
      <c r="C19" s="243"/>
      <c r="D19" s="243"/>
      <c r="E19" s="243"/>
      <c r="F19" s="243"/>
      <c r="G19" s="17">
        <v>137</v>
      </c>
      <c r="H19" s="59">
        <f>SUM(H20:H22)</f>
        <v>9553267</v>
      </c>
      <c r="I19" s="59">
        <f>SUM(I20:I22)</f>
        <v>9792352</v>
      </c>
    </row>
    <row r="20" spans="1:9" x14ac:dyDescent="0.2">
      <c r="A20" s="234" t="s">
        <v>117</v>
      </c>
      <c r="B20" s="234"/>
      <c r="C20" s="234"/>
      <c r="D20" s="234"/>
      <c r="E20" s="234"/>
      <c r="F20" s="234"/>
      <c r="G20" s="16">
        <v>138</v>
      </c>
      <c r="H20" s="58">
        <v>6249989</v>
      </c>
      <c r="I20" s="58">
        <v>6441709</v>
      </c>
    </row>
    <row r="21" spans="1:9" x14ac:dyDescent="0.2">
      <c r="A21" s="234" t="s">
        <v>118</v>
      </c>
      <c r="B21" s="234"/>
      <c r="C21" s="234"/>
      <c r="D21" s="234"/>
      <c r="E21" s="234"/>
      <c r="F21" s="234"/>
      <c r="G21" s="16">
        <v>139</v>
      </c>
      <c r="H21" s="58">
        <v>2059923</v>
      </c>
      <c r="I21" s="58">
        <v>2128956</v>
      </c>
    </row>
    <row r="22" spans="1:9" x14ac:dyDescent="0.2">
      <c r="A22" s="234" t="s">
        <v>119</v>
      </c>
      <c r="B22" s="234"/>
      <c r="C22" s="234"/>
      <c r="D22" s="234"/>
      <c r="E22" s="234"/>
      <c r="F22" s="234"/>
      <c r="G22" s="16">
        <v>140</v>
      </c>
      <c r="H22" s="58">
        <v>1243355</v>
      </c>
      <c r="I22" s="58">
        <v>1221687</v>
      </c>
    </row>
    <row r="23" spans="1:9" x14ac:dyDescent="0.2">
      <c r="A23" s="183" t="s">
        <v>120</v>
      </c>
      <c r="B23" s="183"/>
      <c r="C23" s="183"/>
      <c r="D23" s="183"/>
      <c r="E23" s="183"/>
      <c r="F23" s="183"/>
      <c r="G23" s="16">
        <v>141</v>
      </c>
      <c r="H23" s="58">
        <v>1538779</v>
      </c>
      <c r="I23" s="58">
        <v>2943234</v>
      </c>
    </row>
    <row r="24" spans="1:9" x14ac:dyDescent="0.2">
      <c r="A24" s="183" t="s">
        <v>121</v>
      </c>
      <c r="B24" s="183"/>
      <c r="C24" s="183"/>
      <c r="D24" s="183"/>
      <c r="E24" s="183"/>
      <c r="F24" s="183"/>
      <c r="G24" s="16">
        <v>142</v>
      </c>
      <c r="H24" s="58">
        <v>1294136</v>
      </c>
      <c r="I24" s="58">
        <v>1723685</v>
      </c>
    </row>
    <row r="25" spans="1:9" x14ac:dyDescent="0.2">
      <c r="A25" s="243" t="s">
        <v>140</v>
      </c>
      <c r="B25" s="243"/>
      <c r="C25" s="243"/>
      <c r="D25" s="243"/>
      <c r="E25" s="243"/>
      <c r="F25" s="243"/>
      <c r="G25" s="17">
        <v>143</v>
      </c>
      <c r="H25" s="59">
        <f>H26+H27</f>
        <v>631127</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631127</v>
      </c>
      <c r="I27" s="58"/>
    </row>
    <row r="28" spans="1:9" x14ac:dyDescent="0.2">
      <c r="A28" s="243" t="s">
        <v>143</v>
      </c>
      <c r="B28" s="243"/>
      <c r="C28" s="243"/>
      <c r="D28" s="243"/>
      <c r="E28" s="243"/>
      <c r="F28" s="243"/>
      <c r="G28" s="17">
        <v>146</v>
      </c>
      <c r="H28" s="59">
        <f>SUM(H29:H34)</f>
        <v>0</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298015</v>
      </c>
      <c r="I35" s="58">
        <v>718479</v>
      </c>
    </row>
    <row r="36" spans="1:9" x14ac:dyDescent="0.2">
      <c r="A36" s="187" t="s">
        <v>150</v>
      </c>
      <c r="B36" s="187"/>
      <c r="C36" s="187"/>
      <c r="D36" s="187"/>
      <c r="E36" s="187"/>
      <c r="F36" s="187"/>
      <c r="G36" s="17">
        <v>154</v>
      </c>
      <c r="H36" s="59">
        <f>SUM(H37:H46)</f>
        <v>863644</v>
      </c>
      <c r="I36" s="59">
        <f>SUM(I37:I46)</f>
        <v>631553</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205113</v>
      </c>
      <c r="I39" s="58">
        <v>208488</v>
      </c>
    </row>
    <row r="40" spans="1:9" ht="28.15" customHeight="1" x14ac:dyDescent="0.2">
      <c r="A40" s="183" t="s">
        <v>154</v>
      </c>
      <c r="B40" s="183"/>
      <c r="C40" s="183"/>
      <c r="D40" s="183"/>
      <c r="E40" s="183"/>
      <c r="F40" s="183"/>
      <c r="G40" s="16">
        <v>158</v>
      </c>
      <c r="H40" s="58">
        <v>0</v>
      </c>
      <c r="I40" s="58">
        <v>196045</v>
      </c>
    </row>
    <row r="41" spans="1:9" ht="22.9" customHeight="1" x14ac:dyDescent="0.2">
      <c r="A41" s="183" t="s">
        <v>155</v>
      </c>
      <c r="B41" s="183"/>
      <c r="C41" s="183"/>
      <c r="D41" s="183"/>
      <c r="E41" s="183"/>
      <c r="F41" s="183"/>
      <c r="G41" s="16">
        <v>159</v>
      </c>
      <c r="H41" s="58">
        <v>401180</v>
      </c>
      <c r="I41" s="58">
        <v>12359</v>
      </c>
    </row>
    <row r="42" spans="1:9" x14ac:dyDescent="0.2">
      <c r="A42" s="183" t="s">
        <v>156</v>
      </c>
      <c r="B42" s="183"/>
      <c r="C42" s="183"/>
      <c r="D42" s="183"/>
      <c r="E42" s="183"/>
      <c r="F42" s="183"/>
      <c r="G42" s="16">
        <v>160</v>
      </c>
      <c r="H42" s="58">
        <v>49833</v>
      </c>
      <c r="I42" s="58">
        <v>0</v>
      </c>
    </row>
    <row r="43" spans="1:9" x14ac:dyDescent="0.2">
      <c r="A43" s="183" t="s">
        <v>157</v>
      </c>
      <c r="B43" s="183"/>
      <c r="C43" s="183"/>
      <c r="D43" s="183"/>
      <c r="E43" s="183"/>
      <c r="F43" s="183"/>
      <c r="G43" s="16">
        <v>161</v>
      </c>
      <c r="H43" s="58">
        <v>11802</v>
      </c>
      <c r="I43" s="58">
        <v>49347</v>
      </c>
    </row>
    <row r="44" spans="1:9" x14ac:dyDescent="0.2">
      <c r="A44" s="183" t="s">
        <v>158</v>
      </c>
      <c r="B44" s="183"/>
      <c r="C44" s="183"/>
      <c r="D44" s="183"/>
      <c r="E44" s="183"/>
      <c r="F44" s="183"/>
      <c r="G44" s="16">
        <v>162</v>
      </c>
      <c r="H44" s="58">
        <v>195716</v>
      </c>
      <c r="I44" s="58">
        <v>165314</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205285</v>
      </c>
      <c r="I47" s="59">
        <f>SUM(I48:I54)</f>
        <v>291324</v>
      </c>
    </row>
    <row r="48" spans="1:9" ht="23.45" customHeight="1" x14ac:dyDescent="0.2">
      <c r="A48" s="183" t="s">
        <v>162</v>
      </c>
      <c r="B48" s="183"/>
      <c r="C48" s="183"/>
      <c r="D48" s="183"/>
      <c r="E48" s="183"/>
      <c r="F48" s="183"/>
      <c r="G48" s="16">
        <v>166</v>
      </c>
      <c r="H48" s="58">
        <v>71850</v>
      </c>
      <c r="I48" s="58">
        <v>173013</v>
      </c>
    </row>
    <row r="49" spans="1:9" x14ac:dyDescent="0.2">
      <c r="A49" s="236" t="s">
        <v>163</v>
      </c>
      <c r="B49" s="236"/>
      <c r="C49" s="236"/>
      <c r="D49" s="236"/>
      <c r="E49" s="236"/>
      <c r="F49" s="236"/>
      <c r="G49" s="16">
        <v>167</v>
      </c>
      <c r="H49" s="58">
        <v>0</v>
      </c>
      <c r="I49" s="58">
        <v>9150</v>
      </c>
    </row>
    <row r="50" spans="1:9" x14ac:dyDescent="0.2">
      <c r="A50" s="236" t="s">
        <v>164</v>
      </c>
      <c r="B50" s="236"/>
      <c r="C50" s="236"/>
      <c r="D50" s="236"/>
      <c r="E50" s="236"/>
      <c r="F50" s="236"/>
      <c r="G50" s="16">
        <v>168</v>
      </c>
      <c r="H50" s="58">
        <v>35357</v>
      </c>
      <c r="I50" s="58">
        <v>49719</v>
      </c>
    </row>
    <row r="51" spans="1:9" x14ac:dyDescent="0.2">
      <c r="A51" s="236" t="s">
        <v>165</v>
      </c>
      <c r="B51" s="236"/>
      <c r="C51" s="236"/>
      <c r="D51" s="236"/>
      <c r="E51" s="236"/>
      <c r="F51" s="236"/>
      <c r="G51" s="16">
        <v>169</v>
      </c>
      <c r="H51" s="58">
        <v>79196</v>
      </c>
      <c r="I51" s="58">
        <v>59107</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18882</v>
      </c>
      <c r="I54" s="58">
        <v>335</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30013048</v>
      </c>
      <c r="I59" s="59">
        <f>I7+I36+I55+I56</f>
        <v>30814093</v>
      </c>
    </row>
    <row r="60" spans="1:9" x14ac:dyDescent="0.2">
      <c r="A60" s="187" t="s">
        <v>174</v>
      </c>
      <c r="B60" s="187"/>
      <c r="C60" s="187"/>
      <c r="D60" s="187"/>
      <c r="E60" s="187"/>
      <c r="F60" s="187"/>
      <c r="G60" s="17">
        <v>178</v>
      </c>
      <c r="H60" s="59">
        <f>H13+H47+H57+H58</f>
        <v>28054513</v>
      </c>
      <c r="I60" s="59">
        <f>I13+I47+I57+I58</f>
        <v>29650053</v>
      </c>
    </row>
    <row r="61" spans="1:9" x14ac:dyDescent="0.2">
      <c r="A61" s="187" t="s">
        <v>175</v>
      </c>
      <c r="B61" s="187"/>
      <c r="C61" s="187"/>
      <c r="D61" s="187"/>
      <c r="E61" s="187"/>
      <c r="F61" s="187"/>
      <c r="G61" s="17">
        <v>179</v>
      </c>
      <c r="H61" s="59">
        <f>H59-H60</f>
        <v>1958535</v>
      </c>
      <c r="I61" s="59">
        <f>I59-I60</f>
        <v>1164040</v>
      </c>
    </row>
    <row r="62" spans="1:9" x14ac:dyDescent="0.2">
      <c r="A62" s="235" t="s">
        <v>176</v>
      </c>
      <c r="B62" s="235"/>
      <c r="C62" s="235"/>
      <c r="D62" s="235"/>
      <c r="E62" s="235"/>
      <c r="F62" s="235"/>
      <c r="G62" s="17">
        <v>180</v>
      </c>
      <c r="H62" s="59">
        <f>+IF((H59-H60)&gt;0,(H59-H60),0)</f>
        <v>1958535</v>
      </c>
      <c r="I62" s="59">
        <f>+IF((I59-I60)&gt;0,(I59-I60),0)</f>
        <v>1164040</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50493</v>
      </c>
      <c r="I64" s="58">
        <v>154589</v>
      </c>
    </row>
    <row r="65" spans="1:9" x14ac:dyDescent="0.2">
      <c r="A65" s="187" t="s">
        <v>178</v>
      </c>
      <c r="B65" s="187"/>
      <c r="C65" s="187"/>
      <c r="D65" s="187"/>
      <c r="E65" s="187"/>
      <c r="F65" s="187"/>
      <c r="G65" s="17">
        <v>183</v>
      </c>
      <c r="H65" s="59">
        <f>H61-H64</f>
        <v>1908042</v>
      </c>
      <c r="I65" s="59">
        <f>I61-I64</f>
        <v>1009451</v>
      </c>
    </row>
    <row r="66" spans="1:9" x14ac:dyDescent="0.2">
      <c r="A66" s="235" t="s">
        <v>179</v>
      </c>
      <c r="B66" s="235"/>
      <c r="C66" s="235"/>
      <c r="D66" s="235"/>
      <c r="E66" s="235"/>
      <c r="F66" s="235"/>
      <c r="G66" s="17">
        <v>184</v>
      </c>
      <c r="H66" s="59">
        <f>+IF((H61-H64)&gt;0,(H61-H64),0)</f>
        <v>1908042</v>
      </c>
      <c r="I66" s="59">
        <f>+IF((I61-I64)&gt;0,(I61-I64),0)</f>
        <v>1009451</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6">
        <v>0</v>
      </c>
      <c r="I73" s="116">
        <v>0</v>
      </c>
    </row>
    <row r="74" spans="1:9" x14ac:dyDescent="0.2">
      <c r="A74" s="241" t="s">
        <v>187</v>
      </c>
      <c r="B74" s="241"/>
      <c r="C74" s="241"/>
      <c r="D74" s="241"/>
      <c r="E74" s="241"/>
      <c r="F74" s="241"/>
      <c r="G74" s="18">
        <v>191</v>
      </c>
      <c r="H74" s="117">
        <v>0</v>
      </c>
      <c r="I74" s="117">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6">
        <v>0</v>
      </c>
      <c r="I76" s="116">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6">
        <v>0</v>
      </c>
      <c r="I79" s="116">
        <v>0</v>
      </c>
    </row>
    <row r="80" spans="1:9" x14ac:dyDescent="0.2">
      <c r="A80" s="187" t="s">
        <v>193</v>
      </c>
      <c r="B80" s="187"/>
      <c r="C80" s="187"/>
      <c r="D80" s="187"/>
      <c r="E80" s="187"/>
      <c r="F80" s="187"/>
      <c r="G80" s="17">
        <v>196</v>
      </c>
      <c r="H80" s="116">
        <v>0</v>
      </c>
      <c r="I80" s="116">
        <v>0</v>
      </c>
    </row>
    <row r="81" spans="1:9" x14ac:dyDescent="0.2">
      <c r="A81" s="235" t="s">
        <v>194</v>
      </c>
      <c r="B81" s="235"/>
      <c r="C81" s="235"/>
      <c r="D81" s="235"/>
      <c r="E81" s="235"/>
      <c r="F81" s="235"/>
      <c r="G81" s="17">
        <v>197</v>
      </c>
      <c r="H81" s="116">
        <v>0</v>
      </c>
      <c r="I81" s="116">
        <v>0</v>
      </c>
    </row>
    <row r="82" spans="1:9" x14ac:dyDescent="0.2">
      <c r="A82" s="241" t="s">
        <v>195</v>
      </c>
      <c r="B82" s="241"/>
      <c r="C82" s="241"/>
      <c r="D82" s="241"/>
      <c r="E82" s="241"/>
      <c r="F82" s="241"/>
      <c r="G82" s="18">
        <v>198</v>
      </c>
      <c r="H82" s="117">
        <v>0</v>
      </c>
      <c r="I82" s="117">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1908042</v>
      </c>
      <c r="I84" s="53">
        <f>I85+I86</f>
        <v>1009451</v>
      </c>
    </row>
    <row r="85" spans="1:9" x14ac:dyDescent="0.2">
      <c r="A85" s="239" t="s">
        <v>197</v>
      </c>
      <c r="B85" s="239"/>
      <c r="C85" s="239"/>
      <c r="D85" s="239"/>
      <c r="E85" s="239"/>
      <c r="F85" s="239"/>
      <c r="G85" s="16">
        <v>200</v>
      </c>
      <c r="H85" s="52">
        <v>1908042</v>
      </c>
      <c r="I85" s="52">
        <v>1009451</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1908042</v>
      </c>
      <c r="I88" s="52">
        <v>1009451</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1908042</v>
      </c>
      <c r="I100" s="54">
        <f>I88+I99</f>
        <v>1009451</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1908042</v>
      </c>
      <c r="I102" s="53">
        <f>I103+I104</f>
        <v>1009451</v>
      </c>
    </row>
    <row r="103" spans="1:9" x14ac:dyDescent="0.2">
      <c r="A103" s="239" t="s">
        <v>125</v>
      </c>
      <c r="B103" s="239"/>
      <c r="C103" s="239"/>
      <c r="D103" s="239"/>
      <c r="E103" s="239"/>
      <c r="F103" s="239"/>
      <c r="G103" s="16">
        <v>216</v>
      </c>
      <c r="H103" s="52">
        <v>1908042</v>
      </c>
      <c r="I103" s="52">
        <v>1009451</v>
      </c>
    </row>
    <row r="104" spans="1:9" x14ac:dyDescent="0.2">
      <c r="A104" s="240" t="s">
        <v>213</v>
      </c>
      <c r="B104" s="240"/>
      <c r="C104" s="240"/>
      <c r="D104" s="240"/>
      <c r="E104" s="240"/>
      <c r="F104" s="240"/>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3" sqref="I23"/>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33" t="s">
        <v>214</v>
      </c>
      <c r="B1" s="252"/>
      <c r="C1" s="252"/>
      <c r="D1" s="252"/>
      <c r="E1" s="252"/>
      <c r="F1" s="252"/>
      <c r="G1" s="252"/>
      <c r="H1" s="252"/>
      <c r="I1" s="252"/>
    </row>
    <row r="2" spans="1:9" x14ac:dyDescent="0.2">
      <c r="A2" s="232" t="s">
        <v>453</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442</v>
      </c>
      <c r="B4" s="202"/>
      <c r="C4" s="202"/>
      <c r="D4" s="202"/>
      <c r="E4" s="202"/>
      <c r="F4" s="202"/>
      <c r="G4" s="202"/>
      <c r="H4" s="202"/>
      <c r="I4" s="203"/>
    </row>
    <row r="5" spans="1:9" ht="45.7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1958535</v>
      </c>
      <c r="I8" s="47">
        <v>1164040</v>
      </c>
    </row>
    <row r="9" spans="1:9" ht="12.75" customHeight="1" x14ac:dyDescent="0.2">
      <c r="A9" s="265" t="s">
        <v>219</v>
      </c>
      <c r="B9" s="266"/>
      <c r="C9" s="266"/>
      <c r="D9" s="266"/>
      <c r="E9" s="266"/>
      <c r="F9" s="267"/>
      <c r="G9" s="17">
        <v>2</v>
      </c>
      <c r="H9" s="48">
        <f>H10+H11+H12+H13+H14+H15+H16+H17</f>
        <v>822680</v>
      </c>
      <c r="I9" s="48">
        <f>I10+I11+I12+I13+I14+I15+I16+I17</f>
        <v>3208436</v>
      </c>
    </row>
    <row r="10" spans="1:9" ht="12.75" customHeight="1" x14ac:dyDescent="0.2">
      <c r="A10" s="257" t="s">
        <v>220</v>
      </c>
      <c r="B10" s="258"/>
      <c r="C10" s="258"/>
      <c r="D10" s="258"/>
      <c r="E10" s="258"/>
      <c r="F10" s="259"/>
      <c r="G10" s="22">
        <v>3</v>
      </c>
      <c r="H10" s="49">
        <v>1538779</v>
      </c>
      <c r="I10" s="49">
        <v>2943235</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-266748</v>
      </c>
      <c r="I13" s="49">
        <v>-453904</v>
      </c>
    </row>
    <row r="14" spans="1:9" ht="12.75" customHeight="1" x14ac:dyDescent="0.2">
      <c r="A14" s="257" t="s">
        <v>222</v>
      </c>
      <c r="B14" s="258"/>
      <c r="C14" s="258"/>
      <c r="D14" s="258"/>
      <c r="E14" s="258"/>
      <c r="F14" s="259"/>
      <c r="G14" s="22">
        <v>7</v>
      </c>
      <c r="H14" s="49">
        <v>107207</v>
      </c>
      <c r="I14" s="49">
        <v>222756</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-556558</v>
      </c>
      <c r="I16" s="49">
        <v>-102205</v>
      </c>
    </row>
    <row r="17" spans="1:9" ht="27.6" customHeight="1" x14ac:dyDescent="0.2">
      <c r="A17" s="257" t="s">
        <v>225</v>
      </c>
      <c r="B17" s="258"/>
      <c r="C17" s="258"/>
      <c r="D17" s="258"/>
      <c r="E17" s="258"/>
      <c r="F17" s="259"/>
      <c r="G17" s="22">
        <v>10</v>
      </c>
      <c r="H17" s="49">
        <v>0</v>
      </c>
      <c r="I17" s="49">
        <v>598554</v>
      </c>
    </row>
    <row r="18" spans="1:9" ht="29.45" customHeight="1" x14ac:dyDescent="0.2">
      <c r="A18" s="262" t="s">
        <v>388</v>
      </c>
      <c r="B18" s="263"/>
      <c r="C18" s="263"/>
      <c r="D18" s="263"/>
      <c r="E18" s="263"/>
      <c r="F18" s="264"/>
      <c r="G18" s="17">
        <v>11</v>
      </c>
      <c r="H18" s="48">
        <f>H8+H9</f>
        <v>2781215</v>
      </c>
      <c r="I18" s="48">
        <f>I8+I9</f>
        <v>4372476</v>
      </c>
    </row>
    <row r="19" spans="1:9" ht="12.75" customHeight="1" x14ac:dyDescent="0.2">
      <c r="A19" s="265" t="s">
        <v>226</v>
      </c>
      <c r="B19" s="266"/>
      <c r="C19" s="266"/>
      <c r="D19" s="266"/>
      <c r="E19" s="266"/>
      <c r="F19" s="267"/>
      <c r="G19" s="17">
        <v>12</v>
      </c>
      <c r="H19" s="48">
        <f>H20+H21+H22+H23</f>
        <v>-13771</v>
      </c>
      <c r="I19" s="48">
        <f>I20+I21+I22+I23</f>
        <v>-529256</v>
      </c>
    </row>
    <row r="20" spans="1:9" ht="12.75" customHeight="1" x14ac:dyDescent="0.2">
      <c r="A20" s="257" t="s">
        <v>227</v>
      </c>
      <c r="B20" s="258"/>
      <c r="C20" s="258"/>
      <c r="D20" s="258"/>
      <c r="E20" s="258"/>
      <c r="F20" s="259"/>
      <c r="G20" s="22">
        <v>13</v>
      </c>
      <c r="H20" s="49">
        <v>3490885</v>
      </c>
      <c r="I20" s="49">
        <v>419540</v>
      </c>
    </row>
    <row r="21" spans="1:9" ht="12.75" customHeight="1" x14ac:dyDescent="0.2">
      <c r="A21" s="257" t="s">
        <v>228</v>
      </c>
      <c r="B21" s="258"/>
      <c r="C21" s="258"/>
      <c r="D21" s="258"/>
      <c r="E21" s="258"/>
      <c r="F21" s="259"/>
      <c r="G21" s="22">
        <v>14</v>
      </c>
      <c r="H21" s="49">
        <v>-134863</v>
      </c>
      <c r="I21" s="49">
        <v>-67781</v>
      </c>
    </row>
    <row r="22" spans="1:9" ht="12.75" customHeight="1" x14ac:dyDescent="0.2">
      <c r="A22" s="257" t="s">
        <v>229</v>
      </c>
      <c r="B22" s="258"/>
      <c r="C22" s="258"/>
      <c r="D22" s="258"/>
      <c r="E22" s="258"/>
      <c r="F22" s="259"/>
      <c r="G22" s="22">
        <v>15</v>
      </c>
      <c r="H22" s="49">
        <v>-21388</v>
      </c>
      <c r="I22" s="49">
        <v>-7623</v>
      </c>
    </row>
    <row r="23" spans="1:9" ht="12.75" customHeight="1" x14ac:dyDescent="0.2">
      <c r="A23" s="257" t="s">
        <v>230</v>
      </c>
      <c r="B23" s="258"/>
      <c r="C23" s="258"/>
      <c r="D23" s="258"/>
      <c r="E23" s="258"/>
      <c r="F23" s="259"/>
      <c r="G23" s="22">
        <v>16</v>
      </c>
      <c r="H23" s="49">
        <v>-3348405</v>
      </c>
      <c r="I23" s="49">
        <v>-873392</v>
      </c>
    </row>
    <row r="24" spans="1:9" ht="12.75" customHeight="1" x14ac:dyDescent="0.2">
      <c r="A24" s="262" t="s">
        <v>231</v>
      </c>
      <c r="B24" s="263"/>
      <c r="C24" s="263"/>
      <c r="D24" s="263"/>
      <c r="E24" s="263"/>
      <c r="F24" s="264"/>
      <c r="G24" s="17">
        <v>17</v>
      </c>
      <c r="H24" s="48">
        <f>H18+H19</f>
        <v>2767444</v>
      </c>
      <c r="I24" s="48">
        <f>I18+I19</f>
        <v>3843220</v>
      </c>
    </row>
    <row r="25" spans="1:9" ht="12.75" customHeight="1" x14ac:dyDescent="0.2">
      <c r="A25" s="253" t="s">
        <v>232</v>
      </c>
      <c r="B25" s="254"/>
      <c r="C25" s="254"/>
      <c r="D25" s="254"/>
      <c r="E25" s="254"/>
      <c r="F25" s="255"/>
      <c r="G25" s="22">
        <v>18</v>
      </c>
      <c r="H25" s="49">
        <v>-1572307</v>
      </c>
      <c r="I25" s="49">
        <v>-1144968</v>
      </c>
    </row>
    <row r="26" spans="1:9" ht="12.75" customHeight="1" x14ac:dyDescent="0.2">
      <c r="A26" s="253" t="s">
        <v>233</v>
      </c>
      <c r="B26" s="254"/>
      <c r="C26" s="254"/>
      <c r="D26" s="254"/>
      <c r="E26" s="254"/>
      <c r="F26" s="255"/>
      <c r="G26" s="22">
        <v>19</v>
      </c>
      <c r="H26" s="49">
        <v>-105418</v>
      </c>
      <c r="I26" s="49">
        <v>-66019</v>
      </c>
    </row>
    <row r="27" spans="1:9" ht="28.9" customHeight="1" x14ac:dyDescent="0.2">
      <c r="A27" s="280" t="s">
        <v>234</v>
      </c>
      <c r="B27" s="281"/>
      <c r="C27" s="281"/>
      <c r="D27" s="281"/>
      <c r="E27" s="281"/>
      <c r="F27" s="282"/>
      <c r="G27" s="18">
        <v>20</v>
      </c>
      <c r="H27" s="50">
        <f>H24+H25+H26</f>
        <v>1089719</v>
      </c>
      <c r="I27" s="50">
        <f>I24+I25+I26</f>
        <v>2632233</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0</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20</v>
      </c>
      <c r="I31" s="52">
        <v>1688</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900</v>
      </c>
      <c r="I33" s="52">
        <v>500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920</v>
      </c>
      <c r="I35" s="53">
        <f>I29+I30+I31+I32+I33+I34</f>
        <v>2188</v>
      </c>
    </row>
    <row r="36" spans="1:9" ht="26.45" customHeight="1" x14ac:dyDescent="0.2">
      <c r="A36" s="253" t="s">
        <v>243</v>
      </c>
      <c r="B36" s="254"/>
      <c r="C36" s="254"/>
      <c r="D36" s="254"/>
      <c r="E36" s="254"/>
      <c r="F36" s="255"/>
      <c r="G36" s="22">
        <v>28</v>
      </c>
      <c r="H36" s="52">
        <v>-167202</v>
      </c>
      <c r="I36" s="52">
        <v>-95921</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-5318591</v>
      </c>
      <c r="I38" s="44">
        <v>-5184136</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-5485793</v>
      </c>
      <c r="I41" s="53">
        <f>I36+I37+I38+I39+I40</f>
        <v>-5280057</v>
      </c>
    </row>
    <row r="42" spans="1:9" ht="30.6" customHeight="1" x14ac:dyDescent="0.2">
      <c r="A42" s="280" t="s">
        <v>249</v>
      </c>
      <c r="B42" s="281"/>
      <c r="C42" s="281"/>
      <c r="D42" s="281"/>
      <c r="E42" s="281"/>
      <c r="F42" s="282"/>
      <c r="G42" s="18">
        <v>34</v>
      </c>
      <c r="H42" s="54">
        <f>H35+H41</f>
        <v>-5484873</v>
      </c>
      <c r="I42" s="54">
        <f>I35+I41</f>
        <v>-5277869</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2574027</v>
      </c>
      <c r="I46" s="52">
        <v>2642667</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2574027</v>
      </c>
      <c r="I48" s="53">
        <f>I44+I45+I46+I47</f>
        <v>2642667</v>
      </c>
    </row>
    <row r="49" spans="1:9" ht="24.6" customHeight="1" x14ac:dyDescent="0.2">
      <c r="A49" s="253" t="s">
        <v>387</v>
      </c>
      <c r="B49" s="254"/>
      <c r="C49" s="254"/>
      <c r="D49" s="254"/>
      <c r="E49" s="254"/>
      <c r="F49" s="255"/>
      <c r="G49" s="22">
        <v>40</v>
      </c>
      <c r="H49" s="52">
        <v>0</v>
      </c>
      <c r="I49" s="52">
        <v>0</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-16106</v>
      </c>
      <c r="I51" s="52">
        <v>-17167</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-16106</v>
      </c>
      <c r="I54" s="53">
        <f>I49+I50+I51+I52+I53</f>
        <v>-17167</v>
      </c>
    </row>
    <row r="55" spans="1:9" ht="27.6" customHeight="1" x14ac:dyDescent="0.2">
      <c r="A55" s="283" t="s">
        <v>261</v>
      </c>
      <c r="B55" s="284"/>
      <c r="C55" s="284"/>
      <c r="D55" s="284"/>
      <c r="E55" s="284"/>
      <c r="F55" s="285"/>
      <c r="G55" s="17">
        <v>46</v>
      </c>
      <c r="H55" s="53">
        <f>H48+H54</f>
        <v>2557921</v>
      </c>
      <c r="I55" s="53">
        <f>I48+I54</f>
        <v>2625500</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-1837233</v>
      </c>
      <c r="I57" s="53">
        <f>I27+I42+I55+I56</f>
        <v>-20136</v>
      </c>
    </row>
    <row r="58" spans="1:9" ht="15.6" customHeight="1" x14ac:dyDescent="0.2">
      <c r="A58" s="286" t="s">
        <v>264</v>
      </c>
      <c r="B58" s="287"/>
      <c r="C58" s="287"/>
      <c r="D58" s="287"/>
      <c r="E58" s="287"/>
      <c r="F58" s="288"/>
      <c r="G58" s="22">
        <v>49</v>
      </c>
      <c r="H58" s="52">
        <v>2448230</v>
      </c>
      <c r="I58" s="52">
        <v>610997</v>
      </c>
    </row>
    <row r="59" spans="1:9" ht="28.9" customHeight="1" x14ac:dyDescent="0.2">
      <c r="A59" s="280" t="s">
        <v>265</v>
      </c>
      <c r="B59" s="281"/>
      <c r="C59" s="281"/>
      <c r="D59" s="281"/>
      <c r="E59" s="281"/>
      <c r="F59" s="282"/>
      <c r="G59" s="18">
        <v>50</v>
      </c>
      <c r="H59" s="54">
        <f>H57+H58</f>
        <v>610997</v>
      </c>
      <c r="I59" s="54">
        <f>I57+I58</f>
        <v>590861</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sqref="A1:I1"/>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45.7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42" zoomScale="90" zoomScaleNormal="100" zoomScaleSheetLayoutView="90" workbookViewId="0">
      <selection activeCell="A54" sqref="A54:F5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43101</v>
      </c>
      <c r="F2" s="6" t="s">
        <v>0</v>
      </c>
      <c r="G2" s="5">
        <v>43830</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79.5"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33.7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74620310</v>
      </c>
      <c r="I7" s="77">
        <v>14059645</v>
      </c>
      <c r="J7" s="77">
        <v>0</v>
      </c>
      <c r="K7" s="77">
        <v>0</v>
      </c>
      <c r="L7" s="77">
        <v>0</v>
      </c>
      <c r="M7" s="77">
        <v>0</v>
      </c>
      <c r="N7" s="77">
        <v>14854</v>
      </c>
      <c r="O7" s="77">
        <v>0</v>
      </c>
      <c r="P7" s="77">
        <v>0</v>
      </c>
      <c r="Q7" s="77">
        <v>0</v>
      </c>
      <c r="R7" s="77">
        <v>0</v>
      </c>
      <c r="S7" s="77">
        <v>-13385186</v>
      </c>
      <c r="T7" s="77">
        <v>9458467</v>
      </c>
      <c r="U7" s="78">
        <f>H7+I7+J7+K7-L7+M7+N7+O7+P7+Q7+R7+S7+T7</f>
        <v>84768090</v>
      </c>
      <c r="V7" s="77">
        <v>0</v>
      </c>
      <c r="W7" s="78">
        <f>U7+V7</f>
        <v>84768090</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74620310</v>
      </c>
      <c r="I10" s="79">
        <f t="shared" ref="I10:W10" si="2">I7+I8+I9</f>
        <v>14059645</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-13385186</v>
      </c>
      <c r="T10" s="79">
        <f t="shared" si="2"/>
        <v>9458467</v>
      </c>
      <c r="U10" s="79">
        <f t="shared" si="2"/>
        <v>84768090</v>
      </c>
      <c r="V10" s="79">
        <f t="shared" si="2"/>
        <v>0</v>
      </c>
      <c r="W10" s="79">
        <f t="shared" si="2"/>
        <v>84768090</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1908042</v>
      </c>
      <c r="U11" s="78">
        <f>H11+I11+J11+K11-L11+M11+N11+O11+P11+Q11+R11+S11+T11</f>
        <v>1908042</v>
      </c>
      <c r="V11" s="77">
        <v>0</v>
      </c>
      <c r="W11" s="78">
        <f t="shared" ref="W11:W28" si="3">U11+V11</f>
        <v>1908042</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9458467</v>
      </c>
      <c r="T26" s="77">
        <v>0</v>
      </c>
      <c r="U26" s="78">
        <f t="shared" si="4"/>
        <v>9458467</v>
      </c>
      <c r="V26" s="77">
        <v>0</v>
      </c>
      <c r="W26" s="78">
        <f t="shared" si="3"/>
        <v>9458467</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-9458467</v>
      </c>
      <c r="U27" s="78">
        <f t="shared" si="4"/>
        <v>-9458467</v>
      </c>
      <c r="V27" s="77">
        <v>0</v>
      </c>
      <c r="W27" s="78">
        <f t="shared" si="3"/>
        <v>-9458467</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-3926719</v>
      </c>
      <c r="T29" s="80">
        <f t="shared" si="5"/>
        <v>1908042</v>
      </c>
      <c r="U29" s="80">
        <f t="shared" si="5"/>
        <v>86676132</v>
      </c>
      <c r="V29" s="80">
        <f t="shared" si="5"/>
        <v>0</v>
      </c>
      <c r="W29" s="80">
        <f t="shared" si="5"/>
        <v>86676132</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1908042</v>
      </c>
      <c r="U32" s="79">
        <f t="shared" si="7"/>
        <v>1908042</v>
      </c>
      <c r="V32" s="79">
        <f t="shared" si="7"/>
        <v>0</v>
      </c>
      <c r="W32" s="79">
        <f t="shared" si="7"/>
        <v>1908042</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9458467</v>
      </c>
      <c r="T33" s="80">
        <f t="shared" si="8"/>
        <v>-9458467</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74620310</v>
      </c>
      <c r="I35" s="77">
        <v>14059645</v>
      </c>
      <c r="J35" s="77">
        <v>0</v>
      </c>
      <c r="K35" s="77">
        <v>0</v>
      </c>
      <c r="L35" s="77">
        <v>0</v>
      </c>
      <c r="M35" s="77">
        <v>0</v>
      </c>
      <c r="N35" s="77">
        <v>14854</v>
      </c>
      <c r="O35" s="77">
        <v>0</v>
      </c>
      <c r="P35" s="77">
        <v>0</v>
      </c>
      <c r="Q35" s="77">
        <v>0</v>
      </c>
      <c r="R35" s="77">
        <v>0</v>
      </c>
      <c r="S35" s="77">
        <v>-3926720</v>
      </c>
      <c r="T35" s="77">
        <v>1908042</v>
      </c>
      <c r="U35" s="78">
        <f t="shared" ref="U35:U37" si="9">H35+I35+J35+K35-L35+M35+N35+O35+P35+Q35+R35+S35+T35</f>
        <v>86676131</v>
      </c>
      <c r="V35" s="77">
        <v>0</v>
      </c>
      <c r="W35" s="78">
        <f t="shared" ref="W35:W37" si="10">U35+V35</f>
        <v>86676131</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-3926720</v>
      </c>
      <c r="T38" s="79">
        <f t="shared" si="11"/>
        <v>1908042</v>
      </c>
      <c r="U38" s="79">
        <f t="shared" si="11"/>
        <v>86676131</v>
      </c>
      <c r="V38" s="79">
        <f t="shared" si="11"/>
        <v>0</v>
      </c>
      <c r="W38" s="79">
        <f t="shared" si="11"/>
        <v>86676131</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1009451</v>
      </c>
      <c r="U39" s="78">
        <f t="shared" ref="U39:U56" si="12">H39+I39+J39+K39-L39+M39+N39+O39+P39+Q39+R39+S39+T39</f>
        <v>1009451</v>
      </c>
      <c r="V39" s="77">
        <v>0</v>
      </c>
      <c r="W39" s="78">
        <f t="shared" ref="W39:W56" si="13">U39+V39</f>
        <v>1009451</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1908042</v>
      </c>
      <c r="T54" s="77">
        <v>0</v>
      </c>
      <c r="U54" s="78">
        <f t="shared" si="12"/>
        <v>1908042</v>
      </c>
      <c r="V54" s="77">
        <v>0</v>
      </c>
      <c r="W54" s="78">
        <f t="shared" si="13"/>
        <v>1908042</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-1908042</v>
      </c>
      <c r="U55" s="78">
        <f t="shared" si="12"/>
        <v>-1908042</v>
      </c>
      <c r="V55" s="77">
        <v>0</v>
      </c>
      <c r="W55" s="78">
        <f t="shared" si="13"/>
        <v>-1908042</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-2018678</v>
      </c>
      <c r="T57" s="80">
        <f t="shared" si="14"/>
        <v>1009451</v>
      </c>
      <c r="U57" s="80">
        <f t="shared" si="14"/>
        <v>87685582</v>
      </c>
      <c r="V57" s="80">
        <f t="shared" si="14"/>
        <v>0</v>
      </c>
      <c r="W57" s="80">
        <f t="shared" si="14"/>
        <v>87685582</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1009451</v>
      </c>
      <c r="U60" s="79">
        <f t="shared" si="16"/>
        <v>1009451</v>
      </c>
      <c r="V60" s="79">
        <f t="shared" si="16"/>
        <v>0</v>
      </c>
      <c r="W60" s="79">
        <f t="shared" si="16"/>
        <v>1009451</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1908042</v>
      </c>
      <c r="T61" s="80">
        <f t="shared" si="17"/>
        <v>-1908042</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0.99" bottom="0.53"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2"/>
  <sheetViews>
    <sheetView topLeftCell="A13" workbookViewId="0">
      <selection activeCell="A43" sqref="A43"/>
    </sheetView>
  </sheetViews>
  <sheetFormatPr defaultRowHeight="12.75" x14ac:dyDescent="0.2"/>
  <sheetData>
    <row r="1" spans="1:10" ht="12.75" customHeight="1" x14ac:dyDescent="0.2">
      <c r="A1" s="324" t="s">
        <v>454</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x14ac:dyDescent="0.2">
      <c r="A25" s="324"/>
      <c r="B25" s="324"/>
      <c r="C25" s="324"/>
      <c r="D25" s="324"/>
      <c r="E25" s="324"/>
      <c r="F25" s="324"/>
      <c r="G25" s="324"/>
      <c r="H25" s="324"/>
      <c r="I25" s="324"/>
      <c r="J25" s="324"/>
    </row>
    <row r="26" spans="1:10"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x14ac:dyDescent="0.2">
      <c r="A30" s="324"/>
      <c r="B30" s="324"/>
      <c r="C30" s="324"/>
      <c r="D30" s="324"/>
      <c r="E30" s="324"/>
      <c r="F30" s="324"/>
      <c r="G30" s="324"/>
      <c r="H30" s="324"/>
      <c r="I30" s="324"/>
      <c r="J30" s="324"/>
    </row>
    <row r="31" spans="1:10" x14ac:dyDescent="0.2">
      <c r="A31" s="324"/>
      <c r="B31" s="324"/>
      <c r="C31" s="324"/>
      <c r="D31" s="324"/>
      <c r="E31" s="324"/>
      <c r="F31" s="324"/>
      <c r="G31" s="324"/>
      <c r="H31" s="324"/>
      <c r="I31" s="324"/>
      <c r="J31" s="324"/>
    </row>
    <row r="32" spans="1:10" ht="13.5" customHeight="1" x14ac:dyDescent="0.2">
      <c r="A32" s="324"/>
      <c r="B32" s="324"/>
      <c r="C32" s="324"/>
      <c r="D32" s="324"/>
      <c r="E32" s="324"/>
      <c r="F32" s="324"/>
      <c r="G32" s="324"/>
      <c r="H32" s="324"/>
      <c r="I32" s="324"/>
      <c r="J32" s="324"/>
    </row>
    <row r="33" spans="1:10" ht="12.75" customHeight="1" x14ac:dyDescent="0.2">
      <c r="A33" s="324"/>
      <c r="B33" s="324"/>
      <c r="C33" s="324"/>
      <c r="D33" s="324"/>
      <c r="E33" s="324"/>
      <c r="F33" s="324"/>
      <c r="G33" s="324"/>
      <c r="H33" s="324"/>
      <c r="I33" s="324"/>
      <c r="J33" s="324"/>
    </row>
    <row r="34" spans="1:10" ht="12.75" customHeight="1" x14ac:dyDescent="0.2">
      <c r="A34" s="324"/>
      <c r="B34" s="324"/>
      <c r="C34" s="324"/>
      <c r="D34" s="324"/>
      <c r="E34" s="324"/>
      <c r="F34" s="324"/>
      <c r="G34" s="324"/>
      <c r="H34" s="324"/>
      <c r="I34" s="324"/>
      <c r="J34" s="324"/>
    </row>
    <row r="35" spans="1:10" ht="12.75" customHeight="1" x14ac:dyDescent="0.2">
      <c r="A35" s="324"/>
      <c r="B35" s="324"/>
      <c r="C35" s="324"/>
      <c r="D35" s="324"/>
      <c r="E35" s="324"/>
      <c r="F35" s="324"/>
      <c r="G35" s="324"/>
      <c r="H35" s="324"/>
      <c r="I35" s="324"/>
      <c r="J35" s="324"/>
    </row>
    <row r="36" spans="1:10" ht="12.75" customHeight="1" x14ac:dyDescent="0.2">
      <c r="A36" s="324"/>
      <c r="B36" s="324"/>
      <c r="C36" s="324"/>
      <c r="D36" s="324"/>
      <c r="E36" s="324"/>
      <c r="F36" s="324"/>
      <c r="G36" s="324"/>
      <c r="H36" s="324"/>
      <c r="I36" s="324"/>
      <c r="J36" s="324"/>
    </row>
    <row r="37" spans="1:10" ht="12.75" customHeight="1" x14ac:dyDescent="0.2">
      <c r="A37" s="324"/>
      <c r="B37" s="324"/>
      <c r="C37" s="324"/>
      <c r="D37" s="324"/>
      <c r="E37" s="324"/>
      <c r="F37" s="324"/>
      <c r="G37" s="324"/>
      <c r="H37" s="324"/>
      <c r="I37" s="324"/>
      <c r="J37" s="324"/>
    </row>
    <row r="38" spans="1:10" ht="12.75" customHeight="1" x14ac:dyDescent="0.2">
      <c r="A38" s="324"/>
      <c r="B38" s="324"/>
      <c r="C38" s="324"/>
      <c r="D38" s="324"/>
      <c r="E38" s="324"/>
      <c r="F38" s="324"/>
      <c r="G38" s="324"/>
      <c r="H38" s="324"/>
      <c r="I38" s="324"/>
      <c r="J38" s="324"/>
    </row>
    <row r="39" spans="1:10" ht="12.75" customHeight="1" x14ac:dyDescent="0.2">
      <c r="A39" s="324"/>
      <c r="B39" s="324"/>
      <c r="C39" s="324"/>
      <c r="D39" s="324"/>
      <c r="E39" s="324"/>
      <c r="F39" s="324"/>
      <c r="G39" s="324"/>
      <c r="H39" s="324"/>
      <c r="I39" s="324"/>
      <c r="J39" s="324"/>
    </row>
    <row r="40" spans="1:10" ht="12.75" customHeight="1" x14ac:dyDescent="0.2">
      <c r="A40" s="324"/>
      <c r="B40" s="324"/>
      <c r="C40" s="324"/>
      <c r="D40" s="324"/>
      <c r="E40" s="324"/>
      <c r="F40" s="324"/>
      <c r="G40" s="324"/>
      <c r="H40" s="324"/>
      <c r="I40" s="324"/>
      <c r="J40" s="324"/>
    </row>
    <row r="41" spans="1:10" ht="12.75" customHeight="1" x14ac:dyDescent="0.2">
      <c r="A41" s="324"/>
      <c r="B41" s="324"/>
      <c r="C41" s="324"/>
      <c r="D41" s="324"/>
      <c r="E41" s="324"/>
      <c r="F41" s="324"/>
      <c r="G41" s="324"/>
      <c r="H41" s="324"/>
      <c r="I41" s="324"/>
      <c r="J41" s="324"/>
    </row>
    <row r="42" spans="1:10" x14ac:dyDescent="0.2">
      <c r="A42" s="324"/>
      <c r="B42" s="324"/>
      <c r="C42" s="324"/>
      <c r="D42" s="324"/>
      <c r="E42" s="324"/>
      <c r="F42" s="324"/>
      <c r="G42" s="324"/>
      <c r="H42" s="324"/>
      <c r="I42" s="324"/>
      <c r="J42" s="324"/>
    </row>
  </sheetData>
  <mergeCells count="1">
    <mergeCell ref="A1:J42"/>
  </mergeCells>
  <pageMargins left="0.7" right="0.7" top="0.75" bottom="0.75" header="0.3" footer="0.3"/>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2019-04-17T10:40:15Z</cp:lastPrinted>
  <dcterms:created xsi:type="dcterms:W3CDTF">2008-10-17T11:51:54Z</dcterms:created>
  <dcterms:modified xsi:type="dcterms:W3CDTF">2020-04-23T11:10:59Z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