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1\jelsa konsolidirani\jelsa konsolidirani 3Q2021\"/>
    </mc:Choice>
  </mc:AlternateContent>
  <xr:revisionPtr revIDLastSave="0" documentId="13_ncr:1_{E591B529-AB99-4C47-A3C9-AC8E7B033CAC}" xr6:coauthVersionLast="47" xr6:coauthVersionMax="47" xr10:uidLastSave="{00000000-0000-0000-0000-000000000000}"/>
  <bookViews>
    <workbookView xWindow="-120" yWindow="-120" windowWidth="24240" windowHeight="1329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U9" i="22"/>
  <c r="I74" i="26" l="1"/>
  <c r="H74" i="26"/>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K74" i="26" s="1"/>
  <c r="J70" i="26"/>
  <c r="J74"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H21" i="21"/>
  <c r="J14" i="26"/>
  <c r="J61" i="26" s="1"/>
  <c r="K14" i="26"/>
  <c r="K61" i="26" s="1"/>
  <c r="K64" i="26" s="1"/>
  <c r="I14" i="26"/>
  <c r="I61" i="26" s="1"/>
  <c r="I60" i="26"/>
  <c r="J60" i="26"/>
  <c r="H60" i="26"/>
  <c r="H14" i="26"/>
  <c r="H61" i="26" s="1"/>
  <c r="I21" i="21"/>
  <c r="H36" i="21"/>
  <c r="I36" i="21"/>
  <c r="H49" i="21"/>
  <c r="I49" i="21"/>
  <c r="J62" i="26" l="1"/>
  <c r="J68" i="26" s="1"/>
  <c r="J63" i="26"/>
  <c r="J64" i="26"/>
  <c r="K62" i="26"/>
  <c r="K68" i="26" s="1"/>
  <c r="K63" i="26"/>
  <c r="H63" i="26"/>
  <c r="I64" i="26"/>
  <c r="I62" i="26"/>
  <c r="I67" i="26" s="1"/>
  <c r="I63" i="26"/>
  <c r="H62" i="26"/>
  <c r="H68" i="26" s="1"/>
  <c r="H64" i="26"/>
  <c r="I51" i="21"/>
  <c r="I53" i="21" s="1"/>
  <c r="H51" i="21"/>
  <c r="H53" i="21" s="1"/>
  <c r="J67" i="26" l="1"/>
  <c r="I68" i="26"/>
  <c r="J66" i="26"/>
  <c r="K66" i="26"/>
  <c r="K67" i="26"/>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<sst xmlns="http://schemas.openxmlformats.org/spreadsheetml/2006/main" count="541" uniqueCount="474">
  <si>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</si>
  <si>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</si>
  <si>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</si>
  <si>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</si>
  <si>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</si>
  <si>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</si>
  <si>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</si>
  <si>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</si>
  <si>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</si>
  <si>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</si>
  <si>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</si>
  <si>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</si>
  <si>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</si>
  <si>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</si>
  <si>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</si>
  <si>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</si>
  <si>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</si>
  <si>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</si>
  <si>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</si>
  <si>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</si>
  <si>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</si>
  <si>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</si>
  <si>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</si>
  <si>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</si>
  <si>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</si>
  <si>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</si>
  <si>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</si>
  <si>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</si>
  <si>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</si>
  <si>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</si>
  <si>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</si>
  <si>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</si>
  <si>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</si>
  <si>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</si>
  <si>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</si>
  <si>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</si>
  <si>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</si>
  <si>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</si>
  <si>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</si>
  <si>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</si>
  <si>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</si>
  <si>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</si>
  <si>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</si>
  <si>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</si>
  <si>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</si>
  <si>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</si>
  <si>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</si>
  <si>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</si>
  <si>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</si>
  <si>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</si>
  <si>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</si>
  <si>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</si>
  <si>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</si>
  <si>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</si>
  <si>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</si>
  <si>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</si>
  <si>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</si>
  <si>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</si>
  <si>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</si>
  <si>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</si>
  <si>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</si>
  <si>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</si>
  <si>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</si>
  <si>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</si>
  <si>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</si>
  <si>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</si>
  <si>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</si>
  <si>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</si>
  <si>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</si>
  <si>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</si>
  <si>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</si>
  <si>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</si>
  <si>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</si>
  <si>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</si>
  <si>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</si>
  <si>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</si>
  <si>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</si>
  <si>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</si>
  <si>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</si>
  <si>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</si>
  <si>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</si>
  <si>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</si>
  <si>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</si>
  <si>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</si>
  <si>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</si>
  <si>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</si>
  <si>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</si>
  <si>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</si>
  <si>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</si>
  <si>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</si>
  <si>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</si>
  <si>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</si>
  <si>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</si>
  <si>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</si>
  <si>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</si>
  <si>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</si>
  <si>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</si>
  <si>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</si>
  <si>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</si>
  <si>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</si>
  <si>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</si>
  <si>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</si>
  <si>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</si>
  <si>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</si>
  <si>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</si>
  <si>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</si>
  <si>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</si>
  <si>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</si>
  <si>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</si>
  <si>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</si>
  <si>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</si>
  <si>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</si>
  <si>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</si>
  <si>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</si>
  <si>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</si>
  <si>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</si>
  <si>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</si>
  <si>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</si>
  <si>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</si>
  <si>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</si>
  <si>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</si>
  <si>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</si>
  <si>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</si>
  <si>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</si>
  <si>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</si>
  <si>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</si>
  <si>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</si>
  <si>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</si>
  <si>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</si>
  <si>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</si>
  <si>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</si>
  <si>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</si>
  <si>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</si>
  <si>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</si>
  <si>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</si>
  <si>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</si>
  <si>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</si>
  <si>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</si>
  <si>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</si>
  <si>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</si>
  <si>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</si>
  <si>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</si>
  <si>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</si>
  <si>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</si>
  <si>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</si>
  <si>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</si>
  <si>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</si>
  <si>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</si>
  <si>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</si>
  <si>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</si>
  <si>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</si>
  <si>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</si>
  <si>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</si>
  <si>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</si>
  <si>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</si>
  <si>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</si>
  <si>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</si>
  <si>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</si>
  <si>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</si>
  <si>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</si>
  <si>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</si>
  <si>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</si>
  <si>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</si>
  <si>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</si>
  <si>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</si>
  <si>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</si>
  <si>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</si>
  <si>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</si>
  <si>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</si>
  <si>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</si>
  <si>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</si>
  <si>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</si>
  <si>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</si>
  <si>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</si>
  <si>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</si>
  <si>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</si>
  <si>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</si>
  <si>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</si>
  <si>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</si>
  <si>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</si>
  <si>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</si>
  <si>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</si>
  <si>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</si>
  <si>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</si>
  <si>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</si>
  <si>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</si>
  <si>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</si>
  <si>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</si>
  <si>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</si>
  <si>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</si>
  <si>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</si>
  <si>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</si>
  <si>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</si>
  <si>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</si>
  <si>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</si>
  <si>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</si>
  <si>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</si>
  <si>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</si>
  <si>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</si>
  <si>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</si>
  <si>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</si>
  <si>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</si>
  <si>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</si>
  <si>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</si>
  <si>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</si>
  <si>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</si>
  <si>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</si>
  <si>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</si>
  <si>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</si>
  <si>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</si>
  <si>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</si>
  <si>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</si>
  <si>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</si>
  <si>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</si>
  <si>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</si>
  <si>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</si>
  <si>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</si>
  <si>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</si>
  <si>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</si>
  <si>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</si>
  <si>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</si>
  <si>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</si>
  <si>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</si>
  <si>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</si>
  <si>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</si>
  <si>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</si>
  <si>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</si>
  <si>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</si>
  <si>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</si>
  <si>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</si>
  <si>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</si>
  <si>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</si>
  <si>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</si>
  <si>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</si>
  <si>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</si>
  <si>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</si>
  <si>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</si>
  <si>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</si>
  <si>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</si>
  <si>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</si>
  <si>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</si>
  <si>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</si>
  <si>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</si>
  <si>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</si>
  <si>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</si>
  <si>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</si>
  <si>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</si>
  <si>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</si>
  <si>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</si>
  <si>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</si>
  <si>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</si>
  <si>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</si>
  <si>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</si>
  <si>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</si>
  <si>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</si>
  <si>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</si>
  <si>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</si>
  <si>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</si>
  <si>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</si>
  <si>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</si>
  <si>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</si>
  <si>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</si>
  <si>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</si>
  <si>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</si>
  <si>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</si>
  <si>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</si>
  <si>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</si>
  <si>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</si>
  <si>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</si>
  <si>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</si>
  <si>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</si>
  <si>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</si>
  <si>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</si>
  <si>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</si>
  <si>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</si>
  <si>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</si>
  <si>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</si>
  <si>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</si>
  <si>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</si>
  <si>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</si>
  <si>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</si>
  <si>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</si>
  <si>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</si>
  <si>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</si>
  <si>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</si>
  <si>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</si>
  <si>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</si>
  <si>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</si>
  <si>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</si>
  <si>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</si>
  <si>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</si>
  <si>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</si>
  <si>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</si>
  <si>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</si>
  <si>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</si>
  <si>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</si>
  <si>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</si>
  <si>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</si>
  <si>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</si>
  <si>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</si>
  <si>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</si>
  <si>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</si>
  <si>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</si>
  <si>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</si>
  <si>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</si>
  <si>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</si>
  <si>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</si>
  <si>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</si>
  <si>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</si>
  <si>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</si>
  <si>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</si>
  <si>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</si>
  <si>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</si>
  <si>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</si>
  <si>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</si>
  <si>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</si>
  <si>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</si>
  <si>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</si>
  <si>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</si>
  <si>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</si>
  <si>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</si>
  <si>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</si>
  <si>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</si>
  <si>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</si>
  <si>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</si>
  <si>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</si>
  <si>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</si>
  <si>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</si>
  <si>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</si>
  <si>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</si>
  <si>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</si>
  <si>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</si>
  <si>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</si>
  <si>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</si>
  <si>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</si>
  <si>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</si>
  <si>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</si>
  <si>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</si>
  <si>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</si>
  <si>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</si>
  <si>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</si>
  <si>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</si>
  <si>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</si>
  <si>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</si>
  <si>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</si>
  <si>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</si>
  <si>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</si>
  <si>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</si>
  <si>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</si>
  <si>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</si>
  <si>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</si>
  <si>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</si>
  <si>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</si>
  <si>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</si>
  <si>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</si>
  <si>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</si>
  <si>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</si>
  <si>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</si>
  <si>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</si>
  <si>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</si>
  <si>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</si>
  <si>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</si>
  <si>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</si>
  <si>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</si>
  <si>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</si>
  <si>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</si>
  <si>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</si>
  <si>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</si>
  <si>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</si>
  <si>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</si>
  <si>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</si>
  <si>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</si>
  <si>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</si>
  <si>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</si>
  <si>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</si>
  <si>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</si>
  <si>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</si>
  <si>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</si>
  <si>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</si>
  <si>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</si>
  <si>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</si>
  <si>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</si>
  <si>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</si>
  <si>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</si>
  <si>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</si>
  <si>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</si>
  <si>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</si>
  <si>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</si>
  <si>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</si>
  <si>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</si>
  <si>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</si>
  <si>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</si>
  <si>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</si>
  <si>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</si>
  <si>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</si>
  <si>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</si>
  <si>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</si>
  <si>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</si>
  <si>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</si>
  <si>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</si>
  <si>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</si>
  <si>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</si>
  <si>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</si>
  <si>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</si>
  <si>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</si>
  <si>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</si>
  <si>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</si>
  <si>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</si>
  <si>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</si>
  <si>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</si>
  <si>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</si>
  <si>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</si>
  <si>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</si>
  <si>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</si>
  <si>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</si>
  <si>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</si>
  <si>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</si>
  <si>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</si>
  <si>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</si>
  <si>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</si>
  <si>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</si>
  <si>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</si>
  <si>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</si>
  <si>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</si>
  <si>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</si>
  <si>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</si>
  <si>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</si>
  <si>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</si>
  <si>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</si>
  <si>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</si>
  <si>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</si>
  <si>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</si>
  <si>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</si>
  <si>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</si>
  <si>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</si>
  <si>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</si>
  <si>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</si>
  <si>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</si>
  <si>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</si>
  <si>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</si>
  <si>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</si>
  <si>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</si>
  <si>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</si>
  <si>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</si>
  <si>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</si>
  <si>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</si>
  <si>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</si>
  <si>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</si>
  <si>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</si>
  <si>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</si>
  <si>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</si>
  <si>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</si>
  <si>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</si>
  <si>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7478000090XHCRVTBU35</t>
  </si>
  <si>
    <t>1618</t>
  </si>
  <si>
    <t>JELSA d.d.</t>
  </si>
  <si>
    <t>Jelsa</t>
  </si>
  <si>
    <t>Jelsa 246</t>
  </si>
  <si>
    <t>ir@jelsaresort.com</t>
  </si>
  <si>
    <t>www.jelsaresort.com</t>
  </si>
  <si>
    <t>HOTEL HVAR d.o.o.</t>
  </si>
  <si>
    <t>Jelsa, Jelsa 893</t>
  </si>
  <si>
    <t>FONTANA HOTEL APARTMANI d.o.o.</t>
  </si>
  <si>
    <t>Jelsa, Jelsa 94</t>
  </si>
  <si>
    <t>OSS TOURS d.o.o.</t>
  </si>
  <si>
    <t>Petar Radić</t>
  </si>
  <si>
    <t>021/761-754</t>
  </si>
  <si>
    <t>petar.radic@jelsaresort.com</t>
  </si>
  <si>
    <t>ŠIBENSKI REVICON d.o.o.</t>
  </si>
  <si>
    <t>Radovan Lucić</t>
  </si>
  <si>
    <t>Obveznik: JELSA d.d.</t>
  </si>
  <si>
    <t>stanje na dan 30.9.2021.</t>
  </si>
  <si>
    <t>u razdoblju 1.1.2021. do 30.9.2021.</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</si>
  <si>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 xml:space="preserve">1.1.2021.-30.9.2021. </t>
    </r>
    <r>
      <rPr>
        <sz val="10"/>
        <rFont val="Arial"/>
        <family val="2"/>
        <charset val="238"/>
      </rPr>
      <t xml:space="preserve">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Transakcije i stanja te prihodi i rashodi iz odnosa među društvima u sklopu Jelsa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jer se, prema mišljenju pravnih savjetnika i Uprave društva, očekuju da će Grupa u budućnosti podmiriti obvezu u znatno manjem iznosu za izdana jamstva, te je malo vjerojatno da će doći do materijalno značajnih gubitaka. Po ocjeni uprave, vrijednost drugog Društva, izdvojenog iz grupacije u postupku namirenja, prelazi vrijednost navedene obaveze.
Matica Grupe (Jelsa d.d.) je 22.ožujka 2017. godine sklopila Predstečajnu nagodbu pred Trgovačkim sudom u Splitu (1.St-59/2016) te je u tijeku izvršavanje obveza sukladno potpisanoj nagodbi,pri čemu je od 2020. god., zbog poznatih razloga vezanih uz pandemiju Covid-19, dinamika izvršenja obveza, u odnosu na predviđenu planom bila usporena. Ovisna društva uključena u konsolidaciju su potpisala Predstečajne nagodbe u zadnjem kvartalu 2013. godine te su sukladno nagodbama do kraja 2018. godine u potpunosti izvršila obveze po nagodbama, te je time proces financijskog restrukturiranja za ovisna društva okončan, o čemu postoji odgovarajuća zabilježba u sudskom registru.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postao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Društvo vodi nekoliko sudskih sporova vezano za međusobna potraživanja i obveze nastale unutar nekadašnje grupe društava.
Tekuće poslovanje se odvijalo uobičajeno do ožujka 2020. Od tada, odvija se pod utjecajem učinaka pandemije virusa COVID-19, ali kotninuiranim praćenjem situacije, usklađivanjem troškova sa prihodima, Društvo je uglavnom, uz manje oscilacije, uspjelo očuvati stabilnost poslovanja. 
Rezultati poslovanja grupe u sezoni 2021., koji su kao i kod ostalih društava iz sektora hotela i restorana iznad očekivanja, podloga su za stabilizaciju poslovanja i temelj, u određenom vremenskom razdoblju, za pokretanje novog investicijskog ciklusa.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</si>
</sst>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39" xfId="6" applyNumberFormat="1" applyFont="1" applyBorder="1" applyAlignment="1" applyProtection="1">
      <alignment horizontal="righ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Normalno 2" xfId="6" xr:uid="{0CC8C3F8-EFB5-40FC-9BE8-9275D67FD6A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5"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4" t="s">
        <v>308</v>
      </c>
      <c r="B1" s="135"/>
      <c r="C1" s="135"/>
      <c r="D1" s="47"/>
      <c r="E1" s="47"/>
      <c r="F1" s="47"/>
      <c r="G1" s="47"/>
      <c r="H1" s="47"/>
      <c r="I1" s="47"/>
      <c r="J1" s="48"/>
    </row>
    <row r="2" spans="1:20" ht="14.45" customHeight="1" x14ac:dyDescent="0.25">
      <c r="A2" s="136" t="s">
        <v>324</v>
      </c>
      <c r="B2" s="137"/>
      <c r="C2" s="137"/>
      <c r="D2" s="137"/>
      <c r="E2" s="137"/>
      <c r="F2" s="137"/>
      <c r="G2" s="137"/>
      <c r="H2" s="137"/>
      <c r="I2" s="137"/>
      <c r="J2" s="138"/>
      <c r="N2" s="97">
        <v>1</v>
      </c>
    </row>
    <row r="3" spans="1:20" x14ac:dyDescent="0.25">
      <c r="A3" s="50"/>
      <c r="B3" s="51"/>
      <c r="C3" s="51"/>
      <c r="D3" s="51"/>
      <c r="E3" s="51"/>
      <c r="F3" s="51"/>
      <c r="G3" s="51"/>
      <c r="H3" s="51"/>
      <c r="I3" s="51"/>
      <c r="J3" s="52"/>
      <c r="N3" s="97">
        <v>2</v>
      </c>
    </row>
    <row r="4" spans="1:20" ht="33.6" customHeight="1" x14ac:dyDescent="0.25">
      <c r="A4" s="139" t="s">
        <v>309</v>
      </c>
      <c r="B4" s="140"/>
      <c r="C4" s="140"/>
      <c r="D4" s="140"/>
      <c r="E4" s="141">
        <v>44197</v>
      </c>
      <c r="F4" s="142"/>
      <c r="G4" s="53" t="s">
        <v>0</v>
      </c>
      <c r="H4" s="141">
        <v>44469</v>
      </c>
      <c r="I4" s="142"/>
      <c r="J4" s="54"/>
      <c r="N4" s="97">
        <v>3</v>
      </c>
    </row>
    <row r="5" spans="1:20" s="55" customFormat="1" ht="10.15" customHeight="1" x14ac:dyDescent="0.25">
      <c r="A5" s="143"/>
      <c r="B5" s="144"/>
      <c r="C5" s="144"/>
      <c r="D5" s="144"/>
      <c r="E5" s="144"/>
      <c r="F5" s="144"/>
      <c r="G5" s="144"/>
      <c r="H5" s="144"/>
      <c r="I5" s="144"/>
      <c r="J5" s="145"/>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3" t="s">
        <v>333</v>
      </c>
      <c r="B10" s="154"/>
      <c r="C10" s="154"/>
      <c r="D10" s="154"/>
      <c r="E10" s="154"/>
      <c r="F10" s="154"/>
      <c r="G10" s="154"/>
      <c r="H10" s="154"/>
      <c r="I10" s="154"/>
      <c r="J10" s="66"/>
    </row>
    <row r="11" spans="1:20" ht="24.6" customHeight="1" x14ac:dyDescent="0.25">
      <c r="A11" s="155" t="s">
        <v>310</v>
      </c>
      <c r="B11" s="156"/>
      <c r="C11" s="148" t="s">
        <v>449</v>
      </c>
      <c r="D11" s="149"/>
      <c r="E11" s="67"/>
      <c r="F11" s="157" t="s">
        <v>334</v>
      </c>
      <c r="G11" s="147"/>
      <c r="H11" s="158" t="s">
        <v>450</v>
      </c>
      <c r="I11" s="159"/>
      <c r="J11" s="68"/>
    </row>
    <row r="12" spans="1:20" ht="14.45" customHeight="1" x14ac:dyDescent="0.25">
      <c r="A12" s="69"/>
      <c r="B12" s="70"/>
      <c r="C12" s="70"/>
      <c r="D12" s="70"/>
      <c r="E12" s="151"/>
      <c r="F12" s="151"/>
      <c r="G12" s="151"/>
      <c r="H12" s="151"/>
      <c r="I12" s="71"/>
      <c r="J12" s="68"/>
    </row>
    <row r="13" spans="1:20" ht="21" customHeight="1" x14ac:dyDescent="0.25">
      <c r="A13" s="146" t="s">
        <v>325</v>
      </c>
      <c r="B13" s="147"/>
      <c r="C13" s="148" t="s">
        <v>451</v>
      </c>
      <c r="D13" s="149"/>
      <c r="E13" s="150"/>
      <c r="F13" s="151"/>
      <c r="G13" s="151"/>
      <c r="H13" s="151"/>
      <c r="I13" s="71"/>
      <c r="J13" s="68"/>
    </row>
    <row r="14" spans="1:20" ht="10.9" customHeight="1" x14ac:dyDescent="0.25">
      <c r="A14" s="67"/>
      <c r="B14" s="71"/>
      <c r="C14" s="70"/>
      <c r="D14" s="70"/>
      <c r="E14" s="152"/>
      <c r="F14" s="152"/>
      <c r="G14" s="152"/>
      <c r="H14" s="152"/>
      <c r="I14" s="70"/>
      <c r="J14" s="72"/>
    </row>
    <row r="15" spans="1:20" ht="22.9" customHeight="1" x14ac:dyDescent="0.25">
      <c r="A15" s="146" t="s">
        <v>311</v>
      </c>
      <c r="B15" s="147"/>
      <c r="C15" s="148" t="s">
        <v>452</v>
      </c>
      <c r="D15" s="149"/>
      <c r="E15" s="166"/>
      <c r="F15" s="167"/>
      <c r="G15" s="73" t="s">
        <v>335</v>
      </c>
      <c r="H15" s="158" t="s">
        <v>453</v>
      </c>
      <c r="I15" s="159"/>
      <c r="J15" s="74"/>
    </row>
    <row r="16" spans="1:20" ht="10.9" customHeight="1" x14ac:dyDescent="0.25">
      <c r="A16" s="67"/>
      <c r="B16" s="71"/>
      <c r="C16" s="70"/>
      <c r="D16" s="70"/>
      <c r="E16" s="152"/>
      <c r="F16" s="152"/>
      <c r="G16" s="152"/>
      <c r="H16" s="152"/>
      <c r="I16" s="70"/>
      <c r="J16" s="72"/>
    </row>
    <row r="17" spans="1:10" ht="22.9" customHeight="1" x14ac:dyDescent="0.25">
      <c r="A17" s="75"/>
      <c r="B17" s="73" t="s">
        <v>336</v>
      </c>
      <c r="C17" s="148" t="s">
        <v>454</v>
      </c>
      <c r="D17" s="149"/>
      <c r="E17" s="76"/>
      <c r="F17" s="76"/>
      <c r="G17" s="76"/>
      <c r="H17" s="76"/>
      <c r="I17" s="76"/>
      <c r="J17" s="74"/>
    </row>
    <row r="18" spans="1:10" x14ac:dyDescent="0.25">
      <c r="A18" s="160"/>
      <c r="B18" s="161"/>
      <c r="C18" s="152"/>
      <c r="D18" s="152"/>
      <c r="E18" s="152"/>
      <c r="F18" s="152"/>
      <c r="G18" s="152"/>
      <c r="H18" s="152"/>
      <c r="I18" s="70"/>
      <c r="J18" s="72"/>
    </row>
    <row r="19" spans="1:10" x14ac:dyDescent="0.25">
      <c r="A19" s="155" t="s">
        <v>312</v>
      </c>
      <c r="B19" s="162"/>
      <c r="C19" s="163" t="s">
        <v>455</v>
      </c>
      <c r="D19" s="164"/>
      <c r="E19" s="164"/>
      <c r="F19" s="164"/>
      <c r="G19" s="164"/>
      <c r="H19" s="164"/>
      <c r="I19" s="164"/>
      <c r="J19" s="165"/>
    </row>
    <row r="20" spans="1:10" x14ac:dyDescent="0.25">
      <c r="A20" s="69"/>
      <c r="B20" s="70"/>
      <c r="C20" s="77"/>
      <c r="D20" s="70"/>
      <c r="E20" s="152"/>
      <c r="F20" s="152"/>
      <c r="G20" s="152"/>
      <c r="H20" s="152"/>
      <c r="I20" s="70"/>
      <c r="J20" s="72"/>
    </row>
    <row r="21" spans="1:10" x14ac:dyDescent="0.25">
      <c r="A21" s="155" t="s">
        <v>313</v>
      </c>
      <c r="B21" s="162"/>
      <c r="C21" s="158">
        <v>21465</v>
      </c>
      <c r="D21" s="159"/>
      <c r="E21" s="152"/>
      <c r="F21" s="152"/>
      <c r="G21" s="163" t="s">
        <v>456</v>
      </c>
      <c r="H21" s="164"/>
      <c r="I21" s="164"/>
      <c r="J21" s="165"/>
    </row>
    <row r="22" spans="1:10" x14ac:dyDescent="0.25">
      <c r="A22" s="69"/>
      <c r="B22" s="70"/>
      <c r="C22" s="70"/>
      <c r="D22" s="70"/>
      <c r="E22" s="152"/>
      <c r="F22" s="152"/>
      <c r="G22" s="152"/>
      <c r="H22" s="152"/>
      <c r="I22" s="70"/>
      <c r="J22" s="72"/>
    </row>
    <row r="23" spans="1:10" x14ac:dyDescent="0.25">
      <c r="A23" s="155" t="s">
        <v>314</v>
      </c>
      <c r="B23" s="162"/>
      <c r="C23" s="163" t="s">
        <v>457</v>
      </c>
      <c r="D23" s="164"/>
      <c r="E23" s="164"/>
      <c r="F23" s="164"/>
      <c r="G23" s="164"/>
      <c r="H23" s="164"/>
      <c r="I23" s="164"/>
      <c r="J23" s="165"/>
    </row>
    <row r="24" spans="1:10" x14ac:dyDescent="0.25">
      <c r="A24" s="69"/>
      <c r="B24" s="70"/>
      <c r="C24" s="70"/>
      <c r="D24" s="70"/>
      <c r="E24" s="152"/>
      <c r="F24" s="152"/>
      <c r="G24" s="152"/>
      <c r="H24" s="152"/>
      <c r="I24" s="70"/>
      <c r="J24" s="72"/>
    </row>
    <row r="25" spans="1:10" x14ac:dyDescent="0.25">
      <c r="A25" s="155" t="s">
        <v>315</v>
      </c>
      <c r="B25" s="162"/>
      <c r="C25" s="169" t="s">
        <v>458</v>
      </c>
      <c r="D25" s="170"/>
      <c r="E25" s="170"/>
      <c r="F25" s="170"/>
      <c r="G25" s="170"/>
      <c r="H25" s="170"/>
      <c r="I25" s="170"/>
      <c r="J25" s="171"/>
    </row>
    <row r="26" spans="1:10" x14ac:dyDescent="0.25">
      <c r="A26" s="69"/>
      <c r="B26" s="70"/>
      <c r="C26" s="77"/>
      <c r="D26" s="70"/>
      <c r="E26" s="152"/>
      <c r="F26" s="152"/>
      <c r="G26" s="152"/>
      <c r="H26" s="152"/>
      <c r="I26" s="70"/>
      <c r="J26" s="72"/>
    </row>
    <row r="27" spans="1:10" x14ac:dyDescent="0.25">
      <c r="A27" s="155" t="s">
        <v>316</v>
      </c>
      <c r="B27" s="162"/>
      <c r="C27" s="169" t="s">
        <v>459</v>
      </c>
      <c r="D27" s="170"/>
      <c r="E27" s="170"/>
      <c r="F27" s="170"/>
      <c r="G27" s="170"/>
      <c r="H27" s="170"/>
      <c r="I27" s="170"/>
      <c r="J27" s="171"/>
    </row>
    <row r="28" spans="1:10" ht="13.9" customHeight="1" x14ac:dyDescent="0.25">
      <c r="A28" s="69"/>
      <c r="B28" s="70"/>
      <c r="C28" s="77"/>
      <c r="D28" s="70"/>
      <c r="E28" s="152"/>
      <c r="F28" s="152"/>
      <c r="G28" s="152"/>
      <c r="H28" s="152"/>
      <c r="I28" s="70"/>
      <c r="J28" s="72"/>
    </row>
    <row r="29" spans="1:10" ht="22.9" customHeight="1" x14ac:dyDescent="0.25">
      <c r="A29" s="146" t="s">
        <v>326</v>
      </c>
      <c r="B29" s="162"/>
      <c r="C29" s="78">
        <f>55+39+13</f>
        <v>107</v>
      </c>
      <c r="D29" s="79"/>
      <c r="E29" s="168"/>
      <c r="F29" s="168"/>
      <c r="G29" s="168"/>
      <c r="H29" s="168"/>
      <c r="I29" s="80"/>
      <c r="J29" s="81"/>
    </row>
    <row r="30" spans="1:10" x14ac:dyDescent="0.25">
      <c r="A30" s="69"/>
      <c r="B30" s="70"/>
      <c r="C30" s="70"/>
      <c r="D30" s="70"/>
      <c r="E30" s="152"/>
      <c r="F30" s="152"/>
      <c r="G30" s="152"/>
      <c r="H30" s="152"/>
      <c r="I30" s="80"/>
      <c r="J30" s="81"/>
    </row>
    <row r="31" spans="1:10" x14ac:dyDescent="0.25">
      <c r="A31" s="155" t="s">
        <v>317</v>
      </c>
      <c r="B31" s="162"/>
      <c r="C31" s="94" t="s">
        <v>339</v>
      </c>
      <c r="D31" s="172" t="s">
        <v>337</v>
      </c>
      <c r="E31" s="173"/>
      <c r="F31" s="173"/>
      <c r="G31" s="173"/>
      <c r="H31" s="82"/>
      <c r="I31" s="83" t="s">
        <v>338</v>
      </c>
      <c r="J31" s="84" t="s">
        <v>339</v>
      </c>
    </row>
    <row r="32" spans="1:10" x14ac:dyDescent="0.25">
      <c r="A32" s="155"/>
      <c r="B32" s="162"/>
      <c r="C32" s="85"/>
      <c r="D32" s="53"/>
      <c r="E32" s="167"/>
      <c r="F32" s="167"/>
      <c r="G32" s="167"/>
      <c r="H32" s="167"/>
      <c r="I32" s="80"/>
      <c r="J32" s="81"/>
    </row>
    <row r="33" spans="1:10" x14ac:dyDescent="0.25">
      <c r="A33" s="155" t="s">
        <v>327</v>
      </c>
      <c r="B33" s="162"/>
      <c r="C33" s="78" t="s">
        <v>341</v>
      </c>
      <c r="D33" s="172" t="s">
        <v>340</v>
      </c>
      <c r="E33" s="173"/>
      <c r="F33" s="173"/>
      <c r="G33" s="173"/>
      <c r="H33" s="76"/>
      <c r="I33" s="83" t="s">
        <v>341</v>
      </c>
      <c r="J33" s="84" t="s">
        <v>342</v>
      </c>
    </row>
    <row r="34" spans="1:10" x14ac:dyDescent="0.25">
      <c r="A34" s="69"/>
      <c r="B34" s="70"/>
      <c r="C34" s="70"/>
      <c r="D34" s="70"/>
      <c r="E34" s="152"/>
      <c r="F34" s="152"/>
      <c r="G34" s="152"/>
      <c r="H34" s="152"/>
      <c r="I34" s="70"/>
      <c r="J34" s="72"/>
    </row>
    <row r="35" spans="1:10" x14ac:dyDescent="0.25">
      <c r="A35" s="172" t="s">
        <v>328</v>
      </c>
      <c r="B35" s="173"/>
      <c r="C35" s="173"/>
      <c r="D35" s="173"/>
      <c r="E35" s="173" t="s">
        <v>318</v>
      </c>
      <c r="F35" s="173"/>
      <c r="G35" s="173"/>
      <c r="H35" s="173"/>
      <c r="I35" s="173"/>
      <c r="J35" s="86" t="s">
        <v>319</v>
      </c>
    </row>
    <row r="36" spans="1:10" x14ac:dyDescent="0.25">
      <c r="A36" s="69"/>
      <c r="B36" s="70"/>
      <c r="C36" s="70"/>
      <c r="D36" s="70"/>
      <c r="E36" s="152"/>
      <c r="F36" s="152"/>
      <c r="G36" s="152"/>
      <c r="H36" s="152"/>
      <c r="I36" s="70"/>
      <c r="J36" s="81"/>
    </row>
    <row r="37" spans="1:10" x14ac:dyDescent="0.25">
      <c r="A37" s="174" t="s">
        <v>460</v>
      </c>
      <c r="B37" s="175"/>
      <c r="C37" s="175"/>
      <c r="D37" s="175"/>
      <c r="E37" s="174" t="s">
        <v>461</v>
      </c>
      <c r="F37" s="175"/>
      <c r="G37" s="175"/>
      <c r="H37" s="175"/>
      <c r="I37" s="176"/>
      <c r="J37" s="87">
        <v>2293161</v>
      </c>
    </row>
    <row r="38" spans="1:10" x14ac:dyDescent="0.25">
      <c r="A38" s="69"/>
      <c r="B38" s="70"/>
      <c r="C38" s="77"/>
      <c r="D38" s="177"/>
      <c r="E38" s="177"/>
      <c r="F38" s="177"/>
      <c r="G38" s="177"/>
      <c r="H38" s="177"/>
      <c r="I38" s="177"/>
      <c r="J38" s="72"/>
    </row>
    <row r="39" spans="1:10" x14ac:dyDescent="0.25">
      <c r="A39" s="174" t="s">
        <v>462</v>
      </c>
      <c r="B39" s="175"/>
      <c r="C39" s="175"/>
      <c r="D39" s="176"/>
      <c r="E39" s="174" t="s">
        <v>463</v>
      </c>
      <c r="F39" s="175"/>
      <c r="G39" s="175"/>
      <c r="H39" s="175"/>
      <c r="I39" s="176"/>
      <c r="J39" s="78">
        <v>2510944</v>
      </c>
    </row>
    <row r="40" spans="1:10" x14ac:dyDescent="0.25">
      <c r="A40" s="69"/>
      <c r="B40" s="70"/>
      <c r="C40" s="77"/>
      <c r="D40" s="88"/>
      <c r="E40" s="177"/>
      <c r="F40" s="177"/>
      <c r="G40" s="177"/>
      <c r="H40" s="177"/>
      <c r="I40" s="71"/>
      <c r="J40" s="72"/>
    </row>
    <row r="41" spans="1:10" x14ac:dyDescent="0.25">
      <c r="A41" s="174"/>
      <c r="B41" s="175"/>
      <c r="C41" s="175"/>
      <c r="D41" s="176"/>
      <c r="E41" s="174"/>
      <c r="F41" s="175"/>
      <c r="G41" s="175"/>
      <c r="H41" s="175"/>
      <c r="I41" s="176"/>
      <c r="J41" s="78"/>
    </row>
    <row r="42" spans="1:10" x14ac:dyDescent="0.25">
      <c r="A42" s="69"/>
      <c r="B42" s="70"/>
      <c r="C42" s="77"/>
      <c r="D42" s="88"/>
      <c r="E42" s="177"/>
      <c r="F42" s="177"/>
      <c r="G42" s="177"/>
      <c r="H42" s="177"/>
      <c r="I42" s="71"/>
      <c r="J42" s="72"/>
    </row>
    <row r="43" spans="1:10" x14ac:dyDescent="0.25">
      <c r="A43" s="174"/>
      <c r="B43" s="175"/>
      <c r="C43" s="175"/>
      <c r="D43" s="176"/>
      <c r="E43" s="174"/>
      <c r="F43" s="175"/>
      <c r="G43" s="175"/>
      <c r="H43" s="175"/>
      <c r="I43" s="176"/>
      <c r="J43" s="78"/>
    </row>
    <row r="44" spans="1:10" x14ac:dyDescent="0.25">
      <c r="A44" s="89"/>
      <c r="B44" s="77"/>
      <c r="C44" s="178"/>
      <c r="D44" s="178"/>
      <c r="E44" s="152"/>
      <c r="F44" s="152"/>
      <c r="G44" s="178"/>
      <c r="H44" s="178"/>
      <c r="I44" s="178"/>
      <c r="J44" s="72"/>
    </row>
    <row r="45" spans="1:10" x14ac:dyDescent="0.25">
      <c r="A45" s="174"/>
      <c r="B45" s="175"/>
      <c r="C45" s="175"/>
      <c r="D45" s="176"/>
      <c r="E45" s="174"/>
      <c r="F45" s="175"/>
      <c r="G45" s="175"/>
      <c r="H45" s="175"/>
      <c r="I45" s="176"/>
      <c r="J45" s="78"/>
    </row>
    <row r="46" spans="1:10" x14ac:dyDescent="0.25">
      <c r="A46" s="89"/>
      <c r="B46" s="77"/>
      <c r="C46" s="77"/>
      <c r="D46" s="70"/>
      <c r="E46" s="179"/>
      <c r="F46" s="179"/>
      <c r="G46" s="178"/>
      <c r="H46" s="178"/>
      <c r="I46" s="70"/>
      <c r="J46" s="72"/>
    </row>
    <row r="47" spans="1:10" x14ac:dyDescent="0.25">
      <c r="A47" s="174"/>
      <c r="B47" s="175"/>
      <c r="C47" s="175"/>
      <c r="D47" s="176"/>
      <c r="E47" s="174"/>
      <c r="F47" s="175"/>
      <c r="G47" s="175"/>
      <c r="H47" s="175"/>
      <c r="I47" s="176"/>
      <c r="J47" s="78"/>
    </row>
    <row r="48" spans="1:10" x14ac:dyDescent="0.25">
      <c r="A48" s="89"/>
      <c r="B48" s="77"/>
      <c r="C48" s="77"/>
      <c r="D48" s="70"/>
      <c r="E48" s="152"/>
      <c r="F48" s="152"/>
      <c r="G48" s="178"/>
      <c r="H48" s="178"/>
      <c r="I48" s="70"/>
      <c r="J48" s="90" t="s">
        <v>343</v>
      </c>
    </row>
    <row r="49" spans="1:10" x14ac:dyDescent="0.25">
      <c r="A49" s="89"/>
      <c r="B49" s="77"/>
      <c r="C49" s="77"/>
      <c r="D49" s="70"/>
      <c r="E49" s="152"/>
      <c r="F49" s="152"/>
      <c r="G49" s="178"/>
      <c r="H49" s="178"/>
      <c r="I49" s="70"/>
      <c r="J49" s="90" t="s">
        <v>344</v>
      </c>
    </row>
    <row r="50" spans="1:10" ht="14.45" customHeight="1" x14ac:dyDescent="0.25">
      <c r="A50" s="146" t="s">
        <v>320</v>
      </c>
      <c r="B50" s="157"/>
      <c r="C50" s="158" t="s">
        <v>343</v>
      </c>
      <c r="D50" s="159"/>
      <c r="E50" s="184" t="s">
        <v>345</v>
      </c>
      <c r="F50" s="185"/>
      <c r="G50" s="163" t="s">
        <v>464</v>
      </c>
      <c r="H50" s="164"/>
      <c r="I50" s="164"/>
      <c r="J50" s="165"/>
    </row>
    <row r="51" spans="1:10" x14ac:dyDescent="0.25">
      <c r="A51" s="89"/>
      <c r="B51" s="77"/>
      <c r="C51" s="178"/>
      <c r="D51" s="178"/>
      <c r="E51" s="152"/>
      <c r="F51" s="152"/>
      <c r="G51" s="186" t="s">
        <v>346</v>
      </c>
      <c r="H51" s="186"/>
      <c r="I51" s="186"/>
      <c r="J51" s="61"/>
    </row>
    <row r="52" spans="1:10" ht="13.9" customHeight="1" x14ac:dyDescent="0.25">
      <c r="A52" s="146" t="s">
        <v>321</v>
      </c>
      <c r="B52" s="157"/>
      <c r="C52" s="163" t="s">
        <v>465</v>
      </c>
      <c r="D52" s="164"/>
      <c r="E52" s="164"/>
      <c r="F52" s="164"/>
      <c r="G52" s="164"/>
      <c r="H52" s="164"/>
      <c r="I52" s="164"/>
      <c r="J52" s="165"/>
    </row>
    <row r="53" spans="1:10" x14ac:dyDescent="0.25">
      <c r="A53" s="69"/>
      <c r="B53" s="70"/>
      <c r="C53" s="168" t="s">
        <v>322</v>
      </c>
      <c r="D53" s="168"/>
      <c r="E53" s="168"/>
      <c r="F53" s="168"/>
      <c r="G53" s="168"/>
      <c r="H53" s="168"/>
      <c r="I53" s="168"/>
      <c r="J53" s="72"/>
    </row>
    <row r="54" spans="1:10" x14ac:dyDescent="0.25">
      <c r="A54" s="146" t="s">
        <v>323</v>
      </c>
      <c r="B54" s="157"/>
      <c r="C54" s="180" t="s">
        <v>466</v>
      </c>
      <c r="D54" s="181"/>
      <c r="E54" s="182"/>
      <c r="F54" s="152"/>
      <c r="G54" s="152"/>
      <c r="H54" s="173"/>
      <c r="I54" s="173"/>
      <c r="J54" s="183"/>
    </row>
    <row r="55" spans="1:10" x14ac:dyDescent="0.25">
      <c r="A55" s="69"/>
      <c r="B55" s="70"/>
      <c r="C55" s="77"/>
      <c r="D55" s="70"/>
      <c r="E55" s="152"/>
      <c r="F55" s="152"/>
      <c r="G55" s="152"/>
      <c r="H55" s="152"/>
      <c r="I55" s="70"/>
      <c r="J55" s="72"/>
    </row>
    <row r="56" spans="1:10" ht="14.45" customHeight="1" x14ac:dyDescent="0.25">
      <c r="A56" s="146" t="s">
        <v>315</v>
      </c>
      <c r="B56" s="157"/>
      <c r="C56" s="187" t="s">
        <v>467</v>
      </c>
      <c r="D56" s="188"/>
      <c r="E56" s="188"/>
      <c r="F56" s="188"/>
      <c r="G56" s="188"/>
      <c r="H56" s="188"/>
      <c r="I56" s="188"/>
      <c r="J56" s="189"/>
    </row>
    <row r="57" spans="1:10" x14ac:dyDescent="0.25">
      <c r="A57" s="69"/>
      <c r="B57" s="70"/>
      <c r="C57" s="70"/>
      <c r="D57" s="70"/>
      <c r="E57" s="152"/>
      <c r="F57" s="152"/>
      <c r="G57" s="152"/>
      <c r="H57" s="152"/>
      <c r="I57" s="70"/>
      <c r="J57" s="72"/>
    </row>
    <row r="58" spans="1:10" x14ac:dyDescent="0.25">
      <c r="A58" s="146" t="s">
        <v>347</v>
      </c>
      <c r="B58" s="157"/>
      <c r="C58" s="187" t="s">
        <v>468</v>
      </c>
      <c r="D58" s="188"/>
      <c r="E58" s="188"/>
      <c r="F58" s="188"/>
      <c r="G58" s="188"/>
      <c r="H58" s="188"/>
      <c r="I58" s="188"/>
      <c r="J58" s="189"/>
    </row>
    <row r="59" spans="1:10" ht="14.45" customHeight="1" x14ac:dyDescent="0.25">
      <c r="A59" s="69"/>
      <c r="B59" s="70"/>
      <c r="C59" s="190" t="s">
        <v>348</v>
      </c>
      <c r="D59" s="190"/>
      <c r="E59" s="190"/>
      <c r="F59" s="190"/>
      <c r="G59" s="70"/>
      <c r="H59" s="70"/>
      <c r="I59" s="70"/>
      <c r="J59" s="72"/>
    </row>
    <row r="60" spans="1:10" x14ac:dyDescent="0.25">
      <c r="A60" s="146" t="s">
        <v>349</v>
      </c>
      <c r="B60" s="157"/>
      <c r="C60" s="187" t="s">
        <v>469</v>
      </c>
      <c r="D60" s="188"/>
      <c r="E60" s="188"/>
      <c r="F60" s="188"/>
      <c r="G60" s="188"/>
      <c r="H60" s="188"/>
      <c r="I60" s="188"/>
      <c r="J60" s="189"/>
    </row>
    <row r="61" spans="1:10" ht="14.45" customHeight="1" x14ac:dyDescent="0.25">
      <c r="A61" s="91"/>
      <c r="B61" s="92"/>
      <c r="C61" s="191" t="s">
        <v>350</v>
      </c>
      <c r="D61" s="191"/>
      <c r="E61" s="191"/>
      <c r="F61" s="191"/>
      <c r="G61" s="19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3" zoomScale="110" zoomScaleNormal="100" zoomScaleSheetLayoutView="110" workbookViewId="0">
      <selection activeCell="I113" sqref="I113:I11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471</v>
      </c>
      <c r="B2" s="198"/>
      <c r="C2" s="198"/>
      <c r="D2" s="198"/>
      <c r="E2" s="198"/>
      <c r="F2" s="198"/>
      <c r="G2" s="198"/>
      <c r="H2" s="198"/>
      <c r="I2" s="198"/>
    </row>
    <row r="3" spans="1:9" x14ac:dyDescent="0.2">
      <c r="A3" s="199" t="s">
        <v>282</v>
      </c>
      <c r="B3" s="200"/>
      <c r="C3" s="200"/>
      <c r="D3" s="200"/>
      <c r="E3" s="200"/>
      <c r="F3" s="200"/>
      <c r="G3" s="200"/>
      <c r="H3" s="200"/>
      <c r="I3" s="200"/>
    </row>
    <row r="4" spans="1:9" x14ac:dyDescent="0.2">
      <c r="A4" s="201" t="s">
        <v>470</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118138354</v>
      </c>
      <c r="I9" s="23">
        <f>I10+I17+I27+I38+I43</f>
        <v>115977409</v>
      </c>
    </row>
    <row r="10" spans="1:9" ht="12.75" customHeight="1" x14ac:dyDescent="0.2">
      <c r="A10" s="193" t="s">
        <v>5</v>
      </c>
      <c r="B10" s="193"/>
      <c r="C10" s="193"/>
      <c r="D10" s="193"/>
      <c r="E10" s="193"/>
      <c r="F10" s="193"/>
      <c r="G10" s="15">
        <v>3</v>
      </c>
      <c r="H10" s="23">
        <f>H11+H12+H13+H14+H15+H16</f>
        <v>19655</v>
      </c>
      <c r="I10" s="23">
        <f>I11+I12+I13+I14+I15+I16</f>
        <v>36547</v>
      </c>
    </row>
    <row r="11" spans="1:9" ht="12.75" customHeight="1" x14ac:dyDescent="0.2">
      <c r="A11" s="192" t="s">
        <v>6</v>
      </c>
      <c r="B11" s="192"/>
      <c r="C11" s="192"/>
      <c r="D11" s="192"/>
      <c r="E11" s="192"/>
      <c r="F11" s="192"/>
      <c r="G11" s="14">
        <v>4</v>
      </c>
      <c r="H11" s="131">
        <v>0</v>
      </c>
      <c r="I11" s="22">
        <v>0</v>
      </c>
    </row>
    <row r="12" spans="1:9" ht="22.9" customHeight="1" x14ac:dyDescent="0.2">
      <c r="A12" s="192" t="s">
        <v>7</v>
      </c>
      <c r="B12" s="192"/>
      <c r="C12" s="192"/>
      <c r="D12" s="192"/>
      <c r="E12" s="192"/>
      <c r="F12" s="192"/>
      <c r="G12" s="14">
        <v>5</v>
      </c>
      <c r="H12" s="131">
        <v>19655</v>
      </c>
      <c r="I12" s="22">
        <v>36547</v>
      </c>
    </row>
    <row r="13" spans="1:9" ht="12.75" customHeight="1" x14ac:dyDescent="0.2">
      <c r="A13" s="192" t="s">
        <v>8</v>
      </c>
      <c r="B13" s="192"/>
      <c r="C13" s="192"/>
      <c r="D13" s="192"/>
      <c r="E13" s="192"/>
      <c r="F13" s="192"/>
      <c r="G13" s="14">
        <v>6</v>
      </c>
      <c r="H13" s="131">
        <v>0</v>
      </c>
      <c r="I13" s="22">
        <v>0</v>
      </c>
    </row>
    <row r="14" spans="1:9" ht="12.75" customHeight="1" x14ac:dyDescent="0.2">
      <c r="A14" s="192" t="s">
        <v>9</v>
      </c>
      <c r="B14" s="192"/>
      <c r="C14" s="192"/>
      <c r="D14" s="192"/>
      <c r="E14" s="192"/>
      <c r="F14" s="192"/>
      <c r="G14" s="14">
        <v>7</v>
      </c>
      <c r="H14" s="131">
        <v>0</v>
      </c>
      <c r="I14" s="22">
        <v>0</v>
      </c>
    </row>
    <row r="15" spans="1:9" ht="12.75" customHeight="1" x14ac:dyDescent="0.2">
      <c r="A15" s="192" t="s">
        <v>10</v>
      </c>
      <c r="B15" s="192"/>
      <c r="C15" s="192"/>
      <c r="D15" s="192"/>
      <c r="E15" s="192"/>
      <c r="F15" s="192"/>
      <c r="G15" s="14">
        <v>8</v>
      </c>
      <c r="H15" s="131">
        <v>0</v>
      </c>
      <c r="I15" s="22">
        <v>0</v>
      </c>
    </row>
    <row r="16" spans="1:9" ht="12.75" customHeight="1" x14ac:dyDescent="0.2">
      <c r="A16" s="192" t="s">
        <v>11</v>
      </c>
      <c r="B16" s="192"/>
      <c r="C16" s="192"/>
      <c r="D16" s="192"/>
      <c r="E16" s="192"/>
      <c r="F16" s="192"/>
      <c r="G16" s="14">
        <v>9</v>
      </c>
      <c r="H16" s="131">
        <v>0</v>
      </c>
      <c r="I16" s="22">
        <v>0</v>
      </c>
    </row>
    <row r="17" spans="1:9" ht="12.75" customHeight="1" x14ac:dyDescent="0.2">
      <c r="A17" s="193" t="s">
        <v>12</v>
      </c>
      <c r="B17" s="193"/>
      <c r="C17" s="193"/>
      <c r="D17" s="193"/>
      <c r="E17" s="193"/>
      <c r="F17" s="193"/>
      <c r="G17" s="15">
        <v>10</v>
      </c>
      <c r="H17" s="23">
        <f>H18+H19+H20+H21+H22+H23+H24+H25+H26</f>
        <v>115364232</v>
      </c>
      <c r="I17" s="23">
        <f>I18+I19+I20+I21+I22+I23+I24+I25+I26</f>
        <v>113332908</v>
      </c>
    </row>
    <row r="18" spans="1:9" ht="12.75" customHeight="1" x14ac:dyDescent="0.2">
      <c r="A18" s="192" t="s">
        <v>13</v>
      </c>
      <c r="B18" s="192"/>
      <c r="C18" s="192"/>
      <c r="D18" s="192"/>
      <c r="E18" s="192"/>
      <c r="F18" s="192"/>
      <c r="G18" s="14">
        <v>11</v>
      </c>
      <c r="H18" s="22">
        <v>8217383</v>
      </c>
      <c r="I18" s="22">
        <v>8217383</v>
      </c>
    </row>
    <row r="19" spans="1:9" ht="12.75" customHeight="1" x14ac:dyDescent="0.2">
      <c r="A19" s="192" t="s">
        <v>14</v>
      </c>
      <c r="B19" s="192"/>
      <c r="C19" s="192"/>
      <c r="D19" s="192"/>
      <c r="E19" s="192"/>
      <c r="F19" s="192"/>
      <c r="G19" s="14">
        <v>12</v>
      </c>
      <c r="H19" s="22">
        <v>106496320</v>
      </c>
      <c r="I19" s="22">
        <v>104397047</v>
      </c>
    </row>
    <row r="20" spans="1:9" ht="12.75" customHeight="1" x14ac:dyDescent="0.2">
      <c r="A20" s="192" t="s">
        <v>15</v>
      </c>
      <c r="B20" s="192"/>
      <c r="C20" s="192"/>
      <c r="D20" s="192"/>
      <c r="E20" s="192"/>
      <c r="F20" s="192"/>
      <c r="G20" s="14">
        <v>13</v>
      </c>
      <c r="H20" s="22">
        <v>488295</v>
      </c>
      <c r="I20" s="22">
        <v>457739</v>
      </c>
    </row>
    <row r="21" spans="1:9" ht="12.75" customHeight="1" x14ac:dyDescent="0.2">
      <c r="A21" s="192" t="s">
        <v>16</v>
      </c>
      <c r="B21" s="192"/>
      <c r="C21" s="192"/>
      <c r="D21" s="192"/>
      <c r="E21" s="192"/>
      <c r="F21" s="192"/>
      <c r="G21" s="14">
        <v>14</v>
      </c>
      <c r="H21" s="22">
        <v>50012</v>
      </c>
      <c r="I21" s="22">
        <v>58433</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112222</v>
      </c>
      <c r="I24" s="22">
        <v>202306</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0</v>
      </c>
      <c r="I26" s="22">
        <v>0</v>
      </c>
    </row>
    <row r="27" spans="1:9" ht="12.75" customHeight="1" x14ac:dyDescent="0.2">
      <c r="A27" s="193" t="s">
        <v>22</v>
      </c>
      <c r="B27" s="193"/>
      <c r="C27" s="193"/>
      <c r="D27" s="193"/>
      <c r="E27" s="193"/>
      <c r="F27" s="193"/>
      <c r="G27" s="15">
        <v>20</v>
      </c>
      <c r="H27" s="23">
        <f>SUM(H28:H37)</f>
        <v>2754467</v>
      </c>
      <c r="I27" s="23">
        <f>SUM(I28:I37)</f>
        <v>2607954</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1779514</v>
      </c>
      <c r="I30" s="22">
        <v>1633001</v>
      </c>
    </row>
    <row r="31" spans="1:9" ht="24" customHeight="1" x14ac:dyDescent="0.2">
      <c r="A31" s="192" t="s">
        <v>26</v>
      </c>
      <c r="B31" s="192"/>
      <c r="C31" s="192"/>
      <c r="D31" s="192"/>
      <c r="E31" s="192"/>
      <c r="F31" s="192"/>
      <c r="G31" s="14">
        <v>24</v>
      </c>
      <c r="H31" s="22">
        <v>0</v>
      </c>
      <c r="I31" s="22">
        <v>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974953</v>
      </c>
      <c r="I37" s="22">
        <v>974953</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0</v>
      </c>
      <c r="I43" s="22">
        <v>0</v>
      </c>
    </row>
    <row r="44" spans="1:9" ht="12.75" customHeight="1" x14ac:dyDescent="0.2">
      <c r="A44" s="194" t="s">
        <v>304</v>
      </c>
      <c r="B44" s="194"/>
      <c r="C44" s="194"/>
      <c r="D44" s="194"/>
      <c r="E44" s="194"/>
      <c r="F44" s="194"/>
      <c r="G44" s="15">
        <v>37</v>
      </c>
      <c r="H44" s="23">
        <f>H45+H53+H60+H70</f>
        <v>26066857</v>
      </c>
      <c r="I44" s="23">
        <f>I45+I53+I60+I70</f>
        <v>23281597</v>
      </c>
    </row>
    <row r="45" spans="1:9" ht="12.75" customHeight="1" x14ac:dyDescent="0.2">
      <c r="A45" s="193" t="s">
        <v>39</v>
      </c>
      <c r="B45" s="193"/>
      <c r="C45" s="193"/>
      <c r="D45" s="193"/>
      <c r="E45" s="193"/>
      <c r="F45" s="193"/>
      <c r="G45" s="15">
        <v>38</v>
      </c>
      <c r="H45" s="23">
        <f>SUM(H46:H52)</f>
        <v>287944</v>
      </c>
      <c r="I45" s="23">
        <f>SUM(I46:I52)</f>
        <v>551013</v>
      </c>
    </row>
    <row r="46" spans="1:9" ht="12.75" customHeight="1" x14ac:dyDescent="0.2">
      <c r="A46" s="192" t="s">
        <v>40</v>
      </c>
      <c r="B46" s="192"/>
      <c r="C46" s="192"/>
      <c r="D46" s="192"/>
      <c r="E46" s="192"/>
      <c r="F46" s="192"/>
      <c r="G46" s="14">
        <v>39</v>
      </c>
      <c r="H46" s="22">
        <v>282947</v>
      </c>
      <c r="I46" s="22">
        <v>546639</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0</v>
      </c>
      <c r="I49" s="22">
        <v>0</v>
      </c>
    </row>
    <row r="50" spans="1:9" ht="12.75" customHeight="1" x14ac:dyDescent="0.2">
      <c r="A50" s="192" t="s">
        <v>44</v>
      </c>
      <c r="B50" s="192"/>
      <c r="C50" s="192"/>
      <c r="D50" s="192"/>
      <c r="E50" s="192"/>
      <c r="F50" s="192"/>
      <c r="G50" s="14">
        <v>43</v>
      </c>
      <c r="H50" s="22">
        <v>4997</v>
      </c>
      <c r="I50" s="22">
        <v>4374</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1906603</v>
      </c>
      <c r="I53" s="23">
        <f>SUM(I54:I59)</f>
        <v>2965679</v>
      </c>
    </row>
    <row r="54" spans="1:9" ht="12.75" customHeight="1" x14ac:dyDescent="0.2">
      <c r="A54" s="192" t="s">
        <v>48</v>
      </c>
      <c r="B54" s="192"/>
      <c r="C54" s="192"/>
      <c r="D54" s="192"/>
      <c r="E54" s="192"/>
      <c r="F54" s="192"/>
      <c r="G54" s="14">
        <v>47</v>
      </c>
      <c r="H54" s="22">
        <v>185882</v>
      </c>
      <c r="I54" s="22">
        <v>15424</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638277</v>
      </c>
      <c r="I56" s="22">
        <v>2179046</v>
      </c>
    </row>
    <row r="57" spans="1:9" ht="12.75" customHeight="1" x14ac:dyDescent="0.2">
      <c r="A57" s="192" t="s">
        <v>51</v>
      </c>
      <c r="B57" s="192"/>
      <c r="C57" s="192"/>
      <c r="D57" s="192"/>
      <c r="E57" s="192"/>
      <c r="F57" s="192"/>
      <c r="G57" s="14">
        <v>50</v>
      </c>
      <c r="H57" s="22">
        <v>53945</v>
      </c>
      <c r="I57" s="22">
        <v>54611</v>
      </c>
    </row>
    <row r="58" spans="1:9" ht="12.75" customHeight="1" x14ac:dyDescent="0.2">
      <c r="A58" s="192" t="s">
        <v>52</v>
      </c>
      <c r="B58" s="192"/>
      <c r="C58" s="192"/>
      <c r="D58" s="192"/>
      <c r="E58" s="192"/>
      <c r="F58" s="192"/>
      <c r="G58" s="14">
        <v>51</v>
      </c>
      <c r="H58" s="22">
        <v>646107</v>
      </c>
      <c r="I58" s="22">
        <v>306717</v>
      </c>
    </row>
    <row r="59" spans="1:9" ht="12.75" customHeight="1" x14ac:dyDescent="0.2">
      <c r="A59" s="192" t="s">
        <v>53</v>
      </c>
      <c r="B59" s="192"/>
      <c r="C59" s="192"/>
      <c r="D59" s="192"/>
      <c r="E59" s="192"/>
      <c r="F59" s="192"/>
      <c r="G59" s="14">
        <v>52</v>
      </c>
      <c r="H59" s="22">
        <v>382392</v>
      </c>
      <c r="I59" s="22">
        <v>409881</v>
      </c>
    </row>
    <row r="60" spans="1:9" ht="12.75" customHeight="1" x14ac:dyDescent="0.2">
      <c r="A60" s="193" t="s">
        <v>54</v>
      </c>
      <c r="B60" s="193"/>
      <c r="C60" s="193"/>
      <c r="D60" s="193"/>
      <c r="E60" s="193"/>
      <c r="F60" s="193"/>
      <c r="G60" s="15">
        <v>53</v>
      </c>
      <c r="H60" s="23">
        <f>SUM(H61:H69)</f>
        <v>22447662</v>
      </c>
      <c r="I60" s="23">
        <f>SUM(I61:I69)</f>
        <v>13217988</v>
      </c>
    </row>
    <row r="61" spans="1:9" ht="12.75" customHeight="1" x14ac:dyDescent="0.2">
      <c r="A61" s="192" t="s">
        <v>23</v>
      </c>
      <c r="B61" s="192"/>
      <c r="C61" s="192"/>
      <c r="D61" s="192"/>
      <c r="E61" s="192"/>
      <c r="F61" s="192"/>
      <c r="G61" s="14">
        <v>54</v>
      </c>
      <c r="H61" s="131">
        <v>0</v>
      </c>
      <c r="I61" s="22">
        <v>0</v>
      </c>
    </row>
    <row r="62" spans="1:9" ht="27.6" customHeight="1" x14ac:dyDescent="0.2">
      <c r="A62" s="192" t="s">
        <v>24</v>
      </c>
      <c r="B62" s="192"/>
      <c r="C62" s="192"/>
      <c r="D62" s="192"/>
      <c r="E62" s="192"/>
      <c r="F62" s="192"/>
      <c r="G62" s="14">
        <v>55</v>
      </c>
      <c r="H62" s="131">
        <v>0</v>
      </c>
      <c r="I62" s="22">
        <v>20587</v>
      </c>
    </row>
    <row r="63" spans="1:9" ht="12.75" customHeight="1" x14ac:dyDescent="0.2">
      <c r="A63" s="192" t="s">
        <v>25</v>
      </c>
      <c r="B63" s="192"/>
      <c r="C63" s="192"/>
      <c r="D63" s="192"/>
      <c r="E63" s="192"/>
      <c r="F63" s="192"/>
      <c r="G63" s="14">
        <v>56</v>
      </c>
      <c r="H63" s="131">
        <v>8533981</v>
      </c>
      <c r="I63" s="22">
        <v>18000</v>
      </c>
    </row>
    <row r="64" spans="1:9" ht="25.9" customHeight="1" x14ac:dyDescent="0.2">
      <c r="A64" s="192" t="s">
        <v>55</v>
      </c>
      <c r="B64" s="192"/>
      <c r="C64" s="192"/>
      <c r="D64" s="192"/>
      <c r="E64" s="192"/>
      <c r="F64" s="192"/>
      <c r="G64" s="14">
        <v>57</v>
      </c>
      <c r="H64" s="131">
        <v>0</v>
      </c>
      <c r="I64" s="22">
        <v>0</v>
      </c>
    </row>
    <row r="65" spans="1:9" ht="21.6" customHeight="1" x14ac:dyDescent="0.2">
      <c r="A65" s="192" t="s">
        <v>27</v>
      </c>
      <c r="B65" s="192"/>
      <c r="C65" s="192"/>
      <c r="D65" s="192"/>
      <c r="E65" s="192"/>
      <c r="F65" s="192"/>
      <c r="G65" s="14">
        <v>58</v>
      </c>
      <c r="H65" s="131">
        <v>0</v>
      </c>
      <c r="I65" s="22">
        <v>0</v>
      </c>
    </row>
    <row r="66" spans="1:9" ht="21.6" customHeight="1" x14ac:dyDescent="0.2">
      <c r="A66" s="192" t="s">
        <v>28</v>
      </c>
      <c r="B66" s="192"/>
      <c r="C66" s="192"/>
      <c r="D66" s="192"/>
      <c r="E66" s="192"/>
      <c r="F66" s="192"/>
      <c r="G66" s="14">
        <v>59</v>
      </c>
      <c r="H66" s="131">
        <v>0</v>
      </c>
      <c r="I66" s="22">
        <v>0</v>
      </c>
    </row>
    <row r="67" spans="1:9" ht="12.75" customHeight="1" x14ac:dyDescent="0.2">
      <c r="A67" s="192" t="s">
        <v>29</v>
      </c>
      <c r="B67" s="192"/>
      <c r="C67" s="192"/>
      <c r="D67" s="192"/>
      <c r="E67" s="192"/>
      <c r="F67" s="192"/>
      <c r="G67" s="14">
        <v>60</v>
      </c>
      <c r="H67" s="131">
        <v>0</v>
      </c>
      <c r="I67" s="22">
        <v>0</v>
      </c>
    </row>
    <row r="68" spans="1:9" ht="12.75" customHeight="1" x14ac:dyDescent="0.2">
      <c r="A68" s="192" t="s">
        <v>30</v>
      </c>
      <c r="B68" s="192"/>
      <c r="C68" s="192"/>
      <c r="D68" s="192"/>
      <c r="E68" s="192"/>
      <c r="F68" s="192"/>
      <c r="G68" s="14">
        <v>61</v>
      </c>
      <c r="H68" s="131">
        <v>4359181</v>
      </c>
      <c r="I68" s="22">
        <v>4399181</v>
      </c>
    </row>
    <row r="69" spans="1:9" ht="12.75" customHeight="1" x14ac:dyDescent="0.2">
      <c r="A69" s="192" t="s">
        <v>56</v>
      </c>
      <c r="B69" s="192"/>
      <c r="C69" s="192"/>
      <c r="D69" s="192"/>
      <c r="E69" s="192"/>
      <c r="F69" s="192"/>
      <c r="G69" s="14">
        <v>62</v>
      </c>
      <c r="H69" s="131">
        <v>9554500</v>
      </c>
      <c r="I69" s="22">
        <v>8780220</v>
      </c>
    </row>
    <row r="70" spans="1:9" ht="12.75" customHeight="1" x14ac:dyDescent="0.2">
      <c r="A70" s="192" t="s">
        <v>57</v>
      </c>
      <c r="B70" s="192"/>
      <c r="C70" s="192"/>
      <c r="D70" s="192"/>
      <c r="E70" s="192"/>
      <c r="F70" s="192"/>
      <c r="G70" s="14">
        <v>63</v>
      </c>
      <c r="H70" s="131">
        <v>1424648</v>
      </c>
      <c r="I70" s="22">
        <v>6546917</v>
      </c>
    </row>
    <row r="71" spans="1:9" ht="12.75" customHeight="1" x14ac:dyDescent="0.2">
      <c r="A71" s="209" t="s">
        <v>58</v>
      </c>
      <c r="B71" s="209"/>
      <c r="C71" s="209"/>
      <c r="D71" s="209"/>
      <c r="E71" s="209"/>
      <c r="F71" s="209"/>
      <c r="G71" s="14">
        <v>64</v>
      </c>
      <c r="H71" s="131">
        <v>11534</v>
      </c>
      <c r="I71" s="22">
        <v>20859</v>
      </c>
    </row>
    <row r="72" spans="1:9" ht="12.75" customHeight="1" x14ac:dyDescent="0.2">
      <c r="A72" s="194" t="s">
        <v>305</v>
      </c>
      <c r="B72" s="194"/>
      <c r="C72" s="194"/>
      <c r="D72" s="194"/>
      <c r="E72" s="194"/>
      <c r="F72" s="194"/>
      <c r="G72" s="15">
        <v>65</v>
      </c>
      <c r="H72" s="23">
        <f>H8+H9+H44+H71</f>
        <v>144216745</v>
      </c>
      <c r="I72" s="23">
        <f>I8+I9+I44+I71</f>
        <v>139279865</v>
      </c>
    </row>
    <row r="73" spans="1:9" ht="12.75" customHeight="1" x14ac:dyDescent="0.2">
      <c r="A73" s="209" t="s">
        <v>59</v>
      </c>
      <c r="B73" s="209"/>
      <c r="C73" s="209"/>
      <c r="D73" s="209"/>
      <c r="E73" s="209"/>
      <c r="F73" s="209"/>
      <c r="G73" s="14">
        <v>66</v>
      </c>
      <c r="H73" s="22">
        <v>0</v>
      </c>
      <c r="I73" s="22">
        <v>0</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2">
        <f>H76+H77+H78+H84+H85+H91+H94+H97</f>
        <v>82579313</v>
      </c>
      <c r="I75" s="102">
        <f>I76+I77+I78+I84+I85+I91+I94+I97</f>
        <v>86742567</v>
      </c>
    </row>
    <row r="76" spans="1:9" ht="12.75" customHeight="1" x14ac:dyDescent="0.2">
      <c r="A76" s="192" t="s">
        <v>61</v>
      </c>
      <c r="B76" s="192"/>
      <c r="C76" s="192"/>
      <c r="D76" s="192"/>
      <c r="E76" s="192"/>
      <c r="F76" s="192"/>
      <c r="G76" s="14">
        <v>68</v>
      </c>
      <c r="H76" s="22">
        <v>74620310</v>
      </c>
      <c r="I76" s="22">
        <v>74620310</v>
      </c>
    </row>
    <row r="77" spans="1:9" ht="12.75" customHeight="1" x14ac:dyDescent="0.2">
      <c r="A77" s="192" t="s">
        <v>62</v>
      </c>
      <c r="B77" s="192"/>
      <c r="C77" s="192"/>
      <c r="D77" s="192"/>
      <c r="E77" s="192"/>
      <c r="F77" s="192"/>
      <c r="G77" s="14">
        <v>69</v>
      </c>
      <c r="H77" s="22">
        <v>14059645</v>
      </c>
      <c r="I77" s="22">
        <v>14059645</v>
      </c>
    </row>
    <row r="78" spans="1:9" ht="12.75" customHeight="1" x14ac:dyDescent="0.2">
      <c r="A78" s="193" t="s">
        <v>63</v>
      </c>
      <c r="B78" s="193"/>
      <c r="C78" s="193"/>
      <c r="D78" s="193"/>
      <c r="E78" s="193"/>
      <c r="F78" s="193"/>
      <c r="G78" s="15">
        <v>70</v>
      </c>
      <c r="H78" s="102">
        <f>SUM(H79:H83)</f>
        <v>14854</v>
      </c>
      <c r="I78" s="102">
        <f>SUM(I79:I83)</f>
        <v>14854</v>
      </c>
    </row>
    <row r="79" spans="1:9" ht="12.75" customHeight="1" x14ac:dyDescent="0.2">
      <c r="A79" s="192" t="s">
        <v>64</v>
      </c>
      <c r="B79" s="192"/>
      <c r="C79" s="192"/>
      <c r="D79" s="192"/>
      <c r="E79" s="192"/>
      <c r="F79" s="192"/>
      <c r="G79" s="14">
        <v>71</v>
      </c>
      <c r="H79" s="22">
        <v>0</v>
      </c>
      <c r="I79" s="22">
        <v>0</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14854</v>
      </c>
      <c r="I83" s="22">
        <v>14854</v>
      </c>
    </row>
    <row r="84" spans="1:9" ht="12.75" customHeight="1" x14ac:dyDescent="0.2">
      <c r="A84" s="210" t="s">
        <v>69</v>
      </c>
      <c r="B84" s="210"/>
      <c r="C84" s="210"/>
      <c r="D84" s="210"/>
      <c r="E84" s="210"/>
      <c r="F84" s="210"/>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-971394</v>
      </c>
      <c r="I91" s="23">
        <f>I92-I93</f>
        <v>-6115496</v>
      </c>
    </row>
    <row r="92" spans="1:9" ht="12.75" customHeight="1" x14ac:dyDescent="0.2">
      <c r="A92" s="192" t="s">
        <v>72</v>
      </c>
      <c r="B92" s="192"/>
      <c r="C92" s="192"/>
      <c r="D92" s="192"/>
      <c r="E92" s="192"/>
      <c r="F92" s="192"/>
      <c r="G92" s="14">
        <v>84</v>
      </c>
      <c r="H92" s="22">
        <v>8224575</v>
      </c>
      <c r="I92" s="22">
        <v>8224575</v>
      </c>
    </row>
    <row r="93" spans="1:9" ht="12.75" customHeight="1" x14ac:dyDescent="0.2">
      <c r="A93" s="192" t="s">
        <v>73</v>
      </c>
      <c r="B93" s="192"/>
      <c r="C93" s="192"/>
      <c r="D93" s="192"/>
      <c r="E93" s="192"/>
      <c r="F93" s="192"/>
      <c r="G93" s="14">
        <v>85</v>
      </c>
      <c r="H93" s="22">
        <v>9195969</v>
      </c>
      <c r="I93" s="22">
        <v>14340071</v>
      </c>
    </row>
    <row r="94" spans="1:9" ht="12.75" customHeight="1" x14ac:dyDescent="0.2">
      <c r="A94" s="193" t="s">
        <v>354</v>
      </c>
      <c r="B94" s="193"/>
      <c r="C94" s="193"/>
      <c r="D94" s="193"/>
      <c r="E94" s="193"/>
      <c r="F94" s="193"/>
      <c r="G94" s="15">
        <v>86</v>
      </c>
      <c r="H94" s="23">
        <f>H95-H96</f>
        <v>-5144102</v>
      </c>
      <c r="I94" s="23">
        <f>I95-I96</f>
        <v>4163254</v>
      </c>
    </row>
    <row r="95" spans="1:9" ht="12.75" customHeight="1" x14ac:dyDescent="0.2">
      <c r="A95" s="192" t="s">
        <v>74</v>
      </c>
      <c r="B95" s="192"/>
      <c r="C95" s="192"/>
      <c r="D95" s="192"/>
      <c r="E95" s="192"/>
      <c r="F95" s="192"/>
      <c r="G95" s="14">
        <v>87</v>
      </c>
      <c r="H95" s="22">
        <v>0</v>
      </c>
      <c r="I95" s="22">
        <v>4163254</v>
      </c>
    </row>
    <row r="96" spans="1:9" ht="12.75" customHeight="1" x14ac:dyDescent="0.2">
      <c r="A96" s="192" t="s">
        <v>75</v>
      </c>
      <c r="B96" s="192"/>
      <c r="C96" s="192"/>
      <c r="D96" s="192"/>
      <c r="E96" s="192"/>
      <c r="F96" s="192"/>
      <c r="G96" s="14">
        <v>88</v>
      </c>
      <c r="H96" s="22">
        <v>5144102</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0</v>
      </c>
      <c r="I98" s="23">
        <f>SUM(I99:I104)</f>
        <v>0</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357</v>
      </c>
      <c r="B105" s="194"/>
      <c r="C105" s="194"/>
      <c r="D105" s="194"/>
      <c r="E105" s="194"/>
      <c r="F105" s="194"/>
      <c r="G105" s="15">
        <v>97</v>
      </c>
      <c r="H105" s="23">
        <f>SUM(H106:H116)</f>
        <v>33261895</v>
      </c>
      <c r="I105" s="23">
        <f>SUM(I106:I116)</f>
        <v>32713809</v>
      </c>
    </row>
    <row r="106" spans="1:9" ht="12.75" customHeight="1" x14ac:dyDescent="0.2">
      <c r="A106" s="192" t="s">
        <v>83</v>
      </c>
      <c r="B106" s="192"/>
      <c r="C106" s="192"/>
      <c r="D106" s="192"/>
      <c r="E106" s="192"/>
      <c r="F106" s="192"/>
      <c r="G106" s="14">
        <v>98</v>
      </c>
      <c r="H106" s="22">
        <v>30469172</v>
      </c>
      <c r="I106" s="22">
        <v>30469171</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948679</v>
      </c>
      <c r="I110" s="22">
        <v>1138642</v>
      </c>
    </row>
    <row r="111" spans="1:9" ht="12.75" customHeight="1" x14ac:dyDescent="0.2">
      <c r="A111" s="192" t="s">
        <v>88</v>
      </c>
      <c r="B111" s="192"/>
      <c r="C111" s="192"/>
      <c r="D111" s="192"/>
      <c r="E111" s="192"/>
      <c r="F111" s="192"/>
      <c r="G111" s="14">
        <v>103</v>
      </c>
      <c r="H111" s="22">
        <v>36940</v>
      </c>
      <c r="I111" s="22">
        <v>0</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361848</v>
      </c>
      <c r="I113" s="22">
        <v>241212</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1445256</v>
      </c>
      <c r="I115" s="22">
        <v>864784</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22282200</v>
      </c>
      <c r="I117" s="23">
        <f>SUM(I118:I131)</f>
        <v>13730256</v>
      </c>
    </row>
    <row r="118" spans="1:9" ht="12.75" customHeight="1" x14ac:dyDescent="0.2">
      <c r="A118" s="192" t="s">
        <v>83</v>
      </c>
      <c r="B118" s="192"/>
      <c r="C118" s="192"/>
      <c r="D118" s="192"/>
      <c r="E118" s="192"/>
      <c r="F118" s="192"/>
      <c r="G118" s="14">
        <v>110</v>
      </c>
      <c r="H118" s="22">
        <v>8583754</v>
      </c>
      <c r="I118" s="22">
        <v>138670</v>
      </c>
    </row>
    <row r="119" spans="1:9" ht="22.15" customHeight="1" x14ac:dyDescent="0.2">
      <c r="A119" s="192" t="s">
        <v>84</v>
      </c>
      <c r="B119" s="192"/>
      <c r="C119" s="192"/>
      <c r="D119" s="192"/>
      <c r="E119" s="192"/>
      <c r="F119" s="192"/>
      <c r="G119" s="14">
        <v>111</v>
      </c>
      <c r="H119" s="22">
        <v>2294946</v>
      </c>
      <c r="I119" s="22">
        <v>1648118</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5236393</v>
      </c>
      <c r="I122" s="22">
        <v>5849767</v>
      </c>
    </row>
    <row r="123" spans="1:9" ht="12.75" customHeight="1" x14ac:dyDescent="0.2">
      <c r="A123" s="192" t="s">
        <v>88</v>
      </c>
      <c r="B123" s="192"/>
      <c r="C123" s="192"/>
      <c r="D123" s="192"/>
      <c r="E123" s="192"/>
      <c r="F123" s="192"/>
      <c r="G123" s="14">
        <v>115</v>
      </c>
      <c r="H123" s="22">
        <v>0</v>
      </c>
      <c r="I123" s="22">
        <v>0</v>
      </c>
    </row>
    <row r="124" spans="1:9" ht="12.75" customHeight="1" x14ac:dyDescent="0.2">
      <c r="A124" s="192" t="s">
        <v>89</v>
      </c>
      <c r="B124" s="192"/>
      <c r="C124" s="192"/>
      <c r="D124" s="192"/>
      <c r="E124" s="192"/>
      <c r="F124" s="192"/>
      <c r="G124" s="14">
        <v>116</v>
      </c>
      <c r="H124" s="22">
        <v>1263948</v>
      </c>
      <c r="I124" s="22">
        <v>368706</v>
      </c>
    </row>
    <row r="125" spans="1:9" ht="12.75" customHeight="1" x14ac:dyDescent="0.2">
      <c r="A125" s="192" t="s">
        <v>90</v>
      </c>
      <c r="B125" s="192"/>
      <c r="C125" s="192"/>
      <c r="D125" s="192"/>
      <c r="E125" s="192"/>
      <c r="F125" s="192"/>
      <c r="G125" s="14">
        <v>117</v>
      </c>
      <c r="H125" s="22">
        <v>2160646</v>
      </c>
      <c r="I125" s="22">
        <v>2371106</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256319</v>
      </c>
      <c r="I127" s="22">
        <v>565416</v>
      </c>
    </row>
    <row r="128" spans="1:9" x14ac:dyDescent="0.2">
      <c r="A128" s="192" t="s">
        <v>95</v>
      </c>
      <c r="B128" s="192"/>
      <c r="C128" s="192"/>
      <c r="D128" s="192"/>
      <c r="E128" s="192"/>
      <c r="F128" s="192"/>
      <c r="G128" s="14">
        <v>120</v>
      </c>
      <c r="H128" s="22">
        <v>2043131</v>
      </c>
      <c r="I128" s="22">
        <v>2739093</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443063</v>
      </c>
      <c r="I131" s="22">
        <v>49380</v>
      </c>
    </row>
    <row r="132" spans="1:9" ht="22.15" customHeight="1" x14ac:dyDescent="0.2">
      <c r="A132" s="209" t="s">
        <v>99</v>
      </c>
      <c r="B132" s="209"/>
      <c r="C132" s="209"/>
      <c r="D132" s="209"/>
      <c r="E132" s="209"/>
      <c r="F132" s="209"/>
      <c r="G132" s="14">
        <v>124</v>
      </c>
      <c r="H132" s="22">
        <v>6093337</v>
      </c>
      <c r="I132" s="22">
        <v>6093233</v>
      </c>
    </row>
    <row r="133" spans="1:9" ht="12.75" customHeight="1" x14ac:dyDescent="0.2">
      <c r="A133" s="194" t="s">
        <v>359</v>
      </c>
      <c r="B133" s="194"/>
      <c r="C133" s="194"/>
      <c r="D133" s="194"/>
      <c r="E133" s="194"/>
      <c r="F133" s="194"/>
      <c r="G133" s="15">
        <v>125</v>
      </c>
      <c r="H133" s="23">
        <f>H75+H98+H105+H117+H132</f>
        <v>144216745</v>
      </c>
      <c r="I133" s="23">
        <f>I75+I98+I105+I117+I132</f>
        <v>139279865</v>
      </c>
    </row>
    <row r="134" spans="1:9" x14ac:dyDescent="0.2">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zoomScaleNormal="100" zoomScaleSheetLayoutView="110" workbookViewId="0">
      <selection activeCell="J40" sqref="J40"/>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3" t="s">
        <v>102</v>
      </c>
      <c r="B1" s="214"/>
      <c r="C1" s="214"/>
      <c r="D1" s="214"/>
      <c r="E1" s="214"/>
      <c r="F1" s="214"/>
      <c r="G1" s="214"/>
      <c r="H1" s="214"/>
      <c r="I1" s="214"/>
    </row>
    <row r="2" spans="1:11" x14ac:dyDescent="0.2">
      <c r="A2" s="215" t="s">
        <v>472</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470</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ht="22.5" x14ac:dyDescent="0.2">
      <c r="A6" s="224"/>
      <c r="B6" s="224"/>
      <c r="C6" s="224"/>
      <c r="D6" s="224"/>
      <c r="E6" s="224"/>
      <c r="F6" s="224"/>
      <c r="G6" s="224"/>
      <c r="H6" s="105" t="s">
        <v>295</v>
      </c>
      <c r="I6" s="105" t="s">
        <v>296</v>
      </c>
      <c r="J6" s="105" t="s">
        <v>295</v>
      </c>
      <c r="K6" s="105" t="s">
        <v>296</v>
      </c>
    </row>
    <row r="7" spans="1:11" x14ac:dyDescent="0.2">
      <c r="A7" s="229">
        <v>1</v>
      </c>
      <c r="B7" s="230"/>
      <c r="C7" s="230"/>
      <c r="D7" s="230"/>
      <c r="E7" s="230"/>
      <c r="F7" s="230"/>
      <c r="G7" s="106">
        <v>2</v>
      </c>
      <c r="H7" s="105">
        <v>3</v>
      </c>
      <c r="I7" s="105">
        <v>4</v>
      </c>
      <c r="J7" s="105">
        <v>5</v>
      </c>
      <c r="K7" s="105">
        <v>6</v>
      </c>
    </row>
    <row r="8" spans="1:11" ht="12.75" customHeight="1" x14ac:dyDescent="0.2">
      <c r="A8" s="227" t="s">
        <v>360</v>
      </c>
      <c r="B8" s="227"/>
      <c r="C8" s="227"/>
      <c r="D8" s="227"/>
      <c r="E8" s="227"/>
      <c r="F8" s="227"/>
      <c r="G8" s="15">
        <v>1</v>
      </c>
      <c r="H8" s="107">
        <f>SUM(H9:H13)</f>
        <v>11877460</v>
      </c>
      <c r="I8" s="107">
        <f>SUM(I9:I13)</f>
        <v>9579640</v>
      </c>
      <c r="J8" s="107">
        <f>SUM(J9:J13)</f>
        <v>20331936</v>
      </c>
      <c r="K8" s="107">
        <f>SUM(K9:K13)</f>
        <v>16698028</v>
      </c>
    </row>
    <row r="9" spans="1:11" ht="12.75" customHeight="1" x14ac:dyDescent="0.2">
      <c r="A9" s="192" t="s">
        <v>115</v>
      </c>
      <c r="B9" s="192"/>
      <c r="C9" s="192"/>
      <c r="D9" s="192"/>
      <c r="E9" s="192"/>
      <c r="F9" s="192"/>
      <c r="G9" s="14">
        <v>2</v>
      </c>
      <c r="H9" s="108">
        <v>0</v>
      </c>
      <c r="I9" s="108">
        <v>0</v>
      </c>
      <c r="J9" s="108">
        <v>0</v>
      </c>
      <c r="K9" s="108">
        <v>0</v>
      </c>
    </row>
    <row r="10" spans="1:11" ht="12.75" customHeight="1" x14ac:dyDescent="0.2">
      <c r="A10" s="192" t="s">
        <v>116</v>
      </c>
      <c r="B10" s="192"/>
      <c r="C10" s="192"/>
      <c r="D10" s="192"/>
      <c r="E10" s="192"/>
      <c r="F10" s="192"/>
      <c r="G10" s="14">
        <v>3</v>
      </c>
      <c r="H10" s="108">
        <v>10234573</v>
      </c>
      <c r="I10" s="108">
        <v>8793201</v>
      </c>
      <c r="J10" s="108">
        <v>18170751</v>
      </c>
      <c r="K10" s="108">
        <v>16031230</v>
      </c>
    </row>
    <row r="11" spans="1:11" ht="12.75" customHeight="1" x14ac:dyDescent="0.2">
      <c r="A11" s="192" t="s">
        <v>117</v>
      </c>
      <c r="B11" s="192"/>
      <c r="C11" s="192"/>
      <c r="D11" s="192"/>
      <c r="E11" s="192"/>
      <c r="F11" s="192"/>
      <c r="G11" s="14">
        <v>4</v>
      </c>
      <c r="H11" s="108">
        <v>4006</v>
      </c>
      <c r="I11" s="108">
        <v>3609</v>
      </c>
      <c r="J11" s="108">
        <v>4618</v>
      </c>
      <c r="K11" s="108">
        <v>3811</v>
      </c>
    </row>
    <row r="12" spans="1:11" ht="12.75" customHeight="1" x14ac:dyDescent="0.2">
      <c r="A12" s="192" t="s">
        <v>118</v>
      </c>
      <c r="B12" s="192"/>
      <c r="C12" s="192"/>
      <c r="D12" s="192"/>
      <c r="E12" s="192"/>
      <c r="F12" s="192"/>
      <c r="G12" s="14">
        <v>5</v>
      </c>
      <c r="H12" s="108">
        <v>0</v>
      </c>
      <c r="I12" s="108">
        <v>0</v>
      </c>
      <c r="J12" s="108">
        <v>63128</v>
      </c>
      <c r="K12" s="108">
        <v>0</v>
      </c>
    </row>
    <row r="13" spans="1:11" ht="12.75" customHeight="1" x14ac:dyDescent="0.2">
      <c r="A13" s="192" t="s">
        <v>119</v>
      </c>
      <c r="B13" s="192"/>
      <c r="C13" s="192"/>
      <c r="D13" s="192"/>
      <c r="E13" s="192"/>
      <c r="F13" s="192"/>
      <c r="G13" s="14">
        <v>6</v>
      </c>
      <c r="H13" s="108">
        <v>1638881</v>
      </c>
      <c r="I13" s="108">
        <v>782830</v>
      </c>
      <c r="J13" s="108">
        <v>2093439</v>
      </c>
      <c r="K13" s="108">
        <v>662987</v>
      </c>
    </row>
    <row r="14" spans="1:11" ht="12.75" customHeight="1" x14ac:dyDescent="0.2">
      <c r="A14" s="227" t="s">
        <v>361</v>
      </c>
      <c r="B14" s="227"/>
      <c r="C14" s="227"/>
      <c r="D14" s="227"/>
      <c r="E14" s="227"/>
      <c r="F14" s="227"/>
      <c r="G14" s="15">
        <v>7</v>
      </c>
      <c r="H14" s="107">
        <f>H15+H16+H20+H24+H25+H26+H29+H36</f>
        <v>13568498</v>
      </c>
      <c r="I14" s="107">
        <f>I15+I16+I20+I24+I25+I26+I29+I36</f>
        <v>6420231</v>
      </c>
      <c r="J14" s="107">
        <f>J15+J16+J20+J24+J25+J26+J29+J36</f>
        <v>15820874</v>
      </c>
      <c r="K14" s="107">
        <f>K15+K16+K20+K24+K25+K26+K29+K36</f>
        <v>9325173</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3" t="s">
        <v>441</v>
      </c>
      <c r="B16" s="193"/>
      <c r="C16" s="193"/>
      <c r="D16" s="193"/>
      <c r="E16" s="193"/>
      <c r="F16" s="193"/>
      <c r="G16" s="15">
        <v>9</v>
      </c>
      <c r="H16" s="107">
        <f>SUM(H17:H19)</f>
        <v>5469884</v>
      </c>
      <c r="I16" s="107">
        <f>SUM(I17:I19)</f>
        <v>3214858</v>
      </c>
      <c r="J16" s="107">
        <f>SUM(J17:J19)</f>
        <v>7561732</v>
      </c>
      <c r="K16" s="107">
        <f>SUM(K17:K19)</f>
        <v>5665336</v>
      </c>
    </row>
    <row r="17" spans="1:11" ht="12.75" customHeight="1" x14ac:dyDescent="0.2">
      <c r="A17" s="228" t="s">
        <v>120</v>
      </c>
      <c r="B17" s="228"/>
      <c r="C17" s="228"/>
      <c r="D17" s="228"/>
      <c r="E17" s="228"/>
      <c r="F17" s="228"/>
      <c r="G17" s="14">
        <v>10</v>
      </c>
      <c r="H17" s="108">
        <v>2571789</v>
      </c>
      <c r="I17" s="108">
        <v>1917229</v>
      </c>
      <c r="J17" s="108">
        <v>3972938</v>
      </c>
      <c r="K17" s="108">
        <v>3172750</v>
      </c>
    </row>
    <row r="18" spans="1:11" ht="12.75" customHeight="1" x14ac:dyDescent="0.2">
      <c r="A18" s="228" t="s">
        <v>121</v>
      </c>
      <c r="B18" s="228"/>
      <c r="C18" s="228"/>
      <c r="D18" s="228"/>
      <c r="E18" s="228"/>
      <c r="F18" s="228"/>
      <c r="G18" s="14">
        <v>11</v>
      </c>
      <c r="H18" s="108">
        <v>2852</v>
      </c>
      <c r="I18" s="108">
        <v>2852</v>
      </c>
      <c r="J18" s="108">
        <v>0</v>
      </c>
      <c r="K18" s="108">
        <v>0</v>
      </c>
    </row>
    <row r="19" spans="1:11" ht="12.75" customHeight="1" x14ac:dyDescent="0.2">
      <c r="A19" s="228" t="s">
        <v>122</v>
      </c>
      <c r="B19" s="228"/>
      <c r="C19" s="228"/>
      <c r="D19" s="228"/>
      <c r="E19" s="228"/>
      <c r="F19" s="228"/>
      <c r="G19" s="14">
        <v>12</v>
      </c>
      <c r="H19" s="108">
        <v>2895243</v>
      </c>
      <c r="I19" s="108">
        <v>1294777</v>
      </c>
      <c r="J19" s="108">
        <v>3588794</v>
      </c>
      <c r="K19" s="108">
        <v>2492586</v>
      </c>
    </row>
    <row r="20" spans="1:11" ht="12.75" customHeight="1" x14ac:dyDescent="0.2">
      <c r="A20" s="193" t="s">
        <v>442</v>
      </c>
      <c r="B20" s="193"/>
      <c r="C20" s="193"/>
      <c r="D20" s="193"/>
      <c r="E20" s="193"/>
      <c r="F20" s="193"/>
      <c r="G20" s="15">
        <v>13</v>
      </c>
      <c r="H20" s="107">
        <f>SUM(H21:H23)</f>
        <v>5094059</v>
      </c>
      <c r="I20" s="107">
        <f>SUM(I21:I23)</f>
        <v>2138831</v>
      </c>
      <c r="J20" s="107">
        <f>SUM(J21:J23)</f>
        <v>4376899</v>
      </c>
      <c r="K20" s="107">
        <f>SUM(K21:K23)</f>
        <v>2115610</v>
      </c>
    </row>
    <row r="21" spans="1:11" ht="12.75" customHeight="1" x14ac:dyDescent="0.2">
      <c r="A21" s="228" t="s">
        <v>105</v>
      </c>
      <c r="B21" s="228"/>
      <c r="C21" s="228"/>
      <c r="D21" s="228"/>
      <c r="E21" s="228"/>
      <c r="F21" s="228"/>
      <c r="G21" s="14">
        <v>14</v>
      </c>
      <c r="H21" s="108">
        <v>3393062</v>
      </c>
      <c r="I21" s="108">
        <v>1436181</v>
      </c>
      <c r="J21" s="108">
        <v>2946398</v>
      </c>
      <c r="K21" s="108">
        <v>1426843</v>
      </c>
    </row>
    <row r="22" spans="1:11" ht="12.75" customHeight="1" x14ac:dyDescent="0.2">
      <c r="A22" s="228" t="s">
        <v>106</v>
      </c>
      <c r="B22" s="228"/>
      <c r="C22" s="228"/>
      <c r="D22" s="228"/>
      <c r="E22" s="228"/>
      <c r="F22" s="228"/>
      <c r="G22" s="14">
        <v>15</v>
      </c>
      <c r="H22" s="108">
        <v>1060117</v>
      </c>
      <c r="I22" s="108">
        <v>425091</v>
      </c>
      <c r="J22" s="108">
        <v>859733</v>
      </c>
      <c r="K22" s="108">
        <v>411115</v>
      </c>
    </row>
    <row r="23" spans="1:11" ht="12.75" customHeight="1" x14ac:dyDescent="0.2">
      <c r="A23" s="228" t="s">
        <v>107</v>
      </c>
      <c r="B23" s="228"/>
      <c r="C23" s="228"/>
      <c r="D23" s="228"/>
      <c r="E23" s="228"/>
      <c r="F23" s="228"/>
      <c r="G23" s="14">
        <v>16</v>
      </c>
      <c r="H23" s="108">
        <v>640880</v>
      </c>
      <c r="I23" s="108">
        <v>277559</v>
      </c>
      <c r="J23" s="108">
        <v>570768</v>
      </c>
      <c r="K23" s="108">
        <v>277652</v>
      </c>
    </row>
    <row r="24" spans="1:11" ht="12.75" customHeight="1" x14ac:dyDescent="0.2">
      <c r="A24" s="192" t="s">
        <v>108</v>
      </c>
      <c r="B24" s="192"/>
      <c r="C24" s="192"/>
      <c r="D24" s="192"/>
      <c r="E24" s="192"/>
      <c r="F24" s="192"/>
      <c r="G24" s="14">
        <v>17</v>
      </c>
      <c r="H24" s="108">
        <v>2133010</v>
      </c>
      <c r="I24" s="108">
        <v>713647</v>
      </c>
      <c r="J24" s="108">
        <v>2143439</v>
      </c>
      <c r="K24" s="108">
        <v>722126</v>
      </c>
    </row>
    <row r="25" spans="1:11" ht="12.75" customHeight="1" x14ac:dyDescent="0.2">
      <c r="A25" s="192" t="s">
        <v>109</v>
      </c>
      <c r="B25" s="192"/>
      <c r="C25" s="192"/>
      <c r="D25" s="192"/>
      <c r="E25" s="192"/>
      <c r="F25" s="192"/>
      <c r="G25" s="14">
        <v>18</v>
      </c>
      <c r="H25" s="108">
        <v>809641</v>
      </c>
      <c r="I25" s="108">
        <v>349218</v>
      </c>
      <c r="J25" s="108">
        <v>1274820</v>
      </c>
      <c r="K25" s="108">
        <v>812635</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8" t="s">
        <v>123</v>
      </c>
      <c r="B27" s="228"/>
      <c r="C27" s="228"/>
      <c r="D27" s="228"/>
      <c r="E27" s="228"/>
      <c r="F27" s="228"/>
      <c r="G27" s="14">
        <v>20</v>
      </c>
      <c r="H27" s="108">
        <v>0</v>
      </c>
      <c r="I27" s="108">
        <v>0</v>
      </c>
      <c r="J27" s="108">
        <v>0</v>
      </c>
      <c r="K27" s="108">
        <v>0</v>
      </c>
    </row>
    <row r="28" spans="1:11" ht="12.75" customHeight="1" x14ac:dyDescent="0.2">
      <c r="A28" s="228" t="s">
        <v>124</v>
      </c>
      <c r="B28" s="228"/>
      <c r="C28" s="228"/>
      <c r="D28" s="228"/>
      <c r="E28" s="228"/>
      <c r="F28" s="228"/>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8" t="s">
        <v>125</v>
      </c>
      <c r="B30" s="228"/>
      <c r="C30" s="228"/>
      <c r="D30" s="228"/>
      <c r="E30" s="228"/>
      <c r="F30" s="228"/>
      <c r="G30" s="14">
        <v>23</v>
      </c>
      <c r="H30" s="108">
        <v>0</v>
      </c>
      <c r="I30" s="108">
        <v>0</v>
      </c>
      <c r="J30" s="108">
        <v>0</v>
      </c>
      <c r="K30" s="108">
        <v>0</v>
      </c>
    </row>
    <row r="31" spans="1:11" ht="12.75" customHeight="1" x14ac:dyDescent="0.2">
      <c r="A31" s="228" t="s">
        <v>126</v>
      </c>
      <c r="B31" s="228"/>
      <c r="C31" s="228"/>
      <c r="D31" s="228"/>
      <c r="E31" s="228"/>
      <c r="F31" s="228"/>
      <c r="G31" s="14">
        <v>24</v>
      </c>
      <c r="H31" s="108">
        <v>0</v>
      </c>
      <c r="I31" s="108">
        <v>0</v>
      </c>
      <c r="J31" s="108">
        <v>0</v>
      </c>
      <c r="K31" s="108">
        <v>0</v>
      </c>
    </row>
    <row r="32" spans="1:11" ht="12.75" customHeight="1" x14ac:dyDescent="0.2">
      <c r="A32" s="228" t="s">
        <v>127</v>
      </c>
      <c r="B32" s="228"/>
      <c r="C32" s="228"/>
      <c r="D32" s="228"/>
      <c r="E32" s="228"/>
      <c r="F32" s="228"/>
      <c r="G32" s="14">
        <v>25</v>
      </c>
      <c r="H32" s="108">
        <v>0</v>
      </c>
      <c r="I32" s="108">
        <v>0</v>
      </c>
      <c r="J32" s="108">
        <v>0</v>
      </c>
      <c r="K32" s="108">
        <v>0</v>
      </c>
    </row>
    <row r="33" spans="1:11" ht="12.75" customHeight="1" x14ac:dyDescent="0.2">
      <c r="A33" s="228" t="s">
        <v>128</v>
      </c>
      <c r="B33" s="228"/>
      <c r="C33" s="228"/>
      <c r="D33" s="228"/>
      <c r="E33" s="228"/>
      <c r="F33" s="228"/>
      <c r="G33" s="14">
        <v>26</v>
      </c>
      <c r="H33" s="108">
        <v>0</v>
      </c>
      <c r="I33" s="108">
        <v>0</v>
      </c>
      <c r="J33" s="108">
        <v>0</v>
      </c>
      <c r="K33" s="108">
        <v>0</v>
      </c>
    </row>
    <row r="34" spans="1:11" ht="12.75" customHeight="1" x14ac:dyDescent="0.2">
      <c r="A34" s="228" t="s">
        <v>129</v>
      </c>
      <c r="B34" s="228"/>
      <c r="C34" s="228"/>
      <c r="D34" s="228"/>
      <c r="E34" s="228"/>
      <c r="F34" s="228"/>
      <c r="G34" s="14">
        <v>27</v>
      </c>
      <c r="H34" s="108">
        <v>0</v>
      </c>
      <c r="I34" s="108">
        <v>0</v>
      </c>
      <c r="J34" s="108">
        <v>0</v>
      </c>
      <c r="K34" s="108">
        <v>0</v>
      </c>
    </row>
    <row r="35" spans="1:11" ht="12.75" customHeight="1" x14ac:dyDescent="0.2">
      <c r="A35" s="228" t="s">
        <v>130</v>
      </c>
      <c r="B35" s="228"/>
      <c r="C35" s="228"/>
      <c r="D35" s="228"/>
      <c r="E35" s="228"/>
      <c r="F35" s="228"/>
      <c r="G35" s="14">
        <v>28</v>
      </c>
      <c r="H35" s="108">
        <v>0</v>
      </c>
      <c r="I35" s="108">
        <v>0</v>
      </c>
      <c r="J35" s="108">
        <v>0</v>
      </c>
      <c r="K35" s="108">
        <v>0</v>
      </c>
    </row>
    <row r="36" spans="1:11" ht="12.75" customHeight="1" x14ac:dyDescent="0.2">
      <c r="A36" s="192" t="s">
        <v>110</v>
      </c>
      <c r="B36" s="192"/>
      <c r="C36" s="192"/>
      <c r="D36" s="192"/>
      <c r="E36" s="192"/>
      <c r="F36" s="192"/>
      <c r="G36" s="14">
        <v>29</v>
      </c>
      <c r="H36" s="108">
        <v>61904</v>
      </c>
      <c r="I36" s="108">
        <v>3677</v>
      </c>
      <c r="J36" s="108">
        <v>463984</v>
      </c>
      <c r="K36" s="108">
        <v>9466</v>
      </c>
    </row>
    <row r="37" spans="1:11" ht="12.75" customHeight="1" x14ac:dyDescent="0.2">
      <c r="A37" s="227" t="s">
        <v>362</v>
      </c>
      <c r="B37" s="227"/>
      <c r="C37" s="227"/>
      <c r="D37" s="227"/>
      <c r="E37" s="227"/>
      <c r="F37" s="227"/>
      <c r="G37" s="15">
        <v>30</v>
      </c>
      <c r="H37" s="107">
        <f>SUM(H38:H47)</f>
        <v>267740</v>
      </c>
      <c r="I37" s="107">
        <f>SUM(I38:I47)</f>
        <v>84344</v>
      </c>
      <c r="J37" s="107">
        <f>SUM(J38:J47)</f>
        <v>561746</v>
      </c>
      <c r="K37" s="107">
        <f>SUM(K38:K47)</f>
        <v>466374.59</v>
      </c>
    </row>
    <row r="38" spans="1:11" ht="12.75" customHeight="1" x14ac:dyDescent="0.2">
      <c r="A38" s="192" t="s">
        <v>131</v>
      </c>
      <c r="B38" s="192"/>
      <c r="C38" s="192"/>
      <c r="D38" s="192"/>
      <c r="E38" s="192"/>
      <c r="F38" s="192"/>
      <c r="G38" s="14">
        <v>31</v>
      </c>
      <c r="H38" s="108">
        <v>0</v>
      </c>
      <c r="I38" s="108">
        <v>0</v>
      </c>
      <c r="J38" s="108">
        <v>0</v>
      </c>
      <c r="K38" s="108">
        <v>0</v>
      </c>
    </row>
    <row r="39" spans="1:11" ht="25.15" customHeight="1" x14ac:dyDescent="0.2">
      <c r="A39" s="192" t="s">
        <v>132</v>
      </c>
      <c r="B39" s="192"/>
      <c r="C39" s="192"/>
      <c r="D39" s="192"/>
      <c r="E39" s="192"/>
      <c r="F39" s="192"/>
      <c r="G39" s="14">
        <v>32</v>
      </c>
      <c r="H39" s="108">
        <v>0</v>
      </c>
      <c r="I39" s="108">
        <v>0</v>
      </c>
      <c r="J39" s="108">
        <v>0</v>
      </c>
      <c r="K39" s="108">
        <v>0</v>
      </c>
    </row>
    <row r="40" spans="1:11" ht="25.15" customHeight="1" x14ac:dyDescent="0.2">
      <c r="A40" s="192" t="s">
        <v>133</v>
      </c>
      <c r="B40" s="192"/>
      <c r="C40" s="192"/>
      <c r="D40" s="192"/>
      <c r="E40" s="192"/>
      <c r="F40" s="192"/>
      <c r="G40" s="14">
        <v>33</v>
      </c>
      <c r="H40" s="108">
        <v>0</v>
      </c>
      <c r="I40" s="108">
        <v>0</v>
      </c>
      <c r="J40" s="108">
        <v>36929</v>
      </c>
      <c r="K40" s="108">
        <v>4295</v>
      </c>
    </row>
    <row r="41" spans="1:11" ht="25.15" customHeight="1" x14ac:dyDescent="0.2">
      <c r="A41" s="192" t="s">
        <v>134</v>
      </c>
      <c r="B41" s="192"/>
      <c r="C41" s="192"/>
      <c r="D41" s="192"/>
      <c r="E41" s="192"/>
      <c r="F41" s="192"/>
      <c r="G41" s="14">
        <v>34</v>
      </c>
      <c r="H41" s="108">
        <v>233917</v>
      </c>
      <c r="I41" s="108">
        <v>69276</v>
      </c>
      <c r="J41" s="108">
        <v>0</v>
      </c>
      <c r="K41" s="108">
        <v>0</v>
      </c>
    </row>
    <row r="42" spans="1:11" ht="25.15" customHeight="1" x14ac:dyDescent="0.2">
      <c r="A42" s="192" t="s">
        <v>135</v>
      </c>
      <c r="B42" s="192"/>
      <c r="C42" s="192"/>
      <c r="D42" s="192"/>
      <c r="E42" s="192"/>
      <c r="F42" s="192"/>
      <c r="G42" s="14">
        <v>35</v>
      </c>
      <c r="H42" s="108">
        <v>0</v>
      </c>
      <c r="I42" s="108">
        <v>0</v>
      </c>
      <c r="J42" s="108">
        <v>0</v>
      </c>
      <c r="K42" s="108">
        <v>0</v>
      </c>
    </row>
    <row r="43" spans="1:11" ht="12.75" customHeight="1" x14ac:dyDescent="0.2">
      <c r="A43" s="192" t="s">
        <v>136</v>
      </c>
      <c r="B43" s="192"/>
      <c r="C43" s="192"/>
      <c r="D43" s="192"/>
      <c r="E43" s="192"/>
      <c r="F43" s="192"/>
      <c r="G43" s="14">
        <v>36</v>
      </c>
      <c r="H43" s="108">
        <v>0</v>
      </c>
      <c r="I43" s="108">
        <v>0</v>
      </c>
      <c r="J43" s="108">
        <v>0</v>
      </c>
      <c r="K43" s="108">
        <v>0</v>
      </c>
    </row>
    <row r="44" spans="1:11" ht="12.75" customHeight="1" x14ac:dyDescent="0.2">
      <c r="A44" s="192" t="s">
        <v>137</v>
      </c>
      <c r="B44" s="192"/>
      <c r="C44" s="192"/>
      <c r="D44" s="192"/>
      <c r="E44" s="192"/>
      <c r="F44" s="192"/>
      <c r="G44" s="14">
        <v>37</v>
      </c>
      <c r="H44" s="108">
        <v>27097</v>
      </c>
      <c r="I44" s="108">
        <v>9095</v>
      </c>
      <c r="J44" s="108">
        <v>516869</v>
      </c>
      <c r="K44" s="108">
        <v>459310.59</v>
      </c>
    </row>
    <row r="45" spans="1:11" ht="12.75" customHeight="1" x14ac:dyDescent="0.2">
      <c r="A45" s="192" t="s">
        <v>138</v>
      </c>
      <c r="B45" s="192"/>
      <c r="C45" s="192"/>
      <c r="D45" s="192"/>
      <c r="E45" s="192"/>
      <c r="F45" s="192"/>
      <c r="G45" s="14">
        <v>38</v>
      </c>
      <c r="H45" s="108">
        <v>6726</v>
      </c>
      <c r="I45" s="108">
        <v>5966</v>
      </c>
      <c r="J45" s="108">
        <v>7948</v>
      </c>
      <c r="K45" s="108">
        <v>2769</v>
      </c>
    </row>
    <row r="46" spans="1:11" ht="12.75" customHeight="1" x14ac:dyDescent="0.2">
      <c r="A46" s="192" t="s">
        <v>139</v>
      </c>
      <c r="B46" s="192"/>
      <c r="C46" s="192"/>
      <c r="D46" s="192"/>
      <c r="E46" s="192"/>
      <c r="F46" s="192"/>
      <c r="G46" s="14">
        <v>39</v>
      </c>
      <c r="H46" s="108">
        <v>0</v>
      </c>
      <c r="I46" s="108">
        <v>0</v>
      </c>
      <c r="J46" s="108">
        <v>0</v>
      </c>
      <c r="K46" s="108">
        <v>0</v>
      </c>
    </row>
    <row r="47" spans="1:11" ht="12.75" customHeight="1" x14ac:dyDescent="0.2">
      <c r="A47" s="192" t="s">
        <v>140</v>
      </c>
      <c r="B47" s="192"/>
      <c r="C47" s="192"/>
      <c r="D47" s="192"/>
      <c r="E47" s="192"/>
      <c r="F47" s="192"/>
      <c r="G47" s="14">
        <v>40</v>
      </c>
      <c r="H47" s="108">
        <v>0</v>
      </c>
      <c r="I47" s="108">
        <v>7</v>
      </c>
      <c r="J47" s="108">
        <v>0</v>
      </c>
      <c r="K47" s="108">
        <v>0</v>
      </c>
    </row>
    <row r="48" spans="1:11" ht="12.75" customHeight="1" x14ac:dyDescent="0.2">
      <c r="A48" s="227" t="s">
        <v>363</v>
      </c>
      <c r="B48" s="227"/>
      <c r="C48" s="227"/>
      <c r="D48" s="227"/>
      <c r="E48" s="227"/>
      <c r="F48" s="227"/>
      <c r="G48" s="15">
        <v>41</v>
      </c>
      <c r="H48" s="107">
        <f>SUM(H49:H55)</f>
        <v>153612</v>
      </c>
      <c r="I48" s="107">
        <f>SUM(I49:I55)</f>
        <v>46787</v>
      </c>
      <c r="J48" s="107">
        <f>SUM(J49:J55)</f>
        <v>909554</v>
      </c>
      <c r="K48" s="107">
        <f>SUM(K49:K55)</f>
        <v>187072</v>
      </c>
    </row>
    <row r="49" spans="1:11" ht="25.15" customHeight="1" x14ac:dyDescent="0.2">
      <c r="A49" s="192" t="s">
        <v>141</v>
      </c>
      <c r="B49" s="192"/>
      <c r="C49" s="192"/>
      <c r="D49" s="192"/>
      <c r="E49" s="192"/>
      <c r="F49" s="192"/>
      <c r="G49" s="14">
        <v>42</v>
      </c>
      <c r="H49" s="108">
        <v>115872</v>
      </c>
      <c r="I49" s="108">
        <v>40262</v>
      </c>
      <c r="J49" s="108">
        <v>631</v>
      </c>
      <c r="K49" s="108">
        <v>0</v>
      </c>
    </row>
    <row r="50" spans="1:11" ht="12.75" customHeight="1" x14ac:dyDescent="0.2">
      <c r="A50" s="231" t="s">
        <v>142</v>
      </c>
      <c r="B50" s="231"/>
      <c r="C50" s="231"/>
      <c r="D50" s="231"/>
      <c r="E50" s="231"/>
      <c r="F50" s="231"/>
      <c r="G50" s="14">
        <v>43</v>
      </c>
      <c r="H50" s="108">
        <v>843</v>
      </c>
      <c r="I50" s="108">
        <v>663</v>
      </c>
      <c r="J50" s="108">
        <v>0</v>
      </c>
      <c r="K50" s="108">
        <v>0</v>
      </c>
    </row>
    <row r="51" spans="1:11" ht="12.75" customHeight="1" x14ac:dyDescent="0.2">
      <c r="A51" s="231" t="s">
        <v>143</v>
      </c>
      <c r="B51" s="231"/>
      <c r="C51" s="231"/>
      <c r="D51" s="231"/>
      <c r="E51" s="231"/>
      <c r="F51" s="231"/>
      <c r="G51" s="14">
        <v>44</v>
      </c>
      <c r="H51" s="108">
        <v>13036</v>
      </c>
      <c r="I51" s="108">
        <v>3773</v>
      </c>
      <c r="J51" s="108">
        <v>247560</v>
      </c>
      <c r="K51" s="108">
        <v>182871</v>
      </c>
    </row>
    <row r="52" spans="1:11" ht="12.75" customHeight="1" x14ac:dyDescent="0.2">
      <c r="A52" s="231" t="s">
        <v>144</v>
      </c>
      <c r="B52" s="231"/>
      <c r="C52" s="231"/>
      <c r="D52" s="231"/>
      <c r="E52" s="231"/>
      <c r="F52" s="231"/>
      <c r="G52" s="14">
        <v>45</v>
      </c>
      <c r="H52" s="108">
        <v>3774</v>
      </c>
      <c r="I52" s="108">
        <v>2003</v>
      </c>
      <c r="J52" s="108">
        <v>6162</v>
      </c>
      <c r="K52" s="108">
        <v>4201</v>
      </c>
    </row>
    <row r="53" spans="1:11" ht="12.75" customHeight="1" x14ac:dyDescent="0.2">
      <c r="A53" s="231" t="s">
        <v>145</v>
      </c>
      <c r="B53" s="231"/>
      <c r="C53" s="231"/>
      <c r="D53" s="231"/>
      <c r="E53" s="231"/>
      <c r="F53" s="231"/>
      <c r="G53" s="14">
        <v>46</v>
      </c>
      <c r="H53" s="108">
        <v>0</v>
      </c>
      <c r="I53" s="108">
        <v>0</v>
      </c>
      <c r="J53" s="108">
        <v>0</v>
      </c>
      <c r="K53" s="108">
        <v>0</v>
      </c>
    </row>
    <row r="54" spans="1:11" ht="12.75" customHeight="1" x14ac:dyDescent="0.2">
      <c r="A54" s="231" t="s">
        <v>146</v>
      </c>
      <c r="B54" s="231"/>
      <c r="C54" s="231"/>
      <c r="D54" s="231"/>
      <c r="E54" s="231"/>
      <c r="F54" s="231"/>
      <c r="G54" s="14">
        <v>47</v>
      </c>
      <c r="H54" s="108">
        <v>0</v>
      </c>
      <c r="I54" s="108">
        <v>0</v>
      </c>
      <c r="J54" s="108">
        <v>635000</v>
      </c>
      <c r="K54" s="108">
        <v>0</v>
      </c>
    </row>
    <row r="55" spans="1:11" ht="12.75" customHeight="1" x14ac:dyDescent="0.2">
      <c r="A55" s="231" t="s">
        <v>147</v>
      </c>
      <c r="B55" s="231"/>
      <c r="C55" s="231"/>
      <c r="D55" s="231"/>
      <c r="E55" s="231"/>
      <c r="F55" s="231"/>
      <c r="G55" s="14">
        <v>48</v>
      </c>
      <c r="H55" s="108">
        <v>20087</v>
      </c>
      <c r="I55" s="108">
        <v>86</v>
      </c>
      <c r="J55" s="108">
        <v>20201</v>
      </c>
      <c r="K55" s="108">
        <v>0</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27" t="s">
        <v>364</v>
      </c>
      <c r="B60" s="227"/>
      <c r="C60" s="227"/>
      <c r="D60" s="227"/>
      <c r="E60" s="227"/>
      <c r="F60" s="227"/>
      <c r="G60" s="15">
        <v>53</v>
      </c>
      <c r="H60" s="107">
        <f>H8+H37+H56+H57</f>
        <v>12145200</v>
      </c>
      <c r="I60" s="107">
        <f t="shared" ref="I60:K60" si="0">I8+I37+I56+I57</f>
        <v>9663984</v>
      </c>
      <c r="J60" s="107">
        <f t="shared" si="0"/>
        <v>20893682</v>
      </c>
      <c r="K60" s="107">
        <f t="shared" si="0"/>
        <v>17164402.59</v>
      </c>
    </row>
    <row r="61" spans="1:11" ht="12.75" customHeight="1" x14ac:dyDescent="0.2">
      <c r="A61" s="227" t="s">
        <v>365</v>
      </c>
      <c r="B61" s="227"/>
      <c r="C61" s="227"/>
      <c r="D61" s="227"/>
      <c r="E61" s="227"/>
      <c r="F61" s="227"/>
      <c r="G61" s="15">
        <v>54</v>
      </c>
      <c r="H61" s="107">
        <f>H14+H48+H58+H59</f>
        <v>13722110</v>
      </c>
      <c r="I61" s="107">
        <f t="shared" ref="I61:K61" si="1">I14+I48+I58+I59</f>
        <v>6467018</v>
      </c>
      <c r="J61" s="107">
        <f t="shared" si="1"/>
        <v>16730428</v>
      </c>
      <c r="K61" s="107">
        <f t="shared" si="1"/>
        <v>9512245</v>
      </c>
    </row>
    <row r="62" spans="1:11" ht="12.75" customHeight="1" x14ac:dyDescent="0.2">
      <c r="A62" s="227" t="s">
        <v>366</v>
      </c>
      <c r="B62" s="227"/>
      <c r="C62" s="227"/>
      <c r="D62" s="227"/>
      <c r="E62" s="227"/>
      <c r="F62" s="227"/>
      <c r="G62" s="15">
        <v>55</v>
      </c>
      <c r="H62" s="107">
        <f>H60-H61</f>
        <v>-1576910</v>
      </c>
      <c r="I62" s="107">
        <f t="shared" ref="I62:K62" si="2">I60-I61</f>
        <v>3196966</v>
      </c>
      <c r="J62" s="107">
        <f t="shared" si="2"/>
        <v>4163254</v>
      </c>
      <c r="K62" s="107">
        <f t="shared" si="2"/>
        <v>7652157.5899999999</v>
      </c>
    </row>
    <row r="63" spans="1:11" ht="12.75" customHeight="1" x14ac:dyDescent="0.2">
      <c r="A63" s="232" t="s">
        <v>367</v>
      </c>
      <c r="B63" s="232"/>
      <c r="C63" s="232"/>
      <c r="D63" s="232"/>
      <c r="E63" s="232"/>
      <c r="F63" s="232"/>
      <c r="G63" s="15">
        <v>56</v>
      </c>
      <c r="H63" s="107">
        <f>+IF((H60-H61)&gt;0,(H60-H61),0)</f>
        <v>0</v>
      </c>
      <c r="I63" s="107">
        <f t="shared" ref="I63:K63" si="3">+IF((I60-I61)&gt;0,(I60-I61),0)</f>
        <v>3196966</v>
      </c>
      <c r="J63" s="107">
        <f t="shared" si="3"/>
        <v>4163254</v>
      </c>
      <c r="K63" s="107">
        <f t="shared" si="3"/>
        <v>7652157.5899999999</v>
      </c>
    </row>
    <row r="64" spans="1:11" ht="12.75" customHeight="1" x14ac:dyDescent="0.2">
      <c r="A64" s="232" t="s">
        <v>368</v>
      </c>
      <c r="B64" s="232"/>
      <c r="C64" s="232"/>
      <c r="D64" s="232"/>
      <c r="E64" s="232"/>
      <c r="F64" s="232"/>
      <c r="G64" s="15">
        <v>57</v>
      </c>
      <c r="H64" s="107">
        <f>+IF((H60-H61)&lt;0,(H60-H61),0)</f>
        <v>-1576910</v>
      </c>
      <c r="I64" s="107">
        <f t="shared" ref="I64:K64" si="4">+IF((I60-I61)&lt;0,(I60-I61),0)</f>
        <v>0</v>
      </c>
      <c r="J64" s="107">
        <f t="shared" si="4"/>
        <v>0</v>
      </c>
      <c r="K64" s="107">
        <f t="shared" si="4"/>
        <v>0</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27" t="s">
        <v>369</v>
      </c>
      <c r="B66" s="227"/>
      <c r="C66" s="227"/>
      <c r="D66" s="227"/>
      <c r="E66" s="227"/>
      <c r="F66" s="227"/>
      <c r="G66" s="15">
        <v>59</v>
      </c>
      <c r="H66" s="107">
        <f>H62-H65</f>
        <v>-1576910</v>
      </c>
      <c r="I66" s="107">
        <f t="shared" ref="I66:K66" si="5">I62-I65</f>
        <v>3196966</v>
      </c>
      <c r="J66" s="107">
        <f t="shared" si="5"/>
        <v>4163254</v>
      </c>
      <c r="K66" s="107">
        <f t="shared" si="5"/>
        <v>7652157.5899999999</v>
      </c>
    </row>
    <row r="67" spans="1:11" ht="12.75" customHeight="1" x14ac:dyDescent="0.2">
      <c r="A67" s="232" t="s">
        <v>370</v>
      </c>
      <c r="B67" s="232"/>
      <c r="C67" s="232"/>
      <c r="D67" s="232"/>
      <c r="E67" s="232"/>
      <c r="F67" s="232"/>
      <c r="G67" s="15">
        <v>60</v>
      </c>
      <c r="H67" s="107">
        <f>+IF((H62-H65)&gt;0,(H62-H65),0)</f>
        <v>0</v>
      </c>
      <c r="I67" s="107">
        <f t="shared" ref="I67:K67" si="6">+IF((I62-I65)&gt;0,(I62-I65),0)</f>
        <v>3196966</v>
      </c>
      <c r="J67" s="107">
        <f t="shared" si="6"/>
        <v>4163254</v>
      </c>
      <c r="K67" s="107">
        <f t="shared" si="6"/>
        <v>7652157.5899999999</v>
      </c>
    </row>
    <row r="68" spans="1:11" ht="12.75" customHeight="1" x14ac:dyDescent="0.2">
      <c r="A68" s="232" t="s">
        <v>371</v>
      </c>
      <c r="B68" s="232"/>
      <c r="C68" s="232"/>
      <c r="D68" s="232"/>
      <c r="E68" s="232"/>
      <c r="F68" s="232"/>
      <c r="G68" s="15">
        <v>61</v>
      </c>
      <c r="H68" s="107">
        <f>+IF((H62-H65)&lt;0,(H62-H65),0)</f>
        <v>-1576910</v>
      </c>
      <c r="I68" s="107">
        <f t="shared" ref="I68:K68" si="7">+IF((I62-I65)&lt;0,(I62-I65),0)</f>
        <v>0</v>
      </c>
      <c r="J68" s="107">
        <f t="shared" si="7"/>
        <v>0</v>
      </c>
      <c r="K68" s="107">
        <f t="shared" si="7"/>
        <v>0</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7">
        <f>H71-H72</f>
        <v>0</v>
      </c>
      <c r="I70" s="107">
        <f>I71-I72</f>
        <v>0</v>
      </c>
      <c r="J70" s="107">
        <f>J71-J72</f>
        <v>0</v>
      </c>
      <c r="K70" s="107">
        <f>K71-K72</f>
        <v>0</v>
      </c>
    </row>
    <row r="71" spans="1:11" ht="12.75" customHeight="1" x14ac:dyDescent="0.2">
      <c r="A71" s="231" t="s">
        <v>153</v>
      </c>
      <c r="B71" s="231"/>
      <c r="C71" s="231"/>
      <c r="D71" s="231"/>
      <c r="E71" s="231"/>
      <c r="F71" s="231"/>
      <c r="G71" s="14">
        <v>63</v>
      </c>
      <c r="H71" s="108">
        <v>0</v>
      </c>
      <c r="I71" s="108">
        <v>0</v>
      </c>
      <c r="J71" s="108">
        <v>0</v>
      </c>
      <c r="K71" s="108">
        <v>0</v>
      </c>
    </row>
    <row r="72" spans="1:11" ht="12.75" customHeight="1" x14ac:dyDescent="0.2">
      <c r="A72" s="231" t="s">
        <v>154</v>
      </c>
      <c r="B72" s="231"/>
      <c r="C72" s="231"/>
      <c r="D72" s="231"/>
      <c r="E72" s="231"/>
      <c r="F72" s="231"/>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373</v>
      </c>
      <c r="B74" s="232"/>
      <c r="C74" s="232"/>
      <c r="D74" s="232"/>
      <c r="E74" s="232"/>
      <c r="F74" s="232"/>
      <c r="G74" s="15">
        <v>66</v>
      </c>
      <c r="H74" s="130">
        <f>H70-H73</f>
        <v>0</v>
      </c>
      <c r="I74" s="130">
        <f t="shared" ref="I74:K74" si="8">I70-I73</f>
        <v>0</v>
      </c>
      <c r="J74" s="130">
        <f t="shared" si="8"/>
        <v>0</v>
      </c>
      <c r="K74" s="130">
        <f t="shared" si="8"/>
        <v>0</v>
      </c>
    </row>
    <row r="75" spans="1:11" ht="12.75" customHeight="1" x14ac:dyDescent="0.2">
      <c r="A75" s="232" t="s">
        <v>374</v>
      </c>
      <c r="B75" s="232"/>
      <c r="C75" s="232"/>
      <c r="D75" s="232"/>
      <c r="E75" s="232"/>
      <c r="F75" s="232"/>
      <c r="G75" s="15">
        <v>67</v>
      </c>
      <c r="H75" s="130">
        <v>0</v>
      </c>
      <c r="I75" s="130">
        <v>0</v>
      </c>
      <c r="J75" s="130">
        <v>0</v>
      </c>
      <c r="K75" s="130">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30">
        <v>0</v>
      </c>
      <c r="I77" s="130">
        <v>0</v>
      </c>
      <c r="J77" s="130">
        <v>0</v>
      </c>
      <c r="K77" s="130">
        <v>0</v>
      </c>
    </row>
    <row r="78" spans="1:11" ht="12.75" customHeight="1" x14ac:dyDescent="0.2">
      <c r="A78" s="237" t="s">
        <v>376</v>
      </c>
      <c r="B78" s="237"/>
      <c r="C78" s="237"/>
      <c r="D78" s="237"/>
      <c r="E78" s="237"/>
      <c r="F78" s="237"/>
      <c r="G78" s="95">
        <v>69</v>
      </c>
      <c r="H78" s="109">
        <v>0</v>
      </c>
      <c r="I78" s="109">
        <v>0</v>
      </c>
      <c r="J78" s="109">
        <v>0</v>
      </c>
      <c r="K78" s="109">
        <v>0</v>
      </c>
    </row>
    <row r="79" spans="1:11" ht="12.75" customHeight="1" x14ac:dyDescent="0.2">
      <c r="A79" s="237" t="s">
        <v>377</v>
      </c>
      <c r="B79" s="237"/>
      <c r="C79" s="237"/>
      <c r="D79" s="237"/>
      <c r="E79" s="237"/>
      <c r="F79" s="237"/>
      <c r="G79" s="95">
        <v>70</v>
      </c>
      <c r="H79" s="109">
        <v>0</v>
      </c>
      <c r="I79" s="109">
        <v>0</v>
      </c>
      <c r="J79" s="109">
        <v>0</v>
      </c>
      <c r="K79" s="109">
        <v>0</v>
      </c>
    </row>
    <row r="80" spans="1:11" ht="12.75" customHeight="1" x14ac:dyDescent="0.2">
      <c r="A80" s="227" t="s">
        <v>378</v>
      </c>
      <c r="B80" s="227"/>
      <c r="C80" s="227"/>
      <c r="D80" s="227"/>
      <c r="E80" s="227"/>
      <c r="F80" s="227"/>
      <c r="G80" s="15">
        <v>71</v>
      </c>
      <c r="H80" s="130">
        <v>0</v>
      </c>
      <c r="I80" s="130">
        <v>0</v>
      </c>
      <c r="J80" s="130">
        <v>0</v>
      </c>
      <c r="K80" s="130">
        <v>0</v>
      </c>
    </row>
    <row r="81" spans="1:11" ht="12.75" customHeight="1" x14ac:dyDescent="0.2">
      <c r="A81" s="227" t="s">
        <v>379</v>
      </c>
      <c r="B81" s="227"/>
      <c r="C81" s="227"/>
      <c r="D81" s="227"/>
      <c r="E81" s="227"/>
      <c r="F81" s="227"/>
      <c r="G81" s="15">
        <v>72</v>
      </c>
      <c r="H81" s="130">
        <v>0</v>
      </c>
      <c r="I81" s="130">
        <v>0</v>
      </c>
      <c r="J81" s="130">
        <v>0</v>
      </c>
      <c r="K81" s="130">
        <v>0</v>
      </c>
    </row>
    <row r="82" spans="1:11" ht="12.75" customHeight="1" x14ac:dyDescent="0.2">
      <c r="A82" s="232" t="s">
        <v>380</v>
      </c>
      <c r="B82" s="232"/>
      <c r="C82" s="232"/>
      <c r="D82" s="232"/>
      <c r="E82" s="232"/>
      <c r="F82" s="232"/>
      <c r="G82" s="15">
        <v>73</v>
      </c>
      <c r="H82" s="130">
        <v>0</v>
      </c>
      <c r="I82" s="130">
        <v>0</v>
      </c>
      <c r="J82" s="130">
        <v>0</v>
      </c>
      <c r="K82" s="130">
        <v>0</v>
      </c>
    </row>
    <row r="83" spans="1:11" ht="12.75" customHeight="1" x14ac:dyDescent="0.2">
      <c r="A83" s="232" t="s">
        <v>381</v>
      </c>
      <c r="B83" s="232"/>
      <c r="C83" s="232"/>
      <c r="D83" s="232"/>
      <c r="E83" s="232"/>
      <c r="F83" s="232"/>
      <c r="G83" s="15">
        <v>74</v>
      </c>
      <c r="H83" s="130">
        <v>0</v>
      </c>
      <c r="I83" s="130">
        <v>0</v>
      </c>
      <c r="J83" s="130">
        <v>0</v>
      </c>
      <c r="K83" s="130">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10">
        <f>H86+H87</f>
        <v>-1576910</v>
      </c>
      <c r="I85" s="110">
        <f>I86+I87</f>
        <v>3196966</v>
      </c>
      <c r="J85" s="110">
        <f>J86+J87</f>
        <v>4163254</v>
      </c>
      <c r="K85" s="110">
        <f>K86+K87</f>
        <v>7652157.5899999999</v>
      </c>
    </row>
    <row r="86" spans="1:11" ht="12.75" customHeight="1" x14ac:dyDescent="0.2">
      <c r="A86" s="239" t="s">
        <v>157</v>
      </c>
      <c r="B86" s="239"/>
      <c r="C86" s="239"/>
      <c r="D86" s="239"/>
      <c r="E86" s="239"/>
      <c r="F86" s="239"/>
      <c r="G86" s="14">
        <v>76</v>
      </c>
      <c r="H86" s="111">
        <v>-1576910</v>
      </c>
      <c r="I86" s="111">
        <v>3196966</v>
      </c>
      <c r="J86" s="111">
        <v>4163254</v>
      </c>
      <c r="K86" s="111">
        <v>7652157.5899999999</v>
      </c>
    </row>
    <row r="87" spans="1:11" ht="12.75" customHeight="1" x14ac:dyDescent="0.2">
      <c r="A87" s="239" t="s">
        <v>158</v>
      </c>
      <c r="B87" s="239"/>
      <c r="C87" s="239"/>
      <c r="D87" s="239"/>
      <c r="E87" s="239"/>
      <c r="F87" s="239"/>
      <c r="G87" s="14">
        <v>77</v>
      </c>
      <c r="H87" s="111">
        <v>0</v>
      </c>
      <c r="I87" s="111">
        <v>0</v>
      </c>
      <c r="J87" s="111">
        <v>0</v>
      </c>
      <c r="K87" s="111">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11">
        <v>-1576910</v>
      </c>
      <c r="I89" s="111">
        <v>3196966</v>
      </c>
      <c r="J89" s="111">
        <v>4163254</v>
      </c>
      <c r="K89" s="111">
        <v>7652157.5899999999</v>
      </c>
    </row>
    <row r="90" spans="1:11" ht="24" customHeight="1" x14ac:dyDescent="0.2">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
      <c r="A91" s="242" t="s">
        <v>445</v>
      </c>
      <c r="B91" s="242"/>
      <c r="C91" s="242"/>
      <c r="D91" s="242"/>
      <c r="E91" s="242"/>
      <c r="F91" s="242"/>
      <c r="G91" s="15">
        <v>80</v>
      </c>
      <c r="H91" s="128">
        <f>SUM(H92:H96)</f>
        <v>0</v>
      </c>
      <c r="I91" s="128">
        <f>SUM(I92:I96)</f>
        <v>0</v>
      </c>
      <c r="J91" s="128">
        <f t="shared" ref="J91:K91" si="10">SUM(J92:J96)</f>
        <v>0</v>
      </c>
      <c r="K91" s="128">
        <f t="shared" si="10"/>
        <v>0</v>
      </c>
    </row>
    <row r="92" spans="1:11" ht="25.5" customHeight="1" x14ac:dyDescent="0.2">
      <c r="A92" s="231" t="s">
        <v>383</v>
      </c>
      <c r="B92" s="231"/>
      <c r="C92" s="231"/>
      <c r="D92" s="231"/>
      <c r="E92" s="231"/>
      <c r="F92" s="231"/>
      <c r="G92" s="15">
        <v>81</v>
      </c>
      <c r="H92" s="111">
        <v>0</v>
      </c>
      <c r="I92" s="111">
        <v>0</v>
      </c>
      <c r="J92" s="111">
        <v>0</v>
      </c>
      <c r="K92" s="111">
        <v>0</v>
      </c>
    </row>
    <row r="93" spans="1:11" ht="38.25" customHeight="1" x14ac:dyDescent="0.2">
      <c r="A93" s="231" t="s">
        <v>384</v>
      </c>
      <c r="B93" s="231"/>
      <c r="C93" s="231"/>
      <c r="D93" s="231"/>
      <c r="E93" s="231"/>
      <c r="F93" s="231"/>
      <c r="G93" s="15">
        <v>82</v>
      </c>
      <c r="H93" s="111">
        <v>0</v>
      </c>
      <c r="I93" s="111">
        <v>0</v>
      </c>
      <c r="J93" s="111">
        <v>0</v>
      </c>
      <c r="K93" s="111">
        <v>0</v>
      </c>
    </row>
    <row r="94" spans="1:11" ht="38.25" customHeight="1" x14ac:dyDescent="0.2">
      <c r="A94" s="231" t="s">
        <v>385</v>
      </c>
      <c r="B94" s="231"/>
      <c r="C94" s="231"/>
      <c r="D94" s="231"/>
      <c r="E94" s="231"/>
      <c r="F94" s="231"/>
      <c r="G94" s="15">
        <v>83</v>
      </c>
      <c r="H94" s="111">
        <v>0</v>
      </c>
      <c r="I94" s="111">
        <v>0</v>
      </c>
      <c r="J94" s="111">
        <v>0</v>
      </c>
      <c r="K94" s="111">
        <v>0</v>
      </c>
    </row>
    <row r="95" spans="1:11" x14ac:dyDescent="0.2">
      <c r="A95" s="231" t="s">
        <v>386</v>
      </c>
      <c r="B95" s="231"/>
      <c r="C95" s="231"/>
      <c r="D95" s="231"/>
      <c r="E95" s="231"/>
      <c r="F95" s="231"/>
      <c r="G95" s="15">
        <v>84</v>
      </c>
      <c r="H95" s="111">
        <v>0</v>
      </c>
      <c r="I95" s="111">
        <v>0</v>
      </c>
      <c r="J95" s="111">
        <v>0</v>
      </c>
      <c r="K95" s="111">
        <v>0</v>
      </c>
    </row>
    <row r="96" spans="1:11" x14ac:dyDescent="0.2">
      <c r="A96" s="231" t="s">
        <v>387</v>
      </c>
      <c r="B96" s="231"/>
      <c r="C96" s="231"/>
      <c r="D96" s="231"/>
      <c r="E96" s="231"/>
      <c r="F96" s="231"/>
      <c r="G96" s="15">
        <v>85</v>
      </c>
      <c r="H96" s="111">
        <v>0</v>
      </c>
      <c r="I96" s="111">
        <v>0</v>
      </c>
      <c r="J96" s="111">
        <v>0</v>
      </c>
      <c r="K96" s="111">
        <v>0</v>
      </c>
    </row>
    <row r="97" spans="1:11" ht="26.25" customHeight="1" x14ac:dyDescent="0.2">
      <c r="A97" s="231" t="s">
        <v>388</v>
      </c>
      <c r="B97" s="231"/>
      <c r="C97" s="231"/>
      <c r="D97" s="231"/>
      <c r="E97" s="231"/>
      <c r="F97" s="231"/>
      <c r="G97" s="15">
        <v>86</v>
      </c>
      <c r="H97" s="111">
        <v>0</v>
      </c>
      <c r="I97" s="111">
        <v>0</v>
      </c>
      <c r="J97" s="111">
        <v>0</v>
      </c>
      <c r="K97" s="111">
        <v>0</v>
      </c>
    </row>
    <row r="98" spans="1:11" ht="25.5" customHeight="1" x14ac:dyDescent="0.2">
      <c r="A98" s="242" t="s">
        <v>439</v>
      </c>
      <c r="B98" s="242"/>
      <c r="C98" s="242"/>
      <c r="D98" s="242"/>
      <c r="E98" s="242"/>
      <c r="F98" s="242"/>
      <c r="G98" s="15">
        <v>87</v>
      </c>
      <c r="H98" s="128">
        <f>SUM(H99:H106)</f>
        <v>0</v>
      </c>
      <c r="I98" s="128">
        <f>SUM(I99:I106)</f>
        <v>0</v>
      </c>
      <c r="J98" s="128">
        <f t="shared" ref="J98:K98" si="11">SUM(J99:J106)</f>
        <v>0</v>
      </c>
      <c r="K98" s="128">
        <f t="shared" si="11"/>
        <v>0</v>
      </c>
    </row>
    <row r="99" spans="1:11" x14ac:dyDescent="0.2">
      <c r="A99" s="243" t="s">
        <v>160</v>
      </c>
      <c r="B99" s="243"/>
      <c r="C99" s="243"/>
      <c r="D99" s="243"/>
      <c r="E99" s="243"/>
      <c r="F99" s="243"/>
      <c r="G99" s="14">
        <v>88</v>
      </c>
      <c r="H99" s="111">
        <v>0</v>
      </c>
      <c r="I99" s="111">
        <v>0</v>
      </c>
      <c r="J99" s="111">
        <v>0</v>
      </c>
      <c r="K99" s="111">
        <v>0</v>
      </c>
    </row>
    <row r="100" spans="1:11" ht="36" customHeight="1" x14ac:dyDescent="0.2">
      <c r="A100" s="231" t="s">
        <v>389</v>
      </c>
      <c r="B100" s="231"/>
      <c r="C100" s="231"/>
      <c r="D100" s="231"/>
      <c r="E100" s="231"/>
      <c r="F100" s="231"/>
      <c r="G100" s="14">
        <v>89</v>
      </c>
      <c r="H100" s="111">
        <v>0</v>
      </c>
      <c r="I100" s="111">
        <v>0</v>
      </c>
      <c r="J100" s="111">
        <v>0</v>
      </c>
      <c r="K100" s="111">
        <v>0</v>
      </c>
    </row>
    <row r="101" spans="1:11" ht="22.15" customHeight="1" x14ac:dyDescent="0.2">
      <c r="A101" s="243" t="s">
        <v>161</v>
      </c>
      <c r="B101" s="243"/>
      <c r="C101" s="243"/>
      <c r="D101" s="243"/>
      <c r="E101" s="243"/>
      <c r="F101" s="243"/>
      <c r="G101" s="14">
        <v>90</v>
      </c>
      <c r="H101" s="111">
        <v>0</v>
      </c>
      <c r="I101" s="111">
        <v>0</v>
      </c>
      <c r="J101" s="111">
        <v>0</v>
      </c>
      <c r="K101" s="111">
        <v>0</v>
      </c>
    </row>
    <row r="102" spans="1:11" ht="22.15" customHeight="1" x14ac:dyDescent="0.2">
      <c r="A102" s="243" t="s">
        <v>162</v>
      </c>
      <c r="B102" s="243"/>
      <c r="C102" s="243"/>
      <c r="D102" s="243"/>
      <c r="E102" s="243"/>
      <c r="F102" s="243"/>
      <c r="G102" s="14">
        <v>91</v>
      </c>
      <c r="H102" s="111">
        <v>0</v>
      </c>
      <c r="I102" s="111">
        <v>0</v>
      </c>
      <c r="J102" s="111">
        <v>0</v>
      </c>
      <c r="K102" s="111">
        <v>0</v>
      </c>
    </row>
    <row r="103" spans="1:11" ht="22.15" customHeight="1" x14ac:dyDescent="0.2">
      <c r="A103" s="243" t="s">
        <v>163</v>
      </c>
      <c r="B103" s="243"/>
      <c r="C103" s="243"/>
      <c r="D103" s="243"/>
      <c r="E103" s="243"/>
      <c r="F103" s="243"/>
      <c r="G103" s="14">
        <v>92</v>
      </c>
      <c r="H103" s="111">
        <v>0</v>
      </c>
      <c r="I103" s="111">
        <v>0</v>
      </c>
      <c r="J103" s="111">
        <v>0</v>
      </c>
      <c r="K103" s="111">
        <v>0</v>
      </c>
    </row>
    <row r="104" spans="1:11" ht="12.75" customHeight="1" x14ac:dyDescent="0.2">
      <c r="A104" s="231" t="s">
        <v>390</v>
      </c>
      <c r="B104" s="231"/>
      <c r="C104" s="231"/>
      <c r="D104" s="231"/>
      <c r="E104" s="231"/>
      <c r="F104" s="231"/>
      <c r="G104" s="14">
        <v>93</v>
      </c>
      <c r="H104" s="111">
        <v>0</v>
      </c>
      <c r="I104" s="111">
        <v>0</v>
      </c>
      <c r="J104" s="111">
        <v>0</v>
      </c>
      <c r="K104" s="111">
        <v>0</v>
      </c>
    </row>
    <row r="105" spans="1:11" ht="26.25" customHeight="1" x14ac:dyDescent="0.2">
      <c r="A105" s="231" t="s">
        <v>391</v>
      </c>
      <c r="B105" s="231"/>
      <c r="C105" s="231"/>
      <c r="D105" s="231"/>
      <c r="E105" s="231"/>
      <c r="F105" s="231"/>
      <c r="G105" s="14">
        <v>94</v>
      </c>
      <c r="H105" s="111">
        <v>0</v>
      </c>
      <c r="I105" s="111">
        <v>0</v>
      </c>
      <c r="J105" s="111">
        <v>0</v>
      </c>
      <c r="K105" s="111">
        <v>0</v>
      </c>
    </row>
    <row r="106" spans="1:11" x14ac:dyDescent="0.2">
      <c r="A106" s="231" t="s">
        <v>392</v>
      </c>
      <c r="B106" s="231"/>
      <c r="C106" s="231"/>
      <c r="D106" s="231"/>
      <c r="E106" s="231"/>
      <c r="F106" s="231"/>
      <c r="G106" s="14">
        <v>95</v>
      </c>
      <c r="H106" s="111">
        <v>0</v>
      </c>
      <c r="I106" s="111">
        <v>0</v>
      </c>
      <c r="J106" s="111">
        <v>0</v>
      </c>
      <c r="K106" s="111">
        <v>0</v>
      </c>
    </row>
    <row r="107" spans="1:11" ht="24.75" customHeight="1" x14ac:dyDescent="0.2">
      <c r="A107" s="231" t="s">
        <v>393</v>
      </c>
      <c r="B107" s="231"/>
      <c r="C107" s="231"/>
      <c r="D107" s="231"/>
      <c r="E107" s="231"/>
      <c r="F107" s="231"/>
      <c r="G107" s="14">
        <v>96</v>
      </c>
      <c r="H107" s="111">
        <v>0</v>
      </c>
      <c r="I107" s="111">
        <v>0</v>
      </c>
      <c r="J107" s="111">
        <v>0</v>
      </c>
      <c r="K107" s="111">
        <v>0</v>
      </c>
    </row>
    <row r="108" spans="1:11" ht="22.9" customHeight="1" x14ac:dyDescent="0.2">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
      <c r="A109" s="194" t="s">
        <v>394</v>
      </c>
      <c r="B109" s="194"/>
      <c r="C109" s="194"/>
      <c r="D109" s="194"/>
      <c r="E109" s="194"/>
      <c r="F109" s="194"/>
      <c r="G109" s="15">
        <v>98</v>
      </c>
      <c r="H109" s="110">
        <f>H89+H108</f>
        <v>-1576910</v>
      </c>
      <c r="I109" s="110">
        <f>I89+I108</f>
        <v>3196966</v>
      </c>
      <c r="J109" s="110">
        <f t="shared" ref="J109:K109" si="13">J89+J108</f>
        <v>4163254</v>
      </c>
      <c r="K109" s="110">
        <f t="shared" si="13"/>
        <v>7652157.5899999999</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10">
        <f>H112+H113</f>
        <v>-1576910</v>
      </c>
      <c r="I111" s="110">
        <f>I112+I113</f>
        <v>3196966</v>
      </c>
      <c r="J111" s="110">
        <f>J112+J113</f>
        <v>4163254</v>
      </c>
      <c r="K111" s="110">
        <f>K112+K113</f>
        <v>7652157.5899999999</v>
      </c>
    </row>
    <row r="112" spans="1:11" ht="12.75" customHeight="1" x14ac:dyDescent="0.2">
      <c r="A112" s="239" t="s">
        <v>113</v>
      </c>
      <c r="B112" s="239"/>
      <c r="C112" s="239"/>
      <c r="D112" s="239"/>
      <c r="E112" s="239"/>
      <c r="F112" s="239"/>
      <c r="G112" s="14">
        <v>100</v>
      </c>
      <c r="H112" s="111">
        <v>-1576910</v>
      </c>
      <c r="I112" s="111">
        <v>3196966</v>
      </c>
      <c r="J112" s="111">
        <v>4163254</v>
      </c>
      <c r="K112" s="111">
        <v>7652157.5899999999</v>
      </c>
    </row>
    <row r="113" spans="1:11" ht="12.75" customHeight="1" x14ac:dyDescent="0.2">
      <c r="A113" s="239" t="s">
        <v>165</v>
      </c>
      <c r="B113" s="239"/>
      <c r="C113" s="239"/>
      <c r="D113" s="239"/>
      <c r="E113" s="239"/>
      <c r="F113" s="239"/>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verticalCentered="1"/>
  <pageMargins left="0.25" right="0.25" top="0.75" bottom="0.75" header="0.3" footer="0.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472</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470</v>
      </c>
      <c r="B4" s="202"/>
      <c r="C4" s="202"/>
      <c r="D4" s="202"/>
      <c r="E4" s="202"/>
      <c r="F4" s="202"/>
      <c r="G4" s="202"/>
      <c r="H4" s="202"/>
      <c r="I4" s="203"/>
    </row>
    <row r="5" spans="1:9" ht="23.25" x14ac:dyDescent="0.2">
      <c r="A5" s="252" t="s">
        <v>2</v>
      </c>
      <c r="B5" s="207"/>
      <c r="C5" s="207"/>
      <c r="D5" s="207"/>
      <c r="E5" s="207"/>
      <c r="F5" s="207"/>
      <c r="G5" s="119" t="s">
        <v>103</v>
      </c>
      <c r="H5" s="120" t="s">
        <v>302</v>
      </c>
      <c r="I5" s="120" t="s">
        <v>279</v>
      </c>
    </row>
    <row r="6" spans="1:9" x14ac:dyDescent="0.2">
      <c r="A6" s="253">
        <v>1</v>
      </c>
      <c r="B6" s="207"/>
      <c r="C6" s="207"/>
      <c r="D6" s="207"/>
      <c r="E6" s="207"/>
      <c r="F6" s="207"/>
      <c r="G6" s="121">
        <v>2</v>
      </c>
      <c r="H6" s="120" t="s">
        <v>167</v>
      </c>
      <c r="I6" s="120"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2">
        <v>1</v>
      </c>
      <c r="H8" s="123">
        <v>-1576910</v>
      </c>
      <c r="I8" s="133">
        <v>4163254</v>
      </c>
    </row>
    <row r="9" spans="1:9" ht="12.75" customHeight="1" x14ac:dyDescent="0.2">
      <c r="A9" s="251" t="s">
        <v>171</v>
      </c>
      <c r="B9" s="251"/>
      <c r="C9" s="251"/>
      <c r="D9" s="251"/>
      <c r="E9" s="251"/>
      <c r="F9" s="251"/>
      <c r="G9" s="124">
        <v>2</v>
      </c>
      <c r="H9" s="125">
        <f>H10+H11+H12+H13+H14+H15+H16+H17</f>
        <v>2043461</v>
      </c>
      <c r="I9" s="125">
        <f>I10+I11+I12+I13+I14+I15+I16+I17</f>
        <v>2892044</v>
      </c>
    </row>
    <row r="10" spans="1:9" ht="12.75" customHeight="1" x14ac:dyDescent="0.2">
      <c r="A10" s="228" t="s">
        <v>172</v>
      </c>
      <c r="B10" s="228"/>
      <c r="C10" s="228"/>
      <c r="D10" s="228"/>
      <c r="E10" s="228"/>
      <c r="F10" s="228"/>
      <c r="G10" s="122">
        <v>3</v>
      </c>
      <c r="H10" s="123">
        <v>2133010</v>
      </c>
      <c r="I10" s="123">
        <v>2143439</v>
      </c>
    </row>
    <row r="11" spans="1:9" ht="22.15" customHeight="1" x14ac:dyDescent="0.2">
      <c r="A11" s="228" t="s">
        <v>173</v>
      </c>
      <c r="B11" s="228"/>
      <c r="C11" s="228"/>
      <c r="D11" s="228"/>
      <c r="E11" s="228"/>
      <c r="F11" s="228"/>
      <c r="G11" s="122">
        <v>4</v>
      </c>
      <c r="H11" s="123">
        <v>0</v>
      </c>
      <c r="I11" s="123">
        <v>0</v>
      </c>
    </row>
    <row r="12" spans="1:9" ht="23.45" customHeight="1" x14ac:dyDescent="0.2">
      <c r="A12" s="228" t="s">
        <v>174</v>
      </c>
      <c r="B12" s="228"/>
      <c r="C12" s="228"/>
      <c r="D12" s="228"/>
      <c r="E12" s="228"/>
      <c r="F12" s="228"/>
      <c r="G12" s="122">
        <v>5</v>
      </c>
      <c r="H12" s="123">
        <v>0</v>
      </c>
      <c r="I12" s="123">
        <v>0</v>
      </c>
    </row>
    <row r="13" spans="1:9" ht="12.75" customHeight="1" x14ac:dyDescent="0.2">
      <c r="A13" s="228" t="s">
        <v>175</v>
      </c>
      <c r="B13" s="228"/>
      <c r="C13" s="228"/>
      <c r="D13" s="228"/>
      <c r="E13" s="228"/>
      <c r="F13" s="228"/>
      <c r="G13" s="122">
        <v>6</v>
      </c>
      <c r="H13" s="123">
        <v>-261014</v>
      </c>
      <c r="I13" s="123">
        <v>-582113</v>
      </c>
    </row>
    <row r="14" spans="1:9" ht="12.75" customHeight="1" x14ac:dyDescent="0.2">
      <c r="A14" s="228" t="s">
        <v>176</v>
      </c>
      <c r="B14" s="228"/>
      <c r="C14" s="228"/>
      <c r="D14" s="228"/>
      <c r="E14" s="228"/>
      <c r="F14" s="228"/>
      <c r="G14" s="122">
        <v>7</v>
      </c>
      <c r="H14" s="123">
        <v>128908</v>
      </c>
      <c r="I14" s="123">
        <v>276504</v>
      </c>
    </row>
    <row r="15" spans="1:9" ht="12.75" customHeight="1" x14ac:dyDescent="0.2">
      <c r="A15" s="228" t="s">
        <v>177</v>
      </c>
      <c r="B15" s="228"/>
      <c r="C15" s="228"/>
      <c r="D15" s="228"/>
      <c r="E15" s="228"/>
      <c r="F15" s="228"/>
      <c r="G15" s="122">
        <v>8</v>
      </c>
      <c r="H15" s="123">
        <v>0</v>
      </c>
      <c r="I15" s="123">
        <v>0</v>
      </c>
    </row>
    <row r="16" spans="1:9" ht="12.75" customHeight="1" x14ac:dyDescent="0.2">
      <c r="A16" s="228" t="s">
        <v>178</v>
      </c>
      <c r="B16" s="228"/>
      <c r="C16" s="228"/>
      <c r="D16" s="228"/>
      <c r="E16" s="228"/>
      <c r="F16" s="228"/>
      <c r="G16" s="122">
        <v>9</v>
      </c>
      <c r="H16" s="123">
        <v>-389</v>
      </c>
      <c r="I16" s="123">
        <v>0</v>
      </c>
    </row>
    <row r="17" spans="1:9" ht="25.15" customHeight="1" x14ac:dyDescent="0.2">
      <c r="A17" s="228" t="s">
        <v>179</v>
      </c>
      <c r="B17" s="228"/>
      <c r="C17" s="228"/>
      <c r="D17" s="228"/>
      <c r="E17" s="228"/>
      <c r="F17" s="228"/>
      <c r="G17" s="122">
        <v>10</v>
      </c>
      <c r="H17" s="123">
        <v>42946</v>
      </c>
      <c r="I17" s="123">
        <v>1054214</v>
      </c>
    </row>
    <row r="18" spans="1:9" ht="28.15" customHeight="1" x14ac:dyDescent="0.2">
      <c r="A18" s="250" t="s">
        <v>307</v>
      </c>
      <c r="B18" s="250"/>
      <c r="C18" s="250"/>
      <c r="D18" s="250"/>
      <c r="E18" s="250"/>
      <c r="F18" s="250"/>
      <c r="G18" s="124">
        <v>11</v>
      </c>
      <c r="H18" s="125">
        <f>H8+H9</f>
        <v>466551</v>
      </c>
      <c r="I18" s="125">
        <f>I8+I9</f>
        <v>7055298</v>
      </c>
    </row>
    <row r="19" spans="1:9" ht="12.75" customHeight="1" x14ac:dyDescent="0.2">
      <c r="A19" s="251" t="s">
        <v>180</v>
      </c>
      <c r="B19" s="251"/>
      <c r="C19" s="251"/>
      <c r="D19" s="251"/>
      <c r="E19" s="251"/>
      <c r="F19" s="251"/>
      <c r="G19" s="124">
        <v>12</v>
      </c>
      <c r="H19" s="125">
        <f>H20+H21+H22+H23</f>
        <v>1193994</v>
      </c>
      <c r="I19" s="125">
        <f>I20+I21+I22+I23</f>
        <v>-1787432</v>
      </c>
    </row>
    <row r="20" spans="1:9" ht="12.75" customHeight="1" x14ac:dyDescent="0.2">
      <c r="A20" s="228" t="s">
        <v>181</v>
      </c>
      <c r="B20" s="228"/>
      <c r="C20" s="228"/>
      <c r="D20" s="228"/>
      <c r="E20" s="228"/>
      <c r="F20" s="228"/>
      <c r="G20" s="122">
        <v>13</v>
      </c>
      <c r="H20" s="123">
        <v>1749228.8900000001</v>
      </c>
      <c r="I20" s="123">
        <v>149566</v>
      </c>
    </row>
    <row r="21" spans="1:9" ht="12.75" customHeight="1" x14ac:dyDescent="0.2">
      <c r="A21" s="228" t="s">
        <v>182</v>
      </c>
      <c r="B21" s="228"/>
      <c r="C21" s="228"/>
      <c r="D21" s="228"/>
      <c r="E21" s="228"/>
      <c r="F21" s="228"/>
      <c r="G21" s="122">
        <v>14</v>
      </c>
      <c r="H21" s="123">
        <v>-508060.89</v>
      </c>
      <c r="I21" s="123">
        <v>-1019160</v>
      </c>
    </row>
    <row r="22" spans="1:9" ht="12.75" customHeight="1" x14ac:dyDescent="0.2">
      <c r="A22" s="228" t="s">
        <v>183</v>
      </c>
      <c r="B22" s="228"/>
      <c r="C22" s="228"/>
      <c r="D22" s="228"/>
      <c r="E22" s="228"/>
      <c r="F22" s="228"/>
      <c r="G22" s="122">
        <v>15</v>
      </c>
      <c r="H22" s="123">
        <v>-59223</v>
      </c>
      <c r="I22" s="123">
        <v>-156184</v>
      </c>
    </row>
    <row r="23" spans="1:9" ht="12.75" customHeight="1" x14ac:dyDescent="0.2">
      <c r="A23" s="228" t="s">
        <v>184</v>
      </c>
      <c r="B23" s="228"/>
      <c r="C23" s="228"/>
      <c r="D23" s="228"/>
      <c r="E23" s="228"/>
      <c r="F23" s="228"/>
      <c r="G23" s="122">
        <v>16</v>
      </c>
      <c r="H23" s="123">
        <v>12049</v>
      </c>
      <c r="I23" s="123">
        <v>-761654</v>
      </c>
    </row>
    <row r="24" spans="1:9" ht="12.75" customHeight="1" x14ac:dyDescent="0.2">
      <c r="A24" s="250" t="s">
        <v>185</v>
      </c>
      <c r="B24" s="250"/>
      <c r="C24" s="250"/>
      <c r="D24" s="250"/>
      <c r="E24" s="250"/>
      <c r="F24" s="250"/>
      <c r="G24" s="124">
        <v>17</v>
      </c>
      <c r="H24" s="125">
        <f>H18+H19</f>
        <v>1660545</v>
      </c>
      <c r="I24" s="125">
        <f>I18+I19</f>
        <v>5267866</v>
      </c>
    </row>
    <row r="25" spans="1:9" ht="12.75" customHeight="1" x14ac:dyDescent="0.2">
      <c r="A25" s="192" t="s">
        <v>186</v>
      </c>
      <c r="B25" s="192"/>
      <c r="C25" s="192"/>
      <c r="D25" s="192"/>
      <c r="E25" s="192"/>
      <c r="F25" s="192"/>
      <c r="G25" s="122">
        <v>18</v>
      </c>
      <c r="H25" s="123">
        <v>-3550</v>
      </c>
      <c r="I25" s="123">
        <v>-3157</v>
      </c>
    </row>
    <row r="26" spans="1:9" ht="12.75" customHeight="1" x14ac:dyDescent="0.2">
      <c r="A26" s="192" t="s">
        <v>187</v>
      </c>
      <c r="B26" s="192"/>
      <c r="C26" s="192"/>
      <c r="D26" s="192"/>
      <c r="E26" s="192"/>
      <c r="F26" s="192"/>
      <c r="G26" s="122">
        <v>19</v>
      </c>
      <c r="H26" s="123">
        <v>-81603</v>
      </c>
      <c r="I26" s="123">
        <v>2667</v>
      </c>
    </row>
    <row r="27" spans="1:9" ht="25.9" customHeight="1" x14ac:dyDescent="0.2">
      <c r="A27" s="255" t="s">
        <v>188</v>
      </c>
      <c r="B27" s="255"/>
      <c r="C27" s="255"/>
      <c r="D27" s="255"/>
      <c r="E27" s="255"/>
      <c r="F27" s="255"/>
      <c r="G27" s="124">
        <v>20</v>
      </c>
      <c r="H27" s="125">
        <f>H24+H25+H26</f>
        <v>1575392</v>
      </c>
      <c r="I27" s="125">
        <f>I24+I25+I26</f>
        <v>5267376</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2">
        <v>21</v>
      </c>
      <c r="H29" s="126">
        <v>0</v>
      </c>
      <c r="I29" s="126">
        <v>0</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0</v>
      </c>
      <c r="I31" s="126">
        <v>296</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154718</v>
      </c>
      <c r="I33" s="126">
        <v>0</v>
      </c>
    </row>
    <row r="34" spans="1:9" ht="12.75" customHeight="1" x14ac:dyDescent="0.2">
      <c r="A34" s="192" t="s">
        <v>195</v>
      </c>
      <c r="B34" s="192"/>
      <c r="C34" s="192"/>
      <c r="D34" s="192"/>
      <c r="E34" s="192"/>
      <c r="F34" s="192"/>
      <c r="G34" s="122">
        <v>26</v>
      </c>
      <c r="H34" s="126">
        <v>0</v>
      </c>
      <c r="I34" s="126">
        <v>0</v>
      </c>
    </row>
    <row r="35" spans="1:9" ht="26.45" customHeight="1" x14ac:dyDescent="0.2">
      <c r="A35" s="250" t="s">
        <v>196</v>
      </c>
      <c r="B35" s="250"/>
      <c r="C35" s="250"/>
      <c r="D35" s="250"/>
      <c r="E35" s="250"/>
      <c r="F35" s="250"/>
      <c r="G35" s="124">
        <v>27</v>
      </c>
      <c r="H35" s="127">
        <f>H29+H30+H31+H32+H33+H34</f>
        <v>154718</v>
      </c>
      <c r="I35" s="127">
        <f>I29+I30+I31+I32+I33+I34</f>
        <v>296</v>
      </c>
    </row>
    <row r="36" spans="1:9" ht="22.9" customHeight="1" x14ac:dyDescent="0.2">
      <c r="A36" s="192" t="s">
        <v>197</v>
      </c>
      <c r="B36" s="192"/>
      <c r="C36" s="192"/>
      <c r="D36" s="192"/>
      <c r="E36" s="192"/>
      <c r="F36" s="192"/>
      <c r="G36" s="122">
        <v>28</v>
      </c>
      <c r="H36" s="126">
        <v>-26295</v>
      </c>
      <c r="I36" s="126">
        <v>-129008</v>
      </c>
    </row>
    <row r="37" spans="1:9" ht="12.75" customHeight="1" x14ac:dyDescent="0.2">
      <c r="A37" s="192" t="s">
        <v>198</v>
      </c>
      <c r="B37" s="192"/>
      <c r="C37" s="192"/>
      <c r="D37" s="192"/>
      <c r="E37" s="192"/>
      <c r="F37" s="192"/>
      <c r="G37" s="122">
        <v>29</v>
      </c>
      <c r="H37" s="126">
        <v>0</v>
      </c>
      <c r="I37" s="126">
        <v>0</v>
      </c>
    </row>
    <row r="38" spans="1:9" ht="12.75" customHeight="1" x14ac:dyDescent="0.2">
      <c r="A38" s="192" t="s">
        <v>199</v>
      </c>
      <c r="B38" s="192"/>
      <c r="C38" s="192"/>
      <c r="D38" s="192"/>
      <c r="E38" s="192"/>
      <c r="F38" s="192"/>
      <c r="G38" s="122">
        <v>30</v>
      </c>
      <c r="H38" s="126">
        <v>-172718</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50" t="s">
        <v>202</v>
      </c>
      <c r="B41" s="250"/>
      <c r="C41" s="250"/>
      <c r="D41" s="250"/>
      <c r="E41" s="250"/>
      <c r="F41" s="250"/>
      <c r="G41" s="124">
        <v>33</v>
      </c>
      <c r="H41" s="127">
        <f>H36+H37+H38+H39+H40</f>
        <v>-199013</v>
      </c>
      <c r="I41" s="127">
        <f>I36+I37+I38+I39+I40</f>
        <v>-129008</v>
      </c>
    </row>
    <row r="42" spans="1:9" ht="29.45" customHeight="1" x14ac:dyDescent="0.2">
      <c r="A42" s="255" t="s">
        <v>203</v>
      </c>
      <c r="B42" s="255"/>
      <c r="C42" s="255"/>
      <c r="D42" s="255"/>
      <c r="E42" s="255"/>
      <c r="F42" s="255"/>
      <c r="G42" s="124">
        <v>34</v>
      </c>
      <c r="H42" s="127">
        <f>H35+H41</f>
        <v>-44295</v>
      </c>
      <c r="I42" s="127">
        <f>I35+I41</f>
        <v>-128712</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0</v>
      </c>
      <c r="I46" s="126">
        <v>0</v>
      </c>
    </row>
    <row r="47" spans="1:9" ht="12.75" customHeight="1" x14ac:dyDescent="0.2">
      <c r="A47" s="192" t="s">
        <v>208</v>
      </c>
      <c r="B47" s="192"/>
      <c r="C47" s="192"/>
      <c r="D47" s="192"/>
      <c r="E47" s="192"/>
      <c r="F47" s="192"/>
      <c r="G47" s="122">
        <v>38</v>
      </c>
      <c r="H47" s="126">
        <v>0</v>
      </c>
      <c r="I47" s="126">
        <v>0</v>
      </c>
    </row>
    <row r="48" spans="1:9" ht="22.15" customHeight="1" x14ac:dyDescent="0.2">
      <c r="A48" s="250" t="s">
        <v>209</v>
      </c>
      <c r="B48" s="250"/>
      <c r="C48" s="250"/>
      <c r="D48" s="250"/>
      <c r="E48" s="250"/>
      <c r="F48" s="250"/>
      <c r="G48" s="124">
        <v>39</v>
      </c>
      <c r="H48" s="127">
        <f>H44+H45+H46+H47</f>
        <v>0</v>
      </c>
      <c r="I48" s="127">
        <f>I44+I45+I46+I47</f>
        <v>0</v>
      </c>
    </row>
    <row r="49" spans="1:9" ht="24.6" customHeight="1" x14ac:dyDescent="0.2">
      <c r="A49" s="192" t="s">
        <v>306</v>
      </c>
      <c r="B49" s="192"/>
      <c r="C49" s="192"/>
      <c r="D49" s="192"/>
      <c r="E49" s="192"/>
      <c r="F49" s="192"/>
      <c r="G49" s="122">
        <v>40</v>
      </c>
      <c r="H49" s="126">
        <v>13821</v>
      </c>
      <c r="I49" s="126">
        <v>0</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0</v>
      </c>
      <c r="I51" s="126">
        <v>-16396</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0</v>
      </c>
      <c r="I53" s="126">
        <v>0</v>
      </c>
    </row>
    <row r="54" spans="1:9" ht="30.6" customHeight="1" x14ac:dyDescent="0.2">
      <c r="A54" s="250" t="s">
        <v>214</v>
      </c>
      <c r="B54" s="250"/>
      <c r="C54" s="250"/>
      <c r="D54" s="250"/>
      <c r="E54" s="250"/>
      <c r="F54" s="250"/>
      <c r="G54" s="124">
        <v>45</v>
      </c>
      <c r="H54" s="127">
        <f>H49+H50+H51+H52+H53</f>
        <v>13821</v>
      </c>
      <c r="I54" s="127">
        <f>I49+I50+I51+I52+I53</f>
        <v>-16396</v>
      </c>
    </row>
    <row r="55" spans="1:9" ht="29.45" customHeight="1" x14ac:dyDescent="0.2">
      <c r="A55" s="255" t="s">
        <v>215</v>
      </c>
      <c r="B55" s="255"/>
      <c r="C55" s="255"/>
      <c r="D55" s="255"/>
      <c r="E55" s="255"/>
      <c r="F55" s="255"/>
      <c r="G55" s="124">
        <v>46</v>
      </c>
      <c r="H55" s="127">
        <f>H48+H54</f>
        <v>13821</v>
      </c>
      <c r="I55" s="127">
        <f>I48+I54</f>
        <v>-16396</v>
      </c>
    </row>
    <row r="56" spans="1:9" x14ac:dyDescent="0.2">
      <c r="A56" s="192" t="s">
        <v>216</v>
      </c>
      <c r="B56" s="192"/>
      <c r="C56" s="192"/>
      <c r="D56" s="192"/>
      <c r="E56" s="192"/>
      <c r="F56" s="192"/>
      <c r="G56" s="122">
        <v>47</v>
      </c>
      <c r="H56" s="126">
        <v>0</v>
      </c>
      <c r="I56" s="126">
        <v>0</v>
      </c>
    </row>
    <row r="57" spans="1:9" ht="26.45" customHeight="1" x14ac:dyDescent="0.2">
      <c r="A57" s="255" t="s">
        <v>217</v>
      </c>
      <c r="B57" s="255"/>
      <c r="C57" s="255"/>
      <c r="D57" s="255"/>
      <c r="E57" s="255"/>
      <c r="F57" s="255"/>
      <c r="G57" s="124">
        <v>48</v>
      </c>
      <c r="H57" s="127">
        <f>H27+H42+H55+H56</f>
        <v>1544918</v>
      </c>
      <c r="I57" s="127">
        <f>I27+I42+I55+I56</f>
        <v>5122268</v>
      </c>
    </row>
    <row r="58" spans="1:9" x14ac:dyDescent="0.2">
      <c r="A58" s="256" t="s">
        <v>218</v>
      </c>
      <c r="B58" s="256"/>
      <c r="C58" s="256"/>
      <c r="D58" s="256"/>
      <c r="E58" s="256"/>
      <c r="F58" s="256"/>
      <c r="G58" s="122">
        <v>49</v>
      </c>
      <c r="H58" s="126">
        <v>590861</v>
      </c>
      <c r="I58" s="126">
        <v>1424649</v>
      </c>
    </row>
    <row r="59" spans="1:9" ht="31.15" customHeight="1" x14ac:dyDescent="0.2">
      <c r="A59" s="255" t="s">
        <v>219</v>
      </c>
      <c r="B59" s="255"/>
      <c r="C59" s="255"/>
      <c r="D59" s="255"/>
      <c r="E59" s="255"/>
      <c r="F59" s="255"/>
      <c r="G59" s="124">
        <v>50</v>
      </c>
      <c r="H59" s="127">
        <f>H57+H58</f>
        <v>2135779</v>
      </c>
      <c r="I59" s="127">
        <f>I57+I58</f>
        <v>6546917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396</v>
      </c>
      <c r="B12" s="261"/>
      <c r="C12" s="261"/>
      <c r="D12" s="261"/>
      <c r="E12" s="261"/>
      <c r="F12" s="261"/>
      <c r="G12" s="21">
        <v>5</v>
      </c>
      <c r="H12" s="30">
        <v>0</v>
      </c>
      <c r="I12" s="30">
        <v>0</v>
      </c>
    </row>
    <row r="13" spans="1:9" x14ac:dyDescent="0.2">
      <c r="A13" s="269" t="s">
        <v>397</v>
      </c>
      <c r="B13" s="269"/>
      <c r="C13" s="269"/>
      <c r="D13" s="269"/>
      <c r="E13" s="269"/>
      <c r="F13" s="269"/>
      <c r="G13" s="112">
        <v>6</v>
      </c>
      <c r="H13" s="115">
        <f>SUM(H8:H12)</f>
        <v>0</v>
      </c>
      <c r="I13" s="115">
        <f>SUM(I8:I12)</f>
        <v>0</v>
      </c>
    </row>
    <row r="14" spans="1:9" ht="12.75" customHeight="1" x14ac:dyDescent="0.2">
      <c r="A14" s="261" t="s">
        <v>398</v>
      </c>
      <c r="B14" s="261"/>
      <c r="C14" s="261"/>
      <c r="D14" s="261"/>
      <c r="E14" s="261"/>
      <c r="F14" s="261"/>
      <c r="G14" s="21">
        <v>7</v>
      </c>
      <c r="H14" s="30">
        <v>0</v>
      </c>
      <c r="I14" s="30">
        <v>0</v>
      </c>
    </row>
    <row r="15" spans="1:9" ht="12.75" customHeight="1" x14ac:dyDescent="0.2">
      <c r="A15" s="261" t="s">
        <v>399</v>
      </c>
      <c r="B15" s="261"/>
      <c r="C15" s="261"/>
      <c r="D15" s="261"/>
      <c r="E15" s="261"/>
      <c r="F15" s="261"/>
      <c r="G15" s="21">
        <v>8</v>
      </c>
      <c r="H15" s="30">
        <v>0</v>
      </c>
      <c r="I15" s="30">
        <v>0</v>
      </c>
    </row>
    <row r="16" spans="1:9" ht="12.75" customHeight="1" x14ac:dyDescent="0.2">
      <c r="A16" s="261" t="s">
        <v>400</v>
      </c>
      <c r="B16" s="261"/>
      <c r="C16" s="261"/>
      <c r="D16" s="261"/>
      <c r="E16" s="261"/>
      <c r="F16" s="261"/>
      <c r="G16" s="21">
        <v>9</v>
      </c>
      <c r="H16" s="30">
        <v>0</v>
      </c>
      <c r="I16" s="30">
        <v>0</v>
      </c>
    </row>
    <row r="17" spans="1:9" ht="12.75" customHeight="1" x14ac:dyDescent="0.2">
      <c r="A17" s="261" t="s">
        <v>401</v>
      </c>
      <c r="B17" s="261"/>
      <c r="C17" s="261"/>
      <c r="D17" s="261"/>
      <c r="E17" s="261"/>
      <c r="F17" s="261"/>
      <c r="G17" s="21">
        <v>10</v>
      </c>
      <c r="H17" s="30">
        <v>0</v>
      </c>
      <c r="I17" s="30">
        <v>0</v>
      </c>
    </row>
    <row r="18" spans="1:9" ht="12.75" customHeight="1" x14ac:dyDescent="0.2">
      <c r="A18" s="261" t="s">
        <v>402</v>
      </c>
      <c r="B18" s="261"/>
      <c r="C18" s="261"/>
      <c r="D18" s="261"/>
      <c r="E18" s="261"/>
      <c r="F18" s="261"/>
      <c r="G18" s="21">
        <v>11</v>
      </c>
      <c r="H18" s="30">
        <v>0</v>
      </c>
      <c r="I18" s="30">
        <v>0</v>
      </c>
    </row>
    <row r="19" spans="1:9" ht="12.75" customHeight="1" x14ac:dyDescent="0.2">
      <c r="A19" s="261" t="s">
        <v>403</v>
      </c>
      <c r="B19" s="261"/>
      <c r="C19" s="261"/>
      <c r="D19" s="261"/>
      <c r="E19" s="261"/>
      <c r="F19" s="261"/>
      <c r="G19" s="21">
        <v>12</v>
      </c>
      <c r="H19" s="30">
        <v>0</v>
      </c>
      <c r="I19" s="30">
        <v>0</v>
      </c>
    </row>
    <row r="20" spans="1:9" ht="26.25" customHeight="1" x14ac:dyDescent="0.2">
      <c r="A20" s="269" t="s">
        <v>404</v>
      </c>
      <c r="B20" s="269"/>
      <c r="C20" s="269"/>
      <c r="D20" s="269"/>
      <c r="E20" s="269"/>
      <c r="F20" s="269"/>
      <c r="G20" s="112">
        <v>13</v>
      </c>
      <c r="H20" s="115">
        <f>SUM(H14:H19)</f>
        <v>0</v>
      </c>
      <c r="I20" s="115">
        <f>SUM(I14:I19)</f>
        <v>0</v>
      </c>
    </row>
    <row r="21" spans="1:9" ht="27.6" customHeight="1" x14ac:dyDescent="0.2">
      <c r="A21" s="267" t="s">
        <v>405</v>
      </c>
      <c r="B21" s="267"/>
      <c r="C21" s="267"/>
      <c r="D21" s="267"/>
      <c r="E21" s="267"/>
      <c r="F21" s="267"/>
      <c r="G21" s="113">
        <v>14</v>
      </c>
      <c r="H21" s="31">
        <f>H13+H20</f>
        <v>0</v>
      </c>
      <c r="I21" s="31">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2">
        <v>21</v>
      </c>
      <c r="H29" s="116">
        <f>SUM(H23:H28)</f>
        <v>0</v>
      </c>
      <c r="I29" s="116">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2">
        <v>27</v>
      </c>
      <c r="H35" s="116">
        <f>SUM(H30:H34)</f>
        <v>0</v>
      </c>
      <c r="I35" s="116">
        <f>SUM(I30:I34)</f>
        <v>0</v>
      </c>
    </row>
    <row r="36" spans="1:9" ht="28.15" customHeight="1" x14ac:dyDescent="0.2">
      <c r="A36" s="267" t="s">
        <v>409</v>
      </c>
      <c r="B36" s="267"/>
      <c r="C36" s="267"/>
      <c r="D36" s="267"/>
      <c r="E36" s="267"/>
      <c r="F36" s="267"/>
      <c r="G36" s="113">
        <v>28</v>
      </c>
      <c r="H36" s="117">
        <f>H29+H35</f>
        <v>0</v>
      </c>
      <c r="I36" s="117">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2">
        <v>33</v>
      </c>
      <c r="H42" s="116">
        <f>H41+H40+H39+H38</f>
        <v>0</v>
      </c>
      <c r="I42" s="116">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2">
        <v>39</v>
      </c>
      <c r="H48" s="116">
        <f>H47+H46+H45+H44+H43</f>
        <v>0</v>
      </c>
      <c r="I48" s="116">
        <f>I47+I46+I45+I44+I43</f>
        <v>0</v>
      </c>
    </row>
    <row r="49" spans="1:9" ht="25.9" customHeight="1" x14ac:dyDescent="0.2">
      <c r="A49" s="273" t="s">
        <v>446</v>
      </c>
      <c r="B49" s="273"/>
      <c r="C49" s="273"/>
      <c r="D49" s="273"/>
      <c r="E49" s="273"/>
      <c r="F49" s="273"/>
      <c r="G49" s="112">
        <v>40</v>
      </c>
      <c r="H49" s="116">
        <f>H48+H42</f>
        <v>0</v>
      </c>
      <c r="I49" s="116">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2">
        <v>42</v>
      </c>
      <c r="H51" s="116">
        <f>H21+H36+H49+H50</f>
        <v>0</v>
      </c>
      <c r="I51" s="116">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L52" activePane="bottomRight" state="frozen"/>
      <selection pane="topRight" activeCell="H1" sqref="H1"/>
      <selection pane="bottomLeft" activeCell="A7" sqref="A7"/>
      <selection pane="bottomRight" activeCell="V58" sqref="V58"/>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2"/>
    </row>
    <row r="2" spans="1:25" ht="15.75" x14ac:dyDescent="0.2">
      <c r="A2" s="2"/>
      <c r="B2" s="3"/>
      <c r="C2" s="280" t="s">
        <v>246</v>
      </c>
      <c r="D2" s="280"/>
      <c r="E2" s="9">
        <v>44197</v>
      </c>
      <c r="F2" s="4" t="s">
        <v>0</v>
      </c>
      <c r="G2" s="9">
        <v>44442</v>
      </c>
      <c r="H2" s="34"/>
      <c r="I2" s="34"/>
      <c r="J2" s="34"/>
      <c r="K2" s="35"/>
      <c r="X2" s="36"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132">
        <v>74620310</v>
      </c>
      <c r="I7" s="132">
        <v>14059645</v>
      </c>
      <c r="J7" s="132">
        <v>0</v>
      </c>
      <c r="K7" s="132">
        <v>0</v>
      </c>
      <c r="L7" s="132">
        <v>0</v>
      </c>
      <c r="M7" s="132">
        <v>0</v>
      </c>
      <c r="N7" s="132">
        <v>14854</v>
      </c>
      <c r="O7" s="132">
        <v>0</v>
      </c>
      <c r="P7" s="132">
        <v>0</v>
      </c>
      <c r="Q7" s="132">
        <v>0</v>
      </c>
      <c r="R7" s="132">
        <v>0</v>
      </c>
      <c r="S7" s="132">
        <v>0</v>
      </c>
      <c r="T7" s="132">
        <v>0</v>
      </c>
      <c r="U7" s="41">
        <v>-2018686</v>
      </c>
      <c r="V7" s="41">
        <v>1009451</v>
      </c>
      <c r="W7" s="42">
        <f>H7+I7+J7+K7-L7+M7+N7+O7+P7+Q7+R7+U7+V7</f>
        <v>87685574</v>
      </c>
      <c r="X7" s="41">
        <v>0</v>
      </c>
      <c r="Y7" s="42">
        <f>W7+X7</f>
        <v>87685574</v>
      </c>
    </row>
    <row r="8" spans="1:25" x14ac:dyDescent="0.2">
      <c r="A8" s="281" t="s">
        <v>265</v>
      </c>
      <c r="B8" s="281"/>
      <c r="C8" s="281"/>
      <c r="D8" s="281"/>
      <c r="E8" s="281"/>
      <c r="F8" s="281"/>
      <c r="G8" s="6">
        <v>2</v>
      </c>
      <c r="H8" s="132">
        <v>0</v>
      </c>
      <c r="I8" s="132">
        <v>0</v>
      </c>
      <c r="J8" s="132">
        <v>0</v>
      </c>
      <c r="K8" s="132">
        <v>0</v>
      </c>
      <c r="L8" s="132">
        <v>0</v>
      </c>
      <c r="M8" s="132">
        <v>0</v>
      </c>
      <c r="N8" s="132">
        <v>0</v>
      </c>
      <c r="O8" s="132">
        <v>0</v>
      </c>
      <c r="P8" s="132">
        <v>0</v>
      </c>
      <c r="Q8" s="132">
        <v>0</v>
      </c>
      <c r="R8" s="132">
        <v>0</v>
      </c>
      <c r="S8" s="132">
        <v>0</v>
      </c>
      <c r="T8" s="132">
        <v>0</v>
      </c>
      <c r="U8" s="41">
        <v>0</v>
      </c>
      <c r="V8" s="41">
        <v>0</v>
      </c>
      <c r="W8" s="42">
        <f>H8+I8+J8+K8-L8+M8+N8+O8+P8+Q8+R8+U8+V8</f>
        <v>0</v>
      </c>
      <c r="X8" s="41">
        <v>0</v>
      </c>
      <c r="Y8" s="42">
        <f t="shared" ref="Y8:Y9" si="0">W8+X8</f>
        <v>0</v>
      </c>
    </row>
    <row r="9" spans="1:25" x14ac:dyDescent="0.2">
      <c r="A9" s="281" t="s">
        <v>266</v>
      </c>
      <c r="B9" s="281"/>
      <c r="C9" s="281"/>
      <c r="D9" s="281"/>
      <c r="E9" s="281"/>
      <c r="F9" s="281"/>
      <c r="G9" s="6">
        <v>3</v>
      </c>
      <c r="H9" s="132">
        <v>0</v>
      </c>
      <c r="I9" s="132">
        <v>0</v>
      </c>
      <c r="J9" s="132">
        <v>0</v>
      </c>
      <c r="K9" s="132">
        <v>0</v>
      </c>
      <c r="L9" s="132">
        <v>0</v>
      </c>
      <c r="M9" s="132">
        <v>0</v>
      </c>
      <c r="N9" s="132">
        <v>0</v>
      </c>
      <c r="O9" s="132">
        <v>0</v>
      </c>
      <c r="P9" s="132">
        <v>0</v>
      </c>
      <c r="Q9" s="132">
        <v>0</v>
      </c>
      <c r="R9" s="132">
        <v>0</v>
      </c>
      <c r="S9" s="132">
        <v>0</v>
      </c>
      <c r="T9" s="132">
        <v>0</v>
      </c>
      <c r="U9" s="132">
        <f>37840+1</f>
        <v>37841</v>
      </c>
      <c r="V9" s="41">
        <v>0</v>
      </c>
      <c r="W9" s="42">
        <f>H9+I9+J9+K9-L9+M9+N9+O9+P9+Q9+R9+U9+V9</f>
        <v>37841</v>
      </c>
      <c r="X9" s="41">
        <v>0</v>
      </c>
      <c r="Y9" s="42">
        <f t="shared" si="0"/>
        <v>37841</v>
      </c>
    </row>
    <row r="10" spans="1:25" ht="24" customHeight="1" x14ac:dyDescent="0.2">
      <c r="A10" s="282" t="s">
        <v>300</v>
      </c>
      <c r="B10" s="282"/>
      <c r="C10" s="282"/>
      <c r="D10" s="282"/>
      <c r="E10" s="282"/>
      <c r="F10" s="282"/>
      <c r="G10" s="7">
        <v>4</v>
      </c>
      <c r="H10" s="42">
        <f>H7+H8+H9</f>
        <v>74620310</v>
      </c>
      <c r="I10" s="42">
        <f t="shared" ref="I10:Y10" si="1">I7+I8+I9</f>
        <v>14059645</v>
      </c>
      <c r="J10" s="42">
        <f t="shared" si="1"/>
        <v>0</v>
      </c>
      <c r="K10" s="42">
        <f>K7+K8+K9</f>
        <v>0</v>
      </c>
      <c r="L10" s="42">
        <f t="shared" si="1"/>
        <v>0</v>
      </c>
      <c r="M10" s="42">
        <f t="shared" si="1"/>
        <v>0</v>
      </c>
      <c r="N10" s="42">
        <f t="shared" si="1"/>
        <v>14854</v>
      </c>
      <c r="O10" s="42">
        <f t="shared" si="1"/>
        <v>0</v>
      </c>
      <c r="P10" s="42">
        <f t="shared" si="1"/>
        <v>0</v>
      </c>
      <c r="Q10" s="42">
        <f t="shared" si="1"/>
        <v>0</v>
      </c>
      <c r="R10" s="42">
        <f t="shared" si="1"/>
        <v>0</v>
      </c>
      <c r="S10" s="42">
        <f>S7+S8+S9</f>
        <v>0</v>
      </c>
      <c r="T10" s="42">
        <f>T7+T8+T9</f>
        <v>0</v>
      </c>
      <c r="U10" s="42">
        <f>U7+U8+U9</f>
        <v>-1980845</v>
      </c>
      <c r="V10" s="42">
        <f>V7+V8+V9</f>
        <v>1009451</v>
      </c>
      <c r="W10" s="42">
        <f t="shared" si="1"/>
        <v>87723415</v>
      </c>
      <c r="X10" s="42">
        <f t="shared" si="1"/>
        <v>0</v>
      </c>
      <c r="Y10" s="42">
        <f t="shared" si="1"/>
        <v>87723415</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-5144102</v>
      </c>
      <c r="W11" s="42">
        <f>H11+I11+J11+K11-L11+M11+N11+O11+P11+Q11+R11+U11+V11+S11+T11</f>
        <v>-5144102</v>
      </c>
      <c r="X11" s="41">
        <v>0</v>
      </c>
      <c r="Y11" s="42">
        <f t="shared" ref="Y11:Y29" si="2">W11+X11</f>
        <v>-5144102</v>
      </c>
    </row>
    <row r="12" spans="1:25" x14ac:dyDescent="0.2">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ref="W12:W29" si="3">H12+I12+J12+K12-L12+M12+N12+O12+P12+Q12+R12+U12+V12+S12+T12</f>
        <v>0</v>
      </c>
      <c r="X12" s="41">
        <v>0</v>
      </c>
      <c r="Y12" s="42">
        <f t="shared" si="2"/>
        <v>0</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2"/>
        <v>0</v>
      </c>
    </row>
    <row r="14" spans="1:25" ht="39" customHeight="1" x14ac:dyDescent="0.2">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2"/>
        <v>0</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2"/>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2"/>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2"/>
        <v>0</v>
      </c>
    </row>
    <row r="18" spans="1:25" x14ac:dyDescent="0.2">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2"/>
        <v>0</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2"/>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2"/>
        <v>0</v>
      </c>
    </row>
    <row r="21" spans="1:25" ht="30.75" customHeight="1" x14ac:dyDescent="0.2">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2"/>
        <v>0</v>
      </c>
    </row>
    <row r="22" spans="1:25" ht="28.5" customHeight="1" x14ac:dyDescent="0.2">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2"/>
        <v>0</v>
      </c>
    </row>
    <row r="23" spans="1:25" ht="26.25" customHeight="1" x14ac:dyDescent="0.2">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2"/>
        <v>0</v>
      </c>
    </row>
    <row r="24" spans="1:25" x14ac:dyDescent="0.2">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2"/>
        <v>0</v>
      </c>
    </row>
    <row r="25" spans="1:25" x14ac:dyDescent="0.2">
      <c r="A25" s="281" t="s">
        <v>424</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2"/>
        <v>0</v>
      </c>
    </row>
    <row r="26" spans="1:25" ht="12.75" customHeight="1" x14ac:dyDescent="0.2">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2"/>
        <v>0</v>
      </c>
    </row>
    <row r="27" spans="1:25" ht="12.75" customHeight="1" x14ac:dyDescent="0.2">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1009451</v>
      </c>
      <c r="V27" s="41">
        <v>0</v>
      </c>
      <c r="W27" s="42">
        <f t="shared" si="3"/>
        <v>1009451</v>
      </c>
      <c r="X27" s="41">
        <v>0</v>
      </c>
      <c r="Y27" s="42">
        <f t="shared" si="2"/>
        <v>1009451</v>
      </c>
    </row>
    <row r="28" spans="1:25" ht="12.75" customHeight="1" x14ac:dyDescent="0.2">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-1009451</v>
      </c>
      <c r="W28" s="42">
        <f t="shared" si="3"/>
        <v>-1009451</v>
      </c>
      <c r="X28" s="41">
        <v>0</v>
      </c>
      <c r="Y28" s="42">
        <f t="shared" si="2"/>
        <v>-1009451</v>
      </c>
    </row>
    <row r="29" spans="1:25" ht="12.75" customHeight="1" x14ac:dyDescent="0.2">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2"/>
        <v>0</v>
      </c>
    </row>
    <row r="30" spans="1:25" ht="21.75" customHeight="1" x14ac:dyDescent="0.2">
      <c r="A30" s="299" t="s">
        <v>428</v>
      </c>
      <c r="B30" s="299"/>
      <c r="C30" s="299"/>
      <c r="D30" s="299"/>
      <c r="E30" s="299"/>
      <c r="F30" s="299"/>
      <c r="G30" s="8">
        <v>24</v>
      </c>
      <c r="H30" s="44">
        <f>SUM(H10:H29)</f>
        <v>74620310</v>
      </c>
      <c r="I30" s="44">
        <f t="shared" ref="I30:Y30" si="4">SUM(I10:I29)</f>
        <v>14059645</v>
      </c>
      <c r="J30" s="44">
        <f t="shared" si="4"/>
        <v>0</v>
      </c>
      <c r="K30" s="44">
        <f t="shared" si="4"/>
        <v>0</v>
      </c>
      <c r="L30" s="44">
        <f t="shared" si="4"/>
        <v>0</v>
      </c>
      <c r="M30" s="44">
        <f t="shared" si="4"/>
        <v>0</v>
      </c>
      <c r="N30" s="44">
        <f t="shared" si="4"/>
        <v>14854</v>
      </c>
      <c r="O30" s="44">
        <f t="shared" si="4"/>
        <v>0</v>
      </c>
      <c r="P30" s="44">
        <f t="shared" si="4"/>
        <v>0</v>
      </c>
      <c r="Q30" s="44">
        <f t="shared" si="4"/>
        <v>0</v>
      </c>
      <c r="R30" s="44">
        <f t="shared" si="4"/>
        <v>0</v>
      </c>
      <c r="S30" s="44">
        <f t="shared" si="4"/>
        <v>0</v>
      </c>
      <c r="T30" s="44">
        <f t="shared" si="4"/>
        <v>0</v>
      </c>
      <c r="U30" s="44">
        <f t="shared" si="4"/>
        <v>-971394</v>
      </c>
      <c r="V30" s="44">
        <f t="shared" si="4"/>
        <v>-5144102</v>
      </c>
      <c r="W30" s="44">
        <f t="shared" si="4"/>
        <v>82579313</v>
      </c>
      <c r="X30" s="44">
        <f t="shared" si="4"/>
        <v>0</v>
      </c>
      <c r="Y30" s="44">
        <f t="shared" si="4"/>
        <v>82579313</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302" t="s">
        <v>429</v>
      </c>
      <c r="B33" s="302"/>
      <c r="C33" s="302"/>
      <c r="D33" s="302"/>
      <c r="E33" s="302"/>
      <c r="F33" s="302"/>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V11+V32</f>
        <v>-5144102</v>
      </c>
      <c r="W33" s="42">
        <f t="shared" si="7"/>
        <v>-5144102</v>
      </c>
      <c r="X33" s="42">
        <f t="shared" si="7"/>
        <v>0</v>
      </c>
      <c r="Y33" s="42">
        <f t="shared" si="7"/>
        <v>-5144102</v>
      </c>
    </row>
    <row r="34" spans="1:25" ht="30.75" customHeight="1" x14ac:dyDescent="0.2">
      <c r="A34" s="303" t="s">
        <v>430</v>
      </c>
      <c r="B34" s="303"/>
      <c r="C34" s="303"/>
      <c r="D34" s="303"/>
      <c r="E34" s="303"/>
      <c r="F34" s="303"/>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1009451</v>
      </c>
      <c r="V34" s="44">
        <f t="shared" si="9"/>
        <v>-1009451</v>
      </c>
      <c r="W34" s="44">
        <f t="shared" si="9"/>
        <v>0</v>
      </c>
      <c r="X34" s="44">
        <f t="shared" si="9"/>
        <v>0</v>
      </c>
      <c r="Y34" s="44">
        <f t="shared" si="9"/>
        <v>0</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41">
        <v>74620310</v>
      </c>
      <c r="I36" s="41">
        <v>14059645</v>
      </c>
      <c r="J36" s="41">
        <v>0</v>
      </c>
      <c r="K36" s="41">
        <v>0</v>
      </c>
      <c r="L36" s="41">
        <v>0</v>
      </c>
      <c r="M36" s="41">
        <v>0</v>
      </c>
      <c r="N36" s="41">
        <v>14854</v>
      </c>
      <c r="O36" s="41">
        <v>0</v>
      </c>
      <c r="P36" s="41">
        <v>0</v>
      </c>
      <c r="Q36" s="41">
        <v>0</v>
      </c>
      <c r="R36" s="41">
        <v>0</v>
      </c>
      <c r="S36" s="41">
        <v>0</v>
      </c>
      <c r="T36" s="41">
        <v>0</v>
      </c>
      <c r="U36" s="41">
        <v>-971394</v>
      </c>
      <c r="V36" s="41">
        <v>-5144102</v>
      </c>
      <c r="W36" s="45">
        <f>H36+I36+J36+K36-L36+M36+N36+O36+P36+Q36+R36+U36+V36+S36+T36</f>
        <v>82579313</v>
      </c>
      <c r="X36" s="41">
        <v>0</v>
      </c>
      <c r="Y36" s="45">
        <f t="shared" ref="Y36:Y38" si="11">W36+X36</f>
        <v>82579313</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82" t="s">
        <v>431</v>
      </c>
      <c r="B39" s="282"/>
      <c r="C39" s="282"/>
      <c r="D39" s="282"/>
      <c r="E39" s="282"/>
      <c r="F39" s="282"/>
      <c r="G39" s="7">
        <v>31</v>
      </c>
      <c r="H39" s="42">
        <f>H36+H37+H38</f>
        <v>74620310</v>
      </c>
      <c r="I39" s="42">
        <f t="shared" ref="I39:Y39" si="13">I36+I37+I38</f>
        <v>14059645</v>
      </c>
      <c r="J39" s="42">
        <f t="shared" si="13"/>
        <v>0</v>
      </c>
      <c r="K39" s="42">
        <f t="shared" si="13"/>
        <v>0</v>
      </c>
      <c r="L39" s="42">
        <f t="shared" si="13"/>
        <v>0</v>
      </c>
      <c r="M39" s="42">
        <f t="shared" si="13"/>
        <v>0</v>
      </c>
      <c r="N39" s="42">
        <f t="shared" si="13"/>
        <v>14854</v>
      </c>
      <c r="O39" s="42">
        <f t="shared" si="13"/>
        <v>0</v>
      </c>
      <c r="P39" s="42">
        <f t="shared" si="13"/>
        <v>0</v>
      </c>
      <c r="Q39" s="42">
        <f t="shared" si="13"/>
        <v>0</v>
      </c>
      <c r="R39" s="42">
        <f t="shared" si="13"/>
        <v>0</v>
      </c>
      <c r="S39" s="42">
        <f t="shared" si="13"/>
        <v>0</v>
      </c>
      <c r="T39" s="42">
        <f t="shared" si="13"/>
        <v>0</v>
      </c>
      <c r="U39" s="42">
        <f t="shared" si="13"/>
        <v>-971394</v>
      </c>
      <c r="V39" s="42">
        <f t="shared" si="13"/>
        <v>-5144102</v>
      </c>
      <c r="W39" s="42">
        <f t="shared" si="13"/>
        <v>82579313</v>
      </c>
      <c r="X39" s="42">
        <f t="shared" si="13"/>
        <v>0</v>
      </c>
      <c r="Y39" s="42">
        <f t="shared" si="13"/>
        <v>82579313</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4163254</v>
      </c>
      <c r="W40" s="45">
        <f t="shared" ref="W40:W58" si="14">H40+I40+J40+K40-L40+M40+N40+O40+P40+Q40+R40+U40+V40+S40+T40</f>
        <v>4163254</v>
      </c>
      <c r="X40" s="41">
        <v>0</v>
      </c>
      <c r="Y40" s="45">
        <f t="shared" ref="Y40:Y58" si="15">W40+X40</f>
        <v>4163254</v>
      </c>
    </row>
    <row r="41" spans="1:25" ht="12.75" customHeight="1" x14ac:dyDescent="0.2">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81" t="s">
        <v>424</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-5144102</v>
      </c>
      <c r="V56" s="41">
        <v>0</v>
      </c>
      <c r="W56" s="45">
        <f t="shared" si="14"/>
        <v>-5144102</v>
      </c>
      <c r="X56" s="41">
        <v>0</v>
      </c>
      <c r="Y56" s="45">
        <f t="shared" si="15"/>
        <v>-5144102</v>
      </c>
    </row>
    <row r="57" spans="1:25" ht="12.75" customHeight="1" x14ac:dyDescent="0.2">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5144102</v>
      </c>
      <c r="W57" s="45">
        <f t="shared" si="14"/>
        <v>5144102</v>
      </c>
      <c r="X57" s="41">
        <v>0</v>
      </c>
      <c r="Y57" s="45">
        <f t="shared" si="15"/>
        <v>5144102</v>
      </c>
    </row>
    <row r="58" spans="1:25" ht="12.75" customHeight="1" x14ac:dyDescent="0.2">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99" t="s">
        <v>434</v>
      </c>
      <c r="B59" s="299"/>
      <c r="C59" s="299"/>
      <c r="D59" s="299"/>
      <c r="E59" s="299"/>
      <c r="F59" s="299"/>
      <c r="G59" s="8">
        <v>51</v>
      </c>
      <c r="H59" s="44">
        <f>SUM(H39:H58)</f>
        <v>74620310</v>
      </c>
      <c r="I59" s="44">
        <f t="shared" ref="I59:Y59" si="16">SUM(I39:I58)</f>
        <v>14059645</v>
      </c>
      <c r="J59" s="44">
        <f t="shared" si="16"/>
        <v>0</v>
      </c>
      <c r="K59" s="44">
        <f t="shared" si="16"/>
        <v>0</v>
      </c>
      <c r="L59" s="44">
        <f t="shared" si="16"/>
        <v>0</v>
      </c>
      <c r="M59" s="44">
        <f t="shared" si="16"/>
        <v>0</v>
      </c>
      <c r="N59" s="44">
        <f t="shared" si="16"/>
        <v>14854</v>
      </c>
      <c r="O59" s="44">
        <f t="shared" si="16"/>
        <v>0</v>
      </c>
      <c r="P59" s="44">
        <f t="shared" si="16"/>
        <v>0</v>
      </c>
      <c r="Q59" s="44">
        <f t="shared" si="16"/>
        <v>0</v>
      </c>
      <c r="R59" s="44">
        <f t="shared" si="16"/>
        <v>0</v>
      </c>
      <c r="S59" s="44">
        <f t="shared" si="16"/>
        <v>0</v>
      </c>
      <c r="T59" s="44">
        <f t="shared" si="16"/>
        <v>0</v>
      </c>
      <c r="U59" s="44">
        <f t="shared" si="16"/>
        <v>-6115496</v>
      </c>
      <c r="V59" s="44">
        <f t="shared" si="16"/>
        <v>4163254</v>
      </c>
      <c r="W59" s="44">
        <f t="shared" si="16"/>
        <v>86742567</v>
      </c>
      <c r="X59" s="44">
        <f t="shared" si="16"/>
        <v>0</v>
      </c>
      <c r="Y59" s="44">
        <f t="shared" si="16"/>
        <v>86742567</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302" t="s">
        <v>436</v>
      </c>
      <c r="B62" s="302"/>
      <c r="C62" s="302"/>
      <c r="D62" s="302"/>
      <c r="E62" s="302"/>
      <c r="F62" s="302"/>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4163254</v>
      </c>
      <c r="W62" s="45">
        <f t="shared" si="19"/>
        <v>4163254</v>
      </c>
      <c r="X62" s="45">
        <f t="shared" si="19"/>
        <v>0</v>
      </c>
      <c r="Y62" s="45">
        <f t="shared" si="19"/>
        <v>4163254</v>
      </c>
    </row>
    <row r="63" spans="1:25" ht="29.25" customHeight="1" x14ac:dyDescent="0.2">
      <c r="A63" s="303" t="s">
        <v>437</v>
      </c>
      <c r="B63" s="303"/>
      <c r="C63" s="303"/>
      <c r="D63" s="303"/>
      <c r="E63" s="303"/>
      <c r="F63" s="303"/>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-5144102</v>
      </c>
      <c r="V63" s="46">
        <f t="shared" si="21"/>
        <v>5144102</v>
      </c>
      <c r="W63" s="46">
        <f t="shared" si="21"/>
        <v>0</v>
      </c>
      <c r="X63" s="46">
        <f t="shared" si="21"/>
        <v>0</v>
      </c>
      <c r="Y63" s="46">
        <f t="shared" si="21"/>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rintOptions horizontalCentered="1"/>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7"/>
  <sheetViews>
    <sheetView topLeftCell="A4" zoomScaleNormal="100" workbookViewId="0">
      <selection activeCell="A38" sqref="A38"/>
    </sheetView>
  </sheetViews>
  <sheetFormatPr defaultRowHeight="12.75" x14ac:dyDescent="0.2"/>
  <cols>
    <col min="9" max="9" width="95" customWidth="1"/>
  </cols>
  <sheetData>
    <row r="1" spans="1:9" x14ac:dyDescent="0.2">
      <c r="A1" s="305" t="s">
        <v>473</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sheetData>
  <mergeCells count="1">
    <mergeCell ref="A1:I37"/>
  </mergeCells>
  <pageMargins left="0.23622047244094491" right="0.23622047244094491"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2021-05-14T15:08:49Z</cp:lastPrinted>
  <dcterms:created xsi:type="dcterms:W3CDTF">2008-10-17T11:51:54Z</dcterms:created>
  <dcterms:modified xsi:type="dcterms:W3CDTF">2021-10-28T13:45:37Z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