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19\30.09.2019\KUTJEVO 30.09.2019\"/>
    </mc:Choice>
  </mc:AlternateContent>
  <xr:revisionPtr revIDLastSave="13" documentId="13_ncr:1_{02DC1C95-0ADC-4C59-B2FA-96CB1336889F}" xr6:coauthVersionLast="43" xr6:coauthVersionMax="45" xr10:uidLastSave="{D01C3497-B9C0-45DF-A7E8-492CF709784F}"/>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<sst xmlns="http://schemas.openxmlformats.org/spreadsheetml/2006/main" count="520" uniqueCount="454">
  <si>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</si>
  <si>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</si>
  <si>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</si>
  <si>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</si>
  <si>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</si>
  <si>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</si>
  <si>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</si>
  <si>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</si>
  <si>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</si>
  <si>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</si>
  <si>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</si>
  <si>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</si>
  <si>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</si>
  <si>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</si>
  <si>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</si>
  <si>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</si>
  <si>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</si>
  <si>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</si>
  <si>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</si>
  <si>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</si>
  <si>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</si>
  <si>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</si>
  <si>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</si>
  <si>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</si>
  <si>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</si>
  <si>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</si>
  <si>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</si>
  <si>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</si>
  <si>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</si>
  <si>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</si>
  <si>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</si>
  <si>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</si>
  <si>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</si>
  <si>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</si>
  <si>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</si>
  <si>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</si>
  <si>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</si>
  <si>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</si>
  <si>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</si>
  <si>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</si>
  <si>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</si>
  <si>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</si>
  <si>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</si>
  <si>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</si>
  <si>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</si>
  <si>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</si>
  <si>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</si>
  <si>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</si>
  <si>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</si>
  <si>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</si>
  <si>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</si>
  <si>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</si>
  <si>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</si>
  <si>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</si>
  <si>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</si>
  <si>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</si>
  <si>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</si>
  <si>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</si>
  <si>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</si>
  <si>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</si>
  <si>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</si>
  <si>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</si>
  <si>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</si>
  <si>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</si>
  <si>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</si>
  <si>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</si>
  <si>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</si>
  <si>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</si>
  <si>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</si>
  <si>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</si>
  <si>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</si>
  <si>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</si>
  <si>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</si>
  <si>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</si>
  <si>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</si>
  <si>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</si>
  <si>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</si>
  <si>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</si>
  <si>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</si>
  <si>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</si>
  <si>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</si>
  <si>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</si>
  <si>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</si>
  <si>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</si>
  <si>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</si>
  <si>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</si>
  <si>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</si>
  <si>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</si>
  <si>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</si>
  <si>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</si>
  <si>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</si>
  <si>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</si>
  <si>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</si>
  <si>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</si>
  <si>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</si>
  <si>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</si>
  <si>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</si>
  <si>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</si>
  <si>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</si>
  <si>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</si>
  <si>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</si>
  <si>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</si>
  <si>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</si>
  <si>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</si>
  <si>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</si>
  <si>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</si>
  <si>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</si>
  <si>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</si>
  <si>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</si>
  <si>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</si>
  <si>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</si>
  <si>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</si>
  <si>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</si>
  <si>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</si>
  <si>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</si>
  <si>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</si>
  <si>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</si>
  <si>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</si>
  <si>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</si>
  <si>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</si>
  <si>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</si>
  <si>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</si>
  <si>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</si>
  <si>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</si>
  <si>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</si>
  <si>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</si>
  <si>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</si>
  <si>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</si>
  <si>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</si>
  <si>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</si>
  <si>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</si>
  <si>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</si>
  <si>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</si>
  <si>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</si>
  <si>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</si>
  <si>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</si>
  <si>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</si>
  <si>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</si>
  <si>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</si>
  <si>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</si>
  <si>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</si>
  <si>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</si>
  <si>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</si>
  <si>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</si>
  <si>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</si>
  <si>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</si>
  <si>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</si>
  <si>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</si>
  <si>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</si>
  <si>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</si>
  <si>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</si>
  <si>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</si>
  <si>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</si>
  <si>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</si>
  <si>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</si>
  <si>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</si>
  <si>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</si>
  <si>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</si>
  <si>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</si>
  <si>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</si>
  <si>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</si>
  <si>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</si>
  <si>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</si>
  <si>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</si>
  <si>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</si>
  <si>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</si>
  <si>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</si>
  <si>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</si>
  <si>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</si>
  <si>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</si>
  <si>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</si>
  <si>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</si>
  <si>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</si>
  <si>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</si>
  <si>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</si>
  <si>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</si>
  <si>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</si>
  <si>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</si>
  <si>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</si>
  <si>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</si>
  <si>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</si>
  <si>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</si>
  <si>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</si>
  <si>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</si>
  <si>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</si>
  <si>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</si>
  <si>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</si>
  <si>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</si>
  <si>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</si>
  <si>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</si>
  <si>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</si>
  <si>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</si>
  <si>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</si>
  <si>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</si>
  <si>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</si>
  <si>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</si>
  <si>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</si>
  <si>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</si>
  <si>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</si>
  <si>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</si>
  <si>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</si>
  <si>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</si>
  <si>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</si>
  <si>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</si>
  <si>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</si>
  <si>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</si>
  <si>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</si>
  <si>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</si>
  <si>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</si>
  <si>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</si>
  <si>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</si>
  <si>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</si>
  <si>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</si>
  <si>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</si>
  <si>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</si>
  <si>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</si>
  <si>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</si>
  <si>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</si>
  <si>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</si>
  <si>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</si>
  <si>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</si>
  <si>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</si>
  <si>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</si>
  <si>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</si>
  <si>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</si>
  <si>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</si>
  <si>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</si>
  <si>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</si>
  <si>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</si>
  <si>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</si>
  <si>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</si>
  <si>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</si>
  <si>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</si>
  <si>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</si>
  <si>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</si>
  <si>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</si>
  <si>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</si>
  <si>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</si>
  <si>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</si>
  <si>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</si>
  <si>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</si>
  <si>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</si>
  <si>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</si>
  <si>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</si>
  <si>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</si>
  <si>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</si>
  <si>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</si>
  <si>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</si>
  <si>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</si>
  <si>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</si>
  <si>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</si>
  <si>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</si>
  <si>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</si>
  <si>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</si>
  <si>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</si>
  <si>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</si>
  <si>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</si>
  <si>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</si>
  <si>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</si>
  <si>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</si>
  <si>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</si>
  <si>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</si>
  <si>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</si>
  <si>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</si>
  <si>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</si>
  <si>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</si>
  <si>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</si>
  <si>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</si>
  <si>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</si>
  <si>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</si>
  <si>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</si>
  <si>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</si>
  <si>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</si>
  <si>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</si>
  <si>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</si>
  <si>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</si>
  <si>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</si>
  <si>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</si>
  <si>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</si>
  <si>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</si>
  <si>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</si>
  <si>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</si>
  <si>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</si>
  <si>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</si>
  <si>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</si>
  <si>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</si>
  <si>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</si>
  <si>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</si>
  <si>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</si>
  <si>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</si>
  <si>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</si>
  <si>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</si>
  <si>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</si>
  <si>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</si>
  <si>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</si>
  <si>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</si>
  <si>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</si>
  <si>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</si>
  <si>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</si>
  <si>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</si>
  <si>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</si>
  <si>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</si>
  <si>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</si>
  <si>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</si>
  <si>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</si>
  <si>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</si>
  <si>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</si>
  <si>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</si>
  <si>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</si>
  <si>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</si>
  <si>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</si>
  <si>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</si>
  <si>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</si>
  <si>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</si>
  <si>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</si>
  <si>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</si>
  <si>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</si>
  <si>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</si>
  <si>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</si>
  <si>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</si>
  <si>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</si>
  <si>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</si>
  <si>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</si>
  <si>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</si>
  <si>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</si>
  <si>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</si>
  <si>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</si>
  <si>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</si>
  <si>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</si>
  <si>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</si>
  <si>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</si>
  <si>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</si>
  <si>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</si>
  <si>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</si>
  <si>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</si>
  <si>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</si>
  <si>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</si>
  <si>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</si>
  <si>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</si>
  <si>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</si>
  <si>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</si>
  <si>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</si>
  <si>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</si>
  <si>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</si>
  <si>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</si>
  <si>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</si>
  <si>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</si>
  <si>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</si>
  <si>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</si>
  <si>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</si>
  <si>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</si>
  <si>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</si>
  <si>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</si>
  <si>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</si>
  <si>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</si>
  <si>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</si>
  <si>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</si>
  <si>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</si>
  <si>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</si>
  <si>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</si>
  <si>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</si>
  <si>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</si>
  <si>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</si>
  <si>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</si>
  <si>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</si>
  <si>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</si>
  <si>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</si>
  <si>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</si>
  <si>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</si>
  <si>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</si>
  <si>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</si>
  <si>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</si>
  <si>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</si>
  <si>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</si>
  <si>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</si>
  <si>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</si>
  <si>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</si>
  <si>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</si>
  <si>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</si>
  <si>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</si>
  <si>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</si>
  <si>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</si>
  <si>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</si>
  <si>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</si>
  <si>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</si>
  <si>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</si>
  <si>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</si>
  <si>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</si>
  <si>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</si>
  <si>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</si>
  <si>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</si>
  <si>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</si>
  <si>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</si>
  <si>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</si>
  <si>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</si>
  <si>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</si>
  <si>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</si>
  <si>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</si>
  <si>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</si>
  <si>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</si>
  <si>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</si>
  <si>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</si>
  <si>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</si>
  <si>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</si>
  <si>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</si>
  <si>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</si>
  <si>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</si>
  <si>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</si>
  <si>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</si>
  <si>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</si>
  <si>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</si>
  <si>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</si>
  <si>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</si>
  <si>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</si>
  <si>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</si>
  <si>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</si>
  <si>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</si>
  <si>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</si>
  <si>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</si>
  <si>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</si>
  <si>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</si>
  <si>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</si>
  <si>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</si>
  <si>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</si>
  <si>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</si>
  <si>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</si>
  <si>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</si>
  <si>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</si>
  <si>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</si>
  <si>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</si>
  <si>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</si>
  <si>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</si>
  <si>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</si>
  <si>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</si>
  <si>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</si>
  <si>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</si>
  <si>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</si>
  <si>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</si>
  <si>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</si>
  <si>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</si>
  <si>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</si>
  <si>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</si>
  <si>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</si>
  <si>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</si>
  <si>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</si>
  <si>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</si>
  <si>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</si>
  <si>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</si>
  <si>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</si>
  <si>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7478000070083WIXWL02</t>
  </si>
  <si>
    <t> 30.09.2019</t>
  </si>
  <si>
    <t xml:space="preserve">stanje na dan 30.09.2019 </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</si>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</sst>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H17" sqref="H17"/>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t="s">
        <v>450</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413</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415</v>
      </c>
      <c r="B10" s="170"/>
      <c r="C10" s="170"/>
      <c r="D10" s="170"/>
      <c r="E10" s="170"/>
      <c r="F10" s="170"/>
      <c r="G10" s="170"/>
      <c r="H10" s="170"/>
      <c r="I10" s="170"/>
      <c r="J10" s="90"/>
    </row>
    <row r="11" spans="1:20" ht="24.6" customHeight="1" x14ac:dyDescent="0.25">
      <c r="A11" s="157" t="s">
        <v>393</v>
      </c>
      <c r="B11" s="171"/>
      <c r="C11" s="163" t="s">
        <v>433</v>
      </c>
      <c r="D11" s="164"/>
      <c r="E11" s="91"/>
      <c r="F11" s="129" t="s">
        <v>416</v>
      </c>
      <c r="G11" s="167"/>
      <c r="H11" s="145" t="s">
        <v>434</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435</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436</v>
      </c>
      <c r="D15" s="164"/>
      <c r="E15" s="168"/>
      <c r="F15" s="159"/>
      <c r="G15" s="97" t="s">
        <v>417</v>
      </c>
      <c r="H15" s="145" t="s">
        <v>449</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418</v>
      </c>
      <c r="C17" s="163" t="s">
        <v>437</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438</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34340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441</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442</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669</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420</v>
      </c>
      <c r="D31" s="156" t="s">
        <v>419</v>
      </c>
      <c r="E31" s="143"/>
      <c r="F31" s="143"/>
      <c r="G31" s="143"/>
      <c r="H31" s="106"/>
      <c r="I31" s="107" t="s">
        <v>420</v>
      </c>
      <c r="J31" s="108" t="s">
        <v>421</v>
      </c>
    </row>
    <row r="32" spans="1:10" x14ac:dyDescent="0.25">
      <c r="A32" s="157"/>
      <c r="B32" s="158"/>
      <c r="C32" s="109"/>
      <c r="D32" s="77"/>
      <c r="E32" s="159"/>
      <c r="F32" s="159"/>
      <c r="G32" s="159"/>
      <c r="H32" s="159"/>
      <c r="I32" s="104"/>
      <c r="J32" s="105"/>
    </row>
    <row r="33" spans="1:10" x14ac:dyDescent="0.25">
      <c r="A33" s="157" t="s">
        <v>410</v>
      </c>
      <c r="B33" s="158"/>
      <c r="C33" s="102" t="s">
        <v>423</v>
      </c>
      <c r="D33" s="156" t="s">
        <v>422</v>
      </c>
      <c r="E33" s="143"/>
      <c r="F33" s="143"/>
      <c r="G33" s="143"/>
      <c r="H33" s="100"/>
      <c r="I33" s="107" t="s">
        <v>423</v>
      </c>
      <c r="J33" s="108" t="s">
        <v>424</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425</v>
      </c>
    </row>
    <row r="49" spans="1:10" x14ac:dyDescent="0.25">
      <c r="A49" s="113"/>
      <c r="B49" s="101"/>
      <c r="C49" s="101"/>
      <c r="D49" s="94"/>
      <c r="E49" s="135"/>
      <c r="F49" s="135"/>
      <c r="G49" s="149"/>
      <c r="H49" s="149"/>
      <c r="I49" s="94"/>
      <c r="J49" s="114" t="s">
        <v>426</v>
      </c>
    </row>
    <row r="50" spans="1:10" ht="14.45" customHeight="1" x14ac:dyDescent="0.25">
      <c r="A50" s="128" t="s">
        <v>403</v>
      </c>
      <c r="B50" s="129"/>
      <c r="C50" s="145" t="s">
        <v>426</v>
      </c>
      <c r="D50" s="146"/>
      <c r="E50" s="147" t="s">
        <v>427</v>
      </c>
      <c r="F50" s="148"/>
      <c r="G50" s="136"/>
      <c r="H50" s="137"/>
      <c r="I50" s="137"/>
      <c r="J50" s="138"/>
    </row>
    <row r="51" spans="1:10" x14ac:dyDescent="0.25">
      <c r="A51" s="113"/>
      <c r="B51" s="101"/>
      <c r="C51" s="149"/>
      <c r="D51" s="149"/>
      <c r="E51" s="135"/>
      <c r="F51" s="135"/>
      <c r="G51" s="150" t="s">
        <v>428</v>
      </c>
      <c r="H51" s="150"/>
      <c r="I51" s="150"/>
      <c r="J51" s="85"/>
    </row>
    <row r="52" spans="1:10" ht="13.9" customHeight="1" x14ac:dyDescent="0.25">
      <c r="A52" s="128" t="s">
        <v>404</v>
      </c>
      <c r="B52" s="129"/>
      <c r="C52" s="136" t="s">
        <v>443</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444</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445</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429</v>
      </c>
      <c r="B58" s="129"/>
      <c r="C58" s="130" t="s">
        <v>446</v>
      </c>
      <c r="D58" s="131"/>
      <c r="E58" s="131"/>
      <c r="F58" s="131"/>
      <c r="G58" s="131"/>
      <c r="H58" s="131"/>
      <c r="I58" s="131"/>
      <c r="J58" s="132"/>
    </row>
    <row r="59" spans="1:10" ht="14.45" customHeight="1" x14ac:dyDescent="0.25">
      <c r="A59" s="93"/>
      <c r="B59" s="94"/>
      <c r="C59" s="133" t="s">
        <v>430</v>
      </c>
      <c r="D59" s="133"/>
      <c r="E59" s="133"/>
      <c r="F59" s="133"/>
      <c r="G59" s="94"/>
      <c r="H59" s="94"/>
      <c r="I59" s="94"/>
      <c r="J59" s="96"/>
    </row>
    <row r="60" spans="1:10" x14ac:dyDescent="0.25">
      <c r="A60" s="128" t="s">
        <v>431</v>
      </c>
      <c r="B60" s="129"/>
      <c r="C60" s="130" t="s">
        <v>447</v>
      </c>
      <c r="D60" s="131"/>
      <c r="E60" s="131"/>
      <c r="F60" s="131"/>
      <c r="G60" s="131"/>
      <c r="H60" s="131"/>
      <c r="I60" s="131"/>
      <c r="J60" s="132"/>
    </row>
    <row r="61" spans="1:10" ht="14.45" customHeight="1" x14ac:dyDescent="0.25">
      <c r="A61" s="115"/>
      <c r="B61" s="116"/>
      <c r="C61" s="134" t="s">
        <v>432</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305147174</v>
      </c>
      <c r="I9" s="34">
        <f>I10+I17+I27+I38+I43</f>
        <v>309185785</v>
      </c>
    </row>
    <row r="10" spans="1:9" ht="12.75" customHeight="1" x14ac:dyDescent="0.2">
      <c r="A10" s="190" t="s">
        <v>5</v>
      </c>
      <c r="B10" s="190"/>
      <c r="C10" s="190"/>
      <c r="D10" s="190"/>
      <c r="E10" s="190"/>
      <c r="F10" s="190"/>
      <c r="G10" s="16">
        <v>3</v>
      </c>
      <c r="H10" s="34">
        <f>H11+H12+H13+H14+H15+H16</f>
        <v>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228085035</v>
      </c>
      <c r="I17" s="34">
        <f>I18+I19+I20+I21+I22+I23+I24+I25+I26</f>
        <v>232123646</v>
      </c>
    </row>
    <row r="18" spans="1:9" ht="12.75" customHeight="1" x14ac:dyDescent="0.2">
      <c r="A18" s="186" t="s">
        <v>13</v>
      </c>
      <c r="B18" s="186"/>
      <c r="C18" s="186"/>
      <c r="D18" s="186"/>
      <c r="E18" s="186"/>
      <c r="F18" s="186"/>
      <c r="G18" s="15">
        <v>11</v>
      </c>
      <c r="H18" s="33">
        <v>21564679</v>
      </c>
      <c r="I18" s="33">
        <v>20615133</v>
      </c>
    </row>
    <row r="19" spans="1:9" ht="12.75" customHeight="1" x14ac:dyDescent="0.2">
      <c r="A19" s="186" t="s">
        <v>14</v>
      </c>
      <c r="B19" s="186"/>
      <c r="C19" s="186"/>
      <c r="D19" s="186"/>
      <c r="E19" s="186"/>
      <c r="F19" s="186"/>
      <c r="G19" s="15">
        <v>12</v>
      </c>
      <c r="H19" s="33">
        <v>83668026</v>
      </c>
      <c r="I19" s="33">
        <v>82705040</v>
      </c>
    </row>
    <row r="20" spans="1:9" ht="12.75" customHeight="1" x14ac:dyDescent="0.2">
      <c r="A20" s="186" t="s">
        <v>15</v>
      </c>
      <c r="B20" s="186"/>
      <c r="C20" s="186"/>
      <c r="D20" s="186"/>
      <c r="E20" s="186"/>
      <c r="F20" s="186"/>
      <c r="G20" s="15">
        <v>13</v>
      </c>
      <c r="H20" s="33">
        <v>25375209</v>
      </c>
      <c r="I20" s="33">
        <v>31329892</v>
      </c>
    </row>
    <row r="21" spans="1:9" ht="12.75" customHeight="1" x14ac:dyDescent="0.2">
      <c r="A21" s="186" t="s">
        <v>16</v>
      </c>
      <c r="B21" s="186"/>
      <c r="C21" s="186"/>
      <c r="D21" s="186"/>
      <c r="E21" s="186"/>
      <c r="F21" s="186"/>
      <c r="G21" s="15">
        <v>14</v>
      </c>
      <c r="H21" s="33">
        <v>3212428</v>
      </c>
      <c r="I21" s="33">
        <v>5163333</v>
      </c>
    </row>
    <row r="22" spans="1:9" ht="12.75" customHeight="1" x14ac:dyDescent="0.2">
      <c r="A22" s="186" t="s">
        <v>17</v>
      </c>
      <c r="B22" s="186"/>
      <c r="C22" s="186"/>
      <c r="D22" s="186"/>
      <c r="E22" s="186"/>
      <c r="F22" s="186"/>
      <c r="G22" s="15">
        <v>15</v>
      </c>
      <c r="H22" s="33">
        <v>22260150</v>
      </c>
      <c r="I22" s="33">
        <v>24439409</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70421546</v>
      </c>
      <c r="I24" s="33">
        <v>67870839</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1582997</v>
      </c>
      <c r="I26" s="33">
        <v>0</v>
      </c>
    </row>
    <row r="27" spans="1:9" ht="12.75" customHeight="1" x14ac:dyDescent="0.2">
      <c r="A27" s="190" t="s">
        <v>22</v>
      </c>
      <c r="B27" s="190"/>
      <c r="C27" s="190"/>
      <c r="D27" s="190"/>
      <c r="E27" s="190"/>
      <c r="F27" s="190"/>
      <c r="G27" s="16">
        <v>20</v>
      </c>
      <c r="H27" s="34">
        <f>SUM(H28:H37)</f>
        <v>76905399</v>
      </c>
      <c r="I27" s="34">
        <f>SUM(I28:I37)</f>
        <v>76905399</v>
      </c>
    </row>
    <row r="28" spans="1:9" ht="12.75" customHeight="1" x14ac:dyDescent="0.2">
      <c r="A28" s="186" t="s">
        <v>23</v>
      </c>
      <c r="B28" s="186"/>
      <c r="C28" s="186"/>
      <c r="D28" s="186"/>
      <c r="E28" s="186"/>
      <c r="F28" s="186"/>
      <c r="G28" s="15">
        <v>21</v>
      </c>
      <c r="H28" s="33">
        <v>76875999</v>
      </c>
      <c r="I28" s="33">
        <v>76875999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29400</v>
      </c>
      <c r="I31" s="33">
        <v>29400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156740</v>
      </c>
      <c r="I38" s="34">
        <f>I39+I40+I41+I42</f>
        <v>156740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156740</v>
      </c>
      <c r="I41" s="33">
        <v>156740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215500480</v>
      </c>
      <c r="I44" s="34">
        <f>I45+I53+I60+I70</f>
        <v>240800114</v>
      </c>
    </row>
    <row r="45" spans="1:9" ht="12.75" customHeight="1" x14ac:dyDescent="0.2">
      <c r="A45" s="190" t="s">
        <v>39</v>
      </c>
      <c r="B45" s="190"/>
      <c r="C45" s="190"/>
      <c r="D45" s="190"/>
      <c r="E45" s="190"/>
      <c r="F45" s="190"/>
      <c r="G45" s="16">
        <v>38</v>
      </c>
      <c r="H45" s="34">
        <f>SUM(H46:H52)</f>
        <v>136572542</v>
      </c>
      <c r="I45" s="34">
        <f>SUM(I46:I52)</f>
        <v>151450851</v>
      </c>
    </row>
    <row r="46" spans="1:9" ht="12.75" customHeight="1" x14ac:dyDescent="0.2">
      <c r="A46" s="186" t="s">
        <v>40</v>
      </c>
      <c r="B46" s="186"/>
      <c r="C46" s="186"/>
      <c r="D46" s="186"/>
      <c r="E46" s="186"/>
      <c r="F46" s="186"/>
      <c r="G46" s="15">
        <v>39</v>
      </c>
      <c r="H46" s="33">
        <v>7188417</v>
      </c>
      <c r="I46" s="33">
        <v>16729213</v>
      </c>
    </row>
    <row r="47" spans="1:9" ht="12.75" customHeight="1" x14ac:dyDescent="0.2">
      <c r="A47" s="186" t="s">
        <v>41</v>
      </c>
      <c r="B47" s="186"/>
      <c r="C47" s="186"/>
      <c r="D47" s="186"/>
      <c r="E47" s="186"/>
      <c r="F47" s="186"/>
      <c r="G47" s="15">
        <v>40</v>
      </c>
      <c r="H47" s="33">
        <v>80472985</v>
      </c>
      <c r="I47" s="33">
        <v>71536232</v>
      </c>
    </row>
    <row r="48" spans="1:9" ht="12.75" customHeight="1" x14ac:dyDescent="0.2">
      <c r="A48" s="186" t="s">
        <v>42</v>
      </c>
      <c r="B48" s="186"/>
      <c r="C48" s="186"/>
      <c r="D48" s="186"/>
      <c r="E48" s="186"/>
      <c r="F48" s="186"/>
      <c r="G48" s="15">
        <v>41</v>
      </c>
      <c r="H48" s="33">
        <v>40646522</v>
      </c>
      <c r="I48" s="33">
        <v>51606695</v>
      </c>
    </row>
    <row r="49" spans="1:9" ht="12.75" customHeight="1" x14ac:dyDescent="0.2">
      <c r="A49" s="186" t="s">
        <v>43</v>
      </c>
      <c r="B49" s="186"/>
      <c r="C49" s="186"/>
      <c r="D49" s="186"/>
      <c r="E49" s="186"/>
      <c r="F49" s="186"/>
      <c r="G49" s="15">
        <v>42</v>
      </c>
      <c r="H49" s="33">
        <v>8264618</v>
      </c>
      <c r="I49" s="33">
        <v>11578711</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65553728</v>
      </c>
      <c r="I53" s="34">
        <f>SUM(I54:I59)</f>
        <v>73844348</v>
      </c>
    </row>
    <row r="54" spans="1:9" ht="12.75" customHeight="1" x14ac:dyDescent="0.2">
      <c r="A54" s="186" t="s">
        <v>48</v>
      </c>
      <c r="B54" s="186"/>
      <c r="C54" s="186"/>
      <c r="D54" s="186"/>
      <c r="E54" s="186"/>
      <c r="F54" s="186"/>
      <c r="G54" s="15">
        <v>47</v>
      </c>
      <c r="H54" s="33">
        <v>9661015</v>
      </c>
      <c r="I54" s="33">
        <v>7632295</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40780863</v>
      </c>
      <c r="I56" s="33">
        <v>58226623</v>
      </c>
    </row>
    <row r="57" spans="1:9" ht="12.75" customHeight="1" x14ac:dyDescent="0.2">
      <c r="A57" s="186" t="s">
        <v>51</v>
      </c>
      <c r="B57" s="186"/>
      <c r="C57" s="186"/>
      <c r="D57" s="186"/>
      <c r="E57" s="186"/>
      <c r="F57" s="186"/>
      <c r="G57" s="15">
        <v>50</v>
      </c>
      <c r="H57" s="33">
        <v>105030</v>
      </c>
      <c r="I57" s="33">
        <v>151021</v>
      </c>
    </row>
    <row r="58" spans="1:9" ht="12.75" customHeight="1" x14ac:dyDescent="0.2">
      <c r="A58" s="186" t="s">
        <v>52</v>
      </c>
      <c r="B58" s="186"/>
      <c r="C58" s="186"/>
      <c r="D58" s="186"/>
      <c r="E58" s="186"/>
      <c r="F58" s="186"/>
      <c r="G58" s="15">
        <v>51</v>
      </c>
      <c r="H58" s="33">
        <v>14962891</v>
      </c>
      <c r="I58" s="33">
        <v>7752655</v>
      </c>
    </row>
    <row r="59" spans="1:9" ht="12.75" customHeight="1" x14ac:dyDescent="0.2">
      <c r="A59" s="186" t="s">
        <v>53</v>
      </c>
      <c r="B59" s="186"/>
      <c r="C59" s="186"/>
      <c r="D59" s="186"/>
      <c r="E59" s="186"/>
      <c r="F59" s="186"/>
      <c r="G59" s="15">
        <v>52</v>
      </c>
      <c r="H59" s="33">
        <v>43929</v>
      </c>
      <c r="I59" s="33">
        <v>81754</v>
      </c>
    </row>
    <row r="60" spans="1:9" ht="12.75" customHeight="1" x14ac:dyDescent="0.2">
      <c r="A60" s="190" t="s">
        <v>54</v>
      </c>
      <c r="B60" s="190"/>
      <c r="C60" s="190"/>
      <c r="D60" s="190"/>
      <c r="E60" s="190"/>
      <c r="F60" s="190"/>
      <c r="G60" s="16">
        <v>53</v>
      </c>
      <c r="H60" s="34">
        <f>SUM(H61:H69)</f>
        <v>7599009</v>
      </c>
      <c r="I60" s="34">
        <f>SUM(I61:I69)</f>
        <v>8073987</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7207254</v>
      </c>
      <c r="I63" s="33">
        <v>7788086</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23971</v>
      </c>
      <c r="I67" s="33">
        <v>22130</v>
      </c>
    </row>
    <row r="68" spans="1:9" ht="12.75" customHeight="1" x14ac:dyDescent="0.2">
      <c r="A68" s="186" t="s">
        <v>30</v>
      </c>
      <c r="B68" s="186"/>
      <c r="C68" s="186"/>
      <c r="D68" s="186"/>
      <c r="E68" s="186"/>
      <c r="F68" s="186"/>
      <c r="G68" s="15">
        <v>61</v>
      </c>
      <c r="H68" s="33">
        <v>367784</v>
      </c>
      <c r="I68" s="33">
        <v>263771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5775201</v>
      </c>
      <c r="I70" s="33">
        <v>7430928</v>
      </c>
    </row>
    <row r="71" spans="1:9" ht="12.75" customHeight="1" x14ac:dyDescent="0.2">
      <c r="A71" s="187" t="s">
        <v>58</v>
      </c>
      <c r="B71" s="187"/>
      <c r="C71" s="187"/>
      <c r="D71" s="187"/>
      <c r="E71" s="187"/>
      <c r="F71" s="187"/>
      <c r="G71" s="15">
        <v>64</v>
      </c>
      <c r="H71" s="33">
        <v>291965</v>
      </c>
      <c r="I71" s="33">
        <v>1357508</v>
      </c>
    </row>
    <row r="72" spans="1:9" ht="12.75" customHeight="1" x14ac:dyDescent="0.2">
      <c r="A72" s="188" t="s">
        <v>383</v>
      </c>
      <c r="B72" s="188"/>
      <c r="C72" s="188"/>
      <c r="D72" s="188"/>
      <c r="E72" s="188"/>
      <c r="F72" s="188"/>
      <c r="G72" s="16">
        <v>65</v>
      </c>
      <c r="H72" s="34">
        <f>H8+H9+H44+H71</f>
        <v>520939619</v>
      </c>
      <c r="I72" s="34">
        <f>I8+I9+I44+I71</f>
        <v>551343407</v>
      </c>
    </row>
    <row r="73" spans="1:9" ht="12.75" customHeight="1" x14ac:dyDescent="0.2">
      <c r="A73" s="187" t="s">
        <v>59</v>
      </c>
      <c r="B73" s="187"/>
      <c r="C73" s="187"/>
      <c r="D73" s="187"/>
      <c r="E73" s="187"/>
      <c r="F73" s="187"/>
      <c r="G73" s="15">
        <v>66</v>
      </c>
      <c r="H73" s="33">
        <v>121985721</v>
      </c>
      <c r="I73" s="33">
        <v>105710171</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362433537</v>
      </c>
      <c r="I75" s="34">
        <f>I76+I77+I78+I84+I85+I89+I92+I95</f>
        <v>383402625</v>
      </c>
    </row>
    <row r="76" spans="1:9" ht="12.75" customHeight="1" x14ac:dyDescent="0.2">
      <c r="A76" s="186" t="s">
        <v>61</v>
      </c>
      <c r="B76" s="186"/>
      <c r="C76" s="186"/>
      <c r="D76" s="186"/>
      <c r="E76" s="186"/>
      <c r="F76" s="186"/>
      <c r="G76" s="15">
        <v>68</v>
      </c>
      <c r="H76" s="33">
        <v>355321450</v>
      </c>
      <c r="I76" s="33">
        <v>355321450</v>
      </c>
    </row>
    <row r="77" spans="1:9" ht="12.75" customHeight="1" x14ac:dyDescent="0.2">
      <c r="A77" s="186" t="s">
        <v>62</v>
      </c>
      <c r="B77" s="186"/>
      <c r="C77" s="186"/>
      <c r="D77" s="186"/>
      <c r="E77" s="186"/>
      <c r="F77" s="186"/>
      <c r="G77" s="15">
        <v>69</v>
      </c>
      <c r="H77" s="33">
        <v>0</v>
      </c>
      <c r="I77" s="33">
        <v>0</v>
      </c>
    </row>
    <row r="78" spans="1:9" ht="12.75" customHeight="1" x14ac:dyDescent="0.2">
      <c r="A78" s="190" t="s">
        <v>63</v>
      </c>
      <c r="B78" s="190"/>
      <c r="C78" s="190"/>
      <c r="D78" s="190"/>
      <c r="E78" s="190"/>
      <c r="F78" s="190"/>
      <c r="G78" s="16">
        <v>70</v>
      </c>
      <c r="H78" s="34">
        <f>SUM(H79:H83)</f>
        <v>852283</v>
      </c>
      <c r="I78" s="34">
        <f>SUM(I79:I83)</f>
        <v>1161864</v>
      </c>
    </row>
    <row r="79" spans="1:9" ht="12.75" customHeight="1" x14ac:dyDescent="0.2">
      <c r="A79" s="186" t="s">
        <v>64</v>
      </c>
      <c r="B79" s="186"/>
      <c r="C79" s="186"/>
      <c r="D79" s="186"/>
      <c r="E79" s="186"/>
      <c r="F79" s="186"/>
      <c r="G79" s="15">
        <v>71</v>
      </c>
      <c r="H79" s="33">
        <v>852283</v>
      </c>
      <c r="I79" s="33">
        <v>1161864</v>
      </c>
    </row>
    <row r="80" spans="1:9" ht="12.75" customHeight="1" x14ac:dyDescent="0.2">
      <c r="A80" s="186" t="s">
        <v>65</v>
      </c>
      <c r="B80" s="186"/>
      <c r="C80" s="186"/>
      <c r="D80" s="186"/>
      <c r="E80" s="186"/>
      <c r="F80" s="186"/>
      <c r="G80" s="15">
        <v>72</v>
      </c>
      <c r="H80" s="33">
        <v>8700</v>
      </c>
      <c r="I80" s="33">
        <v>8700</v>
      </c>
    </row>
    <row r="81" spans="1:9" ht="12.75" customHeight="1" x14ac:dyDescent="0.2">
      <c r="A81" s="186" t="s">
        <v>66</v>
      </c>
      <c r="B81" s="186"/>
      <c r="C81" s="186"/>
      <c r="D81" s="186"/>
      <c r="E81" s="186"/>
      <c r="F81" s="186"/>
      <c r="G81" s="15">
        <v>73</v>
      </c>
      <c r="H81" s="33">
        <v>-8700</v>
      </c>
      <c r="I81" s="33">
        <v>-8700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68170</v>
      </c>
      <c r="I89" s="34">
        <f>I90-I91</f>
        <v>5950222</v>
      </c>
    </row>
    <row r="90" spans="1:9" ht="12.75" customHeight="1" x14ac:dyDescent="0.2">
      <c r="A90" s="186" t="s">
        <v>75</v>
      </c>
      <c r="B90" s="186"/>
      <c r="C90" s="186"/>
      <c r="D90" s="186"/>
      <c r="E90" s="186"/>
      <c r="F90" s="186"/>
      <c r="G90" s="15">
        <v>82</v>
      </c>
      <c r="H90" s="33">
        <v>68170</v>
      </c>
      <c r="I90" s="33">
        <v>5950222</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6191634</v>
      </c>
      <c r="I92" s="34">
        <f>I93-I94</f>
        <v>20969089</v>
      </c>
    </row>
    <row r="93" spans="1:9" ht="12.75" customHeight="1" x14ac:dyDescent="0.2">
      <c r="A93" s="186" t="s">
        <v>78</v>
      </c>
      <c r="B93" s="186"/>
      <c r="C93" s="186"/>
      <c r="D93" s="186"/>
      <c r="E93" s="186"/>
      <c r="F93" s="186"/>
      <c r="G93" s="15">
        <v>85</v>
      </c>
      <c r="H93" s="33">
        <v>6191634</v>
      </c>
      <c r="I93" s="33">
        <v>20969089</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20560465</v>
      </c>
      <c r="I96" s="34">
        <f>SUM(I97:I102)</f>
        <v>17519186</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20560465</v>
      </c>
      <c r="I99" s="33">
        <v>17519186</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38913506</v>
      </c>
      <c r="I103" s="34">
        <f>SUM(I104:I114)</f>
        <v>38397388</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38883954</v>
      </c>
      <c r="I109" s="33">
        <v>38382612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29552</v>
      </c>
      <c r="I113" s="33">
        <v>14776</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85806279</v>
      </c>
      <c r="I115" s="34">
        <f>SUM(I116:I129)</f>
        <v>96522067</v>
      </c>
    </row>
    <row r="116" spans="1:9" ht="12.75" customHeight="1" x14ac:dyDescent="0.2">
      <c r="A116" s="186" t="s">
        <v>87</v>
      </c>
      <c r="B116" s="186"/>
      <c r="C116" s="186"/>
      <c r="D116" s="186"/>
      <c r="E116" s="186"/>
      <c r="F116" s="186"/>
      <c r="G116" s="15">
        <v>108</v>
      </c>
      <c r="H116" s="33">
        <v>101632</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45156696</v>
      </c>
      <c r="I121" s="33">
        <v>45704666</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28677269</v>
      </c>
      <c r="I123" s="33">
        <v>41948492</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6997738</v>
      </c>
      <c r="I125" s="33">
        <v>6652477</v>
      </c>
    </row>
    <row r="126" spans="1:9" x14ac:dyDescent="0.2">
      <c r="A126" s="186" t="s">
        <v>99</v>
      </c>
      <c r="B126" s="186"/>
      <c r="C126" s="186"/>
      <c r="D126" s="186"/>
      <c r="E126" s="186"/>
      <c r="F126" s="186"/>
      <c r="G126" s="15">
        <v>118</v>
      </c>
      <c r="H126" s="33">
        <v>4872944</v>
      </c>
      <c r="I126" s="33">
        <v>2216432</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187" t="s">
        <v>103</v>
      </c>
      <c r="B130" s="187"/>
      <c r="C130" s="187"/>
      <c r="D130" s="187"/>
      <c r="E130" s="187"/>
      <c r="F130" s="187"/>
      <c r="G130" s="15">
        <v>122</v>
      </c>
      <c r="H130" s="33">
        <v>13225832</v>
      </c>
      <c r="I130" s="33">
        <v>15502141</v>
      </c>
    </row>
    <row r="131" spans="1:9" x14ac:dyDescent="0.2">
      <c r="A131" s="188" t="s">
        <v>388</v>
      </c>
      <c r="B131" s="188"/>
      <c r="C131" s="188"/>
      <c r="D131" s="188"/>
      <c r="E131" s="188"/>
      <c r="F131" s="188"/>
      <c r="G131" s="16">
        <v>123</v>
      </c>
      <c r="H131" s="34">
        <f>H75+H96+H103+H115+H130</f>
        <v>520939619</v>
      </c>
      <c r="I131" s="34">
        <f>I75+I96+I103+I115+I130</f>
        <v>551343407</v>
      </c>
    </row>
    <row r="132" spans="1:9" x14ac:dyDescent="0.2">
      <c r="A132" s="187" t="s">
        <v>104</v>
      </c>
      <c r="B132" s="187"/>
      <c r="C132" s="187"/>
      <c r="D132" s="187"/>
      <c r="E132" s="187"/>
      <c r="F132" s="187"/>
      <c r="G132" s="15">
        <v>124</v>
      </c>
      <c r="H132" s="33">
        <v>121985721</v>
      </c>
      <c r="I132" s="33">
        <v>105710171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view="pageBreakPreview" zoomScale="110"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452</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448</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224293516</v>
      </c>
      <c r="I8" s="37">
        <f>SUM(I9:I13)</f>
        <v>85920447</v>
      </c>
      <c r="J8" s="37">
        <f>SUM(J9:J13)</f>
        <v>211230031</v>
      </c>
      <c r="K8" s="37">
        <f>SUM(K9:K13)</f>
        <v>78122518</v>
      </c>
    </row>
    <row r="9" spans="1:11" x14ac:dyDescent="0.2">
      <c r="A9" s="186" t="s">
        <v>121</v>
      </c>
      <c r="B9" s="186"/>
      <c r="C9" s="186"/>
      <c r="D9" s="186"/>
      <c r="E9" s="186"/>
      <c r="F9" s="186"/>
      <c r="G9" s="15">
        <v>126</v>
      </c>
      <c r="H9" s="33">
        <v>7653651</v>
      </c>
      <c r="I9" s="33">
        <v>2367252</v>
      </c>
      <c r="J9" s="33">
        <v>6679552</v>
      </c>
      <c r="K9" s="33">
        <v>2050747</v>
      </c>
    </row>
    <row r="10" spans="1:11" x14ac:dyDescent="0.2">
      <c r="A10" s="186" t="s">
        <v>122</v>
      </c>
      <c r="B10" s="186"/>
      <c r="C10" s="186"/>
      <c r="D10" s="186"/>
      <c r="E10" s="186"/>
      <c r="F10" s="186"/>
      <c r="G10" s="15">
        <v>127</v>
      </c>
      <c r="H10" s="33">
        <v>206860849</v>
      </c>
      <c r="I10" s="33">
        <v>79610794</v>
      </c>
      <c r="J10" s="33">
        <v>189343047</v>
      </c>
      <c r="K10" s="33">
        <v>68444677</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250657</v>
      </c>
      <c r="I12" s="33">
        <v>131802</v>
      </c>
      <c r="J12" s="33">
        <v>131788</v>
      </c>
      <c r="K12" s="33">
        <v>46051</v>
      </c>
    </row>
    <row r="13" spans="1:11" x14ac:dyDescent="0.2">
      <c r="A13" s="186" t="s">
        <v>125</v>
      </c>
      <c r="B13" s="186"/>
      <c r="C13" s="186"/>
      <c r="D13" s="186"/>
      <c r="E13" s="186"/>
      <c r="F13" s="186"/>
      <c r="G13" s="15">
        <v>130</v>
      </c>
      <c r="H13" s="33">
        <v>9528359</v>
      </c>
      <c r="I13" s="33">
        <v>3810599</v>
      </c>
      <c r="J13" s="33">
        <v>15075644</v>
      </c>
      <c r="K13" s="33">
        <v>7581043</v>
      </c>
    </row>
    <row r="14" spans="1:11" x14ac:dyDescent="0.2">
      <c r="A14" s="214" t="s">
        <v>126</v>
      </c>
      <c r="B14" s="214"/>
      <c r="C14" s="214"/>
      <c r="D14" s="214"/>
      <c r="E14" s="214"/>
      <c r="F14" s="214"/>
      <c r="G14" s="20">
        <v>131</v>
      </c>
      <c r="H14" s="37">
        <f>H15+H16+H20+H24+H25+H26+H29+H36</f>
        <v>206362045</v>
      </c>
      <c r="I14" s="37">
        <f>I15+I16+I20+I24+I25+I26+I29+I36</f>
        <v>78256940</v>
      </c>
      <c r="J14" s="37">
        <f>J15+J16+J20+J24+J25+J26+J29+J36</f>
        <v>188501559</v>
      </c>
      <c r="K14" s="37">
        <f>K15+K16+K20+K24+K25+K26+K29+K36</f>
        <v>69063938</v>
      </c>
    </row>
    <row r="15" spans="1:11" x14ac:dyDescent="0.2">
      <c r="A15" s="186" t="s">
        <v>108</v>
      </c>
      <c r="B15" s="186"/>
      <c r="C15" s="186"/>
      <c r="D15" s="186"/>
      <c r="E15" s="186"/>
      <c r="F15" s="186"/>
      <c r="G15" s="15">
        <v>132</v>
      </c>
      <c r="H15" s="33">
        <v>18509227</v>
      </c>
      <c r="I15" s="33">
        <v>10632224</v>
      </c>
      <c r="J15" s="33">
        <v>-1989733</v>
      </c>
      <c r="K15" s="33">
        <v>-11532112</v>
      </c>
    </row>
    <row r="16" spans="1:11" x14ac:dyDescent="0.2">
      <c r="A16" s="215" t="s">
        <v>127</v>
      </c>
      <c r="B16" s="215"/>
      <c r="C16" s="215"/>
      <c r="D16" s="215"/>
      <c r="E16" s="215"/>
      <c r="F16" s="215"/>
      <c r="G16" s="20">
        <v>133</v>
      </c>
      <c r="H16" s="37">
        <f>SUM(H17:H19)</f>
        <v>121345395</v>
      </c>
      <c r="I16" s="37">
        <f>SUM(I17:I19)</f>
        <v>44229568</v>
      </c>
      <c r="J16" s="37">
        <f>SUM(J17:J19)</f>
        <v>120861803</v>
      </c>
      <c r="K16" s="37">
        <f>SUM(K17:K19)</f>
        <v>53586778</v>
      </c>
    </row>
    <row r="17" spans="1:11" x14ac:dyDescent="0.2">
      <c r="A17" s="216" t="s">
        <v>128</v>
      </c>
      <c r="B17" s="216"/>
      <c r="C17" s="216"/>
      <c r="D17" s="216"/>
      <c r="E17" s="216"/>
      <c r="F17" s="216"/>
      <c r="G17" s="15">
        <v>134</v>
      </c>
      <c r="H17" s="33">
        <v>69731615</v>
      </c>
      <c r="I17" s="33">
        <v>28181565</v>
      </c>
      <c r="J17" s="33">
        <v>69323347</v>
      </c>
      <c r="K17" s="33">
        <v>38028135</v>
      </c>
    </row>
    <row r="18" spans="1:11" x14ac:dyDescent="0.2">
      <c r="A18" s="216" t="s">
        <v>129</v>
      </c>
      <c r="B18" s="216"/>
      <c r="C18" s="216"/>
      <c r="D18" s="216"/>
      <c r="E18" s="216"/>
      <c r="F18" s="216"/>
      <c r="G18" s="15">
        <v>135</v>
      </c>
      <c r="H18" s="33">
        <v>33801940</v>
      </c>
      <c r="I18" s="33">
        <v>10347116</v>
      </c>
      <c r="J18" s="33">
        <v>35540750</v>
      </c>
      <c r="K18" s="33">
        <v>9765910</v>
      </c>
    </row>
    <row r="19" spans="1:11" x14ac:dyDescent="0.2">
      <c r="A19" s="216" t="s">
        <v>130</v>
      </c>
      <c r="B19" s="216"/>
      <c r="C19" s="216"/>
      <c r="D19" s="216"/>
      <c r="E19" s="216"/>
      <c r="F19" s="216"/>
      <c r="G19" s="15">
        <v>136</v>
      </c>
      <c r="H19" s="33">
        <v>17811840</v>
      </c>
      <c r="I19" s="33">
        <v>5700887</v>
      </c>
      <c r="J19" s="33">
        <v>15997706</v>
      </c>
      <c r="K19" s="33">
        <v>5792733</v>
      </c>
    </row>
    <row r="20" spans="1:11" x14ac:dyDescent="0.2">
      <c r="A20" s="215" t="s">
        <v>131</v>
      </c>
      <c r="B20" s="215"/>
      <c r="C20" s="215"/>
      <c r="D20" s="215"/>
      <c r="E20" s="215"/>
      <c r="F20" s="215"/>
      <c r="G20" s="20">
        <v>137</v>
      </c>
      <c r="H20" s="37">
        <f>SUM(H21:H23)</f>
        <v>44709967</v>
      </c>
      <c r="I20" s="37">
        <f>SUM(I21:I23)</f>
        <v>15815707</v>
      </c>
      <c r="J20" s="37">
        <f>SUM(J21:J23)</f>
        <v>44959803</v>
      </c>
      <c r="K20" s="37">
        <f>SUM(K21:K23)</f>
        <v>16226061</v>
      </c>
    </row>
    <row r="21" spans="1:11" x14ac:dyDescent="0.2">
      <c r="A21" s="216" t="s">
        <v>109</v>
      </c>
      <c r="B21" s="216"/>
      <c r="C21" s="216"/>
      <c r="D21" s="216"/>
      <c r="E21" s="216"/>
      <c r="F21" s="216"/>
      <c r="G21" s="15">
        <v>138</v>
      </c>
      <c r="H21" s="33">
        <v>29019003</v>
      </c>
      <c r="I21" s="33">
        <v>10238057</v>
      </c>
      <c r="J21" s="33">
        <v>29355646</v>
      </c>
      <c r="K21" s="33">
        <v>10496677</v>
      </c>
    </row>
    <row r="22" spans="1:11" x14ac:dyDescent="0.2">
      <c r="A22" s="216" t="s">
        <v>110</v>
      </c>
      <c r="B22" s="216"/>
      <c r="C22" s="216"/>
      <c r="D22" s="216"/>
      <c r="E22" s="216"/>
      <c r="F22" s="216"/>
      <c r="G22" s="15">
        <v>139</v>
      </c>
      <c r="H22" s="33">
        <v>9284673</v>
      </c>
      <c r="I22" s="33">
        <v>3354761</v>
      </c>
      <c r="J22" s="33">
        <v>9685753</v>
      </c>
      <c r="K22" s="33">
        <v>3611626</v>
      </c>
    </row>
    <row r="23" spans="1:11" x14ac:dyDescent="0.2">
      <c r="A23" s="216" t="s">
        <v>111</v>
      </c>
      <c r="B23" s="216"/>
      <c r="C23" s="216"/>
      <c r="D23" s="216"/>
      <c r="E23" s="216"/>
      <c r="F23" s="216"/>
      <c r="G23" s="15">
        <v>140</v>
      </c>
      <c r="H23" s="33">
        <v>6406291</v>
      </c>
      <c r="I23" s="33">
        <v>2222889</v>
      </c>
      <c r="J23" s="33">
        <v>5918404</v>
      </c>
      <c r="K23" s="33">
        <v>2117758</v>
      </c>
    </row>
    <row r="24" spans="1:11" x14ac:dyDescent="0.2">
      <c r="A24" s="186" t="s">
        <v>112</v>
      </c>
      <c r="B24" s="186"/>
      <c r="C24" s="186"/>
      <c r="D24" s="186"/>
      <c r="E24" s="186"/>
      <c r="F24" s="186"/>
      <c r="G24" s="15">
        <v>141</v>
      </c>
      <c r="H24" s="33">
        <v>9541664</v>
      </c>
      <c r="I24" s="33">
        <v>3200931</v>
      </c>
      <c r="J24" s="33">
        <v>9807626</v>
      </c>
      <c r="K24" s="33">
        <v>3325800</v>
      </c>
    </row>
    <row r="25" spans="1:11" x14ac:dyDescent="0.2">
      <c r="A25" s="186" t="s">
        <v>113</v>
      </c>
      <c r="B25" s="186"/>
      <c r="C25" s="186"/>
      <c r="D25" s="186"/>
      <c r="E25" s="186"/>
      <c r="F25" s="186"/>
      <c r="G25" s="15">
        <v>142</v>
      </c>
      <c r="H25" s="33">
        <v>11273290</v>
      </c>
      <c r="I25" s="33">
        <v>4356323</v>
      </c>
      <c r="J25" s="33">
        <v>12273367</v>
      </c>
      <c r="K25" s="33">
        <v>5082197</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982502</v>
      </c>
      <c r="I36" s="33">
        <v>22187</v>
      </c>
      <c r="J36" s="33">
        <v>2588693</v>
      </c>
      <c r="K36" s="33">
        <v>2375214</v>
      </c>
    </row>
    <row r="37" spans="1:11" x14ac:dyDescent="0.2">
      <c r="A37" s="214" t="s">
        <v>142</v>
      </c>
      <c r="B37" s="214"/>
      <c r="C37" s="214"/>
      <c r="D37" s="214"/>
      <c r="E37" s="214"/>
      <c r="F37" s="214"/>
      <c r="G37" s="20">
        <v>154</v>
      </c>
      <c r="H37" s="37">
        <f>SUM(H38:H47)</f>
        <v>545439</v>
      </c>
      <c r="I37" s="37">
        <f>SUM(I38:I47)</f>
        <v>242465</v>
      </c>
      <c r="J37" s="37">
        <f>SUM(J38:J47)</f>
        <v>371846</v>
      </c>
      <c r="K37" s="37">
        <f>SUM(K38:K47)</f>
        <v>108045</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149843</v>
      </c>
      <c r="I41" s="33">
        <v>49068</v>
      </c>
      <c r="J41" s="33">
        <v>150578</v>
      </c>
      <c r="K41" s="33">
        <v>20427</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395413</v>
      </c>
      <c r="I44" s="33">
        <v>193307</v>
      </c>
      <c r="J44" s="33">
        <v>211946</v>
      </c>
      <c r="K44" s="33">
        <v>87606</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183</v>
      </c>
      <c r="I47" s="33">
        <v>90</v>
      </c>
      <c r="J47" s="33">
        <v>9322</v>
      </c>
      <c r="K47" s="33">
        <v>12</v>
      </c>
    </row>
    <row r="48" spans="1:11" x14ac:dyDescent="0.2">
      <c r="A48" s="214" t="s">
        <v>153</v>
      </c>
      <c r="B48" s="214"/>
      <c r="C48" s="214"/>
      <c r="D48" s="214"/>
      <c r="E48" s="214"/>
      <c r="F48" s="214"/>
      <c r="G48" s="20">
        <v>165</v>
      </c>
      <c r="H48" s="37">
        <f>SUM(H49:H55)</f>
        <v>3407379</v>
      </c>
      <c r="I48" s="37">
        <f>SUM(I49:I55)</f>
        <v>1037516</v>
      </c>
      <c r="J48" s="37">
        <f>SUM(J49:J55)</f>
        <v>2131229</v>
      </c>
      <c r="K48" s="37">
        <f>SUM(K49:K55)</f>
        <v>620323</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3094066</v>
      </c>
      <c r="I51" s="33">
        <v>948952</v>
      </c>
      <c r="J51" s="33">
        <v>1972448</v>
      </c>
      <c r="K51" s="33">
        <v>610076</v>
      </c>
    </row>
    <row r="52" spans="1:11" x14ac:dyDescent="0.2">
      <c r="A52" s="210" t="s">
        <v>157</v>
      </c>
      <c r="B52" s="210"/>
      <c r="C52" s="210"/>
      <c r="D52" s="210"/>
      <c r="E52" s="210"/>
      <c r="F52" s="210"/>
      <c r="G52" s="15">
        <v>169</v>
      </c>
      <c r="H52" s="33">
        <v>0</v>
      </c>
      <c r="I52" s="33">
        <v>0</v>
      </c>
      <c r="J52" s="33">
        <v>0</v>
      </c>
      <c r="K52" s="33">
        <v>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313313</v>
      </c>
      <c r="I55" s="33">
        <v>88564</v>
      </c>
      <c r="J55" s="33">
        <v>158781</v>
      </c>
      <c r="K55" s="33">
        <v>10247</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224838955</v>
      </c>
      <c r="I60" s="37">
        <f t="shared" ref="I60:K60" si="0">I8+I37+I56+I57</f>
        <v>86162912</v>
      </c>
      <c r="J60" s="37">
        <f t="shared" si="0"/>
        <v>211601877</v>
      </c>
      <c r="K60" s="37">
        <f t="shared" si="0"/>
        <v>78230563</v>
      </c>
    </row>
    <row r="61" spans="1:11" x14ac:dyDescent="0.2">
      <c r="A61" s="214" t="s">
        <v>166</v>
      </c>
      <c r="B61" s="214"/>
      <c r="C61" s="214"/>
      <c r="D61" s="214"/>
      <c r="E61" s="214"/>
      <c r="F61" s="214"/>
      <c r="G61" s="20">
        <v>178</v>
      </c>
      <c r="H61" s="37">
        <f>H14+H48+H58+H59</f>
        <v>209769424</v>
      </c>
      <c r="I61" s="37">
        <f t="shared" ref="I61:K61" si="1">I14+I48+I58+I59</f>
        <v>79294456</v>
      </c>
      <c r="J61" s="37">
        <f t="shared" si="1"/>
        <v>190632788</v>
      </c>
      <c r="K61" s="37">
        <f t="shared" si="1"/>
        <v>69684261</v>
      </c>
    </row>
    <row r="62" spans="1:11" x14ac:dyDescent="0.2">
      <c r="A62" s="214" t="s">
        <v>167</v>
      </c>
      <c r="B62" s="214"/>
      <c r="C62" s="214"/>
      <c r="D62" s="214"/>
      <c r="E62" s="214"/>
      <c r="F62" s="214"/>
      <c r="G62" s="20">
        <v>179</v>
      </c>
      <c r="H62" s="37">
        <f>H60-H61</f>
        <v>15069531</v>
      </c>
      <c r="I62" s="37">
        <f t="shared" ref="I62:K62" si="2">I60-I61</f>
        <v>6868456</v>
      </c>
      <c r="J62" s="37">
        <f t="shared" si="2"/>
        <v>20969089</v>
      </c>
      <c r="K62" s="37">
        <f t="shared" si="2"/>
        <v>8546302</v>
      </c>
    </row>
    <row r="63" spans="1:11" x14ac:dyDescent="0.2">
      <c r="A63" s="213" t="s">
        <v>168</v>
      </c>
      <c r="B63" s="213"/>
      <c r="C63" s="213"/>
      <c r="D63" s="213"/>
      <c r="E63" s="213"/>
      <c r="F63" s="213"/>
      <c r="G63" s="20">
        <v>180</v>
      </c>
      <c r="H63" s="37">
        <f>+IF((H60-H61)&gt;0,(H60-H61),0)</f>
        <v>15069531</v>
      </c>
      <c r="I63" s="37">
        <f t="shared" ref="I63:K63" si="3">+IF((I60-I61)&gt;0,(I60-I61),0)</f>
        <v>6868456</v>
      </c>
      <c r="J63" s="37">
        <f t="shared" si="3"/>
        <v>20969089</v>
      </c>
      <c r="K63" s="37">
        <f t="shared" si="3"/>
        <v>8546302</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15069531</v>
      </c>
      <c r="I66" s="37">
        <f t="shared" ref="I66:K66" si="5">I62-I65</f>
        <v>6868456</v>
      </c>
      <c r="J66" s="37">
        <f t="shared" si="5"/>
        <v>20969089</v>
      </c>
      <c r="K66" s="37">
        <f t="shared" si="5"/>
        <v>8546302</v>
      </c>
    </row>
    <row r="67" spans="1:11" x14ac:dyDescent="0.2">
      <c r="A67" s="213" t="s">
        <v>171</v>
      </c>
      <c r="B67" s="213"/>
      <c r="C67" s="213"/>
      <c r="D67" s="213"/>
      <c r="E67" s="213"/>
      <c r="F67" s="213"/>
      <c r="G67" s="20">
        <v>184</v>
      </c>
      <c r="H67" s="37">
        <f>+IF((H62-H65)&gt;0,(H62-H65),0)</f>
        <v>15069531</v>
      </c>
      <c r="I67" s="37">
        <f t="shared" ref="I67:K67" si="6">+IF((I62-I65)&gt;0,(I62-I65),0)</f>
        <v>6868456</v>
      </c>
      <c r="J67" s="37">
        <f t="shared" si="6"/>
        <v>20969089</v>
      </c>
      <c r="K67" s="37">
        <f t="shared" si="6"/>
        <v>8546302</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15069531</v>
      </c>
      <c r="I89" s="40">
        <v>6868456</v>
      </c>
      <c r="J89" s="40">
        <v>20969089</v>
      </c>
      <c r="K89" s="40">
        <v>8546302</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15069531</v>
      </c>
      <c r="I101" s="39">
        <f>I89+I100</f>
        <v>6868456</v>
      </c>
      <c r="J101" s="39">
        <f>J89+J100</f>
        <v>20969089</v>
      </c>
      <c r="K101" s="39">
        <f>K89+K100</f>
        <v>8546302</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 right="0.7" top="0.75" bottom="0.75" header="0.3" footer="0.3"/>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I50" sqref="I5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453</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15069531</v>
      </c>
      <c r="I8" s="43">
        <v>20969089</v>
      </c>
    </row>
    <row r="9" spans="1:9" ht="12.75" customHeight="1" x14ac:dyDescent="0.2">
      <c r="A9" s="257" t="s">
        <v>211</v>
      </c>
      <c r="B9" s="258"/>
      <c r="C9" s="258"/>
      <c r="D9" s="258"/>
      <c r="E9" s="258"/>
      <c r="F9" s="259"/>
      <c r="G9" s="25">
        <v>2</v>
      </c>
      <c r="H9" s="44">
        <f>H10+H11+H12+H13+H14+H15+H16+H17</f>
        <v>9541664</v>
      </c>
      <c r="I9" s="44">
        <f>I10+I11+I12+I13+I14+I15+I16+I17</f>
        <v>9807626</v>
      </c>
    </row>
    <row r="10" spans="1:9" ht="12.75" customHeight="1" x14ac:dyDescent="0.2">
      <c r="A10" s="254" t="s">
        <v>212</v>
      </c>
      <c r="B10" s="255"/>
      <c r="C10" s="255"/>
      <c r="D10" s="255"/>
      <c r="E10" s="255"/>
      <c r="F10" s="256"/>
      <c r="G10" s="26">
        <v>3</v>
      </c>
      <c r="H10" s="45">
        <v>9541664</v>
      </c>
      <c r="I10" s="45">
        <v>9807626</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0</v>
      </c>
      <c r="I13" s="45">
        <v>0</v>
      </c>
    </row>
    <row r="14" spans="1:9" ht="12.75" customHeight="1" x14ac:dyDescent="0.2">
      <c r="A14" s="254" t="s">
        <v>216</v>
      </c>
      <c r="B14" s="255"/>
      <c r="C14" s="255"/>
      <c r="D14" s="255"/>
      <c r="E14" s="255"/>
      <c r="F14" s="256"/>
      <c r="G14" s="26">
        <v>7</v>
      </c>
      <c r="H14" s="45">
        <v>0</v>
      </c>
      <c r="I14" s="45">
        <v>0</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0</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24611195</v>
      </c>
      <c r="I18" s="44">
        <f>I8+I9</f>
        <v>30776715</v>
      </c>
    </row>
    <row r="19" spans="1:9" ht="12.75" customHeight="1" x14ac:dyDescent="0.2">
      <c r="A19" s="257" t="s">
        <v>220</v>
      </c>
      <c r="B19" s="258"/>
      <c r="C19" s="258"/>
      <c r="D19" s="258"/>
      <c r="E19" s="258"/>
      <c r="F19" s="259"/>
      <c r="G19" s="25">
        <v>12</v>
      </c>
      <c r="H19" s="44">
        <f>H20+H21+H22+H23</f>
        <v>5576810</v>
      </c>
      <c r="I19" s="44">
        <f>I20+I21+I22+I23</f>
        <v>-11242375</v>
      </c>
    </row>
    <row r="20" spans="1:9" ht="12.75" customHeight="1" x14ac:dyDescent="0.2">
      <c r="A20" s="254" t="s">
        <v>221</v>
      </c>
      <c r="B20" s="255"/>
      <c r="C20" s="255"/>
      <c r="D20" s="255"/>
      <c r="E20" s="255"/>
      <c r="F20" s="256"/>
      <c r="G20" s="26">
        <v>13</v>
      </c>
      <c r="H20" s="45">
        <v>20320043</v>
      </c>
      <c r="I20" s="45">
        <v>12992097</v>
      </c>
    </row>
    <row r="21" spans="1:9" ht="12.75" customHeight="1" x14ac:dyDescent="0.2">
      <c r="A21" s="254" t="s">
        <v>222</v>
      </c>
      <c r="B21" s="255"/>
      <c r="C21" s="255"/>
      <c r="D21" s="255"/>
      <c r="E21" s="255"/>
      <c r="F21" s="256"/>
      <c r="G21" s="26">
        <v>14</v>
      </c>
      <c r="H21" s="45">
        <v>-14788564</v>
      </c>
      <c r="I21" s="45">
        <v>-9356164</v>
      </c>
    </row>
    <row r="22" spans="1:9" ht="12.75" customHeight="1" x14ac:dyDescent="0.2">
      <c r="A22" s="254" t="s">
        <v>223</v>
      </c>
      <c r="B22" s="255"/>
      <c r="C22" s="255"/>
      <c r="D22" s="255"/>
      <c r="E22" s="255"/>
      <c r="F22" s="256"/>
      <c r="G22" s="26">
        <v>15</v>
      </c>
      <c r="H22" s="45">
        <v>45331</v>
      </c>
      <c r="I22" s="45">
        <v>-14878308</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30188005</v>
      </c>
      <c r="I24" s="44">
        <f>I18+I19</f>
        <v>19534340</v>
      </c>
    </row>
    <row r="25" spans="1:9" ht="12.75" customHeight="1" x14ac:dyDescent="0.2">
      <c r="A25" s="245" t="s">
        <v>226</v>
      </c>
      <c r="B25" s="246"/>
      <c r="C25" s="246"/>
      <c r="D25" s="246"/>
      <c r="E25" s="246"/>
      <c r="F25" s="247"/>
      <c r="G25" s="26">
        <v>18</v>
      </c>
      <c r="H25" s="45">
        <v>0</v>
      </c>
      <c r="I25" s="45">
        <v>0</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30188005</v>
      </c>
      <c r="I27" s="46">
        <f>I24+I25+I26</f>
        <v>19534340</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507368</v>
      </c>
      <c r="I29" s="47">
        <v>2475686</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0</v>
      </c>
      <c r="I31" s="48">
        <v>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0</v>
      </c>
      <c r="I34" s="48">
        <v>0</v>
      </c>
    </row>
    <row r="35" spans="1:9" ht="26.45" customHeight="1" x14ac:dyDescent="0.2">
      <c r="A35" s="233" t="s">
        <v>236</v>
      </c>
      <c r="B35" s="234"/>
      <c r="C35" s="234"/>
      <c r="D35" s="234"/>
      <c r="E35" s="234"/>
      <c r="F35" s="235"/>
      <c r="G35" s="25">
        <v>27</v>
      </c>
      <c r="H35" s="49">
        <f>H29+H30+H31+H32+H33+H34</f>
        <v>507368</v>
      </c>
      <c r="I35" s="49">
        <f>I29+I30+I31+I32+I33+I34</f>
        <v>2475686</v>
      </c>
    </row>
    <row r="36" spans="1:9" ht="22.9" customHeight="1" x14ac:dyDescent="0.2">
      <c r="A36" s="245" t="s">
        <v>237</v>
      </c>
      <c r="B36" s="246"/>
      <c r="C36" s="246"/>
      <c r="D36" s="246"/>
      <c r="E36" s="246"/>
      <c r="F36" s="247"/>
      <c r="G36" s="26">
        <v>28</v>
      </c>
      <c r="H36" s="48">
        <v>-16890451</v>
      </c>
      <c r="I36" s="48">
        <v>-14027416</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-2099776</v>
      </c>
      <c r="I40" s="48">
        <v>-474979</v>
      </c>
    </row>
    <row r="41" spans="1:9" ht="24" customHeight="1" x14ac:dyDescent="0.2">
      <c r="A41" s="233" t="s">
        <v>242</v>
      </c>
      <c r="B41" s="234"/>
      <c r="C41" s="234"/>
      <c r="D41" s="234"/>
      <c r="E41" s="234"/>
      <c r="F41" s="235"/>
      <c r="G41" s="25">
        <v>33</v>
      </c>
      <c r="H41" s="49">
        <f>H36+H37+H38+H39+H40</f>
        <v>-18990227</v>
      </c>
      <c r="I41" s="49">
        <f>I36+I37+I38+I39+I40</f>
        <v>-14502395</v>
      </c>
    </row>
    <row r="42" spans="1:9" ht="29.45" customHeight="1" x14ac:dyDescent="0.2">
      <c r="A42" s="236" t="s">
        <v>243</v>
      </c>
      <c r="B42" s="237"/>
      <c r="C42" s="237"/>
      <c r="D42" s="237"/>
      <c r="E42" s="237"/>
      <c r="F42" s="238"/>
      <c r="G42" s="27">
        <v>34</v>
      </c>
      <c r="H42" s="50">
        <f>H35+H41</f>
        <v>-18482859</v>
      </c>
      <c r="I42" s="50">
        <f>I35+I41</f>
        <v>-12026709</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0</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0</v>
      </c>
      <c r="I48" s="49">
        <f>I44+I45+I46+I47</f>
        <v>0</v>
      </c>
    </row>
    <row r="49" spans="1:9" ht="24.6" customHeight="1" x14ac:dyDescent="0.2">
      <c r="A49" s="245" t="s">
        <v>389</v>
      </c>
      <c r="B49" s="246"/>
      <c r="C49" s="246"/>
      <c r="D49" s="246"/>
      <c r="E49" s="246"/>
      <c r="F49" s="247"/>
      <c r="G49" s="26">
        <v>40</v>
      </c>
      <c r="H49" s="48">
        <v>-4340481</v>
      </c>
      <c r="I49" s="48">
        <v>-5851904</v>
      </c>
    </row>
    <row r="50" spans="1:9" ht="12.75" customHeight="1" x14ac:dyDescent="0.2">
      <c r="A50" s="245" t="s">
        <v>250</v>
      </c>
      <c r="B50" s="246"/>
      <c r="C50" s="246"/>
      <c r="D50" s="246"/>
      <c r="E50" s="246"/>
      <c r="F50" s="247"/>
      <c r="G50" s="26">
        <v>41</v>
      </c>
      <c r="H50" s="48">
        <v>-6537755</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-10878236</v>
      </c>
      <c r="I54" s="49">
        <f>I49+I50+I51+I52+I53</f>
        <v>-5851904</v>
      </c>
    </row>
    <row r="55" spans="1:9" ht="29.45" customHeight="1" x14ac:dyDescent="0.2">
      <c r="A55" s="248" t="s">
        <v>255</v>
      </c>
      <c r="B55" s="249"/>
      <c r="C55" s="249"/>
      <c r="D55" s="249"/>
      <c r="E55" s="249"/>
      <c r="F55" s="250"/>
      <c r="G55" s="25">
        <v>46</v>
      </c>
      <c r="H55" s="49">
        <f>H48+H54</f>
        <v>-10878236</v>
      </c>
      <c r="I55" s="49">
        <f>I48+I54</f>
        <v>-5851904</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826910</v>
      </c>
      <c r="I57" s="49">
        <f>I27+I42+I55+I56</f>
        <v>1655727</v>
      </c>
    </row>
    <row r="58" spans="1:9" x14ac:dyDescent="0.2">
      <c r="A58" s="251" t="s">
        <v>258</v>
      </c>
      <c r="B58" s="252"/>
      <c r="C58" s="252"/>
      <c r="D58" s="252"/>
      <c r="E58" s="252"/>
      <c r="F58" s="253"/>
      <c r="G58" s="26">
        <v>49</v>
      </c>
      <c r="H58" s="48">
        <v>1741078</v>
      </c>
      <c r="I58" s="48">
        <v>5775201</v>
      </c>
    </row>
    <row r="59" spans="1:9" ht="31.15" customHeight="1" x14ac:dyDescent="0.2">
      <c r="A59" s="236" t="s">
        <v>259</v>
      </c>
      <c r="B59" s="237"/>
      <c r="C59" s="237"/>
      <c r="D59" s="237"/>
      <c r="E59" s="237"/>
      <c r="F59" s="238"/>
      <c r="G59" s="27">
        <v>50</v>
      </c>
      <c r="H59" s="50">
        <f>H57+H58</f>
        <v>2567988</v>
      </c>
      <c r="I59" s="50">
        <f>I57+I58</f>
        <v>7430928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2">
        <v>0</v>
      </c>
    </row>
    <row r="10" spans="1:9" x14ac:dyDescent="0.2">
      <c r="A10" s="277" t="s">
        <v>263</v>
      </c>
      <c r="B10" s="277"/>
      <c r="C10" s="277"/>
      <c r="D10" s="277"/>
      <c r="E10" s="277"/>
      <c r="F10" s="277"/>
      <c r="G10" s="30">
        <v>3</v>
      </c>
      <c r="H10" s="53">
        <v>0</v>
      </c>
      <c r="I10" s="52">
        <v>0</v>
      </c>
    </row>
    <row r="11" spans="1:9" x14ac:dyDescent="0.2">
      <c r="A11" s="277" t="s">
        <v>264</v>
      </c>
      <c r="B11" s="277"/>
      <c r="C11" s="277"/>
      <c r="D11" s="277"/>
      <c r="E11" s="277"/>
      <c r="F11" s="277"/>
      <c r="G11" s="30">
        <v>4</v>
      </c>
      <c r="H11" s="53">
        <v>0</v>
      </c>
      <c r="I11" s="52">
        <v>0</v>
      </c>
    </row>
    <row r="12" spans="1:9" x14ac:dyDescent="0.2">
      <c r="A12" s="277" t="s">
        <v>265</v>
      </c>
      <c r="B12" s="277"/>
      <c r="C12" s="277"/>
      <c r="D12" s="277"/>
      <c r="E12" s="277"/>
      <c r="F12" s="277"/>
      <c r="G12" s="30">
        <v>5</v>
      </c>
      <c r="H12" s="53">
        <v>0</v>
      </c>
      <c r="I12" s="52">
        <v>0</v>
      </c>
    </row>
    <row r="13" spans="1:9" x14ac:dyDescent="0.2">
      <c r="A13" s="277" t="s">
        <v>266</v>
      </c>
      <c r="B13" s="277"/>
      <c r="C13" s="277"/>
      <c r="D13" s="277"/>
      <c r="E13" s="277"/>
      <c r="F13" s="277"/>
      <c r="G13" s="30">
        <v>6</v>
      </c>
      <c r="H13" s="53">
        <v>0</v>
      </c>
      <c r="I13" s="52">
        <v>0</v>
      </c>
    </row>
    <row r="14" spans="1:9" x14ac:dyDescent="0.2">
      <c r="A14" s="277" t="s">
        <v>267</v>
      </c>
      <c r="B14" s="277"/>
      <c r="C14" s="277"/>
      <c r="D14" s="277"/>
      <c r="E14" s="277"/>
      <c r="F14" s="277"/>
      <c r="G14" s="30">
        <v>7</v>
      </c>
      <c r="H14" s="53">
        <v>0</v>
      </c>
      <c r="I14" s="52">
        <v>0</v>
      </c>
    </row>
    <row r="15" spans="1:9" x14ac:dyDescent="0.2">
      <c r="A15" s="277" t="s">
        <v>268</v>
      </c>
      <c r="B15" s="277"/>
      <c r="C15" s="277"/>
      <c r="D15" s="277"/>
      <c r="E15" s="277"/>
      <c r="F15" s="277"/>
      <c r="G15" s="30">
        <v>8</v>
      </c>
      <c r="H15" s="53">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43738</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355321450</v>
      </c>
      <c r="I7" s="65">
        <v>0</v>
      </c>
      <c r="J7" s="65">
        <v>564763</v>
      </c>
      <c r="K7" s="65">
        <v>8700</v>
      </c>
      <c r="L7" s="65">
        <v>8700</v>
      </c>
      <c r="M7" s="65">
        <v>0</v>
      </c>
      <c r="N7" s="65">
        <v>0</v>
      </c>
      <c r="O7" s="65">
        <v>0</v>
      </c>
      <c r="P7" s="65">
        <v>0</v>
      </c>
      <c r="Q7" s="65">
        <v>0</v>
      </c>
      <c r="R7" s="65">
        <v>0</v>
      </c>
      <c r="S7" s="65">
        <v>1143050</v>
      </c>
      <c r="T7" s="65">
        <v>5750395</v>
      </c>
      <c r="U7" s="66">
        <f>H7+I7+J7+K7-L7+M7+N7+O7+P7+Q7+R7+S7+T7</f>
        <v>362779658</v>
      </c>
      <c r="V7" s="65">
        <v>0</v>
      </c>
      <c r="W7" s="66">
        <f>U7+V7</f>
        <v>362779658</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355321450</v>
      </c>
      <c r="I10" s="66">
        <f t="shared" ref="I10:W10" si="2">I7+I8+I9</f>
        <v>0</v>
      </c>
      <c r="J10" s="66">
        <f t="shared" si="2"/>
        <v>564763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1143050</v>
      </c>
      <c r="T10" s="66">
        <f t="shared" si="2"/>
        <v>5750395</v>
      </c>
      <c r="U10" s="66">
        <f t="shared" si="2"/>
        <v>362779658</v>
      </c>
      <c r="V10" s="66">
        <f t="shared" si="2"/>
        <v>0</v>
      </c>
      <c r="W10" s="66">
        <f t="shared" si="2"/>
        <v>362779658</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287520</v>
      </c>
      <c r="K19" s="65">
        <v>0</v>
      </c>
      <c r="L19" s="65">
        <v>0</v>
      </c>
      <c r="M19" s="65">
        <v>0</v>
      </c>
      <c r="N19" s="65">
        <v>0</v>
      </c>
      <c r="O19" s="65">
        <v>0</v>
      </c>
      <c r="P19" s="65">
        <v>0</v>
      </c>
      <c r="Q19" s="65">
        <v>0</v>
      </c>
      <c r="R19" s="65">
        <v>0</v>
      </c>
      <c r="S19" s="65">
        <v>0</v>
      </c>
      <c r="T19" s="65">
        <v>0</v>
      </c>
      <c r="U19" s="66">
        <f t="shared" si="4"/>
        <v>287520</v>
      </c>
      <c r="V19" s="65">
        <v>0</v>
      </c>
      <c r="W19" s="66">
        <f t="shared" si="3"/>
        <v>287520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-1074880</v>
      </c>
      <c r="T21" s="65">
        <v>0</v>
      </c>
      <c r="U21" s="66">
        <f t="shared" si="4"/>
        <v>-1074880</v>
      </c>
      <c r="V21" s="65">
        <v>0</v>
      </c>
      <c r="W21" s="66">
        <f t="shared" si="3"/>
        <v>-1074880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441239</v>
      </c>
      <c r="U22" s="66">
        <f t="shared" si="4"/>
        <v>441239</v>
      </c>
      <c r="V22" s="65">
        <v>0</v>
      </c>
      <c r="W22" s="66">
        <f t="shared" si="3"/>
        <v>441239</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355321450</v>
      </c>
      <c r="I29" s="68">
        <f t="shared" ref="I29:W29" si="5">SUM(I10:I28)</f>
        <v>0</v>
      </c>
      <c r="J29" s="68">
        <f t="shared" si="5"/>
        <v>852283</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68170</v>
      </c>
      <c r="T29" s="68">
        <f t="shared" si="5"/>
        <v>6191634</v>
      </c>
      <c r="U29" s="68">
        <f t="shared" si="5"/>
        <v>362433537</v>
      </c>
      <c r="V29" s="68">
        <f t="shared" si="5"/>
        <v>0</v>
      </c>
      <c r="W29" s="68">
        <f t="shared" si="5"/>
        <v>362433537</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287520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287520</v>
      </c>
      <c r="V31" s="66">
        <f t="shared" si="6"/>
        <v>0</v>
      </c>
      <c r="W31" s="66">
        <f t="shared" si="6"/>
        <v>287520</v>
      </c>
    </row>
    <row r="32" spans="1:23" ht="31.5" customHeight="1" x14ac:dyDescent="0.2">
      <c r="A32" s="290" t="s">
        <v>345</v>
      </c>
      <c r="B32" s="290"/>
      <c r="C32" s="290"/>
      <c r="D32" s="290"/>
      <c r="E32" s="290"/>
      <c r="F32" s="290"/>
      <c r="G32" s="7">
        <v>25</v>
      </c>
      <c r="H32" s="66">
        <f>H11+H31</f>
        <v>0</v>
      </c>
      <c r="I32" s="66">
        <f t="shared" ref="I32:W32" si="7">I11+I31</f>
        <v>0</v>
      </c>
      <c r="J32" s="66">
        <f t="shared" si="7"/>
        <v>287520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287520</v>
      </c>
      <c r="V32" s="66">
        <f t="shared" si="7"/>
        <v>0</v>
      </c>
      <c r="W32" s="66">
        <f t="shared" si="7"/>
        <v>287520</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-1074880</v>
      </c>
      <c r="T33" s="68">
        <f t="shared" si="8"/>
        <v>441239</v>
      </c>
      <c r="U33" s="68">
        <f t="shared" si="8"/>
        <v>-633641</v>
      </c>
      <c r="V33" s="68">
        <f t="shared" si="8"/>
        <v>0</v>
      </c>
      <c r="W33" s="68">
        <f t="shared" si="8"/>
        <v>-633641</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355321450</v>
      </c>
      <c r="I35" s="65">
        <v>0</v>
      </c>
      <c r="J35" s="65">
        <v>852283</v>
      </c>
      <c r="K35" s="65">
        <v>8700</v>
      </c>
      <c r="L35" s="65">
        <v>8700</v>
      </c>
      <c r="M35" s="65">
        <v>0</v>
      </c>
      <c r="N35" s="65">
        <v>0</v>
      </c>
      <c r="O35" s="65">
        <v>0</v>
      </c>
      <c r="P35" s="65">
        <v>0</v>
      </c>
      <c r="Q35" s="65">
        <v>0</v>
      </c>
      <c r="R35" s="65">
        <v>0</v>
      </c>
      <c r="S35" s="65">
        <v>68170</v>
      </c>
      <c r="T35" s="65">
        <v>6191634</v>
      </c>
      <c r="U35" s="69">
        <f t="shared" ref="U35:U37" si="9">H35+I35+J35+K35-L35+M35+N35+O35+P35+Q35+R35+S35+T35</f>
        <v>362433537</v>
      </c>
      <c r="V35" s="65">
        <v>0</v>
      </c>
      <c r="W35" s="69">
        <f t="shared" ref="W35:W37" si="10">U35+V35</f>
        <v>362433537</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355321450</v>
      </c>
      <c r="I38" s="69">
        <f t="shared" ref="I38:W38" si="11">I35+I36+I37</f>
        <v>0</v>
      </c>
      <c r="J38" s="69">
        <f t="shared" si="11"/>
        <v>852283</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68170</v>
      </c>
      <c r="T38" s="69">
        <f t="shared" si="11"/>
        <v>6191634</v>
      </c>
      <c r="U38" s="69">
        <f t="shared" si="11"/>
        <v>362433537</v>
      </c>
      <c r="V38" s="69">
        <f t="shared" si="11"/>
        <v>0</v>
      </c>
      <c r="W38" s="69">
        <f t="shared" si="11"/>
        <v>362433537</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309581</v>
      </c>
      <c r="K47" s="65">
        <v>0</v>
      </c>
      <c r="L47" s="65">
        <v>0</v>
      </c>
      <c r="M47" s="65">
        <v>0</v>
      </c>
      <c r="N47" s="65">
        <v>0</v>
      </c>
      <c r="O47" s="65">
        <v>0</v>
      </c>
      <c r="P47" s="65">
        <v>0</v>
      </c>
      <c r="Q47" s="65">
        <v>0</v>
      </c>
      <c r="R47" s="65">
        <v>0</v>
      </c>
      <c r="S47" s="65">
        <v>0</v>
      </c>
      <c r="T47" s="65">
        <v>0</v>
      </c>
      <c r="U47" s="69">
        <f t="shared" si="12"/>
        <v>309581</v>
      </c>
      <c r="V47" s="65">
        <v>0</v>
      </c>
      <c r="W47" s="69">
        <f t="shared" si="13"/>
        <v>309581</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5882052</v>
      </c>
      <c r="T49" s="65">
        <v>0</v>
      </c>
      <c r="U49" s="69">
        <f>H49+I49+J49+K49-L49+M49+N49+O49+P49+Q49+R49+S49+T49</f>
        <v>5882052</v>
      </c>
      <c r="V49" s="65">
        <v>0</v>
      </c>
      <c r="W49" s="69">
        <f t="shared" si="13"/>
        <v>5882052</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14777455</v>
      </c>
      <c r="U50" s="69">
        <f t="shared" si="12"/>
        <v>14777455</v>
      </c>
      <c r="V50" s="65">
        <v>0</v>
      </c>
      <c r="W50" s="69">
        <f t="shared" si="13"/>
        <v>14777455</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355321450</v>
      </c>
      <c r="I57" s="70">
        <f t="shared" ref="I57:W57" si="14">SUM(I38:I56)</f>
        <v>0</v>
      </c>
      <c r="J57" s="70">
        <f t="shared" si="14"/>
        <v>1161864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5950222</v>
      </c>
      <c r="T57" s="70">
        <f t="shared" si="14"/>
        <v>20969089</v>
      </c>
      <c r="U57" s="70">
        <f t="shared" si="14"/>
        <v>383402625</v>
      </c>
      <c r="V57" s="70">
        <f t="shared" si="14"/>
        <v>0</v>
      </c>
      <c r="W57" s="70">
        <f t="shared" si="14"/>
        <v>383402625</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309581</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309581</v>
      </c>
      <c r="V59" s="69">
        <f t="shared" si="15"/>
        <v>0</v>
      </c>
      <c r="W59" s="69">
        <f t="shared" si="15"/>
        <v>309581</v>
      </c>
    </row>
    <row r="60" spans="1:23" ht="27.75" customHeight="1" x14ac:dyDescent="0.2">
      <c r="A60" s="284" t="s">
        <v>353</v>
      </c>
      <c r="B60" s="284"/>
      <c r="C60" s="284"/>
      <c r="D60" s="284"/>
      <c r="E60" s="284"/>
      <c r="F60" s="284"/>
      <c r="G60" s="6">
        <v>51</v>
      </c>
      <c r="H60" s="69">
        <f>H39+H59</f>
        <v>0</v>
      </c>
      <c r="I60" s="69">
        <f t="shared" ref="I60:W60" si="16">I39+I59</f>
        <v>0</v>
      </c>
      <c r="J60" s="69">
        <f t="shared" si="16"/>
        <v>309581</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309581</v>
      </c>
      <c r="V60" s="69">
        <f t="shared" si="16"/>
        <v>0</v>
      </c>
      <c r="W60" s="69">
        <f t="shared" si="16"/>
        <v>309581</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5882052</v>
      </c>
      <c r="T61" s="70">
        <f t="shared" si="17"/>
        <v>14777455</v>
      </c>
      <c r="U61" s="70">
        <f t="shared" si="17"/>
        <v>20659507</v>
      </c>
      <c r="V61" s="70">
        <f t="shared" si="17"/>
        <v>0</v>
      </c>
      <c r="W61" s="70">
        <f t="shared" si="17"/>
        <v>20659507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4" t="s">
        <v>412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2baa3bd-a2fa-4ea9-9ebb-3a9c6a55952b"/>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Zilic</cp:lastModifiedBy>
  <cp:lastPrinted>2019-10-29T13:56:52Z</cp:lastPrinted>
  <dcterms:created xsi:type="dcterms:W3CDTF">2008-10-17T11:51:54Z</dcterms:created>
  <dcterms:modified xsi:type="dcterms:W3CDTF">2019-10-29T13:58:36Z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