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20\31.03.2020\KUTJEVO 31.03.2020\"/>
    </mc:Choice>
  </mc:AlternateContent>
  <xr:revisionPtr revIDLastSave="4" documentId="13_ncr:1_{C7FD39D5-7795-449A-99DE-22B9EA44351B}" xr6:coauthVersionLast="44" xr6:coauthVersionMax="44" xr10:uidLastSave="{1CA88F5B-D47D-4CAD-802A-4E7B8830D7D7}"/>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<sst xmlns="http://schemas.openxmlformats.org/spreadsheetml/2006/main" count="520" uniqueCount="453">
  <si>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</si>
  <si>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</si>
  <si>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</si>
  <si>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</si>
  <si>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</si>
  <si>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</si>
  <si>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</si>
  <si>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</si>
  <si>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</si>
  <si>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</si>
  <si>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</si>
  <si>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</si>
  <si>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</si>
  <si>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</si>
  <si>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</si>
  <si>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</si>
  <si>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</si>
  <si>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</si>
  <si>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</si>
  <si>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</si>
  <si>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</si>
  <si>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</si>
  <si>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</si>
  <si>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</si>
  <si>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</si>
  <si>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</si>
  <si>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</si>
  <si>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</si>
  <si>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</si>
  <si>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</si>
  <si>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</si>
  <si>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</si>
  <si>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</si>
  <si>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</si>
  <si>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</si>
  <si>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</si>
  <si>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</si>
  <si>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</si>
  <si>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</si>
  <si>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</si>
  <si>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</si>
  <si>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</si>
  <si>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</si>
  <si>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</si>
  <si>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</si>
  <si>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</si>
  <si>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</si>
  <si>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</si>
  <si>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</si>
  <si>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</si>
  <si>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</si>
  <si>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</si>
  <si>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</si>
  <si>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</si>
  <si>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</si>
  <si>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</si>
  <si>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</si>
  <si>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</si>
  <si>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</si>
  <si>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</si>
  <si>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</si>
  <si>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</si>
  <si>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</si>
  <si>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</si>
  <si>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</si>
  <si>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</si>
  <si>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</si>
  <si>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</si>
  <si>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</si>
  <si>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</si>
  <si>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</si>
  <si>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</si>
  <si>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</si>
  <si>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</si>
  <si>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</si>
  <si>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</si>
  <si>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</si>
  <si>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</si>
  <si>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</si>
  <si>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</si>
  <si>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</si>
  <si>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</si>
  <si>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</si>
  <si>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</si>
  <si>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</si>
  <si>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</si>
  <si>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</si>
  <si>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</si>
  <si>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</si>
  <si>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</si>
  <si>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</si>
  <si>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</si>
  <si>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</si>
  <si>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</si>
  <si>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</si>
  <si>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</si>
  <si>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</si>
  <si>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</si>
  <si>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</si>
  <si>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</si>
  <si>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</si>
  <si>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</si>
  <si>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</si>
  <si>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</si>
  <si>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</si>
  <si>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</si>
  <si>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</si>
  <si>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</si>
  <si>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</si>
  <si>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</si>
  <si>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</si>
  <si>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</si>
  <si>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</si>
  <si>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</si>
  <si>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</si>
  <si>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</si>
  <si>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</si>
  <si>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</si>
  <si>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</si>
  <si>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</si>
  <si>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</si>
  <si>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</si>
  <si>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</si>
  <si>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</si>
  <si>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</si>
  <si>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</si>
  <si>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</si>
  <si>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</si>
  <si>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</si>
  <si>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</si>
  <si>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</si>
  <si>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</si>
  <si>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</si>
  <si>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</si>
  <si>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</si>
  <si>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</si>
  <si>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</si>
  <si>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</si>
  <si>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</si>
  <si>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</si>
  <si>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</si>
  <si>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</si>
  <si>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</si>
  <si>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</si>
  <si>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</si>
  <si>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</si>
  <si>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</si>
  <si>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</si>
  <si>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</si>
  <si>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</si>
  <si>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</si>
  <si>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</si>
  <si>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</si>
  <si>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</si>
  <si>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</si>
  <si>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</si>
  <si>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</si>
  <si>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</si>
  <si>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</si>
  <si>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</si>
  <si>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</si>
  <si>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</si>
  <si>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</si>
  <si>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</si>
  <si>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</si>
  <si>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</si>
  <si>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</si>
  <si>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</si>
  <si>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</si>
  <si>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</si>
  <si>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</si>
  <si>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</si>
  <si>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</si>
  <si>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</si>
  <si>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</si>
  <si>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</si>
  <si>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</si>
  <si>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</si>
  <si>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</si>
  <si>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</si>
  <si>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</si>
  <si>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</si>
  <si>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</si>
  <si>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</si>
  <si>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</si>
  <si>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</si>
  <si>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</si>
  <si>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</si>
  <si>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</si>
  <si>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</si>
  <si>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</si>
  <si>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</si>
  <si>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</si>
  <si>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</si>
  <si>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</si>
  <si>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</si>
  <si>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</si>
  <si>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</si>
  <si>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</si>
  <si>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</si>
  <si>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</si>
  <si>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</si>
  <si>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</si>
  <si>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</si>
  <si>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</si>
  <si>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</si>
  <si>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</si>
  <si>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</si>
  <si>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</si>
  <si>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</si>
  <si>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</si>
  <si>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</si>
  <si>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</si>
  <si>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</si>
  <si>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</si>
  <si>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</si>
  <si>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</si>
  <si>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</si>
  <si>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</si>
  <si>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</si>
  <si>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</si>
  <si>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</si>
  <si>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</si>
  <si>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</si>
  <si>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</si>
  <si>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</si>
  <si>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</si>
  <si>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</si>
  <si>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</si>
  <si>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</si>
  <si>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</si>
  <si>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</si>
  <si>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</si>
  <si>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</si>
  <si>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</si>
  <si>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</si>
  <si>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</si>
  <si>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</si>
  <si>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</si>
  <si>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</si>
  <si>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</si>
  <si>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</si>
  <si>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</si>
  <si>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</si>
  <si>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</si>
  <si>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</si>
  <si>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</si>
  <si>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</si>
  <si>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</si>
  <si>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</si>
  <si>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</si>
  <si>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</si>
  <si>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</si>
  <si>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</si>
  <si>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</si>
  <si>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</si>
  <si>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</si>
  <si>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</si>
  <si>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</si>
  <si>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</si>
  <si>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</si>
  <si>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</si>
  <si>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</si>
  <si>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</si>
  <si>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</si>
  <si>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</si>
  <si>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</si>
  <si>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</si>
  <si>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</si>
  <si>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</si>
  <si>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</si>
  <si>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</si>
  <si>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</si>
  <si>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</si>
  <si>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</si>
  <si>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</si>
  <si>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</si>
  <si>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</si>
  <si>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</si>
  <si>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</si>
  <si>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</si>
  <si>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</si>
  <si>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</si>
  <si>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</si>
  <si>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</si>
  <si>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</si>
  <si>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</si>
  <si>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</si>
  <si>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</si>
  <si>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</si>
  <si>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</si>
  <si>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</si>
  <si>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</si>
  <si>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</si>
  <si>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</si>
  <si>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</si>
  <si>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</si>
  <si>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</si>
  <si>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</si>
  <si>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</si>
  <si>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</si>
  <si>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</si>
  <si>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</si>
  <si>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</si>
  <si>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</si>
  <si>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</si>
  <si>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</si>
  <si>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</si>
  <si>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</si>
  <si>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</si>
  <si>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</si>
  <si>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</si>
  <si>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</si>
  <si>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</si>
  <si>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</si>
  <si>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</si>
  <si>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</si>
  <si>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</si>
  <si>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</si>
  <si>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</si>
  <si>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</si>
  <si>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</si>
  <si>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</si>
  <si>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</si>
  <si>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</si>
  <si>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</si>
  <si>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</si>
  <si>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</si>
  <si>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</si>
  <si>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</si>
  <si>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</si>
  <si>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</si>
  <si>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</si>
  <si>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</si>
  <si>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</si>
  <si>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</si>
  <si>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</si>
  <si>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</si>
  <si>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</si>
  <si>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</si>
  <si>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</si>
  <si>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</si>
  <si>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</si>
  <si>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</si>
  <si>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</si>
  <si>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</si>
  <si>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</si>
  <si>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</si>
  <si>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</si>
  <si>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</si>
  <si>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</si>
  <si>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</si>
  <si>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</si>
  <si>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</si>
  <si>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</si>
  <si>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</si>
  <si>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</si>
  <si>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</si>
  <si>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</si>
  <si>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</si>
  <si>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</si>
  <si>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</si>
  <si>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</si>
  <si>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</si>
  <si>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</si>
  <si>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</si>
  <si>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</si>
  <si>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</si>
  <si>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</si>
  <si>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</si>
  <si>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</si>
  <si>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</si>
  <si>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</si>
  <si>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</si>
  <si>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</si>
  <si>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</si>
  <si>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</si>
  <si>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</si>
  <si>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</si>
  <si>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</si>
  <si>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</si>
  <si>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</si>
  <si>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</si>
  <si>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</si>
  <si>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</si>
  <si>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</si>
  <si>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</si>
  <si>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</si>
  <si>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</si>
  <si>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</si>
  <si>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</si>
  <si>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</si>
  <si>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</si>
  <si>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</si>
  <si>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</si>
  <si>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</si>
  <si>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</si>
  <si>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</si>
  <si>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</si>
  <si>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</si>
  <si>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</si>
  <si>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</si>
  <si>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</si>
  <si>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</si>
  <si>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</si>
  <si>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</si>
  <si>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</si>
  <si>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</si>
  <si>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</si>
  <si>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</si>
  <si>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</si>
  <si>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</si>
  <si>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</si>
  <si>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</si>
  <si>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</si>
  <si>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</si>
  <si>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</si>
  <si>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</si>
  <si>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</si>
  <si>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</si>
  <si>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</si>
  <si>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</si>
  <si>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</si>
  <si>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</si>
  <si>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</si>
  <si>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</si>
  <si>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</si>
  <si>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</si>
  <si>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</si>
  <si>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</si>
  <si>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</si>
  <si>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</si>
  <si>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</si>
  <si>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</si>
  <si>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</si>
  <si>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</si>
  <si>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</si>
  <si>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</si>
  <si>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</si>
  <si>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</si>
  <si>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</si>
  <si>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</si>
  <si>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</si>
  <si>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</si>
  <si>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</si>
  <si>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</si>
  <si>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</si>
  <si>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</si>
  <si>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Obveznik: Kutjevo d.d.</t>
  </si>
  <si>
    <t> 31.03.2020</t>
  </si>
  <si>
    <t>stanje na dan 31.03.2020.</t>
  </si>
  <si>
    <t>u razdoblju 01.01.2020. do 31.03.2020.</t>
  </si>
  <si>
    <t>7478000070083WIXWL02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</si>
</sst>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M20" sqref="M20"/>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43831</v>
      </c>
      <c r="F4" s="181"/>
      <c r="G4" s="77" t="s">
        <v>0</v>
      </c>
      <c r="H4" s="180" t="s">
        <v>449</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414</v>
      </c>
      <c r="C8" s="82"/>
      <c r="D8" s="82"/>
      <c r="E8" s="88">
        <v>1</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415</v>
      </c>
      <c r="B10" s="170"/>
      <c r="C10" s="170"/>
      <c r="D10" s="170"/>
      <c r="E10" s="170"/>
      <c r="F10" s="170"/>
      <c r="G10" s="170"/>
      <c r="H10" s="170"/>
      <c r="I10" s="170"/>
      <c r="J10" s="90"/>
    </row>
    <row r="11" spans="1:20" ht="24.6" customHeight="1" x14ac:dyDescent="0.25">
      <c r="A11" s="157" t="s">
        <v>393</v>
      </c>
      <c r="B11" s="171"/>
      <c r="C11" s="163" t="s">
        <v>433</v>
      </c>
      <c r="D11" s="164"/>
      <c r="E11" s="91"/>
      <c r="F11" s="129" t="s">
        <v>416</v>
      </c>
      <c r="G11" s="167"/>
      <c r="H11" s="145" t="s">
        <v>434</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435</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436</v>
      </c>
      <c r="D15" s="164"/>
      <c r="E15" s="168"/>
      <c r="F15" s="159"/>
      <c r="G15" s="97" t="s">
        <v>417</v>
      </c>
      <c r="H15" s="145" t="s">
        <v>452</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418</v>
      </c>
      <c r="C17" s="163" t="s">
        <v>437</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438</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34340</v>
      </c>
      <c r="D21" s="146"/>
      <c r="E21" s="135"/>
      <c r="F21" s="135"/>
      <c r="G21" s="136" t="s">
        <v>439</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440</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441</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442</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639</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420</v>
      </c>
      <c r="D31" s="156" t="s">
        <v>419</v>
      </c>
      <c r="E31" s="143"/>
      <c r="F31" s="143"/>
      <c r="G31" s="143"/>
      <c r="H31" s="106"/>
      <c r="I31" s="107" t="s">
        <v>420</v>
      </c>
      <c r="J31" s="108" t="s">
        <v>421</v>
      </c>
    </row>
    <row r="32" spans="1:10" x14ac:dyDescent="0.25">
      <c r="A32" s="157"/>
      <c r="B32" s="158"/>
      <c r="C32" s="109"/>
      <c r="D32" s="77"/>
      <c r="E32" s="159"/>
      <c r="F32" s="159"/>
      <c r="G32" s="159"/>
      <c r="H32" s="159"/>
      <c r="I32" s="104"/>
      <c r="J32" s="105"/>
    </row>
    <row r="33" spans="1:10" x14ac:dyDescent="0.25">
      <c r="A33" s="157" t="s">
        <v>410</v>
      </c>
      <c r="B33" s="158"/>
      <c r="C33" s="102" t="s">
        <v>423</v>
      </c>
      <c r="D33" s="156" t="s">
        <v>422</v>
      </c>
      <c r="E33" s="143"/>
      <c r="F33" s="143"/>
      <c r="G33" s="143"/>
      <c r="H33" s="100"/>
      <c r="I33" s="107" t="s">
        <v>423</v>
      </c>
      <c r="J33" s="108" t="s">
        <v>424</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425</v>
      </c>
    </row>
    <row r="49" spans="1:10" x14ac:dyDescent="0.25">
      <c r="A49" s="113"/>
      <c r="B49" s="101"/>
      <c r="C49" s="101"/>
      <c r="D49" s="94"/>
      <c r="E49" s="135"/>
      <c r="F49" s="135"/>
      <c r="G49" s="149"/>
      <c r="H49" s="149"/>
      <c r="I49" s="94"/>
      <c r="J49" s="114" t="s">
        <v>426</v>
      </c>
    </row>
    <row r="50" spans="1:10" ht="14.45" customHeight="1" x14ac:dyDescent="0.25">
      <c r="A50" s="128" t="s">
        <v>403</v>
      </c>
      <c r="B50" s="129"/>
      <c r="C50" s="145" t="s">
        <v>426</v>
      </c>
      <c r="D50" s="146"/>
      <c r="E50" s="147" t="s">
        <v>427</v>
      </c>
      <c r="F50" s="148"/>
      <c r="G50" s="136"/>
      <c r="H50" s="137"/>
      <c r="I50" s="137"/>
      <c r="J50" s="138"/>
    </row>
    <row r="51" spans="1:10" x14ac:dyDescent="0.25">
      <c r="A51" s="113"/>
      <c r="B51" s="101"/>
      <c r="C51" s="149"/>
      <c r="D51" s="149"/>
      <c r="E51" s="135"/>
      <c r="F51" s="135"/>
      <c r="G51" s="150" t="s">
        <v>428</v>
      </c>
      <c r="H51" s="150"/>
      <c r="I51" s="150"/>
      <c r="J51" s="85"/>
    </row>
    <row r="52" spans="1:10" ht="13.9" customHeight="1" x14ac:dyDescent="0.25">
      <c r="A52" s="128" t="s">
        <v>404</v>
      </c>
      <c r="B52" s="129"/>
      <c r="C52" s="136" t="s">
        <v>443</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444</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445</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429</v>
      </c>
      <c r="B58" s="129"/>
      <c r="C58" s="130" t="s">
        <v>446</v>
      </c>
      <c r="D58" s="131"/>
      <c r="E58" s="131"/>
      <c r="F58" s="131"/>
      <c r="G58" s="131"/>
      <c r="H58" s="131"/>
      <c r="I58" s="131"/>
      <c r="J58" s="132"/>
    </row>
    <row r="59" spans="1:10" ht="14.45" customHeight="1" x14ac:dyDescent="0.25">
      <c r="A59" s="93"/>
      <c r="B59" s="94"/>
      <c r="C59" s="133" t="s">
        <v>430</v>
      </c>
      <c r="D59" s="133"/>
      <c r="E59" s="133"/>
      <c r="F59" s="133"/>
      <c r="G59" s="94"/>
      <c r="H59" s="94"/>
      <c r="I59" s="94"/>
      <c r="J59" s="96"/>
    </row>
    <row r="60" spans="1:10" x14ac:dyDescent="0.25">
      <c r="A60" s="128" t="s">
        <v>431</v>
      </c>
      <c r="B60" s="129"/>
      <c r="C60" s="130" t="s">
        <v>447</v>
      </c>
      <c r="D60" s="131"/>
      <c r="E60" s="131"/>
      <c r="F60" s="131"/>
      <c r="G60" s="131"/>
      <c r="H60" s="131"/>
      <c r="I60" s="131"/>
      <c r="J60" s="132"/>
    </row>
    <row r="61" spans="1:10" ht="14.45" customHeight="1" x14ac:dyDescent="0.25">
      <c r="A61" s="115"/>
      <c r="B61" s="116"/>
      <c r="C61" s="134" t="s">
        <v>432</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450</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448</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306443703</v>
      </c>
      <c r="I9" s="34">
        <f>I10+I17+I27+I38+I43</f>
        <v>303883687</v>
      </c>
    </row>
    <row r="10" spans="1:9" ht="12.75" customHeight="1" x14ac:dyDescent="0.2">
      <c r="A10" s="190" t="s">
        <v>5</v>
      </c>
      <c r="B10" s="190"/>
      <c r="C10" s="190"/>
      <c r="D10" s="190"/>
      <c r="E10" s="190"/>
      <c r="F10" s="190"/>
      <c r="G10" s="16">
        <v>3</v>
      </c>
      <c r="H10" s="34">
        <f>H11+H12+H13+H14+H15+H16</f>
        <v>0</v>
      </c>
      <c r="I10" s="34">
        <f>I11+I12+I13+I14+I15+I16</f>
        <v>0</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0</v>
      </c>
      <c r="I12" s="33">
        <v>0</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90" t="s">
        <v>12</v>
      </c>
      <c r="B17" s="190"/>
      <c r="C17" s="190"/>
      <c r="D17" s="190"/>
      <c r="E17" s="190"/>
      <c r="F17" s="190"/>
      <c r="G17" s="16">
        <v>10</v>
      </c>
      <c r="H17" s="34">
        <f>H18+H19+H20+H21+H22+H23+H24+H25+H26</f>
        <v>229420550</v>
      </c>
      <c r="I17" s="34">
        <f>I18+I19+I20+I21+I22+I23+I24+I25+I26</f>
        <v>226860534</v>
      </c>
    </row>
    <row r="18" spans="1:9" ht="12.75" customHeight="1" x14ac:dyDescent="0.2">
      <c r="A18" s="186" t="s">
        <v>13</v>
      </c>
      <c r="B18" s="186"/>
      <c r="C18" s="186"/>
      <c r="D18" s="186"/>
      <c r="E18" s="186"/>
      <c r="F18" s="186"/>
      <c r="G18" s="15">
        <v>11</v>
      </c>
      <c r="H18" s="33">
        <v>20646194</v>
      </c>
      <c r="I18" s="33">
        <v>20646194</v>
      </c>
    </row>
    <row r="19" spans="1:9" ht="12.75" customHeight="1" x14ac:dyDescent="0.2">
      <c r="A19" s="186" t="s">
        <v>14</v>
      </c>
      <c r="B19" s="186"/>
      <c r="C19" s="186"/>
      <c r="D19" s="186"/>
      <c r="E19" s="186"/>
      <c r="F19" s="186"/>
      <c r="G19" s="15">
        <v>12</v>
      </c>
      <c r="H19" s="33">
        <v>81441967</v>
      </c>
      <c r="I19" s="33">
        <v>81938328</v>
      </c>
    </row>
    <row r="20" spans="1:9" ht="12.75" customHeight="1" x14ac:dyDescent="0.2">
      <c r="A20" s="186" t="s">
        <v>15</v>
      </c>
      <c r="B20" s="186"/>
      <c r="C20" s="186"/>
      <c r="D20" s="186"/>
      <c r="E20" s="186"/>
      <c r="F20" s="186"/>
      <c r="G20" s="15">
        <v>13</v>
      </c>
      <c r="H20" s="33">
        <v>29350264</v>
      </c>
      <c r="I20" s="33">
        <v>27716464</v>
      </c>
    </row>
    <row r="21" spans="1:9" ht="12.75" customHeight="1" x14ac:dyDescent="0.2">
      <c r="A21" s="186" t="s">
        <v>16</v>
      </c>
      <c r="B21" s="186"/>
      <c r="C21" s="186"/>
      <c r="D21" s="186"/>
      <c r="E21" s="186"/>
      <c r="F21" s="186"/>
      <c r="G21" s="15">
        <v>14</v>
      </c>
      <c r="H21" s="33">
        <v>4854060</v>
      </c>
      <c r="I21" s="33">
        <v>4385195</v>
      </c>
    </row>
    <row r="22" spans="1:9" ht="12.75" customHeight="1" x14ac:dyDescent="0.2">
      <c r="A22" s="186" t="s">
        <v>17</v>
      </c>
      <c r="B22" s="186"/>
      <c r="C22" s="186"/>
      <c r="D22" s="186"/>
      <c r="E22" s="186"/>
      <c r="F22" s="186"/>
      <c r="G22" s="15">
        <v>15</v>
      </c>
      <c r="H22" s="33">
        <v>24004751</v>
      </c>
      <c r="I22" s="33">
        <v>23589442</v>
      </c>
    </row>
    <row r="23" spans="1:9" ht="12.75" customHeight="1" x14ac:dyDescent="0.2">
      <c r="A23" s="186" t="s">
        <v>18</v>
      </c>
      <c r="B23" s="186"/>
      <c r="C23" s="186"/>
      <c r="D23" s="186"/>
      <c r="E23" s="186"/>
      <c r="F23" s="186"/>
      <c r="G23" s="15">
        <v>16</v>
      </c>
      <c r="H23" s="33">
        <v>0</v>
      </c>
      <c r="I23" s="33">
        <v>0</v>
      </c>
    </row>
    <row r="24" spans="1:9" ht="12.75" customHeight="1" x14ac:dyDescent="0.2">
      <c r="A24" s="186" t="s">
        <v>19</v>
      </c>
      <c r="B24" s="186"/>
      <c r="C24" s="186"/>
      <c r="D24" s="186"/>
      <c r="E24" s="186"/>
      <c r="F24" s="186"/>
      <c r="G24" s="15">
        <v>17</v>
      </c>
      <c r="H24" s="33">
        <v>67705707</v>
      </c>
      <c r="I24" s="33">
        <v>68584911</v>
      </c>
    </row>
    <row r="25" spans="1:9" ht="12.75" customHeight="1" x14ac:dyDescent="0.2">
      <c r="A25" s="186" t="s">
        <v>20</v>
      </c>
      <c r="B25" s="186"/>
      <c r="C25" s="186"/>
      <c r="D25" s="186"/>
      <c r="E25" s="186"/>
      <c r="F25" s="186"/>
      <c r="G25" s="15">
        <v>18</v>
      </c>
      <c r="H25" s="33">
        <v>0</v>
      </c>
      <c r="I25" s="33">
        <v>0</v>
      </c>
    </row>
    <row r="26" spans="1:9" ht="12.75" customHeight="1" x14ac:dyDescent="0.2">
      <c r="A26" s="186" t="s">
        <v>21</v>
      </c>
      <c r="B26" s="186"/>
      <c r="C26" s="186"/>
      <c r="D26" s="186"/>
      <c r="E26" s="186"/>
      <c r="F26" s="186"/>
      <c r="G26" s="15">
        <v>19</v>
      </c>
      <c r="H26" s="33">
        <v>1417607</v>
      </c>
      <c r="I26" s="33">
        <v>0</v>
      </c>
    </row>
    <row r="27" spans="1:9" ht="12.75" customHeight="1" x14ac:dyDescent="0.2">
      <c r="A27" s="190" t="s">
        <v>22</v>
      </c>
      <c r="B27" s="190"/>
      <c r="C27" s="190"/>
      <c r="D27" s="190"/>
      <c r="E27" s="190"/>
      <c r="F27" s="190"/>
      <c r="G27" s="16">
        <v>20</v>
      </c>
      <c r="H27" s="34">
        <f>SUM(H28:H37)</f>
        <v>76905399</v>
      </c>
      <c r="I27" s="34">
        <f>SUM(I28:I37)</f>
        <v>76905399</v>
      </c>
    </row>
    <row r="28" spans="1:9" ht="12.75" customHeight="1" x14ac:dyDescent="0.2">
      <c r="A28" s="186" t="s">
        <v>23</v>
      </c>
      <c r="B28" s="186"/>
      <c r="C28" s="186"/>
      <c r="D28" s="186"/>
      <c r="E28" s="186"/>
      <c r="F28" s="186"/>
      <c r="G28" s="15">
        <v>21</v>
      </c>
      <c r="H28" s="33">
        <v>76875999</v>
      </c>
      <c r="I28" s="33">
        <v>76875999</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29400</v>
      </c>
      <c r="I31" s="33">
        <v>29400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117754</v>
      </c>
      <c r="I38" s="34">
        <f>I39+I40+I41+I42</f>
        <v>117754</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117754</v>
      </c>
      <c r="I41" s="33">
        <v>117754</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214661118</v>
      </c>
      <c r="I44" s="34">
        <f>I45+I53+I60+I70</f>
        <v>208466578</v>
      </c>
    </row>
    <row r="45" spans="1:9" ht="12.75" customHeight="1" x14ac:dyDescent="0.2">
      <c r="A45" s="190" t="s">
        <v>39</v>
      </c>
      <c r="B45" s="190"/>
      <c r="C45" s="190"/>
      <c r="D45" s="190"/>
      <c r="E45" s="190"/>
      <c r="F45" s="190"/>
      <c r="G45" s="16">
        <v>38</v>
      </c>
      <c r="H45" s="34">
        <f>SUM(H46:H52)</f>
        <v>145681306</v>
      </c>
      <c r="I45" s="34">
        <f>SUM(I46:I52)</f>
        <v>129684534</v>
      </c>
    </row>
    <row r="46" spans="1:9" ht="12.75" customHeight="1" x14ac:dyDescent="0.2">
      <c r="A46" s="186" t="s">
        <v>40</v>
      </c>
      <c r="B46" s="186"/>
      <c r="C46" s="186"/>
      <c r="D46" s="186"/>
      <c r="E46" s="186"/>
      <c r="F46" s="186"/>
      <c r="G46" s="15">
        <v>39</v>
      </c>
      <c r="H46" s="33">
        <v>5821525</v>
      </c>
      <c r="I46" s="33">
        <v>11128563</v>
      </c>
    </row>
    <row r="47" spans="1:9" ht="12.75" customHeight="1" x14ac:dyDescent="0.2">
      <c r="A47" s="186" t="s">
        <v>41</v>
      </c>
      <c r="B47" s="186"/>
      <c r="C47" s="186"/>
      <c r="D47" s="186"/>
      <c r="E47" s="186"/>
      <c r="F47" s="186"/>
      <c r="G47" s="15">
        <v>40</v>
      </c>
      <c r="H47" s="33">
        <v>73579045</v>
      </c>
      <c r="I47" s="33">
        <v>70031901</v>
      </c>
    </row>
    <row r="48" spans="1:9" ht="12.75" customHeight="1" x14ac:dyDescent="0.2">
      <c r="A48" s="186" t="s">
        <v>42</v>
      </c>
      <c r="B48" s="186"/>
      <c r="C48" s="186"/>
      <c r="D48" s="186"/>
      <c r="E48" s="186"/>
      <c r="F48" s="186"/>
      <c r="G48" s="15">
        <v>41</v>
      </c>
      <c r="H48" s="33">
        <v>56936172</v>
      </c>
      <c r="I48" s="33">
        <v>35028306</v>
      </c>
    </row>
    <row r="49" spans="1:9" ht="12.75" customHeight="1" x14ac:dyDescent="0.2">
      <c r="A49" s="186" t="s">
        <v>43</v>
      </c>
      <c r="B49" s="186"/>
      <c r="C49" s="186"/>
      <c r="D49" s="186"/>
      <c r="E49" s="186"/>
      <c r="F49" s="186"/>
      <c r="G49" s="15">
        <v>42</v>
      </c>
      <c r="H49" s="33">
        <v>9344564</v>
      </c>
      <c r="I49" s="33">
        <v>13495764</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53620032</v>
      </c>
      <c r="I53" s="34">
        <f>SUM(I54:I59)</f>
        <v>55683861</v>
      </c>
    </row>
    <row r="54" spans="1:9" ht="12.75" customHeight="1" x14ac:dyDescent="0.2">
      <c r="A54" s="186" t="s">
        <v>48</v>
      </c>
      <c r="B54" s="186"/>
      <c r="C54" s="186"/>
      <c r="D54" s="186"/>
      <c r="E54" s="186"/>
      <c r="F54" s="186"/>
      <c r="G54" s="15">
        <v>47</v>
      </c>
      <c r="H54" s="33">
        <v>4371057</v>
      </c>
      <c r="I54" s="33">
        <v>4388542</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38843316</v>
      </c>
      <c r="I56" s="33">
        <v>47029857</v>
      </c>
    </row>
    <row r="57" spans="1:9" ht="12.75" customHeight="1" x14ac:dyDescent="0.2">
      <c r="A57" s="186" t="s">
        <v>51</v>
      </c>
      <c r="B57" s="186"/>
      <c r="C57" s="186"/>
      <c r="D57" s="186"/>
      <c r="E57" s="186"/>
      <c r="F57" s="186"/>
      <c r="G57" s="15">
        <v>50</v>
      </c>
      <c r="H57" s="33">
        <v>118031</v>
      </c>
      <c r="I57" s="33">
        <v>138404</v>
      </c>
    </row>
    <row r="58" spans="1:9" ht="12.75" customHeight="1" x14ac:dyDescent="0.2">
      <c r="A58" s="186" t="s">
        <v>52</v>
      </c>
      <c r="B58" s="186"/>
      <c r="C58" s="186"/>
      <c r="D58" s="186"/>
      <c r="E58" s="186"/>
      <c r="F58" s="186"/>
      <c r="G58" s="15">
        <v>51</v>
      </c>
      <c r="H58" s="33">
        <v>10217125</v>
      </c>
      <c r="I58" s="33">
        <v>4111959</v>
      </c>
    </row>
    <row r="59" spans="1:9" ht="12.75" customHeight="1" x14ac:dyDescent="0.2">
      <c r="A59" s="186" t="s">
        <v>53</v>
      </c>
      <c r="B59" s="186"/>
      <c r="C59" s="186"/>
      <c r="D59" s="186"/>
      <c r="E59" s="186"/>
      <c r="F59" s="186"/>
      <c r="G59" s="15">
        <v>52</v>
      </c>
      <c r="H59" s="33">
        <v>70503</v>
      </c>
      <c r="I59" s="33">
        <v>15099</v>
      </c>
    </row>
    <row r="60" spans="1:9" ht="12.75" customHeight="1" x14ac:dyDescent="0.2">
      <c r="A60" s="190" t="s">
        <v>54</v>
      </c>
      <c r="B60" s="190"/>
      <c r="C60" s="190"/>
      <c r="D60" s="190"/>
      <c r="E60" s="190"/>
      <c r="F60" s="190"/>
      <c r="G60" s="16">
        <v>53</v>
      </c>
      <c r="H60" s="34">
        <f>SUM(H61:H69)</f>
        <v>10468157</v>
      </c>
      <c r="I60" s="34">
        <f>SUM(I61:I69)</f>
        <v>12484177</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5167408</v>
      </c>
      <c r="I63" s="33">
        <v>6938169</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33883</v>
      </c>
      <c r="I67" s="33">
        <v>19142</v>
      </c>
    </row>
    <row r="68" spans="1:9" ht="12.75" customHeight="1" x14ac:dyDescent="0.2">
      <c r="A68" s="186" t="s">
        <v>30</v>
      </c>
      <c r="B68" s="186"/>
      <c r="C68" s="186"/>
      <c r="D68" s="186"/>
      <c r="E68" s="186"/>
      <c r="F68" s="186"/>
      <c r="G68" s="15">
        <v>61</v>
      </c>
      <c r="H68" s="33">
        <v>5266866</v>
      </c>
      <c r="I68" s="33">
        <v>5526866</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4891623</v>
      </c>
      <c r="I70" s="33">
        <v>10614006</v>
      </c>
    </row>
    <row r="71" spans="1:9" ht="12.75" customHeight="1" x14ac:dyDescent="0.2">
      <c r="A71" s="187" t="s">
        <v>58</v>
      </c>
      <c r="B71" s="187"/>
      <c r="C71" s="187"/>
      <c r="D71" s="187"/>
      <c r="E71" s="187"/>
      <c r="F71" s="187"/>
      <c r="G71" s="15">
        <v>64</v>
      </c>
      <c r="H71" s="33">
        <v>414288</v>
      </c>
      <c r="I71" s="33">
        <v>3222094</v>
      </c>
    </row>
    <row r="72" spans="1:9" ht="12.75" customHeight="1" x14ac:dyDescent="0.2">
      <c r="A72" s="188" t="s">
        <v>383</v>
      </c>
      <c r="B72" s="188"/>
      <c r="C72" s="188"/>
      <c r="D72" s="188"/>
      <c r="E72" s="188"/>
      <c r="F72" s="188"/>
      <c r="G72" s="16">
        <v>65</v>
      </c>
      <c r="H72" s="34">
        <f>H8+H9+H44+H71</f>
        <v>521519109</v>
      </c>
      <c r="I72" s="34">
        <f>I8+I9+I44+I71</f>
        <v>515572359</v>
      </c>
    </row>
    <row r="73" spans="1:9" ht="12.75" customHeight="1" x14ac:dyDescent="0.2">
      <c r="A73" s="187" t="s">
        <v>59</v>
      </c>
      <c r="B73" s="187"/>
      <c r="C73" s="187"/>
      <c r="D73" s="187"/>
      <c r="E73" s="187"/>
      <c r="F73" s="187"/>
      <c r="G73" s="15">
        <v>66</v>
      </c>
      <c r="H73" s="33">
        <v>118278281</v>
      </c>
      <c r="I73" s="33">
        <v>118479323</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386370516</v>
      </c>
      <c r="I75" s="34">
        <f>I76+I77+I78+I84+I85+I89+I92+I95</f>
        <v>394006647</v>
      </c>
    </row>
    <row r="76" spans="1:9" ht="12.75" customHeight="1" x14ac:dyDescent="0.2">
      <c r="A76" s="186" t="s">
        <v>61</v>
      </c>
      <c r="B76" s="186"/>
      <c r="C76" s="186"/>
      <c r="D76" s="186"/>
      <c r="E76" s="186"/>
      <c r="F76" s="186"/>
      <c r="G76" s="15">
        <v>68</v>
      </c>
      <c r="H76" s="33">
        <v>355321450</v>
      </c>
      <c r="I76" s="33">
        <v>355321450</v>
      </c>
    </row>
    <row r="77" spans="1:9" ht="12.75" customHeight="1" x14ac:dyDescent="0.2">
      <c r="A77" s="186" t="s">
        <v>62</v>
      </c>
      <c r="B77" s="186"/>
      <c r="C77" s="186"/>
      <c r="D77" s="186"/>
      <c r="E77" s="186"/>
      <c r="F77" s="186"/>
      <c r="G77" s="15">
        <v>69</v>
      </c>
      <c r="H77" s="33">
        <v>0</v>
      </c>
      <c r="I77" s="33">
        <v>0</v>
      </c>
    </row>
    <row r="78" spans="1:9" ht="12.75" customHeight="1" x14ac:dyDescent="0.2">
      <c r="A78" s="190" t="s">
        <v>63</v>
      </c>
      <c r="B78" s="190"/>
      <c r="C78" s="190"/>
      <c r="D78" s="190"/>
      <c r="E78" s="190"/>
      <c r="F78" s="190"/>
      <c r="G78" s="16">
        <v>70</v>
      </c>
      <c r="H78" s="34">
        <f>SUM(H79:H83)</f>
        <v>1161864</v>
      </c>
      <c r="I78" s="34">
        <f>SUM(I79:I83)</f>
        <v>1161864</v>
      </c>
    </row>
    <row r="79" spans="1:9" ht="12.75" customHeight="1" x14ac:dyDescent="0.2">
      <c r="A79" s="186" t="s">
        <v>64</v>
      </c>
      <c r="B79" s="186"/>
      <c r="C79" s="186"/>
      <c r="D79" s="186"/>
      <c r="E79" s="186"/>
      <c r="F79" s="186"/>
      <c r="G79" s="15">
        <v>71</v>
      </c>
      <c r="H79" s="33">
        <v>1161864</v>
      </c>
      <c r="I79" s="33">
        <v>1161864</v>
      </c>
    </row>
    <row r="80" spans="1:9" ht="12.75" customHeight="1" x14ac:dyDescent="0.2">
      <c r="A80" s="186" t="s">
        <v>65</v>
      </c>
      <c r="B80" s="186"/>
      <c r="C80" s="186"/>
      <c r="D80" s="186"/>
      <c r="E80" s="186"/>
      <c r="F80" s="186"/>
      <c r="G80" s="15">
        <v>72</v>
      </c>
      <c r="H80" s="33">
        <v>8700</v>
      </c>
      <c r="I80" s="33">
        <v>8700</v>
      </c>
    </row>
    <row r="81" spans="1:9" ht="12.75" customHeight="1" x14ac:dyDescent="0.2">
      <c r="A81" s="186" t="s">
        <v>66</v>
      </c>
      <c r="B81" s="186"/>
      <c r="C81" s="186"/>
      <c r="D81" s="186"/>
      <c r="E81" s="186"/>
      <c r="F81" s="186"/>
      <c r="G81" s="15">
        <v>73</v>
      </c>
      <c r="H81" s="33">
        <v>-8700</v>
      </c>
      <c r="I81" s="33">
        <v>-8700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189" t="s">
        <v>69</v>
      </c>
      <c r="B84" s="189"/>
      <c r="C84" s="189"/>
      <c r="D84" s="189"/>
      <c r="E84" s="189"/>
      <c r="F84" s="189"/>
      <c r="G84" s="119">
        <v>76</v>
      </c>
      <c r="H84" s="120">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3036658</v>
      </c>
      <c r="I89" s="34">
        <f>I90-I91</f>
        <v>24625974</v>
      </c>
    </row>
    <row r="90" spans="1:9" ht="12.75" customHeight="1" x14ac:dyDescent="0.2">
      <c r="A90" s="186" t="s">
        <v>75</v>
      </c>
      <c r="B90" s="186"/>
      <c r="C90" s="186"/>
      <c r="D90" s="186"/>
      <c r="E90" s="186"/>
      <c r="F90" s="186"/>
      <c r="G90" s="15">
        <v>82</v>
      </c>
      <c r="H90" s="33">
        <v>3036658</v>
      </c>
      <c r="I90" s="33">
        <v>24625974</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26850544</v>
      </c>
      <c r="I92" s="34">
        <f>I93-I94</f>
        <v>12897359</v>
      </c>
    </row>
    <row r="93" spans="1:9" ht="12.75" customHeight="1" x14ac:dyDescent="0.2">
      <c r="A93" s="186" t="s">
        <v>78</v>
      </c>
      <c r="B93" s="186"/>
      <c r="C93" s="186"/>
      <c r="D93" s="186"/>
      <c r="E93" s="186"/>
      <c r="F93" s="186"/>
      <c r="G93" s="15">
        <v>85</v>
      </c>
      <c r="H93" s="33">
        <v>26850544</v>
      </c>
      <c r="I93" s="33">
        <v>12897359</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7625377</v>
      </c>
      <c r="I96" s="34">
        <f>SUM(I97:I102)</f>
        <v>5613937</v>
      </c>
    </row>
    <row r="97" spans="1:9" ht="12.75" customHeight="1" x14ac:dyDescent="0.2">
      <c r="A97" s="186" t="s">
        <v>81</v>
      </c>
      <c r="B97" s="186"/>
      <c r="C97" s="186"/>
      <c r="D97" s="186"/>
      <c r="E97" s="186"/>
      <c r="F97" s="186"/>
      <c r="G97" s="15">
        <v>89</v>
      </c>
      <c r="H97" s="33">
        <v>4157348</v>
      </c>
      <c r="I97" s="33">
        <v>3758295</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3468029</v>
      </c>
      <c r="I99" s="33">
        <v>1855642</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34633776</v>
      </c>
      <c r="I103" s="34">
        <f>SUM(I104:I114)</f>
        <v>30818139</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34619000</v>
      </c>
      <c r="I109" s="33">
        <v>30810751</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14776</v>
      </c>
      <c r="I113" s="33">
        <v>7388</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76547286</v>
      </c>
      <c r="I115" s="34">
        <f>SUM(I116:I129)</f>
        <v>67481382</v>
      </c>
    </row>
    <row r="116" spans="1:9" ht="12.75" customHeight="1" x14ac:dyDescent="0.2">
      <c r="A116" s="186" t="s">
        <v>87</v>
      </c>
      <c r="B116" s="186"/>
      <c r="C116" s="186"/>
      <c r="D116" s="186"/>
      <c r="E116" s="186"/>
      <c r="F116" s="186"/>
      <c r="G116" s="15">
        <v>108</v>
      </c>
      <c r="H116" s="33">
        <v>211313</v>
      </c>
      <c r="I116" s="33">
        <v>703563</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48283239</v>
      </c>
      <c r="I121" s="33">
        <v>40156477</v>
      </c>
    </row>
    <row r="122" spans="1:9" ht="12.75" customHeight="1" x14ac:dyDescent="0.2">
      <c r="A122" s="186" t="s">
        <v>93</v>
      </c>
      <c r="B122" s="186"/>
      <c r="C122" s="186"/>
      <c r="D122" s="186"/>
      <c r="E122" s="186"/>
      <c r="F122" s="186"/>
      <c r="G122" s="15">
        <v>114</v>
      </c>
      <c r="H122" s="33">
        <v>0</v>
      </c>
      <c r="I122" s="33">
        <v>0</v>
      </c>
    </row>
    <row r="123" spans="1:9" ht="12.75" customHeight="1" x14ac:dyDescent="0.2">
      <c r="A123" s="186" t="s">
        <v>94</v>
      </c>
      <c r="B123" s="186"/>
      <c r="C123" s="186"/>
      <c r="D123" s="186"/>
      <c r="E123" s="186"/>
      <c r="F123" s="186"/>
      <c r="G123" s="15">
        <v>115</v>
      </c>
      <c r="H123" s="33">
        <v>20871681</v>
      </c>
      <c r="I123" s="33">
        <v>14908081</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5952150</v>
      </c>
      <c r="I125" s="33">
        <v>5694854</v>
      </c>
    </row>
    <row r="126" spans="1:9" x14ac:dyDescent="0.2">
      <c r="A126" s="186" t="s">
        <v>99</v>
      </c>
      <c r="B126" s="186"/>
      <c r="C126" s="186"/>
      <c r="D126" s="186"/>
      <c r="E126" s="186"/>
      <c r="F126" s="186"/>
      <c r="G126" s="15">
        <v>118</v>
      </c>
      <c r="H126" s="33">
        <v>1228903</v>
      </c>
      <c r="I126" s="33">
        <v>6018407</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0</v>
      </c>
      <c r="I129" s="33">
        <v>0</v>
      </c>
    </row>
    <row r="130" spans="1:9" ht="22.15" customHeight="1" x14ac:dyDescent="0.2">
      <c r="A130" s="187" t="s">
        <v>103</v>
      </c>
      <c r="B130" s="187"/>
      <c r="C130" s="187"/>
      <c r="D130" s="187"/>
      <c r="E130" s="187"/>
      <c r="F130" s="187"/>
      <c r="G130" s="15">
        <v>122</v>
      </c>
      <c r="H130" s="33">
        <v>16342154</v>
      </c>
      <c r="I130" s="33">
        <v>17652254</v>
      </c>
    </row>
    <row r="131" spans="1:9" x14ac:dyDescent="0.2">
      <c r="A131" s="188" t="s">
        <v>388</v>
      </c>
      <c r="B131" s="188"/>
      <c r="C131" s="188"/>
      <c r="D131" s="188"/>
      <c r="E131" s="188"/>
      <c r="F131" s="188"/>
      <c r="G131" s="16">
        <v>123</v>
      </c>
      <c r="H131" s="34">
        <f>H75+H96+H103+H115+H130</f>
        <v>521519109</v>
      </c>
      <c r="I131" s="34">
        <f>I75+I96+I103+I115+I130</f>
        <v>515572359</v>
      </c>
    </row>
    <row r="132" spans="1:9" x14ac:dyDescent="0.2">
      <c r="A132" s="187" t="s">
        <v>104</v>
      </c>
      <c r="B132" s="187"/>
      <c r="C132" s="187"/>
      <c r="D132" s="187"/>
      <c r="E132" s="187"/>
      <c r="F132" s="187"/>
      <c r="G132" s="15">
        <v>124</v>
      </c>
      <c r="H132" s="33">
        <v>118278281</v>
      </c>
      <c r="I132" s="33">
        <v>118479323</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K77" sqref="K7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451</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448</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62253621</v>
      </c>
      <c r="I8" s="37">
        <f>SUM(I9:I13)</f>
        <v>62253621</v>
      </c>
      <c r="J8" s="37">
        <f>SUM(J9:J13)</f>
        <v>85150720</v>
      </c>
      <c r="K8" s="37">
        <f>SUM(K9:K13)</f>
        <v>85150720</v>
      </c>
    </row>
    <row r="9" spans="1:11" x14ac:dyDescent="0.2">
      <c r="A9" s="186" t="s">
        <v>121</v>
      </c>
      <c r="B9" s="186"/>
      <c r="C9" s="186"/>
      <c r="D9" s="186"/>
      <c r="E9" s="186"/>
      <c r="F9" s="186"/>
      <c r="G9" s="15">
        <v>126</v>
      </c>
      <c r="H9" s="33">
        <v>1161251</v>
      </c>
      <c r="I9" s="33">
        <v>1161251</v>
      </c>
      <c r="J9" s="33">
        <v>1767667</v>
      </c>
      <c r="K9" s="33">
        <v>1767667</v>
      </c>
    </row>
    <row r="10" spans="1:11" x14ac:dyDescent="0.2">
      <c r="A10" s="186" t="s">
        <v>122</v>
      </c>
      <c r="B10" s="186"/>
      <c r="C10" s="186"/>
      <c r="D10" s="186"/>
      <c r="E10" s="186"/>
      <c r="F10" s="186"/>
      <c r="G10" s="15">
        <v>127</v>
      </c>
      <c r="H10" s="33">
        <v>59143579</v>
      </c>
      <c r="I10" s="33">
        <v>59143579</v>
      </c>
      <c r="J10" s="33">
        <v>65096334</v>
      </c>
      <c r="K10" s="33">
        <v>65096334</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45199</v>
      </c>
      <c r="I12" s="33">
        <v>45199</v>
      </c>
      <c r="J12" s="33">
        <v>45724</v>
      </c>
      <c r="K12" s="33">
        <v>45724</v>
      </c>
    </row>
    <row r="13" spans="1:11" x14ac:dyDescent="0.2">
      <c r="A13" s="186" t="s">
        <v>125</v>
      </c>
      <c r="B13" s="186"/>
      <c r="C13" s="186"/>
      <c r="D13" s="186"/>
      <c r="E13" s="186"/>
      <c r="F13" s="186"/>
      <c r="G13" s="15">
        <v>130</v>
      </c>
      <c r="H13" s="33">
        <v>1903592</v>
      </c>
      <c r="I13" s="33">
        <v>1903592</v>
      </c>
      <c r="J13" s="33">
        <v>18240995</v>
      </c>
      <c r="K13" s="33">
        <v>18240995</v>
      </c>
    </row>
    <row r="14" spans="1:11" x14ac:dyDescent="0.2">
      <c r="A14" s="214" t="s">
        <v>126</v>
      </c>
      <c r="B14" s="214"/>
      <c r="C14" s="214"/>
      <c r="D14" s="214"/>
      <c r="E14" s="214"/>
      <c r="F14" s="214"/>
      <c r="G14" s="20">
        <v>131</v>
      </c>
      <c r="H14" s="37">
        <f>H15+H16+H20+H24+H25+H26+H29+H36</f>
        <v>55738882</v>
      </c>
      <c r="I14" s="37">
        <f>I15+I16+I20+I24+I25+I26+I29+I36</f>
        <v>55738882</v>
      </c>
      <c r="J14" s="37">
        <f>J15+J16+J20+J24+J25+J26+J29+J36</f>
        <v>72026877</v>
      </c>
      <c r="K14" s="37">
        <f>K15+K16+K20+K24+K25+K26+K29+K36</f>
        <v>72026877</v>
      </c>
    </row>
    <row r="15" spans="1:11" x14ac:dyDescent="0.2">
      <c r="A15" s="186" t="s">
        <v>108</v>
      </c>
      <c r="B15" s="186"/>
      <c r="C15" s="186"/>
      <c r="D15" s="186"/>
      <c r="E15" s="186"/>
      <c r="F15" s="186"/>
      <c r="G15" s="15">
        <v>132</v>
      </c>
      <c r="H15" s="33">
        <v>8073486</v>
      </c>
      <c r="I15" s="33">
        <v>8073486</v>
      </c>
      <c r="J15" s="33">
        <v>25455011</v>
      </c>
      <c r="K15" s="33">
        <v>25455011</v>
      </c>
    </row>
    <row r="16" spans="1:11" x14ac:dyDescent="0.2">
      <c r="A16" s="215" t="s">
        <v>127</v>
      </c>
      <c r="B16" s="215"/>
      <c r="C16" s="215"/>
      <c r="D16" s="215"/>
      <c r="E16" s="215"/>
      <c r="F16" s="215"/>
      <c r="G16" s="20">
        <v>133</v>
      </c>
      <c r="H16" s="37">
        <f>SUM(H17:H19)</f>
        <v>27356014</v>
      </c>
      <c r="I16" s="37">
        <f>SUM(I17:I19)</f>
        <v>27356014</v>
      </c>
      <c r="J16" s="37">
        <f>SUM(J17:J19)</f>
        <v>25009297</v>
      </c>
      <c r="K16" s="37">
        <f>SUM(K17:K19)</f>
        <v>25009297</v>
      </c>
    </row>
    <row r="17" spans="1:11" x14ac:dyDescent="0.2">
      <c r="A17" s="216" t="s">
        <v>128</v>
      </c>
      <c r="B17" s="216"/>
      <c r="C17" s="216"/>
      <c r="D17" s="216"/>
      <c r="E17" s="216"/>
      <c r="F17" s="216"/>
      <c r="G17" s="15">
        <v>134</v>
      </c>
      <c r="H17" s="33">
        <v>13423157</v>
      </c>
      <c r="I17" s="33">
        <v>13423157</v>
      </c>
      <c r="J17" s="33">
        <v>9848436</v>
      </c>
      <c r="K17" s="33">
        <v>9848436</v>
      </c>
    </row>
    <row r="18" spans="1:11" x14ac:dyDescent="0.2">
      <c r="A18" s="216" t="s">
        <v>129</v>
      </c>
      <c r="B18" s="216"/>
      <c r="C18" s="216"/>
      <c r="D18" s="216"/>
      <c r="E18" s="216"/>
      <c r="F18" s="216"/>
      <c r="G18" s="15">
        <v>135</v>
      </c>
      <c r="H18" s="33">
        <v>8677545</v>
      </c>
      <c r="I18" s="33">
        <v>8677545</v>
      </c>
      <c r="J18" s="33">
        <v>10351370</v>
      </c>
      <c r="K18" s="33">
        <v>10351370</v>
      </c>
    </row>
    <row r="19" spans="1:11" x14ac:dyDescent="0.2">
      <c r="A19" s="216" t="s">
        <v>130</v>
      </c>
      <c r="B19" s="216"/>
      <c r="C19" s="216"/>
      <c r="D19" s="216"/>
      <c r="E19" s="216"/>
      <c r="F19" s="216"/>
      <c r="G19" s="15">
        <v>136</v>
      </c>
      <c r="H19" s="33">
        <v>5255312</v>
      </c>
      <c r="I19" s="33">
        <v>5255312</v>
      </c>
      <c r="J19" s="33">
        <v>4809491</v>
      </c>
      <c r="K19" s="33">
        <v>4809491</v>
      </c>
    </row>
    <row r="20" spans="1:11" x14ac:dyDescent="0.2">
      <c r="A20" s="215" t="s">
        <v>131</v>
      </c>
      <c r="B20" s="215"/>
      <c r="C20" s="215"/>
      <c r="D20" s="215"/>
      <c r="E20" s="215"/>
      <c r="F20" s="215"/>
      <c r="G20" s="20">
        <v>137</v>
      </c>
      <c r="H20" s="37">
        <f>SUM(H21:H23)</f>
        <v>13878972</v>
      </c>
      <c r="I20" s="37">
        <f>SUM(I21:I23)</f>
        <v>13878972</v>
      </c>
      <c r="J20" s="37">
        <f>SUM(J21:J23)</f>
        <v>13620201</v>
      </c>
      <c r="K20" s="37">
        <f>SUM(K21:K23)</f>
        <v>13620201</v>
      </c>
    </row>
    <row r="21" spans="1:11" x14ac:dyDescent="0.2">
      <c r="A21" s="216" t="s">
        <v>109</v>
      </c>
      <c r="B21" s="216"/>
      <c r="C21" s="216"/>
      <c r="D21" s="216"/>
      <c r="E21" s="216"/>
      <c r="F21" s="216"/>
      <c r="G21" s="15">
        <v>138</v>
      </c>
      <c r="H21" s="33">
        <v>9153410</v>
      </c>
      <c r="I21" s="33">
        <v>9153410</v>
      </c>
      <c r="J21" s="33">
        <v>9031691</v>
      </c>
      <c r="K21" s="33">
        <v>9031691</v>
      </c>
    </row>
    <row r="22" spans="1:11" x14ac:dyDescent="0.2">
      <c r="A22" s="216" t="s">
        <v>110</v>
      </c>
      <c r="B22" s="216"/>
      <c r="C22" s="216"/>
      <c r="D22" s="216"/>
      <c r="E22" s="216"/>
      <c r="F22" s="216"/>
      <c r="G22" s="15">
        <v>139</v>
      </c>
      <c r="H22" s="33">
        <v>2880170</v>
      </c>
      <c r="I22" s="33">
        <v>2880170</v>
      </c>
      <c r="J22" s="33">
        <v>2851058</v>
      </c>
      <c r="K22" s="33">
        <v>2851058</v>
      </c>
    </row>
    <row r="23" spans="1:11" x14ac:dyDescent="0.2">
      <c r="A23" s="216" t="s">
        <v>111</v>
      </c>
      <c r="B23" s="216"/>
      <c r="C23" s="216"/>
      <c r="D23" s="216"/>
      <c r="E23" s="216"/>
      <c r="F23" s="216"/>
      <c r="G23" s="15">
        <v>140</v>
      </c>
      <c r="H23" s="33">
        <v>1845392</v>
      </c>
      <c r="I23" s="33">
        <v>1845392</v>
      </c>
      <c r="J23" s="33">
        <v>1737452</v>
      </c>
      <c r="K23" s="33">
        <v>1737452</v>
      </c>
    </row>
    <row r="24" spans="1:11" x14ac:dyDescent="0.2">
      <c r="A24" s="186" t="s">
        <v>112</v>
      </c>
      <c r="B24" s="186"/>
      <c r="C24" s="186"/>
      <c r="D24" s="186"/>
      <c r="E24" s="186"/>
      <c r="F24" s="186"/>
      <c r="G24" s="15">
        <v>141</v>
      </c>
      <c r="H24" s="33">
        <v>3252743</v>
      </c>
      <c r="I24" s="33">
        <v>3252743</v>
      </c>
      <c r="J24" s="33">
        <v>3439220</v>
      </c>
      <c r="K24" s="33">
        <v>3439220</v>
      </c>
    </row>
    <row r="25" spans="1:11" x14ac:dyDescent="0.2">
      <c r="A25" s="186" t="s">
        <v>113</v>
      </c>
      <c r="B25" s="186"/>
      <c r="C25" s="186"/>
      <c r="D25" s="186"/>
      <c r="E25" s="186"/>
      <c r="F25" s="186"/>
      <c r="G25" s="15">
        <v>142</v>
      </c>
      <c r="H25" s="33">
        <v>3140459</v>
      </c>
      <c r="I25" s="33">
        <v>3140459</v>
      </c>
      <c r="J25" s="33">
        <v>3205290</v>
      </c>
      <c r="K25" s="33">
        <v>3205290</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37208</v>
      </c>
      <c r="I36" s="33">
        <v>37208</v>
      </c>
      <c r="J36" s="33">
        <v>1297858</v>
      </c>
      <c r="K36" s="33">
        <v>1297858</v>
      </c>
    </row>
    <row r="37" spans="1:11" x14ac:dyDescent="0.2">
      <c r="A37" s="214" t="s">
        <v>142</v>
      </c>
      <c r="B37" s="214"/>
      <c r="C37" s="214"/>
      <c r="D37" s="214"/>
      <c r="E37" s="214"/>
      <c r="F37" s="214"/>
      <c r="G37" s="20">
        <v>154</v>
      </c>
      <c r="H37" s="37">
        <f>SUM(H38:H47)</f>
        <v>96719</v>
      </c>
      <c r="I37" s="37">
        <f>SUM(I38:I47)</f>
        <v>96719</v>
      </c>
      <c r="J37" s="37">
        <f>SUM(J38:J47)</f>
        <v>269446</v>
      </c>
      <c r="K37" s="37">
        <f>SUM(K38:K47)</f>
        <v>269446</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70325</v>
      </c>
      <c r="I41" s="33">
        <v>70325</v>
      </c>
      <c r="J41" s="33">
        <v>80843</v>
      </c>
      <c r="K41" s="33">
        <v>80843</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26349</v>
      </c>
      <c r="I44" s="33">
        <v>26349</v>
      </c>
      <c r="J44" s="33">
        <v>188381</v>
      </c>
      <c r="K44" s="33">
        <v>188381</v>
      </c>
    </row>
    <row r="45" spans="1:11" x14ac:dyDescent="0.2">
      <c r="A45" s="186" t="s">
        <v>150</v>
      </c>
      <c r="B45" s="186"/>
      <c r="C45" s="186"/>
      <c r="D45" s="186"/>
      <c r="E45" s="186"/>
      <c r="F45" s="186"/>
      <c r="G45" s="15">
        <v>162</v>
      </c>
      <c r="H45" s="33">
        <v>0</v>
      </c>
      <c r="I45" s="33">
        <v>0</v>
      </c>
      <c r="J45" s="33">
        <v>0</v>
      </c>
      <c r="K45" s="33">
        <v>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45</v>
      </c>
      <c r="I47" s="33">
        <v>45</v>
      </c>
      <c r="J47" s="33">
        <v>222</v>
      </c>
      <c r="K47" s="33">
        <v>222</v>
      </c>
    </row>
    <row r="48" spans="1:11" x14ac:dyDescent="0.2">
      <c r="A48" s="214" t="s">
        <v>153</v>
      </c>
      <c r="B48" s="214"/>
      <c r="C48" s="214"/>
      <c r="D48" s="214"/>
      <c r="E48" s="214"/>
      <c r="F48" s="214"/>
      <c r="G48" s="20">
        <v>165</v>
      </c>
      <c r="H48" s="37">
        <f>SUM(H49:H55)</f>
        <v>809735</v>
      </c>
      <c r="I48" s="37">
        <f>SUM(I49:I55)</f>
        <v>809735</v>
      </c>
      <c r="J48" s="37">
        <f>SUM(J49:J55)</f>
        <v>495930</v>
      </c>
      <c r="K48" s="37">
        <f>SUM(K49:K55)</f>
        <v>495930</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762941</v>
      </c>
      <c r="I51" s="33">
        <v>762941</v>
      </c>
      <c r="J51" s="33">
        <v>486624</v>
      </c>
      <c r="K51" s="33">
        <v>486624</v>
      </c>
    </row>
    <row r="52" spans="1:11" x14ac:dyDescent="0.2">
      <c r="A52" s="210" t="s">
        <v>157</v>
      </c>
      <c r="B52" s="210"/>
      <c r="C52" s="210"/>
      <c r="D52" s="210"/>
      <c r="E52" s="210"/>
      <c r="F52" s="210"/>
      <c r="G52" s="15">
        <v>169</v>
      </c>
      <c r="H52" s="33">
        <v>0</v>
      </c>
      <c r="I52" s="33">
        <v>0</v>
      </c>
      <c r="J52" s="33">
        <v>0</v>
      </c>
      <c r="K52" s="33">
        <v>0</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46794</v>
      </c>
      <c r="I55" s="33">
        <v>46794</v>
      </c>
      <c r="J55" s="33">
        <v>9306</v>
      </c>
      <c r="K55" s="33">
        <v>9306</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62350340</v>
      </c>
      <c r="I60" s="37">
        <f t="shared" ref="I60:K60" si="0">I8+I37+I56+I57</f>
        <v>62350340</v>
      </c>
      <c r="J60" s="37">
        <f t="shared" si="0"/>
        <v>85420166</v>
      </c>
      <c r="K60" s="37">
        <f t="shared" si="0"/>
        <v>85420166</v>
      </c>
    </row>
    <row r="61" spans="1:11" x14ac:dyDescent="0.2">
      <c r="A61" s="214" t="s">
        <v>166</v>
      </c>
      <c r="B61" s="214"/>
      <c r="C61" s="214"/>
      <c r="D61" s="214"/>
      <c r="E61" s="214"/>
      <c r="F61" s="214"/>
      <c r="G61" s="20">
        <v>178</v>
      </c>
      <c r="H61" s="37">
        <f>H14+H48+H58+H59</f>
        <v>56548617</v>
      </c>
      <c r="I61" s="37">
        <f t="shared" ref="I61:K61" si="1">I14+I48+I58+I59</f>
        <v>56548617</v>
      </c>
      <c r="J61" s="37">
        <f t="shared" si="1"/>
        <v>72522807</v>
      </c>
      <c r="K61" s="37">
        <f t="shared" si="1"/>
        <v>72522807</v>
      </c>
    </row>
    <row r="62" spans="1:11" x14ac:dyDescent="0.2">
      <c r="A62" s="214" t="s">
        <v>167</v>
      </c>
      <c r="B62" s="214"/>
      <c r="C62" s="214"/>
      <c r="D62" s="214"/>
      <c r="E62" s="214"/>
      <c r="F62" s="214"/>
      <c r="G62" s="20">
        <v>179</v>
      </c>
      <c r="H62" s="37">
        <f>H60-H61</f>
        <v>5801723</v>
      </c>
      <c r="I62" s="37">
        <f t="shared" ref="I62:K62" si="2">I60-I61</f>
        <v>5801723</v>
      </c>
      <c r="J62" s="37">
        <f t="shared" si="2"/>
        <v>12897359</v>
      </c>
      <c r="K62" s="37">
        <f t="shared" si="2"/>
        <v>12897359</v>
      </c>
    </row>
    <row r="63" spans="1:11" x14ac:dyDescent="0.2">
      <c r="A63" s="213" t="s">
        <v>168</v>
      </c>
      <c r="B63" s="213"/>
      <c r="C63" s="213"/>
      <c r="D63" s="213"/>
      <c r="E63" s="213"/>
      <c r="F63" s="213"/>
      <c r="G63" s="20">
        <v>180</v>
      </c>
      <c r="H63" s="37">
        <f>+IF((H60-H61)&gt;0,(H60-H61),0)</f>
        <v>5801723</v>
      </c>
      <c r="I63" s="37">
        <f t="shared" ref="I63:K63" si="3">+IF((I60-I61)&gt;0,(I60-I61),0)</f>
        <v>5801723</v>
      </c>
      <c r="J63" s="37">
        <f t="shared" si="3"/>
        <v>12897359</v>
      </c>
      <c r="K63" s="37">
        <f t="shared" si="3"/>
        <v>12897359</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0</v>
      </c>
      <c r="I65" s="33">
        <v>0</v>
      </c>
      <c r="J65" s="33">
        <v>0</v>
      </c>
      <c r="K65" s="33">
        <v>0</v>
      </c>
    </row>
    <row r="66" spans="1:11" x14ac:dyDescent="0.2">
      <c r="A66" s="214" t="s">
        <v>170</v>
      </c>
      <c r="B66" s="214"/>
      <c r="C66" s="214"/>
      <c r="D66" s="214"/>
      <c r="E66" s="214"/>
      <c r="F66" s="214"/>
      <c r="G66" s="20">
        <v>183</v>
      </c>
      <c r="H66" s="37">
        <f>H62-H65</f>
        <v>5801723</v>
      </c>
      <c r="I66" s="37">
        <f t="shared" ref="I66:K66" si="5">I62-I65</f>
        <v>5801723</v>
      </c>
      <c r="J66" s="37">
        <f t="shared" si="5"/>
        <v>12897359</v>
      </c>
      <c r="K66" s="37">
        <f t="shared" si="5"/>
        <v>12897359</v>
      </c>
    </row>
    <row r="67" spans="1:11" x14ac:dyDescent="0.2">
      <c r="A67" s="213" t="s">
        <v>171</v>
      </c>
      <c r="B67" s="213"/>
      <c r="C67" s="213"/>
      <c r="D67" s="213"/>
      <c r="E67" s="213"/>
      <c r="F67" s="213"/>
      <c r="G67" s="20">
        <v>184</v>
      </c>
      <c r="H67" s="37">
        <f>+IF((H62-H65)&gt;0,(H62-H65),0)</f>
        <v>5801723</v>
      </c>
      <c r="I67" s="37">
        <f t="shared" ref="I67:K67" si="6">+IF((I62-I65)&gt;0,(I62-I65),0)</f>
        <v>5801723</v>
      </c>
      <c r="J67" s="37">
        <f t="shared" si="6"/>
        <v>12897359</v>
      </c>
      <c r="K67" s="37">
        <f t="shared" si="6"/>
        <v>12897359</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5801723</v>
      </c>
      <c r="I89" s="40">
        <v>5801723</v>
      </c>
      <c r="J89" s="40">
        <v>12897359</v>
      </c>
      <c r="K89" s="40">
        <v>12897359</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5801723</v>
      </c>
      <c r="I101" s="39">
        <f>I89+I100</f>
        <v>5801723</v>
      </c>
      <c r="J101" s="39">
        <f>J89+J100</f>
        <v>12897359</v>
      </c>
      <c r="K101" s="39">
        <f>K89+K100</f>
        <v>12897359</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41" sqref="I4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451</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448</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5801723</v>
      </c>
      <c r="I8" s="43">
        <v>12897359</v>
      </c>
    </row>
    <row r="9" spans="1:9" ht="12.75" customHeight="1" x14ac:dyDescent="0.2">
      <c r="A9" s="257" t="s">
        <v>211</v>
      </c>
      <c r="B9" s="258"/>
      <c r="C9" s="258"/>
      <c r="D9" s="258"/>
      <c r="E9" s="258"/>
      <c r="F9" s="259"/>
      <c r="G9" s="25">
        <v>2</v>
      </c>
      <c r="H9" s="44">
        <f>H10+H11+H12+H13+H14+H15+H16+H17</f>
        <v>3252743</v>
      </c>
      <c r="I9" s="44">
        <f>I10+I11+I12+I13+I14+I15+I16+I17</f>
        <v>3439220</v>
      </c>
    </row>
    <row r="10" spans="1:9" ht="12.75" customHeight="1" x14ac:dyDescent="0.2">
      <c r="A10" s="254" t="s">
        <v>212</v>
      </c>
      <c r="B10" s="255"/>
      <c r="C10" s="255"/>
      <c r="D10" s="255"/>
      <c r="E10" s="255"/>
      <c r="F10" s="256"/>
      <c r="G10" s="26">
        <v>3</v>
      </c>
      <c r="H10" s="45">
        <v>3252743</v>
      </c>
      <c r="I10" s="45">
        <v>3439220</v>
      </c>
    </row>
    <row r="11" spans="1:9" ht="22.15" customHeight="1" x14ac:dyDescent="0.2">
      <c r="A11" s="254" t="s">
        <v>213</v>
      </c>
      <c r="B11" s="255"/>
      <c r="C11" s="255"/>
      <c r="D11" s="255"/>
      <c r="E11" s="255"/>
      <c r="F11" s="256"/>
      <c r="G11" s="26">
        <v>4</v>
      </c>
      <c r="H11" s="45">
        <v>0</v>
      </c>
      <c r="I11" s="45">
        <v>0</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0</v>
      </c>
      <c r="I13" s="45">
        <v>0</v>
      </c>
    </row>
    <row r="14" spans="1:9" ht="12.75" customHeight="1" x14ac:dyDescent="0.2">
      <c r="A14" s="254" t="s">
        <v>216</v>
      </c>
      <c r="B14" s="255"/>
      <c r="C14" s="255"/>
      <c r="D14" s="255"/>
      <c r="E14" s="255"/>
      <c r="F14" s="256"/>
      <c r="G14" s="26">
        <v>7</v>
      </c>
      <c r="H14" s="45">
        <v>0</v>
      </c>
      <c r="I14" s="45">
        <v>0</v>
      </c>
    </row>
    <row r="15" spans="1:9" ht="12.75" customHeight="1" x14ac:dyDescent="0.2">
      <c r="A15" s="254" t="s">
        <v>217</v>
      </c>
      <c r="B15" s="255"/>
      <c r="C15" s="255"/>
      <c r="D15" s="255"/>
      <c r="E15" s="255"/>
      <c r="F15" s="256"/>
      <c r="G15" s="26">
        <v>8</v>
      </c>
      <c r="H15" s="45">
        <v>0</v>
      </c>
      <c r="I15" s="45">
        <v>0</v>
      </c>
    </row>
    <row r="16" spans="1:9" ht="12.75" customHeight="1" x14ac:dyDescent="0.2">
      <c r="A16" s="254" t="s">
        <v>218</v>
      </c>
      <c r="B16" s="255"/>
      <c r="C16" s="255"/>
      <c r="D16" s="255"/>
      <c r="E16" s="255"/>
      <c r="F16" s="256"/>
      <c r="G16" s="26">
        <v>9</v>
      </c>
      <c r="H16" s="45">
        <v>0</v>
      </c>
      <c r="I16" s="45">
        <v>0</v>
      </c>
    </row>
    <row r="17" spans="1:9" ht="25.15" customHeight="1" x14ac:dyDescent="0.2">
      <c r="A17" s="254" t="s">
        <v>219</v>
      </c>
      <c r="B17" s="255"/>
      <c r="C17" s="255"/>
      <c r="D17" s="255"/>
      <c r="E17" s="255"/>
      <c r="F17" s="256"/>
      <c r="G17" s="26">
        <v>10</v>
      </c>
      <c r="H17" s="45">
        <v>0</v>
      </c>
      <c r="I17" s="45">
        <v>0</v>
      </c>
    </row>
    <row r="18" spans="1:9" ht="28.15" customHeight="1" x14ac:dyDescent="0.2">
      <c r="A18" s="233" t="s">
        <v>390</v>
      </c>
      <c r="B18" s="234"/>
      <c r="C18" s="234"/>
      <c r="D18" s="234"/>
      <c r="E18" s="234"/>
      <c r="F18" s="235"/>
      <c r="G18" s="25">
        <v>11</v>
      </c>
      <c r="H18" s="44">
        <f>H8+H9</f>
        <v>9054466</v>
      </c>
      <c r="I18" s="44">
        <f>I8+I9</f>
        <v>16336579</v>
      </c>
    </row>
    <row r="19" spans="1:9" ht="12.75" customHeight="1" x14ac:dyDescent="0.2">
      <c r="A19" s="257" t="s">
        <v>220</v>
      </c>
      <c r="B19" s="258"/>
      <c r="C19" s="258"/>
      <c r="D19" s="258"/>
      <c r="E19" s="258"/>
      <c r="F19" s="259"/>
      <c r="G19" s="25">
        <v>12</v>
      </c>
      <c r="H19" s="44">
        <f>H20+H21+H22+H23</f>
        <v>-3090543</v>
      </c>
      <c r="I19" s="44">
        <f>I20+I21+I22+I23</f>
        <v>-1891896</v>
      </c>
    </row>
    <row r="20" spans="1:9" ht="12.75" customHeight="1" x14ac:dyDescent="0.2">
      <c r="A20" s="254" t="s">
        <v>221</v>
      </c>
      <c r="B20" s="255"/>
      <c r="C20" s="255"/>
      <c r="D20" s="255"/>
      <c r="E20" s="255"/>
      <c r="F20" s="256"/>
      <c r="G20" s="26">
        <v>13</v>
      </c>
      <c r="H20" s="45">
        <v>2934754</v>
      </c>
      <c r="I20" s="45">
        <v>-13017032</v>
      </c>
    </row>
    <row r="21" spans="1:9" ht="12.75" customHeight="1" x14ac:dyDescent="0.2">
      <c r="A21" s="254" t="s">
        <v>222</v>
      </c>
      <c r="B21" s="255"/>
      <c r="C21" s="255"/>
      <c r="D21" s="255"/>
      <c r="E21" s="255"/>
      <c r="F21" s="256"/>
      <c r="G21" s="26">
        <v>14</v>
      </c>
      <c r="H21" s="45">
        <v>-7699947</v>
      </c>
      <c r="I21" s="45">
        <v>-4871636</v>
      </c>
    </row>
    <row r="22" spans="1:9" ht="12.75" customHeight="1" x14ac:dyDescent="0.2">
      <c r="A22" s="254" t="s">
        <v>223</v>
      </c>
      <c r="B22" s="255"/>
      <c r="C22" s="255"/>
      <c r="D22" s="255"/>
      <c r="E22" s="255"/>
      <c r="F22" s="256"/>
      <c r="G22" s="26">
        <v>15</v>
      </c>
      <c r="H22" s="45">
        <v>1674650</v>
      </c>
      <c r="I22" s="45">
        <v>15996772</v>
      </c>
    </row>
    <row r="23" spans="1:9" ht="12.75" customHeight="1" x14ac:dyDescent="0.2">
      <c r="A23" s="254" t="s">
        <v>224</v>
      </c>
      <c r="B23" s="255"/>
      <c r="C23" s="255"/>
      <c r="D23" s="255"/>
      <c r="E23" s="255"/>
      <c r="F23" s="256"/>
      <c r="G23" s="26">
        <v>16</v>
      </c>
      <c r="H23" s="45">
        <v>0</v>
      </c>
      <c r="I23" s="45">
        <v>0</v>
      </c>
    </row>
    <row r="24" spans="1:9" ht="12.75" customHeight="1" x14ac:dyDescent="0.2">
      <c r="A24" s="233" t="s">
        <v>225</v>
      </c>
      <c r="B24" s="234"/>
      <c r="C24" s="234"/>
      <c r="D24" s="234"/>
      <c r="E24" s="234"/>
      <c r="F24" s="235"/>
      <c r="G24" s="25">
        <v>17</v>
      </c>
      <c r="H24" s="44">
        <f>H18+H19</f>
        <v>5963923</v>
      </c>
      <c r="I24" s="44">
        <f>I18+I19</f>
        <v>14444683</v>
      </c>
    </row>
    <row r="25" spans="1:9" ht="12.75" customHeight="1" x14ac:dyDescent="0.2">
      <c r="A25" s="245" t="s">
        <v>226</v>
      </c>
      <c r="B25" s="246"/>
      <c r="C25" s="246"/>
      <c r="D25" s="246"/>
      <c r="E25" s="246"/>
      <c r="F25" s="247"/>
      <c r="G25" s="26">
        <v>18</v>
      </c>
      <c r="H25" s="45">
        <v>0</v>
      </c>
      <c r="I25" s="45">
        <v>0</v>
      </c>
    </row>
    <row r="26" spans="1:9" ht="12.75" customHeight="1" x14ac:dyDescent="0.2">
      <c r="A26" s="245" t="s">
        <v>227</v>
      </c>
      <c r="B26" s="246"/>
      <c r="C26" s="246"/>
      <c r="D26" s="246"/>
      <c r="E26" s="246"/>
      <c r="F26" s="247"/>
      <c r="G26" s="26">
        <v>19</v>
      </c>
      <c r="H26" s="45">
        <v>0</v>
      </c>
      <c r="I26" s="45">
        <v>0</v>
      </c>
    </row>
    <row r="27" spans="1:9" ht="25.9" customHeight="1" x14ac:dyDescent="0.2">
      <c r="A27" s="236" t="s">
        <v>228</v>
      </c>
      <c r="B27" s="237"/>
      <c r="C27" s="237"/>
      <c r="D27" s="237"/>
      <c r="E27" s="237"/>
      <c r="F27" s="238"/>
      <c r="G27" s="27">
        <v>20</v>
      </c>
      <c r="H27" s="46">
        <f>H24+H25+H26</f>
        <v>5963923</v>
      </c>
      <c r="I27" s="46">
        <f>I24+I25+I26</f>
        <v>14444683</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0</v>
      </c>
      <c r="I29" s="47">
        <v>0</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0</v>
      </c>
      <c r="I31" s="48">
        <v>0</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0</v>
      </c>
      <c r="I33" s="48">
        <v>0</v>
      </c>
    </row>
    <row r="34" spans="1:9" ht="12.75" customHeight="1" x14ac:dyDescent="0.2">
      <c r="A34" s="245" t="s">
        <v>235</v>
      </c>
      <c r="B34" s="246"/>
      <c r="C34" s="246"/>
      <c r="D34" s="246"/>
      <c r="E34" s="246"/>
      <c r="F34" s="247"/>
      <c r="G34" s="26">
        <v>26</v>
      </c>
      <c r="H34" s="48">
        <v>0</v>
      </c>
      <c r="I34" s="48">
        <v>0</v>
      </c>
    </row>
    <row r="35" spans="1:9" ht="26.45" customHeight="1" x14ac:dyDescent="0.2">
      <c r="A35" s="233" t="s">
        <v>236</v>
      </c>
      <c r="B35" s="234"/>
      <c r="C35" s="234"/>
      <c r="D35" s="234"/>
      <c r="E35" s="234"/>
      <c r="F35" s="235"/>
      <c r="G35" s="25">
        <v>27</v>
      </c>
      <c r="H35" s="49">
        <f>H29+H30+H31+H32+H33+H34</f>
        <v>0</v>
      </c>
      <c r="I35" s="49">
        <f>I29+I30+I31+I32+I33+I34</f>
        <v>0</v>
      </c>
    </row>
    <row r="36" spans="1:9" ht="22.9" customHeight="1" x14ac:dyDescent="0.2">
      <c r="A36" s="245" t="s">
        <v>237</v>
      </c>
      <c r="B36" s="246"/>
      <c r="C36" s="246"/>
      <c r="D36" s="246"/>
      <c r="E36" s="246"/>
      <c r="F36" s="247"/>
      <c r="G36" s="26">
        <v>28</v>
      </c>
      <c r="H36" s="48">
        <v>-3097154</v>
      </c>
      <c r="I36" s="48">
        <v>-879204</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-333097</v>
      </c>
      <c r="I40" s="48">
        <v>-4027460</v>
      </c>
    </row>
    <row r="41" spans="1:9" ht="24" customHeight="1" x14ac:dyDescent="0.2">
      <c r="A41" s="233" t="s">
        <v>242</v>
      </c>
      <c r="B41" s="234"/>
      <c r="C41" s="234"/>
      <c r="D41" s="234"/>
      <c r="E41" s="234"/>
      <c r="F41" s="235"/>
      <c r="G41" s="25">
        <v>33</v>
      </c>
      <c r="H41" s="49">
        <f>H36+H37+H38+H39+H40</f>
        <v>-3430251</v>
      </c>
      <c r="I41" s="49">
        <f>I36+I37+I38+I39+I40</f>
        <v>-4906664</v>
      </c>
    </row>
    <row r="42" spans="1:9" ht="29.45" customHeight="1" x14ac:dyDescent="0.2">
      <c r="A42" s="236" t="s">
        <v>243</v>
      </c>
      <c r="B42" s="237"/>
      <c r="C42" s="237"/>
      <c r="D42" s="237"/>
      <c r="E42" s="237"/>
      <c r="F42" s="238"/>
      <c r="G42" s="27">
        <v>34</v>
      </c>
      <c r="H42" s="50">
        <f>H35+H41</f>
        <v>-3430251</v>
      </c>
      <c r="I42" s="50">
        <f>I35+I41</f>
        <v>-4906664</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184577</v>
      </c>
      <c r="I46" s="48">
        <v>0</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184577</v>
      </c>
      <c r="I48" s="49">
        <f>I44+I45+I46+I47</f>
        <v>0</v>
      </c>
    </row>
    <row r="49" spans="1:9" ht="24.6" customHeight="1" x14ac:dyDescent="0.2">
      <c r="A49" s="245" t="s">
        <v>389</v>
      </c>
      <c r="B49" s="246"/>
      <c r="C49" s="246"/>
      <c r="D49" s="246"/>
      <c r="E49" s="246"/>
      <c r="F49" s="247"/>
      <c r="G49" s="26">
        <v>40</v>
      </c>
      <c r="H49" s="48">
        <v>-2268115</v>
      </c>
      <c r="I49" s="48">
        <v>-3815636</v>
      </c>
    </row>
    <row r="50" spans="1:9" ht="12.75" customHeight="1" x14ac:dyDescent="0.2">
      <c r="A50" s="245" t="s">
        <v>250</v>
      </c>
      <c r="B50" s="246"/>
      <c r="C50" s="246"/>
      <c r="D50" s="246"/>
      <c r="E50" s="246"/>
      <c r="F50" s="247"/>
      <c r="G50" s="26">
        <v>41</v>
      </c>
      <c r="H50" s="48">
        <v>0</v>
      </c>
      <c r="I50" s="48">
        <v>0</v>
      </c>
    </row>
    <row r="51" spans="1:9" ht="12.75" customHeight="1" x14ac:dyDescent="0.2">
      <c r="A51" s="245" t="s">
        <v>251</v>
      </c>
      <c r="B51" s="246"/>
      <c r="C51" s="246"/>
      <c r="D51" s="246"/>
      <c r="E51" s="246"/>
      <c r="F51" s="247"/>
      <c r="G51" s="26">
        <v>42</v>
      </c>
      <c r="H51" s="48">
        <v>0</v>
      </c>
      <c r="I51" s="48">
        <v>0</v>
      </c>
    </row>
    <row r="52" spans="1:9" ht="22.9" customHeight="1" x14ac:dyDescent="0.2">
      <c r="A52" s="245" t="s">
        <v>252</v>
      </c>
      <c r="B52" s="246"/>
      <c r="C52" s="246"/>
      <c r="D52" s="246"/>
      <c r="E52" s="246"/>
      <c r="F52" s="247"/>
      <c r="G52" s="26">
        <v>43</v>
      </c>
      <c r="H52" s="48">
        <v>0</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-2268115</v>
      </c>
      <c r="I54" s="49">
        <f>I49+I50+I51+I52+I53</f>
        <v>-3815636</v>
      </c>
    </row>
    <row r="55" spans="1:9" ht="29.45" customHeight="1" x14ac:dyDescent="0.2">
      <c r="A55" s="248" t="s">
        <v>255</v>
      </c>
      <c r="B55" s="249"/>
      <c r="C55" s="249"/>
      <c r="D55" s="249"/>
      <c r="E55" s="249"/>
      <c r="F55" s="250"/>
      <c r="G55" s="25">
        <v>46</v>
      </c>
      <c r="H55" s="49">
        <f>H48+H54</f>
        <v>-2083538</v>
      </c>
      <c r="I55" s="49">
        <f>I48+I54</f>
        <v>-3815636</v>
      </c>
    </row>
    <row r="56" spans="1:9" x14ac:dyDescent="0.2">
      <c r="A56" s="245" t="s">
        <v>256</v>
      </c>
      <c r="B56" s="246"/>
      <c r="C56" s="246"/>
      <c r="D56" s="246"/>
      <c r="E56" s="246"/>
      <c r="F56" s="247"/>
      <c r="G56" s="26">
        <v>47</v>
      </c>
      <c r="H56" s="48">
        <v>0</v>
      </c>
      <c r="I56" s="48">
        <v>0</v>
      </c>
    </row>
    <row r="57" spans="1:9" ht="26.45" customHeight="1" x14ac:dyDescent="0.2">
      <c r="A57" s="248" t="s">
        <v>257</v>
      </c>
      <c r="B57" s="249"/>
      <c r="C57" s="249"/>
      <c r="D57" s="249"/>
      <c r="E57" s="249"/>
      <c r="F57" s="250"/>
      <c r="G57" s="25">
        <v>48</v>
      </c>
      <c r="H57" s="49">
        <f>H27+H42+H55+H56</f>
        <v>450134</v>
      </c>
      <c r="I57" s="49">
        <f>I27+I42+I55+I56</f>
        <v>5722383</v>
      </c>
    </row>
    <row r="58" spans="1:9" x14ac:dyDescent="0.2">
      <c r="A58" s="251" t="s">
        <v>258</v>
      </c>
      <c r="B58" s="252"/>
      <c r="C58" s="252"/>
      <c r="D58" s="252"/>
      <c r="E58" s="252"/>
      <c r="F58" s="253"/>
      <c r="G58" s="26">
        <v>49</v>
      </c>
      <c r="H58" s="48">
        <v>5775201</v>
      </c>
      <c r="I58" s="48">
        <v>4891623</v>
      </c>
    </row>
    <row r="59" spans="1:9" ht="31.15" customHeight="1" x14ac:dyDescent="0.2">
      <c r="A59" s="236" t="s">
        <v>259</v>
      </c>
      <c r="B59" s="237"/>
      <c r="C59" s="237"/>
      <c r="D59" s="237"/>
      <c r="E59" s="237"/>
      <c r="F59" s="238"/>
      <c r="G59" s="27">
        <v>50</v>
      </c>
      <c r="H59" s="50">
        <f>H57+H58</f>
        <v>6225335</v>
      </c>
      <c r="I59" s="50">
        <f>I57+I58</f>
        <v>10614006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9" sqref="I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451</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448</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2">
        <v>0</v>
      </c>
    </row>
    <row r="10" spans="1:9" x14ac:dyDescent="0.2">
      <c r="A10" s="277" t="s">
        <v>263</v>
      </c>
      <c r="B10" s="277"/>
      <c r="C10" s="277"/>
      <c r="D10" s="277"/>
      <c r="E10" s="277"/>
      <c r="F10" s="277"/>
      <c r="G10" s="30">
        <v>3</v>
      </c>
      <c r="H10" s="53">
        <v>0</v>
      </c>
      <c r="I10" s="52">
        <v>0</v>
      </c>
    </row>
    <row r="11" spans="1:9" x14ac:dyDescent="0.2">
      <c r="A11" s="277" t="s">
        <v>264</v>
      </c>
      <c r="B11" s="277"/>
      <c r="C11" s="277"/>
      <c r="D11" s="277"/>
      <c r="E11" s="277"/>
      <c r="F11" s="277"/>
      <c r="G11" s="30">
        <v>4</v>
      </c>
      <c r="H11" s="53">
        <v>0</v>
      </c>
      <c r="I11" s="52">
        <v>0</v>
      </c>
    </row>
    <row r="12" spans="1:9" x14ac:dyDescent="0.2">
      <c r="A12" s="277" t="s">
        <v>265</v>
      </c>
      <c r="B12" s="277"/>
      <c r="C12" s="277"/>
      <c r="D12" s="277"/>
      <c r="E12" s="277"/>
      <c r="F12" s="277"/>
      <c r="G12" s="30">
        <v>5</v>
      </c>
      <c r="H12" s="53">
        <v>0</v>
      </c>
      <c r="I12" s="52">
        <v>0</v>
      </c>
    </row>
    <row r="13" spans="1:9" x14ac:dyDescent="0.2">
      <c r="A13" s="277" t="s">
        <v>266</v>
      </c>
      <c r="B13" s="277"/>
      <c r="C13" s="277"/>
      <c r="D13" s="277"/>
      <c r="E13" s="277"/>
      <c r="F13" s="277"/>
      <c r="G13" s="30">
        <v>6</v>
      </c>
      <c r="H13" s="53">
        <v>0</v>
      </c>
      <c r="I13" s="52">
        <v>0</v>
      </c>
    </row>
    <row r="14" spans="1:9" x14ac:dyDescent="0.2">
      <c r="A14" s="277" t="s">
        <v>267</v>
      </c>
      <c r="B14" s="277"/>
      <c r="C14" s="277"/>
      <c r="D14" s="277"/>
      <c r="E14" s="277"/>
      <c r="F14" s="277"/>
      <c r="G14" s="30">
        <v>7</v>
      </c>
      <c r="H14" s="53">
        <v>0</v>
      </c>
      <c r="I14" s="52">
        <v>0</v>
      </c>
    </row>
    <row r="15" spans="1:9" x14ac:dyDescent="0.2">
      <c r="A15" s="277" t="s">
        <v>268</v>
      </c>
      <c r="B15" s="277"/>
      <c r="C15" s="277"/>
      <c r="D15" s="277"/>
      <c r="E15" s="277"/>
      <c r="F15" s="277"/>
      <c r="G15" s="30">
        <v>8</v>
      </c>
      <c r="H15" s="53">
        <v>0</v>
      </c>
      <c r="I15" s="52">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2">
        <v>0</v>
      </c>
      <c r="I22" s="52">
        <v>0</v>
      </c>
    </row>
    <row r="23" spans="1:9" x14ac:dyDescent="0.2">
      <c r="A23" s="277" t="s">
        <v>275</v>
      </c>
      <c r="B23" s="277"/>
      <c r="C23" s="277"/>
      <c r="D23" s="277"/>
      <c r="E23" s="277"/>
      <c r="F23" s="277"/>
      <c r="G23" s="30">
        <v>15</v>
      </c>
      <c r="H23" s="52">
        <v>0</v>
      </c>
      <c r="I23" s="52">
        <v>0</v>
      </c>
    </row>
    <row r="24" spans="1:9" x14ac:dyDescent="0.2">
      <c r="A24" s="277" t="s">
        <v>276</v>
      </c>
      <c r="B24" s="277"/>
      <c r="C24" s="277"/>
      <c r="D24" s="277"/>
      <c r="E24" s="277"/>
      <c r="F24" s="277"/>
      <c r="G24" s="30">
        <v>16</v>
      </c>
      <c r="H24" s="52">
        <v>0</v>
      </c>
      <c r="I24" s="52">
        <v>0</v>
      </c>
    </row>
    <row r="25" spans="1:9" x14ac:dyDescent="0.2">
      <c r="A25" s="277" t="s">
        <v>277</v>
      </c>
      <c r="B25" s="277"/>
      <c r="C25" s="277"/>
      <c r="D25" s="277"/>
      <c r="E25" s="277"/>
      <c r="F25" s="277"/>
      <c r="G25" s="30">
        <v>17</v>
      </c>
      <c r="H25" s="52">
        <v>0</v>
      </c>
      <c r="I25" s="52">
        <v>0</v>
      </c>
    </row>
    <row r="26" spans="1:9" x14ac:dyDescent="0.2">
      <c r="A26" s="277" t="s">
        <v>278</v>
      </c>
      <c r="B26" s="277"/>
      <c r="C26" s="277"/>
      <c r="D26" s="277"/>
      <c r="E26" s="277"/>
      <c r="F26" s="277"/>
      <c r="G26" s="30">
        <v>18</v>
      </c>
      <c r="H26" s="52">
        <v>0</v>
      </c>
      <c r="I26" s="52">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90" zoomScaleNormal="100" zoomScaleSheetLayoutView="90" workbookViewId="0">
      <selection activeCell="E2" sqref="E2"/>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43831</v>
      </c>
      <c r="F2" s="4" t="s">
        <v>0</v>
      </c>
      <c r="G2" s="10">
        <v>43921</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355321450</v>
      </c>
      <c r="I7" s="65">
        <v>0</v>
      </c>
      <c r="J7" s="65">
        <v>852283</v>
      </c>
      <c r="K7" s="65">
        <v>8700</v>
      </c>
      <c r="L7" s="65">
        <v>8700</v>
      </c>
      <c r="M7" s="65">
        <v>0</v>
      </c>
      <c r="N7" s="65">
        <v>0</v>
      </c>
      <c r="O7" s="65">
        <v>0</v>
      </c>
      <c r="P7" s="65">
        <v>0</v>
      </c>
      <c r="Q7" s="65">
        <v>0</v>
      </c>
      <c r="R7" s="65">
        <v>0</v>
      </c>
      <c r="S7" s="65">
        <v>68170</v>
      </c>
      <c r="T7" s="65">
        <v>6191634</v>
      </c>
      <c r="U7" s="66">
        <f>H7+I7+J7+K7-L7+M7+N7+O7+P7+Q7+R7+S7+T7</f>
        <v>362433537</v>
      </c>
      <c r="V7" s="65">
        <v>0</v>
      </c>
      <c r="W7" s="66">
        <f>U7+V7</f>
        <v>362433537</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355321450</v>
      </c>
      <c r="I10" s="66">
        <f t="shared" ref="I10:W10" si="2">I7+I8+I9</f>
        <v>0</v>
      </c>
      <c r="J10" s="66">
        <f t="shared" si="2"/>
        <v>852283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68170</v>
      </c>
      <c r="T10" s="66">
        <f t="shared" si="2"/>
        <v>6191634</v>
      </c>
      <c r="U10" s="66">
        <f t="shared" si="2"/>
        <v>362433537</v>
      </c>
      <c r="V10" s="66">
        <f t="shared" si="2"/>
        <v>0</v>
      </c>
      <c r="W10" s="66">
        <f t="shared" si="2"/>
        <v>362433537</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309581</v>
      </c>
      <c r="K19" s="65">
        <v>0</v>
      </c>
      <c r="L19" s="65">
        <v>0</v>
      </c>
      <c r="M19" s="65">
        <v>0</v>
      </c>
      <c r="N19" s="65">
        <v>0</v>
      </c>
      <c r="O19" s="65">
        <v>0</v>
      </c>
      <c r="P19" s="65">
        <v>0</v>
      </c>
      <c r="Q19" s="65">
        <v>0</v>
      </c>
      <c r="R19" s="65">
        <v>0</v>
      </c>
      <c r="S19" s="65">
        <v>0</v>
      </c>
      <c r="T19" s="65">
        <v>0</v>
      </c>
      <c r="U19" s="66">
        <f t="shared" si="4"/>
        <v>309581</v>
      </c>
      <c r="V19" s="65">
        <v>0</v>
      </c>
      <c r="W19" s="66">
        <f t="shared" si="3"/>
        <v>309581</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2968488</v>
      </c>
      <c r="T21" s="65">
        <v>0</v>
      </c>
      <c r="U21" s="66">
        <f t="shared" si="4"/>
        <v>2968488</v>
      </c>
      <c r="V21" s="65">
        <v>0</v>
      </c>
      <c r="W21" s="66">
        <f t="shared" si="3"/>
        <v>2968488</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20658910</v>
      </c>
      <c r="U22" s="66">
        <f t="shared" si="4"/>
        <v>20658910</v>
      </c>
      <c r="V22" s="65">
        <v>0</v>
      </c>
      <c r="W22" s="66">
        <f t="shared" si="3"/>
        <v>20658910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355321450</v>
      </c>
      <c r="I29" s="68">
        <f t="shared" ref="I29:W29" si="5">SUM(I10:I28)</f>
        <v>0</v>
      </c>
      <c r="J29" s="68">
        <f t="shared" si="5"/>
        <v>1161864</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3036658</v>
      </c>
      <c r="T29" s="68">
        <f t="shared" si="5"/>
        <v>26850544</v>
      </c>
      <c r="U29" s="68">
        <f t="shared" si="5"/>
        <v>386370516</v>
      </c>
      <c r="V29" s="68">
        <f t="shared" si="5"/>
        <v>0</v>
      </c>
      <c r="W29" s="68">
        <f t="shared" si="5"/>
        <v>386370516</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309581</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309581</v>
      </c>
      <c r="V31" s="66">
        <f t="shared" si="6"/>
        <v>0</v>
      </c>
      <c r="W31" s="66">
        <f t="shared" si="6"/>
        <v>309581</v>
      </c>
    </row>
    <row r="32" spans="1:23" ht="31.5" customHeight="1" x14ac:dyDescent="0.2">
      <c r="A32" s="290" t="s">
        <v>345</v>
      </c>
      <c r="B32" s="290"/>
      <c r="C32" s="290"/>
      <c r="D32" s="290"/>
      <c r="E32" s="290"/>
      <c r="F32" s="290"/>
      <c r="G32" s="7">
        <v>25</v>
      </c>
      <c r="H32" s="66">
        <f>H11+H31</f>
        <v>0</v>
      </c>
      <c r="I32" s="66">
        <f t="shared" ref="I32:W32" si="7">I11+I31</f>
        <v>0</v>
      </c>
      <c r="J32" s="66">
        <f t="shared" si="7"/>
        <v>309581</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309581</v>
      </c>
      <c r="V32" s="66">
        <f t="shared" si="7"/>
        <v>0</v>
      </c>
      <c r="W32" s="66">
        <f t="shared" si="7"/>
        <v>309581</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2968488</v>
      </c>
      <c r="T33" s="68">
        <f t="shared" si="8"/>
        <v>20658910</v>
      </c>
      <c r="U33" s="68">
        <f t="shared" si="8"/>
        <v>23627398</v>
      </c>
      <c r="V33" s="68">
        <f t="shared" si="8"/>
        <v>0</v>
      </c>
      <c r="W33" s="68">
        <f t="shared" si="8"/>
        <v>23627398</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355321450</v>
      </c>
      <c r="I35" s="65"/>
      <c r="J35" s="65">
        <v>1161864</v>
      </c>
      <c r="K35" s="65">
        <v>8700</v>
      </c>
      <c r="L35" s="65">
        <v>8700</v>
      </c>
      <c r="M35" s="65">
        <v>0</v>
      </c>
      <c r="N35" s="65">
        <v>0</v>
      </c>
      <c r="O35" s="65">
        <v>0</v>
      </c>
      <c r="P35" s="65">
        <v>0</v>
      </c>
      <c r="Q35" s="65">
        <v>0</v>
      </c>
      <c r="R35" s="65">
        <v>0</v>
      </c>
      <c r="S35" s="65">
        <v>3036658</v>
      </c>
      <c r="T35" s="65">
        <v>26850544</v>
      </c>
      <c r="U35" s="69">
        <f t="shared" ref="U35:U37" si="9">H35+I35+J35+K35-L35+M35+N35+O35+P35+Q35+R35+S35+T35</f>
        <v>386370516</v>
      </c>
      <c r="V35" s="65">
        <v>0</v>
      </c>
      <c r="W35" s="69">
        <f t="shared" ref="W35:W37" si="10">U35+V35</f>
        <v>386370516</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355321450</v>
      </c>
      <c r="I38" s="69">
        <f t="shared" ref="I38:W38" si="11">I35+I36+I37</f>
        <v>0</v>
      </c>
      <c r="J38" s="69">
        <f t="shared" si="11"/>
        <v>1161864</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3036658</v>
      </c>
      <c r="T38" s="69">
        <f t="shared" si="11"/>
        <v>26850544</v>
      </c>
      <c r="U38" s="69">
        <f t="shared" si="11"/>
        <v>386370516</v>
      </c>
      <c r="V38" s="69">
        <f t="shared" si="11"/>
        <v>0</v>
      </c>
      <c r="W38" s="69">
        <f t="shared" si="11"/>
        <v>386370516</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21589316</v>
      </c>
      <c r="T49" s="65">
        <v>0</v>
      </c>
      <c r="U49" s="69">
        <f>H49+I49+J49+K49-L49+M49+N49+O49+P49+Q49+R49+S49+T49</f>
        <v>21589316</v>
      </c>
      <c r="V49" s="65">
        <v>0</v>
      </c>
      <c r="W49" s="69">
        <f t="shared" si="13"/>
        <v>21589316</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-13953185</v>
      </c>
      <c r="U50" s="69">
        <f t="shared" si="12"/>
        <v>-13953185</v>
      </c>
      <c r="V50" s="65">
        <v>0</v>
      </c>
      <c r="W50" s="69">
        <f t="shared" si="13"/>
        <v>-13953185</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355321450</v>
      </c>
      <c r="I57" s="70">
        <f t="shared" ref="I57:W57" si="14">SUM(I38:I56)</f>
        <v>0</v>
      </c>
      <c r="J57" s="70">
        <f t="shared" si="14"/>
        <v>1161864</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24625974</v>
      </c>
      <c r="T57" s="70">
        <f t="shared" si="14"/>
        <v>12897359</v>
      </c>
      <c r="U57" s="70">
        <f t="shared" si="14"/>
        <v>394006647</v>
      </c>
      <c r="V57" s="70">
        <f t="shared" si="14"/>
        <v>0</v>
      </c>
      <c r="W57" s="70">
        <f t="shared" si="14"/>
        <v>394006647</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21589316</v>
      </c>
      <c r="T61" s="70">
        <f t="shared" si="17"/>
        <v>-13953185</v>
      </c>
      <c r="U61" s="70">
        <f t="shared" si="17"/>
        <v>7636131</v>
      </c>
      <c r="V61" s="70">
        <f t="shared" si="17"/>
        <v>0</v>
      </c>
      <c r="W61" s="70">
        <f t="shared" si="17"/>
        <v>7636131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14" t="s">
        <v>412</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d8745bc5-821e-4205-946a-621c2da728c8"/>
    <ds:schemaRef ds:uri="http://schemas.microsoft.com/office/2006/metadata/properties"/>
    <ds:schemaRef ds:uri="22baa3bd-a2fa-4ea9-9ebb-3a9c6a55952b"/>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2020-04-27T11:58:53Z</cp:lastPrinted>
  <dcterms:created xsi:type="dcterms:W3CDTF">2008-10-17T11:51:54Z</dcterms:created>
  <dcterms:modified xsi:type="dcterms:W3CDTF">2020-04-27T12:05:14Z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