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saveExternalLinkValues="0" codeName="ThisWorkbook" defaultThemeVersion="124226"/>
  <mc:AlternateContent xmlns:mc="http://schemas.openxmlformats.org/markup-compatibility/2006">
    <mc:Choice Requires="x15">
      <x15ac:absPath xmlns:x15ac="http://schemas.microsoft.com/office/spreadsheetml/2010/11/ac" url="\\adris.hr\mai\RACUNOVODSTVO\DOKUMENTI\Izvještaji\GFI-POD\2024\"/>
    </mc:Choice>
  </mc:AlternateContent>
  <xr:revisionPtr revIDLastSave="0" documentId="13_ncr:1_{CE6094BB-4C99-48C5-999E-CFF96A48AEE6}" xr6:coauthVersionLast="36" xr6:coauthVersionMax="36" xr10:uidLastSave="{00000000-0000-0000-0000-000000000000}"/>
  <bookViews>
    <workbookView xWindow="0" yWindow="0" windowWidth="28800" windowHeight="12330"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workbook>
</file>

<file path=xl/calcChain.xml><?xml version="1.0" encoding="utf-8"?>
<calcChain xmlns="http://schemas.openxmlformats.org/spreadsheetml/2006/main">
  <c r="H99" i="24" l="1"/>
  <c r="H105" i="24"/>
  <c r="H104" i="24"/>
  <c r="H100" i="24"/>
  <c r="H98" i="24"/>
  <c r="H97" i="24"/>
  <c r="H103" i="24" l="1"/>
  <c r="H102" i="24" l="1"/>
  <c r="H101" i="24"/>
  <c r="H106" i="24" l="1"/>
  <c r="E63" i="24" l="1"/>
  <c r="H20" i="21" l="1"/>
  <c r="I90" i="19" l="1"/>
  <c r="H90" i="19"/>
  <c r="I97" i="19"/>
  <c r="H97" i="19"/>
  <c r="I89" i="19" l="1"/>
  <c r="H107" i="19"/>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I13" i="21"/>
  <c r="H13" i="21"/>
  <c r="H108" i="19"/>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<sst xmlns="http://schemas.openxmlformats.org/spreadsheetml/2006/main" count="633" uniqueCount="558">
  <si>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</si>
  <si>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</si>
  <si>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</si>
  <si>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</si>
  <si>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</si>
  <si>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</si>
  <si>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</si>
  <si>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</si>
  <si>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</si>
  <si>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</si>
  <si>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</si>
  <si>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</si>
  <si>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</si>
  <si>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</si>
  <si>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</si>
  <si>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</si>
  <si>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</si>
  <si>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</si>
  <si>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</si>
  <si>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</si>
  <si>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</si>
  <si>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</si>
  <si>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</si>
  <si>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</si>
  <si>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</si>
  <si>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</si>
  <si>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</si>
  <si>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</si>
  <si>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</si>
  <si>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</si>
  <si>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</si>
  <si>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</si>
  <si>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</si>
  <si>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</si>
  <si>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</si>
  <si>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</si>
  <si>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</si>
  <si>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</si>
  <si>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</si>
  <si>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</si>
  <si>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</si>
  <si>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</si>
  <si>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</si>
  <si>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</si>
  <si>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</si>
  <si>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</si>
  <si>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</si>
  <si>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</si>
  <si>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</si>
  <si>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</si>
  <si>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</si>
  <si>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</si>
  <si>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</si>
  <si>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</si>
  <si>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</si>
  <si>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</si>
  <si>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</si>
  <si>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</si>
  <si>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</si>
  <si>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</si>
  <si>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</si>
  <si>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</si>
  <si>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</si>
  <si>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</si>
  <si>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</si>
  <si>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</si>
  <si>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</si>
  <si>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</si>
  <si>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</si>
  <si>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</si>
  <si>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</si>
  <si>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</si>
  <si>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</si>
  <si>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</si>
  <si>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</si>
  <si>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</si>
  <si>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</si>
  <si>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</si>
  <si>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</si>
  <si>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</si>
  <si>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</si>
  <si>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</si>
  <si>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</si>
  <si>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</si>
  <si>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</si>
  <si>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</si>
  <si>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</si>
  <si>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</si>
  <si>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</si>
  <si>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</si>
  <si>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</si>
  <si>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</si>
  <si>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</si>
  <si>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</si>
  <si>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</si>
  <si>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</si>
  <si>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</si>
  <si>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</si>
  <si>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</si>
  <si>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</si>
  <si>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</si>
  <si>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</si>
  <si>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</si>
  <si>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</si>
  <si>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</si>
  <si>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</si>
  <si>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</si>
  <si>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</si>
  <si>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</si>
  <si>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</si>
  <si>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</si>
  <si>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</si>
  <si>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</si>
  <si>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</si>
  <si>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</si>
  <si>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</si>
  <si>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</si>
  <si>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</si>
  <si>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</si>
  <si>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</si>
  <si>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</si>
  <si>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</si>
  <si>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</si>
  <si>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</si>
  <si>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</si>
  <si>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</si>
  <si>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</si>
  <si>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</si>
  <si>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</si>
  <si>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</si>
  <si>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</si>
  <si>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</si>
  <si>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</si>
  <si>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</si>
  <si>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</si>
  <si>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</si>
  <si>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</si>
  <si>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</si>
  <si>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</si>
  <si>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</si>
  <si>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</si>
  <si>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</si>
  <si>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</si>
  <si>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</si>
  <si>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</si>
  <si>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</si>
  <si>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</si>
  <si>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</si>
  <si>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</si>
  <si>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</si>
  <si>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</si>
  <si>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</si>
  <si>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</si>
  <si>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</si>
  <si>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</si>
  <si>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</si>
  <si>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</si>
  <si>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</si>
  <si>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</si>
  <si>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</si>
  <si>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</si>
  <si>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</si>
  <si>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</si>
  <si>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</si>
  <si>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</si>
  <si>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</si>
  <si>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</si>
  <si>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</si>
  <si>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</si>
  <si>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</si>
  <si>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</si>
  <si>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</si>
  <si>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</si>
  <si>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</si>
  <si>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</si>
  <si>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</si>
  <si>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</si>
  <si>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</si>
  <si>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</si>
  <si>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</si>
  <si>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</si>
  <si>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</si>
  <si>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</si>
  <si>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</si>
  <si>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</si>
  <si>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</si>
  <si>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</si>
  <si>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</si>
  <si>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</si>
  <si>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</si>
  <si>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</si>
  <si>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</si>
  <si>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</si>
  <si>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</si>
  <si>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</si>
  <si>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</si>
  <si>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</si>
  <si>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</si>
  <si>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</si>
  <si>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</si>
  <si>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</si>
  <si>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</si>
  <si>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</si>
  <si>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</si>
  <si>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</si>
  <si>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</si>
  <si>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</si>
  <si>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</si>
  <si>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</si>
  <si>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</si>
  <si>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</si>
  <si>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</si>
  <si>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</si>
  <si>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</si>
  <si>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</si>
  <si>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</si>
  <si>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</si>
  <si>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</si>
  <si>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</si>
  <si>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</si>
  <si>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</si>
  <si>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</si>
  <si>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</si>
  <si>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</si>
  <si>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</si>
  <si>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</si>
  <si>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</si>
  <si>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</si>
  <si>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</si>
  <si>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</si>
  <si>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</si>
  <si>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</si>
  <si>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</si>
  <si>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</si>
  <si>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</si>
  <si>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</si>
  <si>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</si>
  <si>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</si>
  <si>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</si>
  <si>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</si>
  <si>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</si>
  <si>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</si>
  <si>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</si>
  <si>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</si>
  <si>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</si>
  <si>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</si>
  <si>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</si>
  <si>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</si>
  <si>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</si>
  <si>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</si>
  <si>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</si>
  <si>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</si>
  <si>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</si>
  <si>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</si>
  <si>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</si>
  <si>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</si>
  <si>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</si>
  <si>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</si>
  <si>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</si>
  <si>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</si>
  <si>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</si>
  <si>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</si>
  <si>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</si>
  <si>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</si>
  <si>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</si>
  <si>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</si>
  <si>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</si>
  <si>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</si>
  <si>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</si>
  <si>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</si>
  <si>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</si>
  <si>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</si>
  <si>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</si>
  <si>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</si>
  <si>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</si>
  <si>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</si>
  <si>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</si>
  <si>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</si>
  <si>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</si>
  <si>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</si>
  <si>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</si>
  <si>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</si>
  <si>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</si>
  <si>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</si>
  <si>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</si>
  <si>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</si>
  <si>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</si>
  <si>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</si>
  <si>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</si>
  <si>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</si>
  <si>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</si>
  <si>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</si>
  <si>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</si>
  <si>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</si>
  <si>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</si>
  <si>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</si>
  <si>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</si>
  <si>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</si>
  <si>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</si>
  <si>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</si>
  <si>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</si>
  <si>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</si>
  <si>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</si>
  <si>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</si>
  <si>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</si>
  <si>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</si>
  <si>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</si>
  <si>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</si>
  <si>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</si>
  <si>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</si>
  <si>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</si>
  <si>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</si>
  <si>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</si>
  <si>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</si>
  <si>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</si>
  <si>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</si>
  <si>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</si>
  <si>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</si>
  <si>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</si>
  <si>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</si>
  <si>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</si>
  <si>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</si>
  <si>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</si>
  <si>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</si>
  <si>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</si>
  <si>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</si>
  <si>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</si>
  <si>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</si>
  <si>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</si>
  <si>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</si>
  <si>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</si>
  <si>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</si>
  <si>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</si>
  <si>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</si>
  <si>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</si>
  <si>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</si>
  <si>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</si>
  <si>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</si>
  <si>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</si>
  <si>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</si>
  <si>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</si>
  <si>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</si>
  <si>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</si>
  <si>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</si>
  <si>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</si>
  <si>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</si>
  <si>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</si>
  <si>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</si>
  <si>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</si>
  <si>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</si>
  <si>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</si>
  <si>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</si>
  <si>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</si>
  <si>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</si>
  <si>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</si>
  <si>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</si>
  <si>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</si>
  <si>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</si>
  <si>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</si>
  <si>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</si>
  <si>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</si>
  <si>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</si>
  <si>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</si>
  <si>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</si>
  <si>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</si>
  <si>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</si>
  <si>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</si>
  <si>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</si>
  <si>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</si>
  <si>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</si>
  <si>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</si>
  <si>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</si>
  <si>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</si>
  <si>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</si>
  <si>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</si>
  <si>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</si>
  <si>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</si>
  <si>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</si>
  <si>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</si>
  <si>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</si>
  <si>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</si>
  <si>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</si>
  <si>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</si>
  <si>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</si>
  <si>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</si>
  <si>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</si>
  <si>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</si>
  <si>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</si>
  <si>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</si>
  <si>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</si>
  <si>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</si>
  <si>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</si>
  <si>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</si>
  <si>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</si>
  <si>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</si>
  <si>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</si>
  <si>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</si>
  <si>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</si>
  <si>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</si>
  <si>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</si>
  <si>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</si>
  <si>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</si>
  <si>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</si>
  <si>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</si>
  <si>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</si>
  <si>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</si>
  <si>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</si>
  <si>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</si>
  <si>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</si>
  <si>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</si>
  <si>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</si>
  <si>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</si>
  <si>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</si>
  <si>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</si>
  <si>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</si>
  <si>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</si>
  <si>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</si>
  <si>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</si>
  <si>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</si>
  <si>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</si>
  <si>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</si>
  <si>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</si>
  <si>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</si>
  <si>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</si>
  <si>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</si>
  <si>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</si>
  <si>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</si>
  <si>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</si>
  <si>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</si>
  <si>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</si>
  <si>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</si>
  <si>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</si>
  <si>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</si>
  <si>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</si>
  <si>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</si>
  <si>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</si>
  <si>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</si>
  <si>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</si>
  <si>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</si>
  <si>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</si>
  <si>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</si>
  <si>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</si>
  <si>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</si>
  <si>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</si>
  <si>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</si>
  <si>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</si>
  <si>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01919016</t>
  </si>
  <si>
    <t>HR</t>
  </si>
  <si>
    <t>040210687</t>
  </si>
  <si>
    <t>25190869349</t>
  </si>
  <si>
    <t>7478000070V81VFIT960</t>
  </si>
  <si>
    <t>3722</t>
  </si>
  <si>
    <t>MAISTRA d.d.</t>
  </si>
  <si>
    <t>ROVINJ</t>
  </si>
  <si>
    <t>Obala Vladimira Nazora 6</t>
  </si>
  <si>
    <t>maistra@maistra.hr</t>
  </si>
  <si>
    <t>www.maistra.hr</t>
  </si>
  <si>
    <t>POKRAJAC MARKO</t>
  </si>
  <si>
    <t>052 801 127</t>
  </si>
  <si>
    <t>marko.pokrajac@maistra.hr</t>
  </si>
  <si>
    <t>Obveznik:  Maistra d.d.</t>
  </si>
  <si>
    <t>Obveznik: Maistra d.d.</t>
  </si>
  <si>
    <t xml:space="preserve">BILJEŠKE UZ FINANCIJSKE IZVJEŠTAJE - GFI
</t>
  </si>
  <si>
    <t>1.</t>
  </si>
  <si>
    <t>Naziv:</t>
  </si>
  <si>
    <t>Obala Vladimira Nazora 6, Rovinj</t>
  </si>
  <si>
    <t>Pravni oblik:</t>
  </si>
  <si>
    <t>dioničko društvo</t>
  </si>
  <si>
    <t>Država osnivanja:</t>
  </si>
  <si>
    <t>Republika Hrvatska</t>
  </si>
  <si>
    <t>MBS:</t>
  </si>
  <si>
    <t>OIB:</t>
  </si>
  <si>
    <t>HR25190869349</t>
  </si>
  <si>
    <t>2.</t>
  </si>
  <si>
    <t>3.</t>
  </si>
  <si>
    <t>4.</t>
  </si>
  <si>
    <t>5.</t>
  </si>
  <si>
    <t>6.</t>
  </si>
  <si>
    <t>7.</t>
  </si>
  <si>
    <t>8.</t>
  </si>
  <si>
    <t>Društvo nije kapitaliziralo troškove plaća u promatranom razdoblju.</t>
  </si>
  <si>
    <t>9.</t>
  </si>
  <si>
    <t>10.</t>
  </si>
  <si>
    <t>11.</t>
  </si>
  <si>
    <t>(u tisućama eura)</t>
  </si>
  <si>
    <t>Na dan 31. prosinca 2023.</t>
  </si>
  <si>
    <t>12.</t>
  </si>
  <si>
    <t>-</t>
  </si>
  <si>
    <t>13.</t>
  </si>
  <si>
    <t>Rod dionice</t>
  </si>
  <si>
    <t>Broj dionica</t>
  </si>
  <si>
    <t>Nominalna vrijednost</t>
  </si>
  <si>
    <t>Redovne dionice</t>
  </si>
  <si>
    <t>15,50 eura/dionici</t>
  </si>
  <si>
    <t>Društvo ne prati zaposlenike po kategorijama.</t>
  </si>
  <si>
    <t>Nije bilo predujmova niti odobrenih kredita članovima administrativnih, upravljačkih i nadzornih tijela, kao niti obveza dogovorenih u njihovu korist preko bilo kakvih jamstava.</t>
  </si>
  <si>
    <t>14.</t>
  </si>
  <si>
    <t>15.</t>
  </si>
  <si>
    <t>Društvo nema potvrda o sudjelovanju, konvertibilnih zadužnica, jamstava, opcija ili sličnih vrijednosnica ili prava.</t>
  </si>
  <si>
    <t>16.</t>
  </si>
  <si>
    <t>Društvo nema udjela u društvima s neograničenom odgovornosti.</t>
  </si>
  <si>
    <t>17.</t>
  </si>
  <si>
    <t>Društvo Adris d.d. sastavlja konsolidirane financijske izvještaje koji su objavljeni na Internet stranicama Zagrebačke burze i Izdavatelja (ww.adris.hr)</t>
  </si>
  <si>
    <t>18.</t>
  </si>
  <si>
    <t>Društvo Maistra d.d sastavlja konsolidirane financijske izvještaje koji su objavljeni na Internet stranicama Zagrebačke burze i Izdavatelja (ww.maistra.hr)</t>
  </si>
  <si>
    <t>19.</t>
  </si>
  <si>
    <t>20.</t>
  </si>
  <si>
    <t>21.</t>
  </si>
  <si>
    <t>Društvo nema materijalnih aranžmana sa društvima koja nisu uključena u bilancu.</t>
  </si>
  <si>
    <t>22.</t>
  </si>
  <si>
    <t>Stavka GFI</t>
  </si>
  <si>
    <t>Iznos</t>
  </si>
  <si>
    <t>Stavka MSFI</t>
  </si>
  <si>
    <t xml:space="preserve">Iznos </t>
  </si>
  <si>
    <t>Razlika</t>
  </si>
  <si>
    <t>Napomene</t>
  </si>
  <si>
    <t>Ostali poslovni prihodi</t>
  </si>
  <si>
    <t>Ostali prihodi</t>
  </si>
  <si>
    <t>Ostali poslovni rashodi</t>
  </si>
  <si>
    <t xml:space="preserve"> / </t>
  </si>
  <si>
    <t>Ostali dobici/(gubici) - neto</t>
  </si>
  <si>
    <t>Troškovi sirovina i materijala</t>
  </si>
  <si>
    <t>Troškovi materijala i usluga</t>
  </si>
  <si>
    <t>Ostali vanjski troškovi</t>
  </si>
  <si>
    <t xml:space="preserve">Troškovi osoblja </t>
  </si>
  <si>
    <t>Troškovi zaposlenih</t>
  </si>
  <si>
    <t>Rezerviranja za mirovine, otpremnine i slične obveze</t>
  </si>
  <si>
    <t>Ostali troškovi</t>
  </si>
  <si>
    <t>KUMULATIVNI EFEKT NA RDG</t>
  </si>
  <si>
    <t>Pristup godišnjim financijskim izvještajima iz točke 17 moguć je na Internet stranicama Zagrebačke burze i Izdavatelja (www.adris.hr).</t>
  </si>
  <si>
    <t>Pristup godišnjim financijskim izvještajima iz točke 18 moguć je na Internet stranicama Zagrebačke burze i Izdavatelja (www.maistra.hr).</t>
  </si>
  <si>
    <t>Odgođeni porez iskazan u računu dobiti i gubitka</t>
  </si>
  <si>
    <t xml:space="preserve"> /</t>
  </si>
  <si>
    <t>23.</t>
  </si>
  <si>
    <t>24.</t>
  </si>
  <si>
    <t>Deloitte d.o.o.</t>
  </si>
  <si>
    <t>Katarina Kadunc</t>
  </si>
  <si>
    <t xml:space="preserve">stanje na dan 31.12.2024. </t>
  </si>
  <si>
    <t>u razdoblju 01.01.2024. do 31.12.2024.</t>
  </si>
  <si>
    <r>
      <rPr>
        <b/>
        <sz val="10"/>
        <rFont val="Arial"/>
        <family val="2"/>
        <charset val="238"/>
      </rPr>
      <t>BILJEŠKE UZ FINANCIJSKE IZVJEŠTAJE - GFI</t>
    </r>
    <r>
      <rPr>
        <sz val="10"/>
        <rFont val="Arial"/>
        <family val="2"/>
        <charset val="238"/>
      </rPr>
      <t xml:space="preserve">
Naziv izdavatelja:   Maistra d.d.
OIB:   25190869349
Izvještajno razdoblje: 01.01.2024.-31.12.2024.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poduzetnik duguje i koji dospijevaju nakon više od pet godina, kao i ukupna dugovanja poduzetnika pokrivena vrijednim osiguranjem koje je dao poduzetnik, uz naznaku vrste i oblika osiguranja
7. prosječan broj zaposlenih tijekom poslovne godine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poduzetnika u kojemu poduzetnik ima neograničenu odgovornost
17. naziv i sjedište poduzetnika koji sastavlja godišnji konsolidirani financijski izvještaj najveće grupe poduzetnika u kojoj poduzetnik sudjeluje kao kontrolirani član grupe
18. naziv i sjedište poduzetnika koji sastavlja godišnji konsolidirani financijski izvještaj najmanje grupe poduzetnika u kojoj poduzetnik sudjeluje kao kontrolirani član i koji je također uključen u grupu poduzetnika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r>
  </si>
  <si>
    <t>Revidirani financijski izvještaji Maistre d.d. za razdoblje 01.01.-31.12.2024. godine pripremljeni su u skladu sa Zakonom o računovodstvu Republike Hrvatske i Međunarodnim standardima financijskog izvještavanja (MSFI) te daju cjelovit i istinit prikaz imovine i obveza, dobitka i gubitka, financijskog položaja i poslovanja.</t>
  </si>
  <si>
    <t>Za osiguranje plaćanja po kreditima odobrenim od strane banaka i ostalih kreditora za Društvo su upisane hipoteke na imovini i to na zemljištima i zgradama u vrijednosti od 124.409 tisuća eura.</t>
  </si>
  <si>
    <t>Detalji su navedeni u godišnjem financijskom izvještaju 31.12.2024. objavljenom na Internet stranicama Zagrebačke burze i Izdavatelja (ww.maistra.hr)</t>
  </si>
  <si>
    <t>Od ukupno iskazanih dugoročnih obveza Društvo ima obaveza koje dospijevaju nakon više od pet godina u iznosu od 88.934 tisuće eura.</t>
  </si>
  <si>
    <t xml:space="preserve">U razdoblju od 01.01. do 31.12.2024. godine u Društvu je bilo zaposleno prosječno 2.347 radnika. </t>
  </si>
  <si>
    <t>Izvješće o primicima članovima uprave i nadzornog odbora za 2024. godinu Društvo će izraditi i objaviti u skladu sa odredbama Zakona o trgovačkim društvima i ostalim primjenjivim propisima.</t>
  </si>
  <si>
    <t>Stanje odgođenog poreza na kraju 2023. godine kao i kretanje odgođenog poreza tijekom razdoblja 01.01.-31.12.2024.:</t>
  </si>
  <si>
    <t>Na dan 31. prosinca 2024.</t>
  </si>
  <si>
    <t>Detalji su objavljeni u sklopu godišnjeg izvještaja 31.12.2024. koji je objavljen na Internet stranicama Zagrebačke burze i Izdavatelja (www.maistra.hr).</t>
  </si>
  <si>
    <t>Događaji nakon datuma bilance su objavljeni u bilješci 33. u sklopu revidiranog financijskog izvještaja 31.12.2024. koji je objavljen na Internet stranicama Zagrebačke burze i Izdavatelja (www.maistra.hr).</t>
  </si>
  <si>
    <t>Detalji su objavljeni u bilješci 5. u sklopu revidiranog financijskog izvještaja 31.12.2024. koji je objavljen na Internet stranicama Zagrebačke burze i Izdavatelja (www.maistra.hr).</t>
  </si>
  <si>
    <t>Ukupna naknada koju je revizorsko društvo naplatilo za zakonski propisanu reviziju godišnjih financijskih izvještaja za 2024. godinu iznosi 119 tisuća eura. Drugih naknada nije bilo.</t>
  </si>
  <si>
    <t>U nastavku je prikazana tablica usklade nekonsolidiranog GFI financijskog izvještaja i revidiranog MSFI financijskog izvještaja za 2024. godinu</t>
  </si>
  <si>
    <t>Detaljnije informacije o financijskim izvještajima dostupne su u PDF dokumentu "Godišnji izvještaj za 2024. godinu" koji je istovremeno s ovim dokumentom objavljen na internetskim stranicama HANFE, Zagrebačke burze i Izdavatelja.</t>
  </si>
  <si>
    <t>Rezerviranja za započete sudske sporove</t>
  </si>
  <si>
    <t>Ostali dobici/(gubici) – neto su u MSFI izvještaju iskazani zasebno, a u GFI izvještaju su uključeni u Ostale poslovne prihode u iznosu od 199 tis., u Ostale poslovne rashode u iznosu od 102 tis. te poziciji Rezerviranja za započete sudske sporove u iznosu od 185 tis.</t>
  </si>
  <si>
    <t>Dio troškova materijala i usluga u iznosu od 38.884 tis. iskazan je u GFI izvještaju u poziciji Ostali vanjski troškovi.</t>
  </si>
  <si>
    <t>Dio troškova zaposlenih u GFI izvještaju iskazan je na poziciji Ostalih troškova u iznosu od 12.851 tis. te poziciji Rezerviranja za mirovine, otpremnine i slične obveze u iznosu od 244 tis.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</si>
</sst>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00"/>
    <numFmt numFmtId="166" formatCode="#,##0;[Black]\(#,##0\);\-"/>
    <numFmt numFmtId="167" formatCode="#,##0;\(#,##0\)"/>
    <numFmt numFmtId="168" formatCode="#,##0\ &quot;kn&quot;;\(#,##0\)"/>
    <numFmt numFmtId="169" formatCode="#,###\-;\(#,##0\)"/>
  </numFmts>
  <fonts count="42"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sz val="10"/>
      <color theme="1"/>
      <name val="Arial"/>
      <family val="2"/>
      <charset val="238"/>
    </font>
    <font>
      <i/>
      <sz val="10"/>
      <name val="Arial"/>
      <family val="2"/>
      <charset val="238"/>
    </font>
    <font>
      <b/>
      <sz val="10"/>
      <color theme="1"/>
      <name val="Arial"/>
      <family val="2"/>
      <charset val="238"/>
    </font>
    <font>
      <u/>
      <sz val="1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5">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medium">
        <color indexed="64"/>
      </bottom>
      <diagonal/>
    </border>
    <border>
      <left/>
      <right/>
      <top/>
      <bottom style="hair">
        <color indexed="64"/>
      </bottom>
      <diagonal/>
    </border>
    <border>
      <left/>
      <right/>
      <top style="hair">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medium">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344">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7" fillId="0" borderId="23" xfId="0" applyNumberFormat="1" applyFont="1" applyFill="1" applyBorder="1" applyAlignment="1" applyProtection="1">
      <alignment horizontal="center" vertical="center"/>
    </xf>
    <xf numFmtId="165" fontId="17" fillId="9" borderId="23" xfId="0" applyNumberFormat="1" applyFont="1" applyFill="1" applyBorder="1" applyAlignment="1" applyProtection="1">
      <alignment horizontal="center" vertical="center"/>
    </xf>
    <xf numFmtId="165" fontId="17" fillId="9" borderId="24" xfId="0" applyNumberFormat="1" applyFont="1" applyFill="1" applyBorder="1" applyAlignment="1" applyProtection="1">
      <alignment horizontal="center" vertical="center"/>
    </xf>
    <xf numFmtId="0" fontId="10" fillId="0" borderId="0" xfId="3" applyProtection="1"/>
    <xf numFmtId="0" fontId="10" fillId="10" borderId="0" xfId="3" applyFill="1" applyProtection="1"/>
    <xf numFmtId="0" fontId="0" fillId="0" borderId="0" xfId="0" applyProtection="1"/>
    <xf numFmtId="0" fontId="3" fillId="3" borderId="15"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xf>
    <xf numFmtId="3" fontId="17" fillId="3" borderId="14" xfId="0" applyNumberFormat="1" applyFont="1" applyFill="1" applyBorder="1" applyAlignment="1" applyProtection="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Border="1" applyAlignment="1">
      <alignment vertical="center"/>
    </xf>
    <xf numFmtId="0" fontId="3" fillId="10" borderId="0" xfId="0" applyFont="1" applyFill="1" applyBorder="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applyProtection="1"/>
    <xf numFmtId="3" fontId="17" fillId="3" borderId="16" xfId="0" applyNumberFormat="1" applyFont="1" applyFill="1" applyBorder="1" applyAlignment="1" applyProtection="1">
      <alignment horizontal="center" vertical="center" wrapText="1"/>
    </xf>
    <xf numFmtId="3" fontId="17" fillId="3" borderId="15" xfId="0" applyNumberFormat="1" applyFont="1" applyFill="1" applyBorder="1" applyAlignment="1" applyProtection="1">
      <alignment horizontal="center" vertical="center" wrapText="1"/>
    </xf>
    <xf numFmtId="3" fontId="0" fillId="0" borderId="0" xfId="0" applyNumberFormat="1" applyProtection="1"/>
    <xf numFmtId="0" fontId="3" fillId="11" borderId="29" xfId="0" applyFont="1" applyFill="1" applyBorder="1" applyAlignment="1" applyProtection="1">
      <alignment horizontal="center" vertical="center"/>
      <protection locked="0"/>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20"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23" xfId="0" applyNumberFormat="1" applyFont="1" applyFill="1" applyBorder="1" applyAlignment="1" applyProtection="1">
      <alignment vertical="center" shrinkToFit="1"/>
      <protection locked="0"/>
    </xf>
    <xf numFmtId="3" fontId="22" fillId="0" borderId="23" xfId="0" applyNumberFormat="1" applyFont="1" applyFill="1" applyBorder="1" applyAlignment="1" applyProtection="1">
      <alignment vertical="center" shrinkToFit="1"/>
    </xf>
    <xf numFmtId="3" fontId="22" fillId="9" borderId="23" xfId="0" applyNumberFormat="1" applyFont="1" applyFill="1" applyBorder="1" applyAlignment="1" applyProtection="1">
      <alignment vertical="center" shrinkToFit="1"/>
    </xf>
    <xf numFmtId="3" fontId="22" fillId="9" borderId="24" xfId="0" applyNumberFormat="1" applyFont="1" applyFill="1" applyBorder="1" applyAlignment="1" applyProtection="1">
      <alignment vertical="center" shrinkToFit="1"/>
    </xf>
    <xf numFmtId="3" fontId="2" fillId="8" borderId="23" xfId="0" applyNumberFormat="1" applyFont="1" applyFill="1" applyBorder="1" applyAlignment="1" applyProtection="1">
      <alignment vertical="center" shrinkToFit="1"/>
    </xf>
    <xf numFmtId="0" fontId="27" fillId="10" borderId="0" xfId="0" applyFont="1" applyFill="1" applyBorder="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Border="1" applyAlignment="1">
      <alignment wrapText="1"/>
    </xf>
    <xf numFmtId="0" fontId="26" fillId="10" borderId="26"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Border="1" applyAlignment="1">
      <alignment vertical="center" wrapText="1"/>
    </xf>
    <xf numFmtId="0" fontId="28" fillId="10" borderId="0" xfId="0" applyFont="1" applyFill="1" applyBorder="1" applyAlignment="1">
      <alignment vertical="center"/>
    </xf>
    <xf numFmtId="0" fontId="27" fillId="10" borderId="0" xfId="0" applyFont="1" applyFill="1" applyBorder="1" applyAlignment="1">
      <alignment vertical="center"/>
    </xf>
    <xf numFmtId="0" fontId="27" fillId="10" borderId="27" xfId="0" applyFont="1" applyFill="1" applyBorder="1" applyAlignment="1">
      <alignment vertical="center"/>
    </xf>
    <xf numFmtId="0" fontId="4" fillId="10" borderId="0" xfId="0" applyFont="1" applyFill="1" applyBorder="1" applyAlignment="1">
      <alignment horizontal="center" vertical="center"/>
    </xf>
    <xf numFmtId="0" fontId="28" fillId="10" borderId="27" xfId="0" applyFont="1" applyFill="1" applyBorder="1" applyAlignment="1">
      <alignment vertical="center"/>
    </xf>
    <xf numFmtId="0" fontId="27" fillId="10" borderId="0" xfId="0" applyFont="1" applyFill="1" applyBorder="1" applyAlignment="1">
      <alignment vertical="top" wrapText="1"/>
    </xf>
    <xf numFmtId="0" fontId="27" fillId="10" borderId="0" xfId="0" applyFont="1" applyFill="1" applyBorder="1" applyAlignment="1">
      <alignment vertical="top"/>
    </xf>
    <xf numFmtId="0" fontId="4" fillId="10" borderId="0" xfId="0" applyFont="1" applyFill="1" applyBorder="1" applyAlignment="1">
      <alignment horizontal="right" vertical="center" wrapText="1"/>
    </xf>
    <xf numFmtId="0" fontId="29" fillId="0" borderId="0" xfId="0" applyFont="1" applyFill="1"/>
    <xf numFmtId="0" fontId="3" fillId="10" borderId="0" xfId="0" applyFont="1" applyFill="1" applyBorder="1" applyAlignment="1">
      <alignment horizontal="right" vertical="center" wrapText="1"/>
    </xf>
    <xf numFmtId="14" fontId="3" fillId="12" borderId="0" xfId="0" applyNumberFormat="1" applyFont="1" applyFill="1" applyBorder="1" applyAlignment="1" applyProtection="1">
      <alignment horizontal="center" vertical="center"/>
      <protection locked="0"/>
    </xf>
    <xf numFmtId="14" fontId="3" fillId="13" borderId="0" xfId="0" applyNumberFormat="1" applyFont="1" applyFill="1" applyBorder="1" applyAlignment="1" applyProtection="1">
      <alignment horizontal="center" vertical="center"/>
      <protection locked="0"/>
    </xf>
    <xf numFmtId="0" fontId="0" fillId="14" borderId="0" xfId="0" applyFill="1"/>
    <xf numFmtId="0" fontId="30" fillId="10" borderId="0" xfId="0" applyFont="1" applyFill="1" applyBorder="1" applyAlignment="1"/>
    <xf numFmtId="0" fontId="31" fillId="10" borderId="0" xfId="0" applyFont="1" applyFill="1" applyBorder="1" applyAlignment="1">
      <alignment vertical="center"/>
    </xf>
    <xf numFmtId="0" fontId="32" fillId="10" borderId="27" xfId="0" applyFont="1" applyFill="1" applyBorder="1" applyAlignment="1">
      <alignment vertical="center"/>
    </xf>
    <xf numFmtId="0" fontId="34" fillId="10" borderId="0" xfId="0" applyFont="1" applyFill="1" applyBorder="1" applyAlignment="1">
      <alignment vertical="center"/>
    </xf>
    <xf numFmtId="0" fontId="35" fillId="10" borderId="0" xfId="0" applyFont="1" applyFill="1" applyBorder="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0" fontId="27" fillId="10" borderId="0" xfId="0" applyFont="1" applyFill="1" applyBorder="1" applyAlignment="1">
      <alignment vertical="top"/>
    </xf>
    <xf numFmtId="0" fontId="27" fillId="10" borderId="0" xfId="0" applyFont="1" applyFill="1" applyBorder="1"/>
    <xf numFmtId="0" fontId="27" fillId="10" borderId="0" xfId="0" applyFont="1" applyFill="1" applyBorder="1" applyAlignment="1">
      <alignment vertical="top" wrapText="1"/>
    </xf>
    <xf numFmtId="0" fontId="27" fillId="10" borderId="0" xfId="0" applyFont="1" applyFill="1" applyBorder="1" applyAlignment="1">
      <alignment wrapText="1"/>
    </xf>
    <xf numFmtId="164" fontId="3" fillId="0" borderId="30" xfId="0" applyNumberFormat="1" applyFont="1" applyFill="1" applyBorder="1" applyAlignment="1" applyProtection="1">
      <alignment horizontal="center" vertical="center"/>
    </xf>
    <xf numFmtId="3" fontId="4" fillId="0" borderId="30" xfId="0" applyNumberFormat="1" applyFont="1" applyFill="1" applyBorder="1" applyAlignment="1" applyProtection="1">
      <alignment horizontal="right" vertical="center" shrinkToFit="1"/>
      <protection locked="0"/>
    </xf>
    <xf numFmtId="164" fontId="3" fillId="9" borderId="30" xfId="0" applyNumberFormat="1" applyFont="1" applyFill="1" applyBorder="1" applyAlignment="1" applyProtection="1">
      <alignment horizontal="center" vertical="center"/>
    </xf>
    <xf numFmtId="3" fontId="16" fillId="9" borderId="30" xfId="0" applyNumberFormat="1" applyFont="1" applyFill="1" applyBorder="1" applyAlignment="1" applyProtection="1">
      <alignment horizontal="right" vertical="center" shrinkToFit="1"/>
    </xf>
    <xf numFmtId="3" fontId="2" fillId="0" borderId="30" xfId="0" applyNumberFormat="1" applyFont="1" applyFill="1" applyBorder="1" applyAlignment="1" applyProtection="1">
      <alignment vertical="center"/>
      <protection locked="0"/>
    </xf>
    <xf numFmtId="3" fontId="2" fillId="0" borderId="30" xfId="0" applyNumberFormat="1" applyFont="1" applyFill="1" applyBorder="1" applyAlignment="1" applyProtection="1">
      <alignment vertical="center"/>
      <protection locked="0" hidden="1"/>
    </xf>
    <xf numFmtId="0" fontId="3" fillId="3" borderId="30" xfId="3" applyFont="1" applyFill="1" applyBorder="1" applyAlignment="1" applyProtection="1">
      <alignment horizontal="center" vertical="center" wrapText="1"/>
    </xf>
    <xf numFmtId="3" fontId="17" fillId="3" borderId="30" xfId="3" applyNumberFormat="1" applyFont="1" applyFill="1" applyBorder="1" applyAlignment="1" applyProtection="1">
      <alignment horizontal="center" vertical="center" wrapText="1"/>
    </xf>
    <xf numFmtId="0" fontId="17" fillId="3" borderId="30" xfId="3" applyFont="1" applyFill="1" applyBorder="1" applyAlignment="1" applyProtection="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pplyProtection="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pplyProtection="1">
      <alignment vertical="center"/>
    </xf>
    <xf numFmtId="3" fontId="4" fillId="0" borderId="30" xfId="0" applyNumberFormat="1" applyFont="1" applyFill="1" applyBorder="1" applyAlignment="1" applyProtection="1">
      <alignment vertical="center"/>
      <protection locked="0"/>
    </xf>
    <xf numFmtId="4" fontId="17" fillId="3" borderId="30" xfId="3" applyNumberFormat="1" applyFont="1" applyFill="1" applyBorder="1" applyAlignment="1" applyProtection="1">
      <alignment horizontal="center" vertical="center" wrapText="1"/>
    </xf>
    <xf numFmtId="3" fontId="4" fillId="0" borderId="30" xfId="0" applyNumberFormat="1" applyFont="1" applyFill="1" applyBorder="1" applyAlignment="1" applyProtection="1">
      <alignment horizontal="right" vertical="center"/>
      <protection locked="0"/>
    </xf>
    <xf numFmtId="3" fontId="16" fillId="9" borderId="30" xfId="0" applyNumberFormat="1" applyFont="1" applyFill="1" applyBorder="1" applyAlignment="1" applyProtection="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Fill="1" applyBorder="1" applyAlignment="1" applyProtection="1">
      <alignment vertical="center"/>
    </xf>
    <xf numFmtId="3" fontId="37" fillId="3" borderId="20" xfId="0" applyNumberFormat="1" applyFont="1" applyFill="1" applyBorder="1" applyAlignment="1" applyProtection="1">
      <alignment horizontal="center" vertical="center" wrapText="1"/>
    </xf>
    <xf numFmtId="0" fontId="5" fillId="10" borderId="37" xfId="0" applyFont="1" applyFill="1" applyBorder="1" applyAlignment="1">
      <alignment vertical="center"/>
    </xf>
    <xf numFmtId="0" fontId="5" fillId="10" borderId="37" xfId="0" applyFont="1" applyFill="1" applyBorder="1" applyAlignment="1">
      <alignment horizontal="right" vertical="center"/>
    </xf>
    <xf numFmtId="0" fontId="5" fillId="10" borderId="37" xfId="0" applyFont="1" applyFill="1" applyBorder="1" applyAlignment="1">
      <alignment horizontal="left" vertical="center"/>
    </xf>
    <xf numFmtId="0" fontId="5" fillId="10" borderId="37" xfId="0" applyFont="1" applyFill="1" applyBorder="1" applyAlignment="1">
      <alignment horizontal="center" vertical="center"/>
    </xf>
    <xf numFmtId="3" fontId="0" fillId="10" borderId="0" xfId="0" applyNumberFormat="1" applyFill="1" applyAlignment="1">
      <alignment vertical="center"/>
    </xf>
    <xf numFmtId="0" fontId="1" fillId="10" borderId="0" xfId="0" applyFont="1" applyFill="1" applyAlignment="1">
      <alignment vertical="center"/>
    </xf>
    <xf numFmtId="0" fontId="0" fillId="10" borderId="0" xfId="0" applyFill="1" applyAlignment="1">
      <alignment vertical="center"/>
    </xf>
    <xf numFmtId="3" fontId="0" fillId="10" borderId="0" xfId="0" applyNumberFormat="1" applyFill="1" applyAlignment="1">
      <alignment horizontal="center" vertical="center"/>
    </xf>
    <xf numFmtId="167" fontId="0" fillId="10" borderId="0" xfId="0" applyNumberFormat="1" applyFill="1" applyAlignment="1">
      <alignment vertical="center"/>
    </xf>
    <xf numFmtId="168" fontId="0" fillId="10" borderId="0" xfId="0" applyNumberFormat="1" applyFill="1" applyAlignment="1">
      <alignment vertical="center"/>
    </xf>
    <xf numFmtId="0" fontId="1" fillId="10" borderId="0" xfId="0" applyFont="1" applyFill="1" applyAlignment="1">
      <alignment horizontal="left" vertical="center"/>
    </xf>
    <xf numFmtId="167" fontId="0" fillId="10" borderId="0" xfId="0" applyNumberFormat="1" applyFill="1" applyAlignment="1">
      <alignment horizontal="center" vertical="center"/>
    </xf>
    <xf numFmtId="169" fontId="1" fillId="10" borderId="38" xfId="0" applyNumberFormat="1" applyFont="1" applyFill="1" applyBorder="1" applyAlignment="1">
      <alignment vertical="center"/>
    </xf>
    <xf numFmtId="0" fontId="1" fillId="10" borderId="38" xfId="0" applyFont="1" applyFill="1" applyBorder="1" applyAlignment="1">
      <alignment vertical="center"/>
    </xf>
    <xf numFmtId="167" fontId="1" fillId="10" borderId="38" xfId="0" applyNumberFormat="1" applyFont="1" applyFill="1" applyBorder="1" applyAlignment="1">
      <alignment horizontal="right" vertical="center"/>
    </xf>
    <xf numFmtId="0" fontId="0" fillId="10" borderId="38" xfId="0" applyFill="1" applyBorder="1" applyAlignment="1">
      <alignment vertical="center"/>
    </xf>
    <xf numFmtId="166" fontId="0" fillId="10" borderId="38" xfId="0" applyNumberFormat="1" applyFill="1" applyBorder="1" applyAlignment="1">
      <alignment horizontal="center" vertical="center"/>
    </xf>
    <xf numFmtId="3" fontId="0" fillId="10" borderId="39" xfId="0" applyNumberFormat="1" applyFill="1" applyBorder="1" applyAlignment="1">
      <alignment vertical="center"/>
    </xf>
    <xf numFmtId="0" fontId="1" fillId="10" borderId="39" xfId="0" applyFont="1" applyFill="1" applyBorder="1" applyAlignment="1">
      <alignment vertical="center"/>
    </xf>
    <xf numFmtId="0" fontId="0" fillId="10" borderId="39" xfId="0" applyFill="1" applyBorder="1" applyAlignment="1">
      <alignment vertical="center"/>
    </xf>
    <xf numFmtId="166" fontId="0" fillId="10" borderId="0" xfId="0" applyNumberFormat="1" applyFill="1" applyAlignment="1">
      <alignment horizontal="center" vertical="center"/>
    </xf>
    <xf numFmtId="3" fontId="0" fillId="10" borderId="38" xfId="0" applyNumberFormat="1" applyFill="1" applyBorder="1" applyAlignment="1">
      <alignment vertical="center"/>
    </xf>
    <xf numFmtId="3" fontId="0" fillId="10" borderId="38" xfId="0" applyNumberFormat="1" applyFill="1" applyBorder="1" applyAlignment="1">
      <alignment horizontal="center" vertical="center"/>
    </xf>
    <xf numFmtId="0" fontId="1" fillId="10" borderId="0" xfId="0" applyFont="1" applyFill="1" applyBorder="1" applyAlignment="1">
      <alignment vertical="center" wrapText="1"/>
    </xf>
    <xf numFmtId="0" fontId="0" fillId="10" borderId="0" xfId="0" applyFill="1" applyBorder="1"/>
    <xf numFmtId="0" fontId="0" fillId="10" borderId="0" xfId="0" applyFill="1" applyBorder="1" applyAlignment="1">
      <alignment horizontal="center" vertical="center"/>
    </xf>
    <xf numFmtId="3" fontId="0" fillId="10" borderId="37" xfId="0" applyNumberFormat="1" applyFill="1" applyBorder="1" applyAlignment="1">
      <alignment vertical="center"/>
    </xf>
    <xf numFmtId="0" fontId="1" fillId="10" borderId="37" xfId="0" applyFont="1" applyFill="1" applyBorder="1" applyAlignment="1">
      <alignment vertical="center"/>
    </xf>
    <xf numFmtId="169" fontId="0" fillId="10" borderId="37" xfId="0" applyNumberFormat="1" applyFill="1" applyBorder="1" applyAlignment="1">
      <alignment vertical="center"/>
    </xf>
    <xf numFmtId="0" fontId="0" fillId="10" borderId="37" xfId="0" applyFill="1" applyBorder="1" applyAlignment="1">
      <alignment vertical="center"/>
    </xf>
    <xf numFmtId="3" fontId="0" fillId="10" borderId="37" xfId="0" applyNumberFormat="1" applyFill="1" applyBorder="1" applyAlignment="1">
      <alignment horizontal="center" vertical="center"/>
    </xf>
    <xf numFmtId="0" fontId="5" fillId="10" borderId="0" xfId="0" applyFont="1" applyFill="1" applyAlignment="1">
      <alignment vertical="center"/>
    </xf>
    <xf numFmtId="0" fontId="0" fillId="10" borderId="0" xfId="0" applyFill="1"/>
    <xf numFmtId="166" fontId="5" fillId="10" borderId="0" xfId="0" applyNumberFormat="1" applyFont="1" applyFill="1" applyAlignment="1">
      <alignment horizontal="center"/>
    </xf>
    <xf numFmtId="166" fontId="1" fillId="10" borderId="39" xfId="0" applyNumberFormat="1" applyFont="1" applyFill="1" applyBorder="1" applyAlignment="1">
      <alignment horizontal="center" vertical="center"/>
    </xf>
    <xf numFmtId="0" fontId="1" fillId="10" borderId="0" xfId="0" applyFont="1" applyFill="1" applyAlignment="1"/>
    <xf numFmtId="0" fontId="26" fillId="10" borderId="0" xfId="0" applyFont="1" applyFill="1" applyAlignment="1">
      <alignment horizontal="left" vertical="top"/>
    </xf>
    <xf numFmtId="0" fontId="0" fillId="10" borderId="0" xfId="0" applyFill="1" applyAlignment="1"/>
    <xf numFmtId="0" fontId="5" fillId="10" borderId="0" xfId="0" applyFont="1" applyFill="1"/>
    <xf numFmtId="0" fontId="5" fillId="10" borderId="31" xfId="0" applyFont="1" applyFill="1" applyBorder="1" applyAlignment="1">
      <alignment horizontal="left" vertical="top" wrapText="1"/>
    </xf>
    <xf numFmtId="0" fontId="1" fillId="10" borderId="32" xfId="0" applyFont="1" applyFill="1" applyBorder="1" applyAlignment="1">
      <alignment horizontal="left" vertical="top" wrapText="1"/>
    </xf>
    <xf numFmtId="0" fontId="1" fillId="10" borderId="33" xfId="0" applyFont="1" applyFill="1" applyBorder="1" applyAlignment="1">
      <alignment horizontal="left" vertical="top" wrapText="1"/>
    </xf>
    <xf numFmtId="0" fontId="5" fillId="10" borderId="26" xfId="0" applyFont="1" applyFill="1" applyBorder="1" applyAlignment="1">
      <alignment horizontal="left" vertical="top" wrapText="1"/>
    </xf>
    <xf numFmtId="0" fontId="1" fillId="10" borderId="0" xfId="0" applyFont="1" applyFill="1" applyBorder="1" applyAlignment="1">
      <alignment horizontal="left" vertical="top" wrapText="1"/>
    </xf>
    <xf numFmtId="0" fontId="1" fillId="10" borderId="0" xfId="0" applyFont="1" applyFill="1" applyBorder="1" applyAlignment="1">
      <alignment horizontal="left" vertical="top"/>
    </xf>
    <xf numFmtId="0" fontId="1" fillId="10" borderId="27" xfId="0" applyFont="1" applyFill="1" applyBorder="1" applyAlignment="1">
      <alignment horizontal="left" vertical="top" wrapText="1"/>
    </xf>
    <xf numFmtId="49" fontId="1" fillId="10" borderId="0" xfId="0" applyNumberFormat="1" applyFont="1" applyFill="1" applyBorder="1" applyAlignment="1">
      <alignment horizontal="left" vertical="top" wrapText="1"/>
    </xf>
    <xf numFmtId="0" fontId="5" fillId="10" borderId="34" xfId="0" applyFont="1" applyFill="1" applyBorder="1" applyAlignment="1">
      <alignment horizontal="left" vertical="top" wrapText="1"/>
    </xf>
    <xf numFmtId="0" fontId="1" fillId="10" borderId="35" xfId="0" applyFont="1" applyFill="1" applyBorder="1" applyAlignment="1">
      <alignment horizontal="left" vertical="top" wrapText="1"/>
    </xf>
    <xf numFmtId="0" fontId="1" fillId="10" borderId="35" xfId="0" applyFont="1" applyFill="1" applyBorder="1" applyAlignment="1">
      <alignment horizontal="left" vertical="top"/>
    </xf>
    <xf numFmtId="0" fontId="1" fillId="10" borderId="36" xfId="0" applyFont="1" applyFill="1" applyBorder="1" applyAlignment="1">
      <alignment horizontal="left" vertical="top" wrapText="1"/>
    </xf>
    <xf numFmtId="0" fontId="5" fillId="10" borderId="0" xfId="0" applyFont="1" applyFill="1" applyBorder="1" applyAlignment="1">
      <alignment horizontal="left" vertical="top" wrapText="1"/>
    </xf>
    <xf numFmtId="0" fontId="1" fillId="10" borderId="0" xfId="0" applyFont="1" applyFill="1"/>
    <xf numFmtId="0" fontId="39" fillId="10" borderId="0" xfId="0" applyFont="1" applyFill="1"/>
    <xf numFmtId="0" fontId="38" fillId="10" borderId="0" xfId="0" applyFont="1" applyFill="1"/>
    <xf numFmtId="0" fontId="40" fillId="10" borderId="0" xfId="0" applyFont="1" applyFill="1"/>
    <xf numFmtId="3" fontId="5" fillId="10" borderId="0" xfId="0" applyNumberFormat="1" applyFont="1" applyFill="1"/>
    <xf numFmtId="0" fontId="38" fillId="10" borderId="0" xfId="0" applyFont="1" applyFill="1" applyBorder="1"/>
    <xf numFmtId="166" fontId="1" fillId="10" borderId="37" xfId="0" applyNumberFormat="1" applyFont="1" applyFill="1" applyBorder="1" applyAlignment="1">
      <alignment vertical="center" wrapText="1"/>
    </xf>
    <xf numFmtId="0" fontId="40" fillId="10" borderId="37" xfId="0" applyFont="1" applyFill="1" applyBorder="1"/>
    <xf numFmtId="0" fontId="40" fillId="10" borderId="37" xfId="0" applyFont="1" applyFill="1" applyBorder="1" applyAlignment="1">
      <alignment horizontal="center"/>
    </xf>
    <xf numFmtId="3" fontId="38" fillId="10" borderId="0" xfId="0" applyNumberFormat="1" applyFont="1" applyFill="1" applyBorder="1"/>
    <xf numFmtId="0" fontId="38" fillId="10" borderId="0" xfId="0" applyFont="1" applyFill="1" applyBorder="1" applyAlignment="1">
      <alignment horizontal="center"/>
    </xf>
    <xf numFmtId="0" fontId="41" fillId="10" borderId="0" xfId="0" applyFont="1" applyFill="1" applyBorder="1"/>
    <xf numFmtId="0" fontId="39" fillId="10" borderId="0" xfId="0" applyFont="1" applyFill="1" applyBorder="1"/>
    <xf numFmtId="0" fontId="0" fillId="10" borderId="0" xfId="0" applyFill="1" applyBorder="1" applyAlignment="1">
      <alignment vertical="center"/>
    </xf>
    <xf numFmtId="0" fontId="0" fillId="10" borderId="0" xfId="0" applyFill="1" applyBorder="1" applyAlignment="1">
      <alignment horizontal="right" vertical="center"/>
    </xf>
    <xf numFmtId="3" fontId="0" fillId="10" borderId="0" xfId="0" applyNumberFormat="1" applyFill="1"/>
    <xf numFmtId="0" fontId="5" fillId="10" borderId="0" xfId="0" applyFont="1" applyFill="1" applyBorder="1"/>
    <xf numFmtId="0" fontId="1" fillId="10" borderId="0" xfId="0" applyFont="1" applyFill="1" applyBorder="1"/>
    <xf numFmtId="0" fontId="1" fillId="10" borderId="0" xfId="0" applyFont="1" applyFill="1" applyBorder="1" applyAlignment="1">
      <alignment horizontal="left" vertical="center" wrapText="1"/>
    </xf>
    <xf numFmtId="0" fontId="1" fillId="10" borderId="0" xfId="0" applyFont="1" applyFill="1" applyAlignment="1">
      <alignment horizontal="left" vertical="center" wrapText="1"/>
    </xf>
    <xf numFmtId="0" fontId="0" fillId="0" borderId="0" xfId="0" applyFill="1"/>
    <xf numFmtId="0" fontId="1" fillId="0" borderId="0" xfId="0" applyFont="1" applyFill="1" applyAlignment="1"/>
    <xf numFmtId="167" fontId="1" fillId="10" borderId="0" xfId="0" applyNumberFormat="1" applyFont="1" applyFill="1" applyAlignment="1">
      <alignment horizontal="right" vertical="center"/>
    </xf>
    <xf numFmtId="0" fontId="27" fillId="10" borderId="0" xfId="0" applyFont="1" applyFill="1" applyBorder="1"/>
    <xf numFmtId="0" fontId="4" fillId="10" borderId="26" xfId="0" applyFont="1" applyFill="1" applyBorder="1" applyAlignment="1">
      <alignment horizontal="right" vertical="center" wrapText="1"/>
    </xf>
    <xf numFmtId="0" fontId="4" fillId="10" borderId="0"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1"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4" fillId="10" borderId="0" xfId="0" applyFont="1" applyFill="1" applyBorder="1" applyAlignment="1">
      <alignment vertical="center"/>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0" xfId="0" applyFont="1" applyFill="1" applyBorder="1" applyAlignment="1">
      <alignment horizontal="center" vertical="center"/>
    </xf>
    <xf numFmtId="0" fontId="4" fillId="10" borderId="27" xfId="0" applyFont="1" applyFill="1" applyBorder="1" applyAlignment="1">
      <alignment horizontal="center" vertical="center"/>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Border="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27" fillId="10" borderId="0" xfId="0" applyFont="1" applyFill="1" applyBorder="1" applyAlignment="1">
      <alignment wrapText="1"/>
    </xf>
    <xf numFmtId="0" fontId="27" fillId="10" borderId="0" xfId="0" applyFont="1" applyFill="1" applyBorder="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Border="1" applyAlignment="1">
      <alignment horizontal="center" vertical="center" wrapText="1"/>
    </xf>
    <xf numFmtId="0" fontId="4" fillId="10" borderId="26" xfId="0" applyFont="1" applyFill="1" applyBorder="1" applyAlignment="1">
      <alignment horizontal="right" vertical="center"/>
    </xf>
    <xf numFmtId="0" fontId="4" fillId="10" borderId="0" xfId="0" applyFont="1" applyFill="1" applyBorder="1" applyAlignment="1">
      <alignment horizontal="right" vertical="center"/>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2" fillId="10" borderId="0" xfId="0" applyFont="1" applyFill="1" applyBorder="1" applyAlignment="1">
      <alignment horizontal="right" vertical="center" wrapText="1"/>
    </xf>
    <xf numFmtId="0" fontId="2" fillId="10" borderId="27" xfId="0" applyFont="1" applyFill="1" applyBorder="1" applyAlignment="1">
      <alignment horizontal="right" vertical="center" wrapText="1"/>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28" fillId="10" borderId="26" xfId="0" applyFont="1" applyFill="1" applyBorder="1" applyAlignment="1">
      <alignment vertical="center"/>
    </xf>
    <xf numFmtId="0" fontId="28" fillId="10" borderId="0" xfId="0" applyFont="1" applyFill="1" applyBorder="1" applyAlignment="1">
      <alignment vertical="center"/>
    </xf>
    <xf numFmtId="0" fontId="27" fillId="10" borderId="26" xfId="0" applyFont="1" applyFill="1" applyBorder="1" applyAlignment="1">
      <alignment wrapText="1"/>
    </xf>
    <xf numFmtId="0" fontId="4" fillId="10" borderId="27" xfId="0" applyFont="1" applyFill="1" applyBorder="1" applyAlignment="1">
      <alignment horizontal="right" vertical="center" wrapText="1"/>
    </xf>
    <xf numFmtId="0" fontId="4" fillId="10" borderId="26"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27" xfId="0" applyFont="1" applyFill="1" applyBorder="1" applyAlignment="1">
      <alignment horizontal="center"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Border="1" applyAlignment="1">
      <alignment vertical="center"/>
    </xf>
    <xf numFmtId="0" fontId="27" fillId="10" borderId="27" xfId="0" applyFont="1" applyFill="1" applyBorder="1" applyAlignment="1">
      <alignment vertical="center"/>
    </xf>
    <xf numFmtId="0" fontId="4" fillId="10" borderId="26" xfId="0" applyFont="1" applyFill="1" applyBorder="1" applyAlignment="1">
      <alignment horizontal="center" vertical="center"/>
    </xf>
    <xf numFmtId="0" fontId="33" fillId="10" borderId="0" xfId="0" applyFont="1" applyFill="1" applyBorder="1" applyAlignment="1">
      <alignment vertical="center"/>
    </xf>
    <xf numFmtId="0" fontId="33" fillId="10" borderId="27" xfId="0" applyFont="1" applyFill="1" applyBorder="1" applyAlignment="1">
      <alignment vertical="center"/>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27" fillId="10" borderId="0" xfId="0" applyFont="1" applyFill="1" applyBorder="1" applyProtection="1">
      <protection locked="0"/>
    </xf>
    <xf numFmtId="0" fontId="3" fillId="11" borderId="4" xfId="0" applyFont="1" applyFill="1" applyBorder="1" applyAlignment="1" applyProtection="1">
      <alignment horizontal="right" vertical="center"/>
      <protection locked="0"/>
    </xf>
    <xf numFmtId="0" fontId="27" fillId="10" borderId="0" xfId="0" applyFont="1" applyFill="1" applyBorder="1" applyAlignment="1">
      <alignment vertical="top"/>
    </xf>
    <xf numFmtId="0" fontId="27" fillId="10" borderId="0" xfId="0" applyFont="1" applyFill="1" applyBorder="1" applyAlignment="1">
      <alignment vertical="top" wrapText="1"/>
    </xf>
    <xf numFmtId="0" fontId="4" fillId="10" borderId="26" xfId="0" applyFont="1" applyFill="1" applyBorder="1" applyAlignment="1">
      <alignment horizontal="left" vertical="center"/>
    </xf>
    <xf numFmtId="0" fontId="4" fillId="10" borderId="0" xfId="0" applyFont="1" applyFill="1" applyBorder="1" applyAlignment="1">
      <alignment horizontal="left" vertical="center"/>
    </xf>
    <xf numFmtId="0" fontId="4" fillId="0" borderId="30"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14" fillId="9" borderId="30" xfId="0" applyFont="1" applyFill="1" applyBorder="1" applyAlignment="1" applyProtection="1">
      <alignment horizontal="left" vertical="center" wrapText="1"/>
    </xf>
    <xf numFmtId="0" fontId="16" fillId="0" borderId="30" xfId="0" applyFont="1" applyFill="1" applyBorder="1" applyAlignment="1" applyProtection="1">
      <alignment horizontal="left" vertical="center" wrapText="1"/>
    </xf>
    <xf numFmtId="0" fontId="36" fillId="9" borderId="30" xfId="0" applyFont="1" applyFill="1" applyBorder="1" applyAlignment="1" applyProtection="1">
      <alignment horizontal="left" vertical="center" wrapText="1"/>
    </xf>
    <xf numFmtId="0" fontId="16" fillId="9" borderId="30" xfId="0" applyFont="1" applyFill="1" applyBorder="1" applyAlignment="1" applyProtection="1">
      <alignment horizontal="left" vertical="center" wrapText="1"/>
    </xf>
    <xf numFmtId="0" fontId="11" fillId="4" borderId="30" xfId="0" applyFont="1" applyFill="1" applyBorder="1" applyAlignment="1" applyProtection="1">
      <alignment horizontal="left" vertical="center" wrapText="1"/>
    </xf>
    <xf numFmtId="0" fontId="13" fillId="4" borderId="30" xfId="0" applyFont="1" applyFill="1" applyBorder="1" applyAlignment="1" applyProtection="1">
      <alignment vertical="center"/>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17"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8"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9" borderId="30" xfId="0" applyFont="1" applyFill="1" applyBorder="1" applyAlignment="1" applyProtection="1">
      <alignment horizontal="left" vertical="center" wrapText="1"/>
    </xf>
    <xf numFmtId="0" fontId="11" fillId="4" borderId="30" xfId="0" applyFont="1" applyFill="1" applyBorder="1" applyAlignment="1" applyProtection="1">
      <alignment vertical="center" wrapText="1"/>
    </xf>
    <xf numFmtId="0" fontId="11" fillId="9" borderId="30" xfId="0" applyFont="1" applyFill="1" applyBorder="1" applyAlignment="1" applyProtection="1">
      <alignment horizontal="left" vertical="center" wrapText="1"/>
    </xf>
    <xf numFmtId="0" fontId="11" fillId="0" borderId="30" xfId="0" applyFont="1" applyFill="1" applyBorder="1" applyAlignment="1" applyProtection="1">
      <alignment horizontal="left" vertical="center" wrapText="1" indent="1"/>
    </xf>
    <xf numFmtId="0" fontId="3" fillId="4" borderId="30" xfId="0" applyFont="1" applyFill="1" applyBorder="1" applyAlignment="1" applyProtection="1">
      <alignment horizontal="left" vertical="center" wrapText="1"/>
    </xf>
    <xf numFmtId="0" fontId="3" fillId="4" borderId="30" xfId="0" applyFont="1" applyFill="1" applyBorder="1" applyAlignment="1" applyProtection="1">
      <alignment vertical="center" wrapText="1"/>
    </xf>
    <xf numFmtId="0" fontId="3" fillId="0" borderId="30" xfId="0" applyFont="1" applyFill="1" applyBorder="1" applyAlignment="1" applyProtection="1">
      <alignment horizontal="left" vertical="center" wrapText="1"/>
    </xf>
    <xf numFmtId="0" fontId="4" fillId="0" borderId="30" xfId="0" applyFont="1" applyFill="1" applyBorder="1" applyAlignment="1" applyProtection="1">
      <alignment horizontal="left" vertical="center" wrapText="1" indent="1"/>
    </xf>
    <xf numFmtId="0" fontId="4" fillId="10" borderId="30" xfId="0" applyFont="1" applyFill="1" applyBorder="1" applyAlignment="1" applyProtection="1">
      <alignment horizontal="left" vertical="center" wrapText="1" indent="1"/>
    </xf>
    <xf numFmtId="0" fontId="4" fillId="9" borderId="30" xfId="0" applyFont="1" applyFill="1" applyBorder="1" applyAlignment="1" applyProtection="1">
      <alignment horizontal="left" vertical="center" wrapText="1" indent="1"/>
    </xf>
    <xf numFmtId="0" fontId="20" fillId="0" borderId="30" xfId="0" applyFont="1" applyFill="1" applyBorder="1" applyAlignment="1" applyProtection="1">
      <alignment horizontal="left" vertical="center" wrapText="1"/>
    </xf>
    <xf numFmtId="0" fontId="4" fillId="9" borderId="30" xfId="0" applyFont="1" applyFill="1" applyBorder="1" applyAlignment="1" applyProtection="1">
      <alignment horizontal="left" vertical="center" wrapText="1"/>
    </xf>
    <xf numFmtId="0" fontId="3" fillId="9" borderId="30" xfId="0" applyFont="1" applyFill="1" applyBorder="1" applyAlignment="1" applyProtection="1">
      <alignment horizontal="left" vertical="center" wrapText="1" indent="1"/>
    </xf>
    <xf numFmtId="0" fontId="3" fillId="3" borderId="30"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17" fillId="3" borderId="30" xfId="3" applyFont="1" applyFill="1" applyBorder="1" applyAlignment="1" applyProtection="1">
      <alignment horizontal="center" vertical="center"/>
    </xf>
    <xf numFmtId="0" fontId="0" fillId="0" borderId="30" xfId="0" applyBorder="1" applyAlignment="1" applyProtection="1">
      <alignment horizontal="center" vertical="center"/>
    </xf>
    <xf numFmtId="0" fontId="5" fillId="5" borderId="5" xfId="3" applyFont="1" applyFill="1" applyBorder="1" applyAlignment="1" applyProtection="1">
      <alignment vertical="center" wrapText="1"/>
      <protection locked="0"/>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11" fillId="7" borderId="30" xfId="0" applyFont="1" applyFill="1" applyBorder="1" applyAlignment="1" applyProtection="1">
      <alignment horizontal="left" vertical="center" shrinkToFit="1"/>
    </xf>
    <xf numFmtId="0" fontId="11" fillId="0" borderId="30" xfId="0" applyFont="1" applyFill="1" applyBorder="1" applyAlignment="1" applyProtection="1">
      <alignment horizontal="left" vertical="center" wrapText="1"/>
    </xf>
    <xf numFmtId="0" fontId="20" fillId="0" borderId="30" xfId="0" applyFont="1" applyFill="1" applyBorder="1" applyAlignment="1" applyProtection="1">
      <alignment horizontal="left" vertical="center" wrapText="1" indent="2"/>
    </xf>
    <xf numFmtId="0" fontId="0" fillId="0" borderId="0" xfId="0" applyAlignment="1" applyProtection="1">
      <alignment horizontal="center" wrapText="1"/>
    </xf>
    <xf numFmtId="0" fontId="17" fillId="2" borderId="5" xfId="3" applyFont="1" applyFill="1" applyBorder="1" applyAlignment="1" applyProtection="1">
      <alignment vertical="center" wrapText="1"/>
      <protection locked="0"/>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17" fillId="3" borderId="30" xfId="3" applyFont="1" applyFill="1" applyBorder="1" applyAlignment="1" applyProtection="1">
      <alignment horizontal="center" vertical="center" wrapText="1"/>
    </xf>
    <xf numFmtId="0" fontId="4" fillId="7" borderId="30" xfId="0" applyFont="1" applyFill="1" applyBorder="1" applyAlignment="1" applyProtection="1">
      <alignment horizontal="left" vertical="center" shrinkToFit="1"/>
    </xf>
    <xf numFmtId="0" fontId="1" fillId="0" borderId="2" xfId="0" applyFont="1" applyBorder="1" applyAlignment="1" applyProtection="1">
      <alignment horizontal="right"/>
    </xf>
    <xf numFmtId="0" fontId="19" fillId="9" borderId="23" xfId="0" applyFont="1" applyFill="1" applyBorder="1" applyAlignment="1" applyProtection="1">
      <alignment horizontal="left" vertical="center" wrapText="1"/>
    </xf>
    <xf numFmtId="0" fontId="19" fillId="9" borderId="24" xfId="0" applyFont="1" applyFill="1" applyBorder="1" applyAlignment="1" applyProtection="1">
      <alignment horizontal="left" vertical="center" wrapText="1"/>
    </xf>
    <xf numFmtId="0" fontId="2" fillId="0" borderId="23" xfId="0" applyFont="1" applyBorder="1" applyAlignment="1" applyProtection="1">
      <alignment horizontal="left" vertical="center" wrapText="1"/>
    </xf>
    <xf numFmtId="0" fontId="17" fillId="9" borderId="24" xfId="0" applyFont="1" applyFill="1" applyBorder="1" applyAlignment="1" applyProtection="1">
      <alignment horizontal="left" vertical="center" wrapText="1"/>
    </xf>
    <xf numFmtId="0" fontId="19" fillId="6" borderId="25" xfId="0" applyFont="1" applyFill="1" applyBorder="1" applyAlignment="1" applyProtection="1">
      <alignment horizontal="left" vertical="center"/>
    </xf>
    <xf numFmtId="0" fontId="2" fillId="0" borderId="25" xfId="0" applyFont="1" applyBorder="1" applyAlignment="1" applyProtection="1">
      <alignment vertical="center"/>
    </xf>
    <xf numFmtId="0" fontId="2" fillId="0" borderId="25" xfId="0" applyFont="1" applyBorder="1" applyProtection="1"/>
    <xf numFmtId="0" fontId="17" fillId="0" borderId="23" xfId="0" applyFont="1" applyBorder="1" applyAlignment="1" applyProtection="1">
      <alignment horizontal="left" vertical="center" wrapText="1"/>
    </xf>
    <xf numFmtId="0" fontId="17" fillId="9" borderId="23" xfId="0" applyFont="1" applyFill="1" applyBorder="1" applyAlignment="1" applyProtection="1">
      <alignment horizontal="left" vertical="center" wrapText="1"/>
    </xf>
    <xf numFmtId="3" fontId="8" fillId="3" borderId="9" xfId="0" applyNumberFormat="1" applyFont="1" applyFill="1" applyBorder="1" applyAlignment="1" applyProtection="1">
      <alignment horizontal="center" vertical="center" wrapText="1"/>
    </xf>
    <xf numFmtId="3" fontId="2" fillId="0" borderId="20"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21"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9" fillId="6" borderId="22" xfId="0" applyFont="1" applyFill="1" applyBorder="1" applyAlignment="1" applyProtection="1">
      <alignment horizontal="left" vertical="center"/>
    </xf>
    <xf numFmtId="0" fontId="21" fillId="6" borderId="22" xfId="0" applyFont="1" applyFill="1" applyBorder="1" applyAlignment="1" applyProtection="1">
      <alignment vertical="center"/>
    </xf>
    <xf numFmtId="0" fontId="2" fillId="0" borderId="22" xfId="0" applyFont="1" applyBorder="1" applyAlignment="1" applyProtection="1">
      <alignment vertical="center"/>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20" xfId="0" applyFont="1" applyBorder="1" applyProtection="1"/>
    <xf numFmtId="0" fontId="1" fillId="0" borderId="0" xfId="0" applyFont="1" applyAlignment="1">
      <alignment horizontal="left" vertical="top" wrapText="1"/>
    </xf>
    <xf numFmtId="0" fontId="1" fillId="0" borderId="0" xfId="0" applyFont="1" applyAlignment="1">
      <alignment horizontal="left" vertical="top"/>
    </xf>
    <xf numFmtId="0" fontId="1" fillId="10" borderId="0" xfId="0" applyFont="1" applyFill="1" applyAlignment="1">
      <alignment horizontal="left" vertical="center" wrapText="1"/>
    </xf>
    <xf numFmtId="0" fontId="1" fillId="10" borderId="0" xfId="0" applyFont="1" applyFill="1" applyAlignment="1">
      <alignment horizontal="left" wrapText="1"/>
    </xf>
    <xf numFmtId="0" fontId="1" fillId="10" borderId="0" xfId="0" applyFont="1" applyFill="1" applyBorder="1" applyAlignment="1">
      <alignment horizontal="left" vertical="center" wrapText="1"/>
    </xf>
    <xf numFmtId="0" fontId="0" fillId="10" borderId="0" xfId="0" applyFill="1" applyAlignment="1">
      <alignment horizontal="left" vertical="center" wrapText="1"/>
    </xf>
    <xf numFmtId="0" fontId="1" fillId="10" borderId="40" xfId="0" applyFont="1" applyFill="1" applyBorder="1" applyAlignment="1">
      <alignment horizontal="left" vertical="center" wrapText="1"/>
    </xf>
    <xf numFmtId="0" fontId="1" fillId="10" borderId="41" xfId="0" applyFont="1" applyFill="1" applyBorder="1" applyAlignment="1">
      <alignment horizontal="left" vertical="center" wrapText="1"/>
    </xf>
    <xf numFmtId="0" fontId="1" fillId="10" borderId="42" xfId="0" applyFont="1" applyFill="1" applyBorder="1" applyAlignment="1">
      <alignment horizontal="left" vertical="center" wrapText="1"/>
    </xf>
    <xf numFmtId="0" fontId="1" fillId="10" borderId="38" xfId="0" applyFont="1" applyFill="1" applyBorder="1" applyAlignment="1">
      <alignment horizontal="left" vertical="center" wrapText="1"/>
    </xf>
    <xf numFmtId="0" fontId="0" fillId="10" borderId="39" xfId="0" applyFill="1" applyBorder="1" applyAlignment="1">
      <alignment horizontal="left" vertical="center" wrapText="1"/>
    </xf>
    <xf numFmtId="0" fontId="1" fillId="10" borderId="43" xfId="0" applyFont="1" applyFill="1" applyBorder="1" applyAlignment="1">
      <alignment horizontal="left" vertical="center" wrapText="1"/>
    </xf>
    <xf numFmtId="0" fontId="0" fillId="10" borderId="38" xfId="0" applyFill="1" applyBorder="1" applyAlignment="1">
      <alignment horizontal="left" vertical="center" wrapText="1"/>
    </xf>
    <xf numFmtId="0" fontId="1" fillId="10" borderId="44" xfId="0" applyFont="1" applyFill="1" applyBorder="1" applyAlignment="1">
      <alignment horizontal="left" vertical="center" wrapText="1"/>
    </xf>
    <xf numFmtId="0" fontId="0" fillId="10" borderId="37" xfId="0" applyFill="1" applyBorder="1" applyAlignment="1">
      <alignment horizontal="left" vertical="center" wrapText="1"/>
    </xf>
  </cellXfs>
  <cellStyles count="4">
    <cellStyle name="Hyperlink 2" xfId="2" xr:uid="{00000000-0005-0000-0000-000000000000}"/>
    <cellStyle name="Normal" xfId="0" builtinId="0"/>
    <cellStyle name="Normal 2" xfId="3" xr:uid="{00000000-0005-0000-0000-000002000000}"/>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workbookViewId="0">
      <selection activeCell="Y9" sqref="Y8:Y9"/>
    </sheetView>
  </sheetViews>
  <sheetFormatPr defaultRowHeight="12.75" x14ac:dyDescent="0.2"/>
  <cols>
    <col min="9" max="9" width="13.42578125" customWidth="1"/>
  </cols>
  <sheetData>
    <row r="1" spans="1:10" ht="15.75" x14ac:dyDescent="0.2">
      <c r="A1" s="195"/>
      <c r="B1" s="196"/>
      <c r="C1" s="196"/>
      <c r="D1" s="17"/>
      <c r="E1" s="17"/>
      <c r="F1" s="17"/>
      <c r="G1" s="17"/>
      <c r="H1" s="17"/>
      <c r="I1" s="17"/>
      <c r="J1" s="18"/>
    </row>
    <row r="2" spans="1:10" ht="14.45" customHeight="1" x14ac:dyDescent="0.2">
      <c r="A2" s="197" t="s">
        <v>316</v>
      </c>
      <c r="B2" s="198"/>
      <c r="C2" s="198"/>
      <c r="D2" s="198"/>
      <c r="E2" s="198"/>
      <c r="F2" s="198"/>
      <c r="G2" s="198"/>
      <c r="H2" s="198"/>
      <c r="I2" s="198"/>
      <c r="J2" s="199"/>
    </row>
    <row r="3" spans="1:10" ht="15" x14ac:dyDescent="0.2">
      <c r="A3" s="55"/>
      <c r="B3" s="56"/>
      <c r="C3" s="56"/>
      <c r="D3" s="56"/>
      <c r="E3" s="56"/>
      <c r="F3" s="56"/>
      <c r="G3" s="56"/>
      <c r="H3" s="56"/>
      <c r="I3" s="56"/>
      <c r="J3" s="57"/>
    </row>
    <row r="4" spans="1:10" ht="33.6" customHeight="1" x14ac:dyDescent="0.2">
      <c r="A4" s="200" t="s">
        <v>301</v>
      </c>
      <c r="B4" s="201"/>
      <c r="C4" s="201"/>
      <c r="D4" s="201"/>
      <c r="E4" s="202">
        <v>45292</v>
      </c>
      <c r="F4" s="203"/>
      <c r="G4" s="63" t="s">
        <v>0</v>
      </c>
      <c r="H4" s="202">
        <v>45657</v>
      </c>
      <c r="I4" s="203"/>
      <c r="J4" s="19"/>
    </row>
    <row r="5" spans="1:10" s="68" customFormat="1" ht="10.15" customHeight="1" x14ac:dyDescent="0.25">
      <c r="A5" s="204"/>
      <c r="B5" s="205"/>
      <c r="C5" s="205"/>
      <c r="D5" s="205"/>
      <c r="E5" s="205"/>
      <c r="F5" s="205"/>
      <c r="G5" s="205"/>
      <c r="H5" s="205"/>
      <c r="I5" s="205"/>
      <c r="J5" s="206"/>
    </row>
    <row r="6" spans="1:10" ht="20.45" customHeight="1" x14ac:dyDescent="0.2">
      <c r="A6" s="58"/>
      <c r="B6" s="69" t="s">
        <v>323</v>
      </c>
      <c r="C6" s="59"/>
      <c r="D6" s="59"/>
      <c r="E6" s="81">
        <v>2024</v>
      </c>
      <c r="F6" s="70"/>
      <c r="G6" s="63"/>
      <c r="H6" s="70"/>
      <c r="I6" s="70"/>
      <c r="J6" s="28"/>
    </row>
    <row r="7" spans="1:10" s="72" customFormat="1" ht="10.9" customHeight="1" x14ac:dyDescent="0.2">
      <c r="A7" s="58"/>
      <c r="B7" s="59"/>
      <c r="C7" s="59"/>
      <c r="D7" s="59"/>
      <c r="E7" s="71"/>
      <c r="F7" s="71"/>
      <c r="G7" s="63"/>
      <c r="H7" s="71"/>
      <c r="I7" s="71"/>
      <c r="J7" s="28"/>
    </row>
    <row r="8" spans="1:10" ht="37.9" customHeight="1" x14ac:dyDescent="0.2">
      <c r="A8" s="209" t="s">
        <v>324</v>
      </c>
      <c r="B8" s="210"/>
      <c r="C8" s="210"/>
      <c r="D8" s="210"/>
      <c r="E8" s="210"/>
      <c r="F8" s="210"/>
      <c r="G8" s="210"/>
      <c r="H8" s="210"/>
      <c r="I8" s="210"/>
      <c r="J8" s="20"/>
    </row>
    <row r="9" spans="1:10" ht="14.25" x14ac:dyDescent="0.2">
      <c r="A9" s="21"/>
      <c r="B9" s="51"/>
      <c r="C9" s="51"/>
      <c r="D9" s="51"/>
      <c r="E9" s="208"/>
      <c r="F9" s="208"/>
      <c r="G9" s="181"/>
      <c r="H9" s="181"/>
      <c r="I9" s="61"/>
      <c r="J9" s="62"/>
    </row>
    <row r="10" spans="1:10" ht="25.9" customHeight="1" x14ac:dyDescent="0.2">
      <c r="A10" s="211" t="s">
        <v>302</v>
      </c>
      <c r="B10" s="212"/>
      <c r="C10" s="213" t="s">
        <v>446</v>
      </c>
      <c r="D10" s="214"/>
      <c r="E10" s="53"/>
      <c r="F10" s="215" t="s">
        <v>325</v>
      </c>
      <c r="G10" s="216"/>
      <c r="H10" s="217" t="s">
        <v>447</v>
      </c>
      <c r="I10" s="218"/>
      <c r="J10" s="22"/>
    </row>
    <row r="11" spans="1:10" ht="15.6" customHeight="1" x14ac:dyDescent="0.2">
      <c r="A11" s="21"/>
      <c r="B11" s="51"/>
      <c r="C11" s="51"/>
      <c r="D11" s="51"/>
      <c r="E11" s="207"/>
      <c r="F11" s="207"/>
      <c r="G11" s="207"/>
      <c r="H11" s="207"/>
      <c r="I11" s="54"/>
      <c r="J11" s="22"/>
    </row>
    <row r="12" spans="1:10" ht="21" customHeight="1" x14ac:dyDescent="0.2">
      <c r="A12" s="182" t="s">
        <v>317</v>
      </c>
      <c r="B12" s="212"/>
      <c r="C12" s="213" t="s">
        <v>448</v>
      </c>
      <c r="D12" s="214"/>
      <c r="E12" s="221"/>
      <c r="F12" s="207"/>
      <c r="G12" s="207"/>
      <c r="H12" s="207"/>
      <c r="I12" s="54"/>
      <c r="J12" s="22"/>
    </row>
    <row r="13" spans="1:10" ht="10.9" customHeight="1" x14ac:dyDescent="0.2">
      <c r="A13" s="53"/>
      <c r="B13" s="54"/>
      <c r="C13" s="51"/>
      <c r="D13" s="51"/>
      <c r="E13" s="181"/>
      <c r="F13" s="181"/>
      <c r="G13" s="181"/>
      <c r="H13" s="181"/>
      <c r="I13" s="51"/>
      <c r="J13" s="23"/>
    </row>
    <row r="14" spans="1:10" ht="22.9" customHeight="1" x14ac:dyDescent="0.2">
      <c r="A14" s="182" t="s">
        <v>303</v>
      </c>
      <c r="B14" s="222"/>
      <c r="C14" s="213" t="s">
        <v>449</v>
      </c>
      <c r="D14" s="214"/>
      <c r="E14" s="219"/>
      <c r="F14" s="220"/>
      <c r="G14" s="67" t="s">
        <v>326</v>
      </c>
      <c r="H14" s="217" t="s">
        <v>450</v>
      </c>
      <c r="I14" s="218"/>
      <c r="J14" s="64"/>
    </row>
    <row r="15" spans="1:10" ht="14.45" customHeight="1" x14ac:dyDescent="0.2">
      <c r="A15" s="53"/>
      <c r="B15" s="54"/>
      <c r="C15" s="51"/>
      <c r="D15" s="51"/>
      <c r="E15" s="181"/>
      <c r="F15" s="181"/>
      <c r="G15" s="181"/>
      <c r="H15" s="181"/>
      <c r="I15" s="51"/>
      <c r="J15" s="23"/>
    </row>
    <row r="16" spans="1:10" ht="13.15" customHeight="1" x14ac:dyDescent="0.2">
      <c r="A16" s="182" t="s">
        <v>327</v>
      </c>
      <c r="B16" s="222"/>
      <c r="C16" s="213" t="s">
        <v>451</v>
      </c>
      <c r="D16" s="214"/>
      <c r="E16" s="60"/>
      <c r="F16" s="60"/>
      <c r="G16" s="60"/>
      <c r="H16" s="60"/>
      <c r="I16" s="60"/>
      <c r="J16" s="64"/>
    </row>
    <row r="17" spans="1:10" ht="14.45" customHeight="1" x14ac:dyDescent="0.2">
      <c r="A17" s="223"/>
      <c r="B17" s="224"/>
      <c r="C17" s="224"/>
      <c r="D17" s="224"/>
      <c r="E17" s="224"/>
      <c r="F17" s="224"/>
      <c r="G17" s="224"/>
      <c r="H17" s="224"/>
      <c r="I17" s="224"/>
      <c r="J17" s="225"/>
    </row>
    <row r="18" spans="1:10" x14ac:dyDescent="0.2">
      <c r="A18" s="211" t="s">
        <v>304</v>
      </c>
      <c r="B18" s="212"/>
      <c r="C18" s="226" t="s">
        <v>452</v>
      </c>
      <c r="D18" s="227"/>
      <c r="E18" s="227"/>
      <c r="F18" s="227"/>
      <c r="G18" s="227"/>
      <c r="H18" s="227"/>
      <c r="I18" s="227"/>
      <c r="J18" s="228"/>
    </row>
    <row r="19" spans="1:10" ht="14.25" x14ac:dyDescent="0.2">
      <c r="A19" s="21"/>
      <c r="B19" s="51"/>
      <c r="C19" s="66"/>
      <c r="D19" s="51"/>
      <c r="E19" s="181"/>
      <c r="F19" s="181"/>
      <c r="G19" s="181"/>
      <c r="H19" s="181"/>
      <c r="I19" s="51"/>
      <c r="J19" s="23"/>
    </row>
    <row r="20" spans="1:10" ht="14.25" x14ac:dyDescent="0.2">
      <c r="A20" s="211" t="s">
        <v>305</v>
      </c>
      <c r="B20" s="212"/>
      <c r="C20" s="217">
        <v>52210</v>
      </c>
      <c r="D20" s="218"/>
      <c r="E20" s="181"/>
      <c r="F20" s="181"/>
      <c r="G20" s="226" t="s">
        <v>453</v>
      </c>
      <c r="H20" s="227"/>
      <c r="I20" s="227"/>
      <c r="J20" s="228"/>
    </row>
    <row r="21" spans="1:10" ht="14.25" x14ac:dyDescent="0.2">
      <c r="A21" s="21"/>
      <c r="B21" s="51"/>
      <c r="C21" s="51"/>
      <c r="D21" s="51"/>
      <c r="E21" s="181"/>
      <c r="F21" s="181"/>
      <c r="G21" s="181"/>
      <c r="H21" s="181"/>
      <c r="I21" s="51"/>
      <c r="J21" s="23"/>
    </row>
    <row r="22" spans="1:10" x14ac:dyDescent="0.2">
      <c r="A22" s="211" t="s">
        <v>306</v>
      </c>
      <c r="B22" s="212"/>
      <c r="C22" s="226" t="s">
        <v>454</v>
      </c>
      <c r="D22" s="227"/>
      <c r="E22" s="227"/>
      <c r="F22" s="227"/>
      <c r="G22" s="227"/>
      <c r="H22" s="227"/>
      <c r="I22" s="227"/>
      <c r="J22" s="228"/>
    </row>
    <row r="23" spans="1:10" ht="14.25" x14ac:dyDescent="0.2">
      <c r="A23" s="21"/>
      <c r="B23" s="51"/>
      <c r="C23" s="51"/>
      <c r="D23" s="51"/>
      <c r="E23" s="181"/>
      <c r="F23" s="181"/>
      <c r="G23" s="181"/>
      <c r="H23" s="181"/>
      <c r="I23" s="51"/>
      <c r="J23" s="23"/>
    </row>
    <row r="24" spans="1:10" ht="14.25" x14ac:dyDescent="0.2">
      <c r="A24" s="211" t="s">
        <v>307</v>
      </c>
      <c r="B24" s="212"/>
      <c r="C24" s="229" t="s">
        <v>455</v>
      </c>
      <c r="D24" s="230"/>
      <c r="E24" s="230"/>
      <c r="F24" s="230"/>
      <c r="G24" s="230"/>
      <c r="H24" s="230"/>
      <c r="I24" s="230"/>
      <c r="J24" s="231"/>
    </row>
    <row r="25" spans="1:10" ht="14.25" x14ac:dyDescent="0.2">
      <c r="A25" s="21"/>
      <c r="B25" s="51"/>
      <c r="C25" s="66"/>
      <c r="D25" s="51"/>
      <c r="E25" s="181"/>
      <c r="F25" s="181"/>
      <c r="G25" s="181"/>
      <c r="H25" s="181"/>
      <c r="I25" s="51"/>
      <c r="J25" s="23"/>
    </row>
    <row r="26" spans="1:10" ht="14.25" x14ac:dyDescent="0.2">
      <c r="A26" s="211" t="s">
        <v>308</v>
      </c>
      <c r="B26" s="212"/>
      <c r="C26" s="229" t="s">
        <v>456</v>
      </c>
      <c r="D26" s="230"/>
      <c r="E26" s="230"/>
      <c r="F26" s="230"/>
      <c r="G26" s="230"/>
      <c r="H26" s="230"/>
      <c r="I26" s="230"/>
      <c r="J26" s="231"/>
    </row>
    <row r="27" spans="1:10" ht="13.9" customHeight="1" x14ac:dyDescent="0.2">
      <c r="A27" s="21"/>
      <c r="B27" s="51"/>
      <c r="C27" s="66"/>
      <c r="D27" s="51"/>
      <c r="E27" s="181"/>
      <c r="F27" s="181"/>
      <c r="G27" s="181"/>
      <c r="H27" s="181"/>
      <c r="I27" s="51"/>
      <c r="J27" s="23"/>
    </row>
    <row r="28" spans="1:10" ht="22.9" customHeight="1" x14ac:dyDescent="0.2">
      <c r="A28" s="182" t="s">
        <v>318</v>
      </c>
      <c r="B28" s="212"/>
      <c r="C28" s="36">
        <v>2003</v>
      </c>
      <c r="D28" s="24"/>
      <c r="E28" s="189"/>
      <c r="F28" s="189"/>
      <c r="G28" s="189"/>
      <c r="H28" s="189"/>
      <c r="I28" s="232"/>
      <c r="J28" s="233"/>
    </row>
    <row r="29" spans="1:10" ht="14.25" x14ac:dyDescent="0.2">
      <c r="A29" s="21"/>
      <c r="B29" s="51"/>
      <c r="C29" s="51"/>
      <c r="D29" s="51"/>
      <c r="E29" s="181"/>
      <c r="F29" s="181"/>
      <c r="G29" s="181"/>
      <c r="H29" s="181"/>
      <c r="I29" s="51"/>
      <c r="J29" s="23"/>
    </row>
    <row r="30" spans="1:10" ht="15" x14ac:dyDescent="0.2">
      <c r="A30" s="211" t="s">
        <v>309</v>
      </c>
      <c r="B30" s="212"/>
      <c r="C30" s="80" t="s">
        <v>329</v>
      </c>
      <c r="D30" s="234" t="s">
        <v>328</v>
      </c>
      <c r="E30" s="193"/>
      <c r="F30" s="193"/>
      <c r="G30" s="193"/>
      <c r="H30" s="73" t="s">
        <v>329</v>
      </c>
      <c r="I30" s="74" t="s">
        <v>330</v>
      </c>
      <c r="J30" s="75"/>
    </row>
    <row r="31" spans="1:10" x14ac:dyDescent="0.2">
      <c r="A31" s="211"/>
      <c r="B31" s="212"/>
      <c r="C31" s="25"/>
      <c r="D31" s="63"/>
      <c r="E31" s="220"/>
      <c r="F31" s="220"/>
      <c r="G31" s="220"/>
      <c r="H31" s="220"/>
      <c r="I31" s="235"/>
      <c r="J31" s="236"/>
    </row>
    <row r="32" spans="1:10" x14ac:dyDescent="0.2">
      <c r="A32" s="211" t="s">
        <v>319</v>
      </c>
      <c r="B32" s="212"/>
      <c r="C32" s="36" t="s">
        <v>333</v>
      </c>
      <c r="D32" s="234" t="s">
        <v>331</v>
      </c>
      <c r="E32" s="193"/>
      <c r="F32" s="193"/>
      <c r="G32" s="193"/>
      <c r="H32" s="76" t="s">
        <v>332</v>
      </c>
      <c r="I32" s="77" t="s">
        <v>333</v>
      </c>
      <c r="J32" s="78"/>
    </row>
    <row r="33" spans="1:10" ht="14.25" x14ac:dyDescent="0.2">
      <c r="A33" s="21"/>
      <c r="B33" s="51"/>
      <c r="C33" s="51"/>
      <c r="D33" s="51"/>
      <c r="E33" s="181"/>
      <c r="F33" s="181"/>
      <c r="G33" s="181"/>
      <c r="H33" s="181"/>
      <c r="I33" s="51"/>
      <c r="J33" s="23"/>
    </row>
    <row r="34" spans="1:10" x14ac:dyDescent="0.2">
      <c r="A34" s="234" t="s">
        <v>320</v>
      </c>
      <c r="B34" s="193"/>
      <c r="C34" s="193"/>
      <c r="D34" s="193"/>
      <c r="E34" s="193" t="s">
        <v>310</v>
      </c>
      <c r="F34" s="193"/>
      <c r="G34" s="193"/>
      <c r="H34" s="193"/>
      <c r="I34" s="193"/>
      <c r="J34" s="26" t="s">
        <v>311</v>
      </c>
    </row>
    <row r="35" spans="1:10" ht="14.25" x14ac:dyDescent="0.2">
      <c r="A35" s="21"/>
      <c r="B35" s="51"/>
      <c r="C35" s="51"/>
      <c r="D35" s="51"/>
      <c r="E35" s="181"/>
      <c r="F35" s="181"/>
      <c r="G35" s="181"/>
      <c r="H35" s="181"/>
      <c r="I35" s="51"/>
      <c r="J35" s="62"/>
    </row>
    <row r="36" spans="1:10" x14ac:dyDescent="0.2">
      <c r="A36" s="237"/>
      <c r="B36" s="238"/>
      <c r="C36" s="238"/>
      <c r="D36" s="238"/>
      <c r="E36" s="237"/>
      <c r="F36" s="238"/>
      <c r="G36" s="238"/>
      <c r="H36" s="238"/>
      <c r="I36" s="240"/>
      <c r="J36" s="52"/>
    </row>
    <row r="37" spans="1:10" ht="14.25" x14ac:dyDescent="0.2">
      <c r="A37" s="21"/>
      <c r="B37" s="51"/>
      <c r="C37" s="66"/>
      <c r="D37" s="242"/>
      <c r="E37" s="242"/>
      <c r="F37" s="242"/>
      <c r="G37" s="242"/>
      <c r="H37" s="242"/>
      <c r="I37" s="242"/>
      <c r="J37" s="23"/>
    </row>
    <row r="38" spans="1:10" x14ac:dyDescent="0.2">
      <c r="A38" s="237"/>
      <c r="B38" s="238"/>
      <c r="C38" s="238"/>
      <c r="D38" s="240"/>
      <c r="E38" s="237"/>
      <c r="F38" s="238"/>
      <c r="G38" s="238"/>
      <c r="H38" s="238"/>
      <c r="I38" s="240"/>
      <c r="J38" s="36"/>
    </row>
    <row r="39" spans="1:10" ht="14.25" x14ac:dyDescent="0.2">
      <c r="A39" s="21"/>
      <c r="B39" s="51"/>
      <c r="C39" s="66"/>
      <c r="D39" s="65"/>
      <c r="E39" s="242"/>
      <c r="F39" s="242"/>
      <c r="G39" s="242"/>
      <c r="H39" s="242"/>
      <c r="I39" s="54"/>
      <c r="J39" s="23"/>
    </row>
    <row r="40" spans="1:10" x14ac:dyDescent="0.2">
      <c r="A40" s="237"/>
      <c r="B40" s="238"/>
      <c r="C40" s="238"/>
      <c r="D40" s="240"/>
      <c r="E40" s="237"/>
      <c r="F40" s="238"/>
      <c r="G40" s="238"/>
      <c r="H40" s="238"/>
      <c r="I40" s="240"/>
      <c r="J40" s="36"/>
    </row>
    <row r="41" spans="1:10" ht="14.25" x14ac:dyDescent="0.2">
      <c r="A41" s="21"/>
      <c r="B41" s="83"/>
      <c r="C41" s="82"/>
      <c r="D41" s="84"/>
      <c r="E41" s="84"/>
      <c r="F41" s="84"/>
      <c r="G41" s="84"/>
      <c r="H41" s="84"/>
      <c r="I41" s="85"/>
      <c r="J41" s="23"/>
    </row>
    <row r="42" spans="1:10" x14ac:dyDescent="0.2">
      <c r="A42" s="237"/>
      <c r="B42" s="238"/>
      <c r="C42" s="238"/>
      <c r="D42" s="240"/>
      <c r="E42" s="237"/>
      <c r="F42" s="238"/>
      <c r="G42" s="238"/>
      <c r="H42" s="238"/>
      <c r="I42" s="240"/>
      <c r="J42" s="36"/>
    </row>
    <row r="43" spans="1:10" ht="14.25" x14ac:dyDescent="0.2">
      <c r="A43" s="27"/>
      <c r="B43" s="66"/>
      <c r="C43" s="241"/>
      <c r="D43" s="241"/>
      <c r="E43" s="181"/>
      <c r="F43" s="181"/>
      <c r="G43" s="241"/>
      <c r="H43" s="241"/>
      <c r="I43" s="241"/>
      <c r="J43" s="23"/>
    </row>
    <row r="44" spans="1:10" x14ac:dyDescent="0.2">
      <c r="A44" s="237"/>
      <c r="B44" s="238"/>
      <c r="C44" s="238"/>
      <c r="D44" s="240"/>
      <c r="E44" s="237"/>
      <c r="F44" s="238"/>
      <c r="G44" s="238"/>
      <c r="H44" s="238"/>
      <c r="I44" s="240"/>
      <c r="J44" s="36"/>
    </row>
    <row r="45" spans="1:10" ht="14.25" x14ac:dyDescent="0.2">
      <c r="A45" s="27"/>
      <c r="B45" s="66"/>
      <c r="C45" s="66"/>
      <c r="D45" s="51"/>
      <c r="E45" s="239"/>
      <c r="F45" s="239"/>
      <c r="G45" s="241"/>
      <c r="H45" s="241"/>
      <c r="I45" s="51"/>
      <c r="J45" s="23"/>
    </row>
    <row r="46" spans="1:10" x14ac:dyDescent="0.2">
      <c r="A46" s="237"/>
      <c r="B46" s="238"/>
      <c r="C46" s="238"/>
      <c r="D46" s="240"/>
      <c r="E46" s="237"/>
      <c r="F46" s="238"/>
      <c r="G46" s="238"/>
      <c r="H46" s="238"/>
      <c r="I46" s="240"/>
      <c r="J46" s="36"/>
    </row>
    <row r="47" spans="1:10" ht="14.25" x14ac:dyDescent="0.2">
      <c r="A47" s="27"/>
      <c r="B47" s="66"/>
      <c r="C47" s="66"/>
      <c r="D47" s="51"/>
      <c r="E47" s="181"/>
      <c r="F47" s="181"/>
      <c r="G47" s="241"/>
      <c r="H47" s="241"/>
      <c r="I47" s="51"/>
      <c r="J47" s="79" t="s">
        <v>334</v>
      </c>
    </row>
    <row r="48" spans="1:10" ht="14.25" x14ac:dyDescent="0.2">
      <c r="A48" s="27"/>
      <c r="B48" s="66"/>
      <c r="C48" s="66"/>
      <c r="D48" s="51"/>
      <c r="E48" s="181"/>
      <c r="F48" s="181"/>
      <c r="G48" s="241"/>
      <c r="H48" s="241"/>
      <c r="I48" s="51"/>
      <c r="J48" s="79" t="s">
        <v>335</v>
      </c>
    </row>
    <row r="49" spans="1:10" ht="14.45" customHeight="1" x14ac:dyDescent="0.2">
      <c r="A49" s="182" t="s">
        <v>312</v>
      </c>
      <c r="B49" s="183"/>
      <c r="C49" s="217" t="s">
        <v>335</v>
      </c>
      <c r="D49" s="218"/>
      <c r="E49" s="243" t="s">
        <v>336</v>
      </c>
      <c r="F49" s="244"/>
      <c r="G49" s="226"/>
      <c r="H49" s="227"/>
      <c r="I49" s="227"/>
      <c r="J49" s="228"/>
    </row>
    <row r="50" spans="1:10" ht="14.25" x14ac:dyDescent="0.2">
      <c r="A50" s="27"/>
      <c r="B50" s="66"/>
      <c r="C50" s="241"/>
      <c r="D50" s="241"/>
      <c r="E50" s="181"/>
      <c r="F50" s="181"/>
      <c r="G50" s="187" t="s">
        <v>337</v>
      </c>
      <c r="H50" s="187"/>
      <c r="I50" s="187"/>
      <c r="J50" s="28"/>
    </row>
    <row r="51" spans="1:10" ht="13.9" customHeight="1" x14ac:dyDescent="0.2">
      <c r="A51" s="182" t="s">
        <v>313</v>
      </c>
      <c r="B51" s="183"/>
      <c r="C51" s="226" t="s">
        <v>457</v>
      </c>
      <c r="D51" s="227"/>
      <c r="E51" s="227"/>
      <c r="F51" s="227"/>
      <c r="G51" s="227"/>
      <c r="H51" s="227"/>
      <c r="I51" s="227"/>
      <c r="J51" s="228"/>
    </row>
    <row r="52" spans="1:10" ht="14.25" x14ac:dyDescent="0.2">
      <c r="A52" s="21"/>
      <c r="B52" s="51"/>
      <c r="C52" s="189" t="s">
        <v>314</v>
      </c>
      <c r="D52" s="189"/>
      <c r="E52" s="189"/>
      <c r="F52" s="189"/>
      <c r="G52" s="189"/>
      <c r="H52" s="189"/>
      <c r="I52" s="189"/>
      <c r="J52" s="23"/>
    </row>
    <row r="53" spans="1:10" ht="14.25" x14ac:dyDescent="0.2">
      <c r="A53" s="182" t="s">
        <v>315</v>
      </c>
      <c r="B53" s="183"/>
      <c r="C53" s="190" t="s">
        <v>458</v>
      </c>
      <c r="D53" s="191"/>
      <c r="E53" s="192"/>
      <c r="F53" s="181"/>
      <c r="G53" s="181"/>
      <c r="H53" s="193"/>
      <c r="I53" s="193"/>
      <c r="J53" s="194"/>
    </row>
    <row r="54" spans="1:10" ht="14.25" x14ac:dyDescent="0.2">
      <c r="A54" s="21"/>
      <c r="B54" s="51"/>
      <c r="C54" s="66"/>
      <c r="D54" s="51"/>
      <c r="E54" s="181"/>
      <c r="F54" s="181"/>
      <c r="G54" s="181"/>
      <c r="H54" s="181"/>
      <c r="I54" s="51"/>
      <c r="J54" s="23"/>
    </row>
    <row r="55" spans="1:10" ht="14.45" customHeight="1" x14ac:dyDescent="0.2">
      <c r="A55" s="182" t="s">
        <v>307</v>
      </c>
      <c r="B55" s="183"/>
      <c r="C55" s="184" t="s">
        <v>459</v>
      </c>
      <c r="D55" s="185"/>
      <c r="E55" s="185"/>
      <c r="F55" s="185"/>
      <c r="G55" s="185"/>
      <c r="H55" s="185"/>
      <c r="I55" s="185"/>
      <c r="J55" s="186"/>
    </row>
    <row r="56" spans="1:10" ht="14.25" x14ac:dyDescent="0.2">
      <c r="A56" s="21"/>
      <c r="B56" s="51"/>
      <c r="C56" s="51"/>
      <c r="D56" s="51"/>
      <c r="E56" s="181"/>
      <c r="F56" s="181"/>
      <c r="G56" s="181"/>
      <c r="H56" s="181"/>
      <c r="I56" s="51"/>
      <c r="J56" s="23"/>
    </row>
    <row r="57" spans="1:10" ht="14.25" x14ac:dyDescent="0.2">
      <c r="A57" s="182" t="s">
        <v>338</v>
      </c>
      <c r="B57" s="183"/>
      <c r="C57" s="184" t="s">
        <v>535</v>
      </c>
      <c r="D57" s="185"/>
      <c r="E57" s="185"/>
      <c r="F57" s="185"/>
      <c r="G57" s="185"/>
      <c r="H57" s="185"/>
      <c r="I57" s="185"/>
      <c r="J57" s="186"/>
    </row>
    <row r="58" spans="1:10" ht="14.45" customHeight="1" x14ac:dyDescent="0.2">
      <c r="A58" s="21"/>
      <c r="B58" s="51"/>
      <c r="C58" s="187" t="s">
        <v>339</v>
      </c>
      <c r="D58" s="187"/>
      <c r="E58" s="187"/>
      <c r="F58" s="187"/>
      <c r="G58" s="51"/>
      <c r="H58" s="51"/>
      <c r="I58" s="51"/>
      <c r="J58" s="23"/>
    </row>
    <row r="59" spans="1:10" ht="14.25" x14ac:dyDescent="0.2">
      <c r="A59" s="182" t="s">
        <v>340</v>
      </c>
      <c r="B59" s="183"/>
      <c r="C59" s="184" t="s">
        <v>536</v>
      </c>
      <c r="D59" s="185"/>
      <c r="E59" s="185"/>
      <c r="F59" s="185"/>
      <c r="G59" s="185"/>
      <c r="H59" s="185"/>
      <c r="I59" s="185"/>
      <c r="J59" s="186"/>
    </row>
    <row r="60" spans="1:10" ht="14.45" customHeight="1" x14ac:dyDescent="0.2">
      <c r="A60" s="29"/>
      <c r="B60" s="30"/>
      <c r="C60" s="188" t="s">
        <v>341</v>
      </c>
      <c r="D60" s="188"/>
      <c r="E60" s="188"/>
      <c r="F60" s="188"/>
      <c r="G60" s="188"/>
      <c r="H60" s="30"/>
      <c r="I60" s="30"/>
      <c r="J60" s="31"/>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94" zoomScale="110" zoomScaleNormal="100" workbookViewId="0">
      <selection activeCell="P115" sqref="P115"/>
    </sheetView>
  </sheetViews>
  <sheetFormatPr defaultColWidth="8.85546875" defaultRowHeight="12.75" x14ac:dyDescent="0.2"/>
  <cols>
    <col min="1" max="7" width="8.85546875" style="13"/>
    <col min="8" max="9" width="15.7109375" style="35" customWidth="1"/>
    <col min="10" max="10" width="10.28515625" style="13" bestFit="1" customWidth="1"/>
    <col min="11" max="16384" width="8.85546875" style="13"/>
  </cols>
  <sheetData>
    <row r="1" spans="1:9" x14ac:dyDescent="0.2">
      <c r="A1" s="253" t="s">
        <v>1</v>
      </c>
      <c r="B1" s="254"/>
      <c r="C1" s="254"/>
      <c r="D1" s="254"/>
      <c r="E1" s="254"/>
      <c r="F1" s="254"/>
      <c r="G1" s="254"/>
      <c r="H1" s="254"/>
      <c r="I1" s="254"/>
    </row>
    <row r="2" spans="1:9" x14ac:dyDescent="0.2">
      <c r="A2" s="255" t="s">
        <v>537</v>
      </c>
      <c r="B2" s="256"/>
      <c r="C2" s="256"/>
      <c r="D2" s="256"/>
      <c r="E2" s="256"/>
      <c r="F2" s="256"/>
      <c r="G2" s="256"/>
      <c r="H2" s="256"/>
      <c r="I2" s="256"/>
    </row>
    <row r="3" spans="1:9" x14ac:dyDescent="0.2">
      <c r="A3" s="257" t="s">
        <v>445</v>
      </c>
      <c r="B3" s="258"/>
      <c r="C3" s="258"/>
      <c r="D3" s="258"/>
      <c r="E3" s="258"/>
      <c r="F3" s="258"/>
      <c r="G3" s="258"/>
      <c r="H3" s="258"/>
      <c r="I3" s="258"/>
    </row>
    <row r="4" spans="1:9" x14ac:dyDescent="0.2">
      <c r="A4" s="259" t="s">
        <v>460</v>
      </c>
      <c r="B4" s="260"/>
      <c r="C4" s="260"/>
      <c r="D4" s="260"/>
      <c r="E4" s="260"/>
      <c r="F4" s="260"/>
      <c r="G4" s="260"/>
      <c r="H4" s="260"/>
      <c r="I4" s="261"/>
    </row>
    <row r="5" spans="1:9" ht="34.5" thickBot="1" x14ac:dyDescent="0.25">
      <c r="A5" s="265" t="s">
        <v>2</v>
      </c>
      <c r="B5" s="266"/>
      <c r="C5" s="266"/>
      <c r="D5" s="266"/>
      <c r="E5" s="266"/>
      <c r="F5" s="267"/>
      <c r="G5" s="14" t="s">
        <v>104</v>
      </c>
      <c r="H5" s="33" t="s">
        <v>291</v>
      </c>
      <c r="I5" s="34" t="s">
        <v>296</v>
      </c>
    </row>
    <row r="6" spans="1:9" x14ac:dyDescent="0.2">
      <c r="A6" s="262">
        <v>1</v>
      </c>
      <c r="B6" s="263"/>
      <c r="C6" s="263"/>
      <c r="D6" s="263"/>
      <c r="E6" s="263"/>
      <c r="F6" s="264"/>
      <c r="G6" s="15">
        <v>2</v>
      </c>
      <c r="H6" s="16">
        <v>3</v>
      </c>
      <c r="I6" s="16">
        <v>4</v>
      </c>
    </row>
    <row r="7" spans="1:9" x14ac:dyDescent="0.2">
      <c r="A7" s="268"/>
      <c r="B7" s="268"/>
      <c r="C7" s="268"/>
      <c r="D7" s="268"/>
      <c r="E7" s="268"/>
      <c r="F7" s="268"/>
      <c r="G7" s="268"/>
      <c r="H7" s="268"/>
      <c r="I7" s="269"/>
    </row>
    <row r="8" spans="1:9" ht="12.75" customHeight="1" x14ac:dyDescent="0.2">
      <c r="A8" s="246" t="s">
        <v>4</v>
      </c>
      <c r="B8" s="246"/>
      <c r="C8" s="246"/>
      <c r="D8" s="246"/>
      <c r="E8" s="246"/>
      <c r="F8" s="246"/>
      <c r="G8" s="86">
        <v>1</v>
      </c>
      <c r="H8" s="87">
        <v>0</v>
      </c>
      <c r="I8" s="87">
        <v>0</v>
      </c>
    </row>
    <row r="9" spans="1:9" ht="12.75" customHeight="1" x14ac:dyDescent="0.2">
      <c r="A9" s="247" t="s">
        <v>5</v>
      </c>
      <c r="B9" s="247"/>
      <c r="C9" s="247"/>
      <c r="D9" s="247"/>
      <c r="E9" s="247"/>
      <c r="F9" s="247"/>
      <c r="G9" s="88">
        <v>2</v>
      </c>
      <c r="H9" s="89">
        <f>H10+H17+H27+H38+H43</f>
        <v>439416006</v>
      </c>
      <c r="I9" s="89">
        <f>I10+I17+I27+I38+I43</f>
        <v>497110399</v>
      </c>
    </row>
    <row r="10" spans="1:9" ht="12.75" customHeight="1" x14ac:dyDescent="0.2">
      <c r="A10" s="250" t="s">
        <v>6</v>
      </c>
      <c r="B10" s="250"/>
      <c r="C10" s="250"/>
      <c r="D10" s="250"/>
      <c r="E10" s="250"/>
      <c r="F10" s="250"/>
      <c r="G10" s="88">
        <v>3</v>
      </c>
      <c r="H10" s="89">
        <f>H11+H12+H13+H14+H15+H16</f>
        <v>2325116</v>
      </c>
      <c r="I10" s="89">
        <f>I11+I12+I13+I14+I15+I16</f>
        <v>2183065</v>
      </c>
    </row>
    <row r="11" spans="1:9" ht="12.75" customHeight="1" x14ac:dyDescent="0.2">
      <c r="A11" s="245" t="s">
        <v>7</v>
      </c>
      <c r="B11" s="245"/>
      <c r="C11" s="245"/>
      <c r="D11" s="245"/>
      <c r="E11" s="245"/>
      <c r="F11" s="245"/>
      <c r="G11" s="86">
        <v>4</v>
      </c>
      <c r="H11" s="87">
        <v>0</v>
      </c>
      <c r="I11" s="87">
        <v>0</v>
      </c>
    </row>
    <row r="12" spans="1:9" ht="23.45" customHeight="1" x14ac:dyDescent="0.2">
      <c r="A12" s="245" t="s">
        <v>8</v>
      </c>
      <c r="B12" s="245"/>
      <c r="C12" s="245"/>
      <c r="D12" s="245"/>
      <c r="E12" s="245"/>
      <c r="F12" s="245"/>
      <c r="G12" s="86">
        <v>5</v>
      </c>
      <c r="H12" s="87">
        <v>2325116</v>
      </c>
      <c r="I12" s="87">
        <v>2149600</v>
      </c>
    </row>
    <row r="13" spans="1:9" ht="12.75" customHeight="1" x14ac:dyDescent="0.2">
      <c r="A13" s="245" t="s">
        <v>9</v>
      </c>
      <c r="B13" s="245"/>
      <c r="C13" s="245"/>
      <c r="D13" s="245"/>
      <c r="E13" s="245"/>
      <c r="F13" s="245"/>
      <c r="G13" s="86">
        <v>6</v>
      </c>
      <c r="H13" s="87">
        <v>0</v>
      </c>
      <c r="I13" s="87">
        <v>0</v>
      </c>
    </row>
    <row r="14" spans="1:9" ht="12.75" customHeight="1" x14ac:dyDescent="0.2">
      <c r="A14" s="245" t="s">
        <v>10</v>
      </c>
      <c r="B14" s="245"/>
      <c r="C14" s="245"/>
      <c r="D14" s="245"/>
      <c r="E14" s="245"/>
      <c r="F14" s="245"/>
      <c r="G14" s="86">
        <v>7</v>
      </c>
      <c r="H14" s="87">
        <v>0</v>
      </c>
      <c r="I14" s="87">
        <v>0</v>
      </c>
    </row>
    <row r="15" spans="1:9" ht="12.75" customHeight="1" x14ac:dyDescent="0.2">
      <c r="A15" s="245" t="s">
        <v>11</v>
      </c>
      <c r="B15" s="245"/>
      <c r="C15" s="245"/>
      <c r="D15" s="245"/>
      <c r="E15" s="245"/>
      <c r="F15" s="245"/>
      <c r="G15" s="86">
        <v>8</v>
      </c>
      <c r="H15" s="87">
        <v>0</v>
      </c>
      <c r="I15" s="87">
        <v>33465</v>
      </c>
    </row>
    <row r="16" spans="1:9" ht="12.75" customHeight="1" x14ac:dyDescent="0.2">
      <c r="A16" s="245" t="s">
        <v>12</v>
      </c>
      <c r="B16" s="245"/>
      <c r="C16" s="245"/>
      <c r="D16" s="245"/>
      <c r="E16" s="245"/>
      <c r="F16" s="245"/>
      <c r="G16" s="86">
        <v>9</v>
      </c>
      <c r="H16" s="87">
        <v>0</v>
      </c>
      <c r="I16" s="87">
        <v>0</v>
      </c>
    </row>
    <row r="17" spans="1:9" ht="12.75" customHeight="1" x14ac:dyDescent="0.2">
      <c r="A17" s="250" t="s">
        <v>13</v>
      </c>
      <c r="B17" s="250"/>
      <c r="C17" s="250"/>
      <c r="D17" s="250"/>
      <c r="E17" s="250"/>
      <c r="F17" s="250"/>
      <c r="G17" s="88">
        <v>10</v>
      </c>
      <c r="H17" s="89">
        <f>H18+H19+H20+H21+H22+H23+H24+H25+H26</f>
        <v>406693325</v>
      </c>
      <c r="I17" s="89">
        <f>I18+I19+I20+I21+I22+I23+I24+I25+I26</f>
        <v>465371523</v>
      </c>
    </row>
    <row r="18" spans="1:9" ht="12.75" customHeight="1" x14ac:dyDescent="0.2">
      <c r="A18" s="245" t="s">
        <v>14</v>
      </c>
      <c r="B18" s="245"/>
      <c r="C18" s="245"/>
      <c r="D18" s="245"/>
      <c r="E18" s="245"/>
      <c r="F18" s="245"/>
      <c r="G18" s="86">
        <v>11</v>
      </c>
      <c r="H18" s="87">
        <v>27955359</v>
      </c>
      <c r="I18" s="87">
        <v>65904794</v>
      </c>
    </row>
    <row r="19" spans="1:9" ht="12.75" customHeight="1" x14ac:dyDescent="0.2">
      <c r="A19" s="245" t="s">
        <v>15</v>
      </c>
      <c r="B19" s="245"/>
      <c r="C19" s="245"/>
      <c r="D19" s="245"/>
      <c r="E19" s="245"/>
      <c r="F19" s="245"/>
      <c r="G19" s="86">
        <v>12</v>
      </c>
      <c r="H19" s="87">
        <v>280865262</v>
      </c>
      <c r="I19" s="87">
        <v>283339089</v>
      </c>
    </row>
    <row r="20" spans="1:9" ht="12.75" customHeight="1" x14ac:dyDescent="0.2">
      <c r="A20" s="245" t="s">
        <v>16</v>
      </c>
      <c r="B20" s="245"/>
      <c r="C20" s="245"/>
      <c r="D20" s="245"/>
      <c r="E20" s="245"/>
      <c r="F20" s="245"/>
      <c r="G20" s="86">
        <v>13</v>
      </c>
      <c r="H20" s="87">
        <v>43099944</v>
      </c>
      <c r="I20" s="87">
        <v>41226567</v>
      </c>
    </row>
    <row r="21" spans="1:9" ht="12.75" customHeight="1" x14ac:dyDescent="0.2">
      <c r="A21" s="245" t="s">
        <v>17</v>
      </c>
      <c r="B21" s="245"/>
      <c r="C21" s="245"/>
      <c r="D21" s="245"/>
      <c r="E21" s="245"/>
      <c r="F21" s="245"/>
      <c r="G21" s="86">
        <v>14</v>
      </c>
      <c r="H21" s="87">
        <v>16243941</v>
      </c>
      <c r="I21" s="87">
        <v>17386941</v>
      </c>
    </row>
    <row r="22" spans="1:9" ht="12.75" customHeight="1" x14ac:dyDescent="0.2">
      <c r="A22" s="245" t="s">
        <v>18</v>
      </c>
      <c r="B22" s="245"/>
      <c r="C22" s="245"/>
      <c r="D22" s="245"/>
      <c r="E22" s="245"/>
      <c r="F22" s="245"/>
      <c r="G22" s="86">
        <v>15</v>
      </c>
      <c r="H22" s="87">
        <v>0</v>
      </c>
      <c r="I22" s="87">
        <v>0</v>
      </c>
    </row>
    <row r="23" spans="1:9" ht="12.75" customHeight="1" x14ac:dyDescent="0.2">
      <c r="A23" s="245" t="s">
        <v>19</v>
      </c>
      <c r="B23" s="245"/>
      <c r="C23" s="245"/>
      <c r="D23" s="245"/>
      <c r="E23" s="245"/>
      <c r="F23" s="245"/>
      <c r="G23" s="86">
        <v>16</v>
      </c>
      <c r="H23" s="87">
        <v>0</v>
      </c>
      <c r="I23" s="87">
        <v>0</v>
      </c>
    </row>
    <row r="24" spans="1:9" ht="12.75" customHeight="1" x14ac:dyDescent="0.2">
      <c r="A24" s="245" t="s">
        <v>20</v>
      </c>
      <c r="B24" s="245"/>
      <c r="C24" s="245"/>
      <c r="D24" s="245"/>
      <c r="E24" s="245"/>
      <c r="F24" s="245"/>
      <c r="G24" s="86">
        <v>17</v>
      </c>
      <c r="H24" s="87">
        <v>13046536</v>
      </c>
      <c r="I24" s="87">
        <v>33527032</v>
      </c>
    </row>
    <row r="25" spans="1:9" ht="12.75" customHeight="1" x14ac:dyDescent="0.2">
      <c r="A25" s="245" t="s">
        <v>21</v>
      </c>
      <c r="B25" s="245"/>
      <c r="C25" s="245"/>
      <c r="D25" s="245"/>
      <c r="E25" s="245"/>
      <c r="F25" s="245"/>
      <c r="G25" s="86">
        <v>18</v>
      </c>
      <c r="H25" s="87">
        <v>4706244</v>
      </c>
      <c r="I25" s="87">
        <v>4678631</v>
      </c>
    </row>
    <row r="26" spans="1:9" ht="12.75" customHeight="1" x14ac:dyDescent="0.2">
      <c r="A26" s="245" t="s">
        <v>22</v>
      </c>
      <c r="B26" s="245"/>
      <c r="C26" s="245"/>
      <c r="D26" s="245"/>
      <c r="E26" s="245"/>
      <c r="F26" s="245"/>
      <c r="G26" s="86">
        <v>19</v>
      </c>
      <c r="H26" s="87">
        <v>20776039</v>
      </c>
      <c r="I26" s="87">
        <v>19308469</v>
      </c>
    </row>
    <row r="27" spans="1:9" ht="12.75" customHeight="1" x14ac:dyDescent="0.2">
      <c r="A27" s="250" t="s">
        <v>23</v>
      </c>
      <c r="B27" s="250"/>
      <c r="C27" s="250"/>
      <c r="D27" s="250"/>
      <c r="E27" s="250"/>
      <c r="F27" s="250"/>
      <c r="G27" s="88">
        <v>20</v>
      </c>
      <c r="H27" s="89">
        <f>SUM(H28:H37)</f>
        <v>14981672</v>
      </c>
      <c r="I27" s="89">
        <f>SUM(I28:I37)</f>
        <v>14981672</v>
      </c>
    </row>
    <row r="28" spans="1:9" ht="12.75" customHeight="1" x14ac:dyDescent="0.2">
      <c r="A28" s="245" t="s">
        <v>24</v>
      </c>
      <c r="B28" s="245"/>
      <c r="C28" s="245"/>
      <c r="D28" s="245"/>
      <c r="E28" s="245"/>
      <c r="F28" s="245"/>
      <c r="G28" s="86">
        <v>21</v>
      </c>
      <c r="H28" s="87">
        <v>14981672</v>
      </c>
      <c r="I28" s="87">
        <v>14981672</v>
      </c>
    </row>
    <row r="29" spans="1:9" ht="12.75" customHeight="1" x14ac:dyDescent="0.2">
      <c r="A29" s="245" t="s">
        <v>25</v>
      </c>
      <c r="B29" s="245"/>
      <c r="C29" s="245"/>
      <c r="D29" s="245"/>
      <c r="E29" s="245"/>
      <c r="F29" s="245"/>
      <c r="G29" s="86">
        <v>22</v>
      </c>
      <c r="H29" s="87">
        <v>0</v>
      </c>
      <c r="I29" s="87">
        <v>0</v>
      </c>
    </row>
    <row r="30" spans="1:9" ht="12.75" customHeight="1" x14ac:dyDescent="0.2">
      <c r="A30" s="245" t="s">
        <v>26</v>
      </c>
      <c r="B30" s="245"/>
      <c r="C30" s="245"/>
      <c r="D30" s="245"/>
      <c r="E30" s="245"/>
      <c r="F30" s="245"/>
      <c r="G30" s="86">
        <v>23</v>
      </c>
      <c r="H30" s="87">
        <v>0</v>
      </c>
      <c r="I30" s="87">
        <v>0</v>
      </c>
    </row>
    <row r="31" spans="1:9" ht="24.6" customHeight="1" x14ac:dyDescent="0.2">
      <c r="A31" s="245" t="s">
        <v>27</v>
      </c>
      <c r="B31" s="245"/>
      <c r="C31" s="245"/>
      <c r="D31" s="245"/>
      <c r="E31" s="245"/>
      <c r="F31" s="245"/>
      <c r="G31" s="86">
        <v>24</v>
      </c>
      <c r="H31" s="87">
        <v>0</v>
      </c>
      <c r="I31" s="87">
        <v>0</v>
      </c>
    </row>
    <row r="32" spans="1:9" ht="24" customHeight="1" x14ac:dyDescent="0.2">
      <c r="A32" s="245" t="s">
        <v>28</v>
      </c>
      <c r="B32" s="245"/>
      <c r="C32" s="245"/>
      <c r="D32" s="245"/>
      <c r="E32" s="245"/>
      <c r="F32" s="245"/>
      <c r="G32" s="86">
        <v>25</v>
      </c>
      <c r="H32" s="87">
        <v>0</v>
      </c>
      <c r="I32" s="87">
        <v>0</v>
      </c>
    </row>
    <row r="33" spans="1:9" ht="26.45" customHeight="1" x14ac:dyDescent="0.2">
      <c r="A33" s="245" t="s">
        <v>29</v>
      </c>
      <c r="B33" s="245"/>
      <c r="C33" s="245"/>
      <c r="D33" s="245"/>
      <c r="E33" s="245"/>
      <c r="F33" s="245"/>
      <c r="G33" s="86">
        <v>26</v>
      </c>
      <c r="H33" s="87">
        <v>0</v>
      </c>
      <c r="I33" s="87">
        <v>0</v>
      </c>
    </row>
    <row r="34" spans="1:9" ht="12.75" customHeight="1" x14ac:dyDescent="0.2">
      <c r="A34" s="245" t="s">
        <v>30</v>
      </c>
      <c r="B34" s="245"/>
      <c r="C34" s="245"/>
      <c r="D34" s="245"/>
      <c r="E34" s="245"/>
      <c r="F34" s="245"/>
      <c r="G34" s="86">
        <v>27</v>
      </c>
      <c r="H34" s="87">
        <v>0</v>
      </c>
      <c r="I34" s="87">
        <v>0</v>
      </c>
    </row>
    <row r="35" spans="1:9" ht="12.75" customHeight="1" x14ac:dyDescent="0.2">
      <c r="A35" s="245" t="s">
        <v>31</v>
      </c>
      <c r="B35" s="245"/>
      <c r="C35" s="245"/>
      <c r="D35" s="245"/>
      <c r="E35" s="245"/>
      <c r="F35" s="245"/>
      <c r="G35" s="86">
        <v>28</v>
      </c>
      <c r="H35" s="87">
        <v>0</v>
      </c>
      <c r="I35" s="87">
        <v>0</v>
      </c>
    </row>
    <row r="36" spans="1:9" ht="12.75" customHeight="1" x14ac:dyDescent="0.2">
      <c r="A36" s="245" t="s">
        <v>32</v>
      </c>
      <c r="B36" s="245"/>
      <c r="C36" s="245"/>
      <c r="D36" s="245"/>
      <c r="E36" s="245"/>
      <c r="F36" s="245"/>
      <c r="G36" s="86">
        <v>29</v>
      </c>
      <c r="H36" s="87">
        <v>0</v>
      </c>
      <c r="I36" s="87">
        <v>0</v>
      </c>
    </row>
    <row r="37" spans="1:9" ht="12.75" customHeight="1" x14ac:dyDescent="0.2">
      <c r="A37" s="245" t="s">
        <v>33</v>
      </c>
      <c r="B37" s="245"/>
      <c r="C37" s="245"/>
      <c r="D37" s="245"/>
      <c r="E37" s="245"/>
      <c r="F37" s="245"/>
      <c r="G37" s="86">
        <v>30</v>
      </c>
      <c r="H37" s="87">
        <v>0</v>
      </c>
      <c r="I37" s="87">
        <v>0</v>
      </c>
    </row>
    <row r="38" spans="1:9" ht="12.75" customHeight="1" x14ac:dyDescent="0.2">
      <c r="A38" s="250" t="s">
        <v>34</v>
      </c>
      <c r="B38" s="250"/>
      <c r="C38" s="250"/>
      <c r="D38" s="250"/>
      <c r="E38" s="250"/>
      <c r="F38" s="250"/>
      <c r="G38" s="88">
        <v>31</v>
      </c>
      <c r="H38" s="89">
        <f>H39+H40+H41+H42</f>
        <v>1307581</v>
      </c>
      <c r="I38" s="89">
        <f>I39+I40+I41+I42</f>
        <v>190867</v>
      </c>
    </row>
    <row r="39" spans="1:9" ht="12.75" customHeight="1" x14ac:dyDescent="0.2">
      <c r="A39" s="245" t="s">
        <v>35</v>
      </c>
      <c r="B39" s="245"/>
      <c r="C39" s="245"/>
      <c r="D39" s="245"/>
      <c r="E39" s="245"/>
      <c r="F39" s="245"/>
      <c r="G39" s="86">
        <v>32</v>
      </c>
      <c r="H39" s="87">
        <v>0</v>
      </c>
      <c r="I39" s="87">
        <v>0</v>
      </c>
    </row>
    <row r="40" spans="1:9" ht="12.75" customHeight="1" x14ac:dyDescent="0.2">
      <c r="A40" s="245" t="s">
        <v>36</v>
      </c>
      <c r="B40" s="245"/>
      <c r="C40" s="245"/>
      <c r="D40" s="245"/>
      <c r="E40" s="245"/>
      <c r="F40" s="245"/>
      <c r="G40" s="86">
        <v>33</v>
      </c>
      <c r="H40" s="87">
        <v>0</v>
      </c>
      <c r="I40" s="87">
        <v>0</v>
      </c>
    </row>
    <row r="41" spans="1:9" ht="12.75" customHeight="1" x14ac:dyDescent="0.2">
      <c r="A41" s="245" t="s">
        <v>37</v>
      </c>
      <c r="B41" s="245"/>
      <c r="C41" s="245"/>
      <c r="D41" s="245"/>
      <c r="E41" s="245"/>
      <c r="F41" s="245"/>
      <c r="G41" s="86">
        <v>34</v>
      </c>
      <c r="H41" s="87">
        <v>0</v>
      </c>
      <c r="I41" s="87">
        <v>0</v>
      </c>
    </row>
    <row r="42" spans="1:9" ht="12.75" customHeight="1" x14ac:dyDescent="0.2">
      <c r="A42" s="245" t="s">
        <v>38</v>
      </c>
      <c r="B42" s="245"/>
      <c r="C42" s="245"/>
      <c r="D42" s="245"/>
      <c r="E42" s="245"/>
      <c r="F42" s="245"/>
      <c r="G42" s="86">
        <v>35</v>
      </c>
      <c r="H42" s="87">
        <v>1307581</v>
      </c>
      <c r="I42" s="87">
        <v>190867</v>
      </c>
    </row>
    <row r="43" spans="1:9" ht="12.75" customHeight="1" x14ac:dyDescent="0.2">
      <c r="A43" s="248" t="s">
        <v>39</v>
      </c>
      <c r="B43" s="248"/>
      <c r="C43" s="248"/>
      <c r="D43" s="248"/>
      <c r="E43" s="248"/>
      <c r="F43" s="248"/>
      <c r="G43" s="86">
        <v>36</v>
      </c>
      <c r="H43" s="87">
        <v>14108312</v>
      </c>
      <c r="I43" s="87">
        <v>14383272</v>
      </c>
    </row>
    <row r="44" spans="1:9" ht="12.75" customHeight="1" x14ac:dyDescent="0.2">
      <c r="A44" s="247" t="s">
        <v>40</v>
      </c>
      <c r="B44" s="247"/>
      <c r="C44" s="247"/>
      <c r="D44" s="247"/>
      <c r="E44" s="247"/>
      <c r="F44" s="247"/>
      <c r="G44" s="88">
        <v>37</v>
      </c>
      <c r="H44" s="89">
        <f>H45+H53+H60+H70</f>
        <v>77066685</v>
      </c>
      <c r="I44" s="89">
        <f>I45+I53+I60+I70</f>
        <v>63301948</v>
      </c>
    </row>
    <row r="45" spans="1:9" ht="12.75" customHeight="1" x14ac:dyDescent="0.2">
      <c r="A45" s="250" t="s">
        <v>41</v>
      </c>
      <c r="B45" s="250"/>
      <c r="C45" s="250"/>
      <c r="D45" s="250"/>
      <c r="E45" s="250"/>
      <c r="F45" s="250"/>
      <c r="G45" s="88">
        <v>38</v>
      </c>
      <c r="H45" s="89">
        <f>SUM(H46:H52)</f>
        <v>1686929</v>
      </c>
      <c r="I45" s="89">
        <f>SUM(I46:I52)</f>
        <v>2083665</v>
      </c>
    </row>
    <row r="46" spans="1:9" ht="12.75" customHeight="1" x14ac:dyDescent="0.2">
      <c r="A46" s="245" t="s">
        <v>42</v>
      </c>
      <c r="B46" s="245"/>
      <c r="C46" s="245"/>
      <c r="D46" s="245"/>
      <c r="E46" s="245"/>
      <c r="F46" s="245"/>
      <c r="G46" s="86">
        <v>39</v>
      </c>
      <c r="H46" s="87">
        <v>1286494</v>
      </c>
      <c r="I46" s="87">
        <v>1457216</v>
      </c>
    </row>
    <row r="47" spans="1:9" ht="12.75" customHeight="1" x14ac:dyDescent="0.2">
      <c r="A47" s="245" t="s">
        <v>43</v>
      </c>
      <c r="B47" s="245"/>
      <c r="C47" s="245"/>
      <c r="D47" s="245"/>
      <c r="E47" s="245"/>
      <c r="F47" s="245"/>
      <c r="G47" s="86">
        <v>40</v>
      </c>
      <c r="H47" s="87">
        <v>0</v>
      </c>
      <c r="I47" s="87">
        <v>0</v>
      </c>
    </row>
    <row r="48" spans="1:9" ht="12.75" customHeight="1" x14ac:dyDescent="0.2">
      <c r="A48" s="245" t="s">
        <v>44</v>
      </c>
      <c r="B48" s="245"/>
      <c r="C48" s="245"/>
      <c r="D48" s="245"/>
      <c r="E48" s="245"/>
      <c r="F48" s="245"/>
      <c r="G48" s="86">
        <v>41</v>
      </c>
      <c r="H48" s="87">
        <v>0</v>
      </c>
      <c r="I48" s="87">
        <v>0</v>
      </c>
    </row>
    <row r="49" spans="1:9" ht="12.75" customHeight="1" x14ac:dyDescent="0.2">
      <c r="A49" s="245" t="s">
        <v>45</v>
      </c>
      <c r="B49" s="245"/>
      <c r="C49" s="245"/>
      <c r="D49" s="245"/>
      <c r="E49" s="245"/>
      <c r="F49" s="245"/>
      <c r="G49" s="86">
        <v>42</v>
      </c>
      <c r="H49" s="87">
        <v>400435</v>
      </c>
      <c r="I49" s="87">
        <v>626449</v>
      </c>
    </row>
    <row r="50" spans="1:9" ht="12.75" customHeight="1" x14ac:dyDescent="0.2">
      <c r="A50" s="245" t="s">
        <v>46</v>
      </c>
      <c r="B50" s="245"/>
      <c r="C50" s="245"/>
      <c r="D50" s="245"/>
      <c r="E50" s="245"/>
      <c r="F50" s="245"/>
      <c r="G50" s="86">
        <v>43</v>
      </c>
      <c r="H50" s="87">
        <v>0</v>
      </c>
      <c r="I50" s="87">
        <v>0</v>
      </c>
    </row>
    <row r="51" spans="1:9" ht="12.75" customHeight="1" x14ac:dyDescent="0.2">
      <c r="A51" s="245" t="s">
        <v>47</v>
      </c>
      <c r="B51" s="245"/>
      <c r="C51" s="245"/>
      <c r="D51" s="245"/>
      <c r="E51" s="245"/>
      <c r="F51" s="245"/>
      <c r="G51" s="86">
        <v>44</v>
      </c>
      <c r="H51" s="87">
        <v>0</v>
      </c>
      <c r="I51" s="87">
        <v>0</v>
      </c>
    </row>
    <row r="52" spans="1:9" ht="12.75" customHeight="1" x14ac:dyDescent="0.2">
      <c r="A52" s="245" t="s">
        <v>48</v>
      </c>
      <c r="B52" s="245"/>
      <c r="C52" s="245"/>
      <c r="D52" s="245"/>
      <c r="E52" s="245"/>
      <c r="F52" s="245"/>
      <c r="G52" s="86">
        <v>45</v>
      </c>
      <c r="H52" s="87">
        <v>0</v>
      </c>
      <c r="I52" s="87">
        <v>0</v>
      </c>
    </row>
    <row r="53" spans="1:9" ht="12.75" customHeight="1" x14ac:dyDescent="0.2">
      <c r="A53" s="250" t="s">
        <v>49</v>
      </c>
      <c r="B53" s="250"/>
      <c r="C53" s="250"/>
      <c r="D53" s="250"/>
      <c r="E53" s="250"/>
      <c r="F53" s="250"/>
      <c r="G53" s="88">
        <v>46</v>
      </c>
      <c r="H53" s="89">
        <f>SUM(H54:H59)</f>
        <v>5983830</v>
      </c>
      <c r="I53" s="89">
        <f>SUM(I54:I59)</f>
        <v>8853053</v>
      </c>
    </row>
    <row r="54" spans="1:9" ht="12.75" customHeight="1" x14ac:dyDescent="0.2">
      <c r="A54" s="245" t="s">
        <v>50</v>
      </c>
      <c r="B54" s="245"/>
      <c r="C54" s="245"/>
      <c r="D54" s="245"/>
      <c r="E54" s="245"/>
      <c r="F54" s="245"/>
      <c r="G54" s="86">
        <v>47</v>
      </c>
      <c r="H54" s="87">
        <v>217322</v>
      </c>
      <c r="I54" s="87">
        <v>209507</v>
      </c>
    </row>
    <row r="55" spans="1:9" ht="12.75" customHeight="1" x14ac:dyDescent="0.2">
      <c r="A55" s="245" t="s">
        <v>51</v>
      </c>
      <c r="B55" s="245"/>
      <c r="C55" s="245"/>
      <c r="D55" s="245"/>
      <c r="E55" s="245"/>
      <c r="F55" s="245"/>
      <c r="G55" s="86">
        <v>48</v>
      </c>
      <c r="H55" s="87">
        <v>0</v>
      </c>
      <c r="I55" s="87">
        <v>0</v>
      </c>
    </row>
    <row r="56" spans="1:9" ht="12.75" customHeight="1" x14ac:dyDescent="0.2">
      <c r="A56" s="245" t="s">
        <v>52</v>
      </c>
      <c r="B56" s="245"/>
      <c r="C56" s="245"/>
      <c r="D56" s="245"/>
      <c r="E56" s="245"/>
      <c r="F56" s="245"/>
      <c r="G56" s="86">
        <v>49</v>
      </c>
      <c r="H56" s="87">
        <v>1977976</v>
      </c>
      <c r="I56" s="87">
        <v>1659608</v>
      </c>
    </row>
    <row r="57" spans="1:9" ht="12.75" customHeight="1" x14ac:dyDescent="0.2">
      <c r="A57" s="245" t="s">
        <v>53</v>
      </c>
      <c r="B57" s="245"/>
      <c r="C57" s="245"/>
      <c r="D57" s="245"/>
      <c r="E57" s="245"/>
      <c r="F57" s="245"/>
      <c r="G57" s="86">
        <v>50</v>
      </c>
      <c r="H57" s="87">
        <v>344870</v>
      </c>
      <c r="I57" s="87">
        <v>240937</v>
      </c>
    </row>
    <row r="58" spans="1:9" ht="12.75" customHeight="1" x14ac:dyDescent="0.2">
      <c r="A58" s="245" t="s">
        <v>54</v>
      </c>
      <c r="B58" s="245"/>
      <c r="C58" s="245"/>
      <c r="D58" s="245"/>
      <c r="E58" s="245"/>
      <c r="F58" s="245"/>
      <c r="G58" s="86">
        <v>51</v>
      </c>
      <c r="H58" s="87">
        <v>890142</v>
      </c>
      <c r="I58" s="87">
        <v>1774259</v>
      </c>
    </row>
    <row r="59" spans="1:9" ht="12.75" customHeight="1" x14ac:dyDescent="0.2">
      <c r="A59" s="245" t="s">
        <v>55</v>
      </c>
      <c r="B59" s="245"/>
      <c r="C59" s="245"/>
      <c r="D59" s="245"/>
      <c r="E59" s="245"/>
      <c r="F59" s="245"/>
      <c r="G59" s="86">
        <v>52</v>
      </c>
      <c r="H59" s="87">
        <v>2553520</v>
      </c>
      <c r="I59" s="87">
        <v>4968742</v>
      </c>
    </row>
    <row r="60" spans="1:9" ht="12.75" customHeight="1" x14ac:dyDescent="0.2">
      <c r="A60" s="250" t="s">
        <v>56</v>
      </c>
      <c r="B60" s="250"/>
      <c r="C60" s="250"/>
      <c r="D60" s="250"/>
      <c r="E60" s="250"/>
      <c r="F60" s="250"/>
      <c r="G60" s="88">
        <v>53</v>
      </c>
      <c r="H60" s="89">
        <f>SUM(H61:H69)</f>
        <v>20297794</v>
      </c>
      <c r="I60" s="89">
        <f>SUM(I61:I69)</f>
        <v>20255659</v>
      </c>
    </row>
    <row r="61" spans="1:9" ht="12.75" customHeight="1" x14ac:dyDescent="0.2">
      <c r="A61" s="245" t="s">
        <v>24</v>
      </c>
      <c r="B61" s="245"/>
      <c r="C61" s="245"/>
      <c r="D61" s="245"/>
      <c r="E61" s="245"/>
      <c r="F61" s="245"/>
      <c r="G61" s="86">
        <v>54</v>
      </c>
      <c r="H61" s="87">
        <v>0</v>
      </c>
      <c r="I61" s="87">
        <v>0</v>
      </c>
    </row>
    <row r="62" spans="1:9" ht="12.75" customHeight="1" x14ac:dyDescent="0.2">
      <c r="A62" s="245" t="s">
        <v>25</v>
      </c>
      <c r="B62" s="245"/>
      <c r="C62" s="245"/>
      <c r="D62" s="245"/>
      <c r="E62" s="245"/>
      <c r="F62" s="245"/>
      <c r="G62" s="86">
        <v>55</v>
      </c>
      <c r="H62" s="87">
        <v>0</v>
      </c>
      <c r="I62" s="87">
        <v>0</v>
      </c>
    </row>
    <row r="63" spans="1:9" ht="12.75" customHeight="1" x14ac:dyDescent="0.2">
      <c r="A63" s="245" t="s">
        <v>26</v>
      </c>
      <c r="B63" s="245"/>
      <c r="C63" s="245"/>
      <c r="D63" s="245"/>
      <c r="E63" s="245"/>
      <c r="F63" s="245"/>
      <c r="G63" s="86">
        <v>56</v>
      </c>
      <c r="H63" s="87">
        <v>19937382</v>
      </c>
      <c r="I63" s="87">
        <v>19769415</v>
      </c>
    </row>
    <row r="64" spans="1:9" ht="23.45" customHeight="1" x14ac:dyDescent="0.2">
      <c r="A64" s="245" t="s">
        <v>57</v>
      </c>
      <c r="B64" s="245"/>
      <c r="C64" s="245"/>
      <c r="D64" s="245"/>
      <c r="E64" s="245"/>
      <c r="F64" s="245"/>
      <c r="G64" s="86">
        <v>57</v>
      </c>
      <c r="H64" s="87">
        <v>0</v>
      </c>
      <c r="I64" s="87">
        <v>0</v>
      </c>
    </row>
    <row r="65" spans="1:9" ht="21" customHeight="1" x14ac:dyDescent="0.2">
      <c r="A65" s="245" t="s">
        <v>28</v>
      </c>
      <c r="B65" s="245"/>
      <c r="C65" s="245"/>
      <c r="D65" s="245"/>
      <c r="E65" s="245"/>
      <c r="F65" s="245"/>
      <c r="G65" s="86">
        <v>58</v>
      </c>
      <c r="H65" s="87">
        <v>0</v>
      </c>
      <c r="I65" s="87">
        <v>0</v>
      </c>
    </row>
    <row r="66" spans="1:9" ht="22.9" customHeight="1" x14ac:dyDescent="0.2">
      <c r="A66" s="245" t="s">
        <v>29</v>
      </c>
      <c r="B66" s="245"/>
      <c r="C66" s="245"/>
      <c r="D66" s="245"/>
      <c r="E66" s="245"/>
      <c r="F66" s="245"/>
      <c r="G66" s="86">
        <v>59</v>
      </c>
      <c r="H66" s="87">
        <v>0</v>
      </c>
      <c r="I66" s="87">
        <v>0</v>
      </c>
    </row>
    <row r="67" spans="1:9" ht="12.75" customHeight="1" x14ac:dyDescent="0.2">
      <c r="A67" s="245" t="s">
        <v>30</v>
      </c>
      <c r="B67" s="245"/>
      <c r="C67" s="245"/>
      <c r="D67" s="245"/>
      <c r="E67" s="245"/>
      <c r="F67" s="245"/>
      <c r="G67" s="86">
        <v>60</v>
      </c>
      <c r="H67" s="87">
        <v>360412</v>
      </c>
      <c r="I67" s="87">
        <v>486244</v>
      </c>
    </row>
    <row r="68" spans="1:9" ht="12.75" customHeight="1" x14ac:dyDescent="0.2">
      <c r="A68" s="245" t="s">
        <v>31</v>
      </c>
      <c r="B68" s="245"/>
      <c r="C68" s="245"/>
      <c r="D68" s="245"/>
      <c r="E68" s="245"/>
      <c r="F68" s="245"/>
      <c r="G68" s="86">
        <v>61</v>
      </c>
      <c r="H68" s="87">
        <v>0</v>
      </c>
      <c r="I68" s="87">
        <v>0</v>
      </c>
    </row>
    <row r="69" spans="1:9" ht="12.75" customHeight="1" x14ac:dyDescent="0.2">
      <c r="A69" s="245" t="s">
        <v>58</v>
      </c>
      <c r="B69" s="245"/>
      <c r="C69" s="245"/>
      <c r="D69" s="245"/>
      <c r="E69" s="245"/>
      <c r="F69" s="245"/>
      <c r="G69" s="86">
        <v>62</v>
      </c>
      <c r="H69" s="87">
        <v>0</v>
      </c>
      <c r="I69" s="87">
        <v>0</v>
      </c>
    </row>
    <row r="70" spans="1:9" ht="12.75" customHeight="1" x14ac:dyDescent="0.2">
      <c r="A70" s="248" t="s">
        <v>59</v>
      </c>
      <c r="B70" s="248"/>
      <c r="C70" s="248"/>
      <c r="D70" s="248"/>
      <c r="E70" s="248"/>
      <c r="F70" s="248"/>
      <c r="G70" s="86">
        <v>63</v>
      </c>
      <c r="H70" s="87">
        <v>49098132</v>
      </c>
      <c r="I70" s="87">
        <v>32109571</v>
      </c>
    </row>
    <row r="71" spans="1:9" ht="12.75" customHeight="1" x14ac:dyDescent="0.2">
      <c r="A71" s="246" t="s">
        <v>60</v>
      </c>
      <c r="B71" s="246"/>
      <c r="C71" s="246"/>
      <c r="D71" s="246"/>
      <c r="E71" s="246"/>
      <c r="F71" s="246"/>
      <c r="G71" s="86">
        <v>64</v>
      </c>
      <c r="H71" s="87">
        <v>1495368</v>
      </c>
      <c r="I71" s="87">
        <v>1273718</v>
      </c>
    </row>
    <row r="72" spans="1:9" ht="12.75" customHeight="1" x14ac:dyDescent="0.2">
      <c r="A72" s="247" t="s">
        <v>61</v>
      </c>
      <c r="B72" s="247"/>
      <c r="C72" s="247"/>
      <c r="D72" s="247"/>
      <c r="E72" s="247"/>
      <c r="F72" s="247"/>
      <c r="G72" s="88">
        <v>65</v>
      </c>
      <c r="H72" s="89">
        <f>H8+H9+H44+H71</f>
        <v>517978059</v>
      </c>
      <c r="I72" s="89">
        <f>I8+I9+I44+I71</f>
        <v>561686065</v>
      </c>
    </row>
    <row r="73" spans="1:9" ht="12.75" customHeight="1" x14ac:dyDescent="0.2">
      <c r="A73" s="246" t="s">
        <v>62</v>
      </c>
      <c r="B73" s="246"/>
      <c r="C73" s="246"/>
      <c r="D73" s="246"/>
      <c r="E73" s="246"/>
      <c r="F73" s="246"/>
      <c r="G73" s="86">
        <v>66</v>
      </c>
      <c r="H73" s="87">
        <v>0</v>
      </c>
      <c r="I73" s="87">
        <v>0</v>
      </c>
    </row>
    <row r="74" spans="1:9" x14ac:dyDescent="0.2">
      <c r="A74" s="251" t="s">
        <v>63</v>
      </c>
      <c r="B74" s="252"/>
      <c r="C74" s="252"/>
      <c r="D74" s="252"/>
      <c r="E74" s="252"/>
      <c r="F74" s="252"/>
      <c r="G74" s="252"/>
      <c r="H74" s="252"/>
      <c r="I74" s="252"/>
    </row>
    <row r="75" spans="1:9" ht="12.75" customHeight="1" x14ac:dyDescent="0.2">
      <c r="A75" s="247" t="s">
        <v>350</v>
      </c>
      <c r="B75" s="247"/>
      <c r="C75" s="247"/>
      <c r="D75" s="247"/>
      <c r="E75" s="247"/>
      <c r="F75" s="247"/>
      <c r="G75" s="88">
        <v>67</v>
      </c>
      <c r="H75" s="89">
        <f>H76+H77+H78+H84+H85+H91+H94+H97</f>
        <v>331989468</v>
      </c>
      <c r="I75" s="89">
        <f>I76+I77+I78+I84+I85+I91+I94+I97</f>
        <v>364727833</v>
      </c>
    </row>
    <row r="76" spans="1:9" ht="12.75" customHeight="1" x14ac:dyDescent="0.2">
      <c r="A76" s="248" t="s">
        <v>64</v>
      </c>
      <c r="B76" s="248"/>
      <c r="C76" s="248"/>
      <c r="D76" s="248"/>
      <c r="E76" s="248"/>
      <c r="F76" s="248"/>
      <c r="G76" s="86">
        <v>68</v>
      </c>
      <c r="H76" s="90">
        <v>169617833</v>
      </c>
      <c r="I76" s="90">
        <v>169617833</v>
      </c>
    </row>
    <row r="77" spans="1:9" ht="12.75" customHeight="1" x14ac:dyDescent="0.2">
      <c r="A77" s="248" t="s">
        <v>65</v>
      </c>
      <c r="B77" s="248"/>
      <c r="C77" s="248"/>
      <c r="D77" s="248"/>
      <c r="E77" s="248"/>
      <c r="F77" s="248"/>
      <c r="G77" s="86">
        <v>69</v>
      </c>
      <c r="H77" s="90">
        <v>0</v>
      </c>
      <c r="I77" s="90">
        <v>0</v>
      </c>
    </row>
    <row r="78" spans="1:9" ht="12.75" customHeight="1" x14ac:dyDescent="0.2">
      <c r="A78" s="250" t="s">
        <v>66</v>
      </c>
      <c r="B78" s="250"/>
      <c r="C78" s="250"/>
      <c r="D78" s="250"/>
      <c r="E78" s="250"/>
      <c r="F78" s="250"/>
      <c r="G78" s="88">
        <v>70</v>
      </c>
      <c r="H78" s="89">
        <f>SUM(H79:H83)</f>
        <v>8990127</v>
      </c>
      <c r="I78" s="89">
        <f>SUM(I79:I83)</f>
        <v>10376922</v>
      </c>
    </row>
    <row r="79" spans="1:9" ht="12.75" customHeight="1" x14ac:dyDescent="0.2">
      <c r="A79" s="245" t="s">
        <v>67</v>
      </c>
      <c r="B79" s="245"/>
      <c r="C79" s="245"/>
      <c r="D79" s="245"/>
      <c r="E79" s="245"/>
      <c r="F79" s="245"/>
      <c r="G79" s="86">
        <v>71</v>
      </c>
      <c r="H79" s="90">
        <v>7104006</v>
      </c>
      <c r="I79" s="90">
        <v>8490801</v>
      </c>
    </row>
    <row r="80" spans="1:9" ht="12.75" customHeight="1" x14ac:dyDescent="0.2">
      <c r="A80" s="245" t="s">
        <v>68</v>
      </c>
      <c r="B80" s="245"/>
      <c r="C80" s="245"/>
      <c r="D80" s="245"/>
      <c r="E80" s="245"/>
      <c r="F80" s="245"/>
      <c r="G80" s="86">
        <v>72</v>
      </c>
      <c r="H80" s="90">
        <v>0</v>
      </c>
      <c r="I80" s="90">
        <v>0</v>
      </c>
    </row>
    <row r="81" spans="1:9" ht="12.75" customHeight="1" x14ac:dyDescent="0.2">
      <c r="A81" s="245" t="s">
        <v>69</v>
      </c>
      <c r="B81" s="245"/>
      <c r="C81" s="245"/>
      <c r="D81" s="245"/>
      <c r="E81" s="245"/>
      <c r="F81" s="245"/>
      <c r="G81" s="86">
        <v>73</v>
      </c>
      <c r="H81" s="90">
        <v>0</v>
      </c>
      <c r="I81" s="90">
        <v>0</v>
      </c>
    </row>
    <row r="82" spans="1:9" ht="12.75" customHeight="1" x14ac:dyDescent="0.2">
      <c r="A82" s="245" t="s">
        <v>70</v>
      </c>
      <c r="B82" s="245"/>
      <c r="C82" s="245"/>
      <c r="D82" s="245"/>
      <c r="E82" s="245"/>
      <c r="F82" s="245"/>
      <c r="G82" s="86">
        <v>74</v>
      </c>
      <c r="H82" s="90">
        <v>0</v>
      </c>
      <c r="I82" s="90">
        <v>0</v>
      </c>
    </row>
    <row r="83" spans="1:9" ht="12.75" customHeight="1" x14ac:dyDescent="0.2">
      <c r="A83" s="245" t="s">
        <v>71</v>
      </c>
      <c r="B83" s="245"/>
      <c r="C83" s="245"/>
      <c r="D83" s="245"/>
      <c r="E83" s="245"/>
      <c r="F83" s="245"/>
      <c r="G83" s="86">
        <v>75</v>
      </c>
      <c r="H83" s="90">
        <v>1886121</v>
      </c>
      <c r="I83" s="90">
        <v>1886121</v>
      </c>
    </row>
    <row r="84" spans="1:9" ht="12.75" customHeight="1" x14ac:dyDescent="0.2">
      <c r="A84" s="248" t="s">
        <v>72</v>
      </c>
      <c r="B84" s="248"/>
      <c r="C84" s="248"/>
      <c r="D84" s="248"/>
      <c r="E84" s="248"/>
      <c r="F84" s="248"/>
      <c r="G84" s="86">
        <v>76</v>
      </c>
      <c r="H84" s="90">
        <v>0</v>
      </c>
      <c r="I84" s="90">
        <v>0</v>
      </c>
    </row>
    <row r="85" spans="1:9" ht="12.75" customHeight="1" x14ac:dyDescent="0.2">
      <c r="A85" s="249" t="s">
        <v>444</v>
      </c>
      <c r="B85" s="249"/>
      <c r="C85" s="249"/>
      <c r="D85" s="249"/>
      <c r="E85" s="249"/>
      <c r="F85" s="249"/>
      <c r="G85" s="88">
        <v>77</v>
      </c>
      <c r="H85" s="89">
        <f>H86+H87+H88+H89+H90</f>
        <v>0</v>
      </c>
      <c r="I85" s="89">
        <f>I86+I87+I88+I89+I90</f>
        <v>0</v>
      </c>
    </row>
    <row r="86" spans="1:9" ht="25.5" customHeight="1" x14ac:dyDescent="0.2">
      <c r="A86" s="245" t="s">
        <v>443</v>
      </c>
      <c r="B86" s="245"/>
      <c r="C86" s="245"/>
      <c r="D86" s="245"/>
      <c r="E86" s="245"/>
      <c r="F86" s="245"/>
      <c r="G86" s="86">
        <v>78</v>
      </c>
      <c r="H86" s="87">
        <v>0</v>
      </c>
      <c r="I86" s="87">
        <v>0</v>
      </c>
    </row>
    <row r="87" spans="1:9" ht="12.75" customHeight="1" x14ac:dyDescent="0.2">
      <c r="A87" s="245" t="s">
        <v>73</v>
      </c>
      <c r="B87" s="245"/>
      <c r="C87" s="245"/>
      <c r="D87" s="245"/>
      <c r="E87" s="245"/>
      <c r="F87" s="245"/>
      <c r="G87" s="86">
        <v>79</v>
      </c>
      <c r="H87" s="87">
        <v>0</v>
      </c>
      <c r="I87" s="87">
        <v>0</v>
      </c>
    </row>
    <row r="88" spans="1:9" ht="12.75" customHeight="1" x14ac:dyDescent="0.2">
      <c r="A88" s="245" t="s">
        <v>74</v>
      </c>
      <c r="B88" s="245"/>
      <c r="C88" s="245"/>
      <c r="D88" s="245"/>
      <c r="E88" s="245"/>
      <c r="F88" s="245"/>
      <c r="G88" s="86">
        <v>80</v>
      </c>
      <c r="H88" s="87">
        <v>0</v>
      </c>
      <c r="I88" s="87">
        <v>0</v>
      </c>
    </row>
    <row r="89" spans="1:9" ht="12.75" customHeight="1" x14ac:dyDescent="0.2">
      <c r="A89" s="245" t="s">
        <v>342</v>
      </c>
      <c r="B89" s="245"/>
      <c r="C89" s="245"/>
      <c r="D89" s="245"/>
      <c r="E89" s="245"/>
      <c r="F89" s="245"/>
      <c r="G89" s="86">
        <v>81</v>
      </c>
      <c r="H89" s="87">
        <v>0</v>
      </c>
      <c r="I89" s="87">
        <v>0</v>
      </c>
    </row>
    <row r="90" spans="1:9" ht="24" customHeight="1" x14ac:dyDescent="0.2">
      <c r="A90" s="245" t="s">
        <v>343</v>
      </c>
      <c r="B90" s="245"/>
      <c r="C90" s="245"/>
      <c r="D90" s="245"/>
      <c r="E90" s="245"/>
      <c r="F90" s="245"/>
      <c r="G90" s="86">
        <v>82</v>
      </c>
      <c r="H90" s="87">
        <v>0</v>
      </c>
      <c r="I90" s="87">
        <v>0</v>
      </c>
    </row>
    <row r="91" spans="1:9" ht="12.75" customHeight="1" x14ac:dyDescent="0.2">
      <c r="A91" s="250" t="s">
        <v>344</v>
      </c>
      <c r="B91" s="250"/>
      <c r="C91" s="250"/>
      <c r="D91" s="250"/>
      <c r="E91" s="250"/>
      <c r="F91" s="250"/>
      <c r="G91" s="88">
        <v>83</v>
      </c>
      <c r="H91" s="89">
        <f>H92-H93</f>
        <v>125645603</v>
      </c>
      <c r="I91" s="89">
        <f>I92-I93</f>
        <v>151994713</v>
      </c>
    </row>
    <row r="92" spans="1:9" ht="12.75" customHeight="1" x14ac:dyDescent="0.2">
      <c r="A92" s="245" t="s">
        <v>75</v>
      </c>
      <c r="B92" s="245"/>
      <c r="C92" s="245"/>
      <c r="D92" s="245"/>
      <c r="E92" s="245"/>
      <c r="F92" s="245"/>
      <c r="G92" s="86">
        <v>84</v>
      </c>
      <c r="H92" s="90">
        <v>125645603</v>
      </c>
      <c r="I92" s="90">
        <v>151994713</v>
      </c>
    </row>
    <row r="93" spans="1:9" ht="12.75" customHeight="1" x14ac:dyDescent="0.2">
      <c r="A93" s="245" t="s">
        <v>76</v>
      </c>
      <c r="B93" s="245"/>
      <c r="C93" s="245"/>
      <c r="D93" s="245"/>
      <c r="E93" s="245"/>
      <c r="F93" s="245"/>
      <c r="G93" s="86">
        <v>85</v>
      </c>
      <c r="H93" s="90">
        <v>0</v>
      </c>
      <c r="I93" s="90">
        <v>0</v>
      </c>
    </row>
    <row r="94" spans="1:9" ht="12.75" customHeight="1" x14ac:dyDescent="0.2">
      <c r="A94" s="250" t="s">
        <v>345</v>
      </c>
      <c r="B94" s="250"/>
      <c r="C94" s="250"/>
      <c r="D94" s="250"/>
      <c r="E94" s="250"/>
      <c r="F94" s="250"/>
      <c r="G94" s="88">
        <v>86</v>
      </c>
      <c r="H94" s="89">
        <f>H95-H96</f>
        <v>27735905</v>
      </c>
      <c r="I94" s="89">
        <f>I95-I96</f>
        <v>32738365</v>
      </c>
    </row>
    <row r="95" spans="1:9" ht="12.75" customHeight="1" x14ac:dyDescent="0.2">
      <c r="A95" s="245" t="s">
        <v>77</v>
      </c>
      <c r="B95" s="245"/>
      <c r="C95" s="245"/>
      <c r="D95" s="245"/>
      <c r="E95" s="245"/>
      <c r="F95" s="245"/>
      <c r="G95" s="86">
        <v>87</v>
      </c>
      <c r="H95" s="90">
        <v>27735905</v>
      </c>
      <c r="I95" s="90">
        <v>32738365</v>
      </c>
    </row>
    <row r="96" spans="1:9" ht="12.75" customHeight="1" x14ac:dyDescent="0.2">
      <c r="A96" s="245" t="s">
        <v>78</v>
      </c>
      <c r="B96" s="245"/>
      <c r="C96" s="245"/>
      <c r="D96" s="245"/>
      <c r="E96" s="245"/>
      <c r="F96" s="245"/>
      <c r="G96" s="86">
        <v>88</v>
      </c>
      <c r="H96" s="90">
        <v>0</v>
      </c>
      <c r="I96" s="90">
        <v>0</v>
      </c>
    </row>
    <row r="97" spans="1:9" ht="12.75" customHeight="1" x14ac:dyDescent="0.2">
      <c r="A97" s="248" t="s">
        <v>79</v>
      </c>
      <c r="B97" s="248"/>
      <c r="C97" s="248"/>
      <c r="D97" s="248"/>
      <c r="E97" s="248"/>
      <c r="F97" s="248"/>
      <c r="G97" s="86">
        <v>89</v>
      </c>
      <c r="H97" s="90">
        <v>0</v>
      </c>
      <c r="I97" s="90">
        <v>0</v>
      </c>
    </row>
    <row r="98" spans="1:9" ht="12.75" customHeight="1" x14ac:dyDescent="0.2">
      <c r="A98" s="247" t="s">
        <v>346</v>
      </c>
      <c r="B98" s="247"/>
      <c r="C98" s="247"/>
      <c r="D98" s="247"/>
      <c r="E98" s="247"/>
      <c r="F98" s="247"/>
      <c r="G98" s="88">
        <v>90</v>
      </c>
      <c r="H98" s="89">
        <f>SUM(H99:H104)</f>
        <v>23903270</v>
      </c>
      <c r="I98" s="89">
        <f>SUM(I99:I104)</f>
        <v>15559487</v>
      </c>
    </row>
    <row r="99" spans="1:9" ht="12.75" customHeight="1" x14ac:dyDescent="0.2">
      <c r="A99" s="245" t="s">
        <v>80</v>
      </c>
      <c r="B99" s="245"/>
      <c r="C99" s="245"/>
      <c r="D99" s="245"/>
      <c r="E99" s="245"/>
      <c r="F99" s="245"/>
      <c r="G99" s="86">
        <v>91</v>
      </c>
      <c r="H99" s="90">
        <v>445854</v>
      </c>
      <c r="I99" s="90">
        <v>606813</v>
      </c>
    </row>
    <row r="100" spans="1:9" ht="12.75" customHeight="1" x14ac:dyDescent="0.2">
      <c r="A100" s="245" t="s">
        <v>81</v>
      </c>
      <c r="B100" s="245"/>
      <c r="C100" s="245"/>
      <c r="D100" s="245"/>
      <c r="E100" s="245"/>
      <c r="F100" s="245"/>
      <c r="G100" s="86">
        <v>92</v>
      </c>
      <c r="H100" s="90">
        <v>0</v>
      </c>
      <c r="I100" s="90">
        <v>0</v>
      </c>
    </row>
    <row r="101" spans="1:9" ht="12.75" customHeight="1" x14ac:dyDescent="0.2">
      <c r="A101" s="245" t="s">
        <v>82</v>
      </c>
      <c r="B101" s="245"/>
      <c r="C101" s="245"/>
      <c r="D101" s="245"/>
      <c r="E101" s="245"/>
      <c r="F101" s="245"/>
      <c r="G101" s="86">
        <v>93</v>
      </c>
      <c r="H101" s="90">
        <v>4647142</v>
      </c>
      <c r="I101" s="90">
        <v>4584216</v>
      </c>
    </row>
    <row r="102" spans="1:9" ht="12.75" customHeight="1" x14ac:dyDescent="0.2">
      <c r="A102" s="245" t="s">
        <v>83</v>
      </c>
      <c r="B102" s="245"/>
      <c r="C102" s="245"/>
      <c r="D102" s="245"/>
      <c r="E102" s="245"/>
      <c r="F102" s="245"/>
      <c r="G102" s="86">
        <v>94</v>
      </c>
      <c r="H102" s="87">
        <v>0</v>
      </c>
      <c r="I102" s="87">
        <v>0</v>
      </c>
    </row>
    <row r="103" spans="1:9" ht="12.75" customHeight="1" x14ac:dyDescent="0.2">
      <c r="A103" s="245" t="s">
        <v>84</v>
      </c>
      <c r="B103" s="245"/>
      <c r="C103" s="245"/>
      <c r="D103" s="245"/>
      <c r="E103" s="245"/>
      <c r="F103" s="245"/>
      <c r="G103" s="86">
        <v>95</v>
      </c>
      <c r="H103" s="87">
        <v>0</v>
      </c>
      <c r="I103" s="87">
        <v>0</v>
      </c>
    </row>
    <row r="104" spans="1:9" ht="12.75" customHeight="1" x14ac:dyDescent="0.2">
      <c r="A104" s="245" t="s">
        <v>85</v>
      </c>
      <c r="B104" s="245"/>
      <c r="C104" s="245"/>
      <c r="D104" s="245"/>
      <c r="E104" s="245"/>
      <c r="F104" s="245"/>
      <c r="G104" s="86">
        <v>96</v>
      </c>
      <c r="H104" s="87">
        <v>18810274</v>
      </c>
      <c r="I104" s="87">
        <v>10368458</v>
      </c>
    </row>
    <row r="105" spans="1:9" ht="12.75" customHeight="1" x14ac:dyDescent="0.2">
      <c r="A105" s="247" t="s">
        <v>347</v>
      </c>
      <c r="B105" s="247"/>
      <c r="C105" s="247"/>
      <c r="D105" s="247"/>
      <c r="E105" s="247"/>
      <c r="F105" s="247"/>
      <c r="G105" s="88">
        <v>97</v>
      </c>
      <c r="H105" s="89">
        <f>SUM(H106:H116)</f>
        <v>73414544</v>
      </c>
      <c r="I105" s="89">
        <f>SUM(I106:I116)</f>
        <v>127727378</v>
      </c>
    </row>
    <row r="106" spans="1:9" ht="12.75" customHeight="1" x14ac:dyDescent="0.2">
      <c r="A106" s="245" t="s">
        <v>86</v>
      </c>
      <c r="B106" s="245"/>
      <c r="C106" s="245"/>
      <c r="D106" s="245"/>
      <c r="E106" s="245"/>
      <c r="F106" s="245"/>
      <c r="G106" s="86">
        <v>98</v>
      </c>
      <c r="H106" s="91">
        <v>842427</v>
      </c>
      <c r="I106" s="91">
        <v>936570</v>
      </c>
    </row>
    <row r="107" spans="1:9" ht="12.75" customHeight="1" x14ac:dyDescent="0.2">
      <c r="A107" s="245" t="s">
        <v>87</v>
      </c>
      <c r="B107" s="245"/>
      <c r="C107" s="245"/>
      <c r="D107" s="245"/>
      <c r="E107" s="245"/>
      <c r="F107" s="245"/>
      <c r="G107" s="86">
        <v>99</v>
      </c>
      <c r="H107" s="90">
        <v>0</v>
      </c>
      <c r="I107" s="90">
        <v>25000000</v>
      </c>
    </row>
    <row r="108" spans="1:9" ht="12.75" customHeight="1" x14ac:dyDescent="0.2">
      <c r="A108" s="245" t="s">
        <v>88</v>
      </c>
      <c r="B108" s="245"/>
      <c r="C108" s="245"/>
      <c r="D108" s="245"/>
      <c r="E108" s="245"/>
      <c r="F108" s="245"/>
      <c r="G108" s="86">
        <v>100</v>
      </c>
      <c r="H108" s="90">
        <v>0</v>
      </c>
      <c r="I108" s="90">
        <v>0</v>
      </c>
    </row>
    <row r="109" spans="1:9" ht="22.15" customHeight="1" x14ac:dyDescent="0.2">
      <c r="A109" s="245" t="s">
        <v>89</v>
      </c>
      <c r="B109" s="245"/>
      <c r="C109" s="245"/>
      <c r="D109" s="245"/>
      <c r="E109" s="245"/>
      <c r="F109" s="245"/>
      <c r="G109" s="86">
        <v>101</v>
      </c>
      <c r="H109" s="90">
        <v>0</v>
      </c>
      <c r="I109" s="90">
        <v>0</v>
      </c>
    </row>
    <row r="110" spans="1:9" ht="12.75" customHeight="1" x14ac:dyDescent="0.2">
      <c r="A110" s="245" t="s">
        <v>90</v>
      </c>
      <c r="B110" s="245"/>
      <c r="C110" s="245"/>
      <c r="D110" s="245"/>
      <c r="E110" s="245"/>
      <c r="F110" s="245"/>
      <c r="G110" s="86">
        <v>102</v>
      </c>
      <c r="H110" s="90">
        <v>0</v>
      </c>
      <c r="I110" s="90">
        <v>0</v>
      </c>
    </row>
    <row r="111" spans="1:9" ht="12.75" customHeight="1" x14ac:dyDescent="0.2">
      <c r="A111" s="245" t="s">
        <v>91</v>
      </c>
      <c r="B111" s="245"/>
      <c r="C111" s="245"/>
      <c r="D111" s="245"/>
      <c r="E111" s="245"/>
      <c r="F111" s="245"/>
      <c r="G111" s="86">
        <v>103</v>
      </c>
      <c r="H111" s="90">
        <v>68473519</v>
      </c>
      <c r="I111" s="90">
        <v>61967008</v>
      </c>
    </row>
    <row r="112" spans="1:9" ht="12.75" customHeight="1" x14ac:dyDescent="0.2">
      <c r="A112" s="245" t="s">
        <v>92</v>
      </c>
      <c r="B112" s="245"/>
      <c r="C112" s="245"/>
      <c r="D112" s="245"/>
      <c r="E112" s="245"/>
      <c r="F112" s="245"/>
      <c r="G112" s="86">
        <v>104</v>
      </c>
      <c r="H112" s="90">
        <v>0</v>
      </c>
      <c r="I112" s="90">
        <v>0</v>
      </c>
    </row>
    <row r="113" spans="1:9" ht="12.75" customHeight="1" x14ac:dyDescent="0.2">
      <c r="A113" s="245" t="s">
        <v>93</v>
      </c>
      <c r="B113" s="245"/>
      <c r="C113" s="245"/>
      <c r="D113" s="245"/>
      <c r="E113" s="245"/>
      <c r="F113" s="245"/>
      <c r="G113" s="86">
        <v>105</v>
      </c>
      <c r="H113" s="91">
        <v>0</v>
      </c>
      <c r="I113" s="91">
        <v>0</v>
      </c>
    </row>
    <row r="114" spans="1:9" ht="12.75" customHeight="1" x14ac:dyDescent="0.2">
      <c r="A114" s="245" t="s">
        <v>94</v>
      </c>
      <c r="B114" s="245"/>
      <c r="C114" s="245"/>
      <c r="D114" s="245"/>
      <c r="E114" s="245"/>
      <c r="F114" s="245"/>
      <c r="G114" s="86">
        <v>106</v>
      </c>
      <c r="H114" s="90">
        <v>0</v>
      </c>
      <c r="I114" s="90">
        <v>0</v>
      </c>
    </row>
    <row r="115" spans="1:9" ht="12.75" customHeight="1" x14ac:dyDescent="0.2">
      <c r="A115" s="245" t="s">
        <v>95</v>
      </c>
      <c r="B115" s="245"/>
      <c r="C115" s="245"/>
      <c r="D115" s="245"/>
      <c r="E115" s="245"/>
      <c r="F115" s="245"/>
      <c r="G115" s="86">
        <v>107</v>
      </c>
      <c r="H115" s="87">
        <v>4098598</v>
      </c>
      <c r="I115" s="87">
        <v>39823800</v>
      </c>
    </row>
    <row r="116" spans="1:9" ht="12.75" customHeight="1" x14ac:dyDescent="0.2">
      <c r="A116" s="245" t="s">
        <v>96</v>
      </c>
      <c r="B116" s="245"/>
      <c r="C116" s="245"/>
      <c r="D116" s="245"/>
      <c r="E116" s="245"/>
      <c r="F116" s="245"/>
      <c r="G116" s="86">
        <v>108</v>
      </c>
      <c r="H116" s="87">
        <v>0</v>
      </c>
      <c r="I116" s="87">
        <v>0</v>
      </c>
    </row>
    <row r="117" spans="1:9" ht="12.75" customHeight="1" x14ac:dyDescent="0.2">
      <c r="A117" s="247" t="s">
        <v>348</v>
      </c>
      <c r="B117" s="247"/>
      <c r="C117" s="247"/>
      <c r="D117" s="247"/>
      <c r="E117" s="247"/>
      <c r="F117" s="247"/>
      <c r="G117" s="88">
        <v>109</v>
      </c>
      <c r="H117" s="89">
        <f>SUM(H118:H131)</f>
        <v>87952729</v>
      </c>
      <c r="I117" s="89">
        <f>SUM(I118:I131)</f>
        <v>50240884</v>
      </c>
    </row>
    <row r="118" spans="1:9" ht="12.75" customHeight="1" x14ac:dyDescent="0.2">
      <c r="A118" s="245" t="s">
        <v>86</v>
      </c>
      <c r="B118" s="245"/>
      <c r="C118" s="245"/>
      <c r="D118" s="245"/>
      <c r="E118" s="245"/>
      <c r="F118" s="245"/>
      <c r="G118" s="86">
        <v>110</v>
      </c>
      <c r="H118" s="90">
        <v>921697</v>
      </c>
      <c r="I118" s="90">
        <v>969135</v>
      </c>
    </row>
    <row r="119" spans="1:9" ht="12.75" customHeight="1" x14ac:dyDescent="0.2">
      <c r="A119" s="245" t="s">
        <v>87</v>
      </c>
      <c r="B119" s="245"/>
      <c r="C119" s="245"/>
      <c r="D119" s="245"/>
      <c r="E119" s="245"/>
      <c r="F119" s="245"/>
      <c r="G119" s="86">
        <v>111</v>
      </c>
      <c r="H119" s="90">
        <v>42057004</v>
      </c>
      <c r="I119" s="90">
        <v>403043</v>
      </c>
    </row>
    <row r="120" spans="1:9" ht="12.75" customHeight="1" x14ac:dyDescent="0.2">
      <c r="A120" s="245" t="s">
        <v>88</v>
      </c>
      <c r="B120" s="245"/>
      <c r="C120" s="245"/>
      <c r="D120" s="245"/>
      <c r="E120" s="245"/>
      <c r="F120" s="245"/>
      <c r="G120" s="86">
        <v>112</v>
      </c>
      <c r="H120" s="90">
        <v>0</v>
      </c>
      <c r="I120" s="90">
        <v>0</v>
      </c>
    </row>
    <row r="121" spans="1:9" ht="25.9" customHeight="1" x14ac:dyDescent="0.2">
      <c r="A121" s="245" t="s">
        <v>89</v>
      </c>
      <c r="B121" s="245"/>
      <c r="C121" s="245"/>
      <c r="D121" s="245"/>
      <c r="E121" s="245"/>
      <c r="F121" s="245"/>
      <c r="G121" s="86">
        <v>113</v>
      </c>
      <c r="H121" s="90">
        <v>0</v>
      </c>
      <c r="I121" s="90">
        <v>0</v>
      </c>
    </row>
    <row r="122" spans="1:9" ht="12.75" customHeight="1" x14ac:dyDescent="0.2">
      <c r="A122" s="245" t="s">
        <v>90</v>
      </c>
      <c r="B122" s="245"/>
      <c r="C122" s="245"/>
      <c r="D122" s="245"/>
      <c r="E122" s="245"/>
      <c r="F122" s="245"/>
      <c r="G122" s="86">
        <v>114</v>
      </c>
      <c r="H122" s="90">
        <v>0</v>
      </c>
      <c r="I122" s="90">
        <v>0</v>
      </c>
    </row>
    <row r="123" spans="1:9" ht="12.75" customHeight="1" x14ac:dyDescent="0.2">
      <c r="A123" s="245" t="s">
        <v>91</v>
      </c>
      <c r="B123" s="245"/>
      <c r="C123" s="245"/>
      <c r="D123" s="245"/>
      <c r="E123" s="245"/>
      <c r="F123" s="245"/>
      <c r="G123" s="86">
        <v>115</v>
      </c>
      <c r="H123" s="90">
        <v>16745518</v>
      </c>
      <c r="I123" s="90">
        <v>6506511</v>
      </c>
    </row>
    <row r="124" spans="1:9" ht="12.75" customHeight="1" x14ac:dyDescent="0.2">
      <c r="A124" s="245" t="s">
        <v>92</v>
      </c>
      <c r="B124" s="245"/>
      <c r="C124" s="245"/>
      <c r="D124" s="245"/>
      <c r="E124" s="245"/>
      <c r="F124" s="245"/>
      <c r="G124" s="86">
        <v>116</v>
      </c>
      <c r="H124" s="90">
        <v>3023372</v>
      </c>
      <c r="I124" s="90">
        <v>2741529</v>
      </c>
    </row>
    <row r="125" spans="1:9" ht="12.75" customHeight="1" x14ac:dyDescent="0.2">
      <c r="A125" s="245" t="s">
        <v>93</v>
      </c>
      <c r="B125" s="245"/>
      <c r="C125" s="245"/>
      <c r="D125" s="245"/>
      <c r="E125" s="245"/>
      <c r="F125" s="245"/>
      <c r="G125" s="86">
        <v>117</v>
      </c>
      <c r="H125" s="90">
        <v>12212103</v>
      </c>
      <c r="I125" s="90">
        <v>20886110</v>
      </c>
    </row>
    <row r="126" spans="1:9" x14ac:dyDescent="0.2">
      <c r="A126" s="245" t="s">
        <v>94</v>
      </c>
      <c r="B126" s="245"/>
      <c r="C126" s="245"/>
      <c r="D126" s="245"/>
      <c r="E126" s="245"/>
      <c r="F126" s="245"/>
      <c r="G126" s="86">
        <v>118</v>
      </c>
      <c r="H126" s="90">
        <v>0</v>
      </c>
      <c r="I126" s="90">
        <v>0</v>
      </c>
    </row>
    <row r="127" spans="1:9" x14ac:dyDescent="0.2">
      <c r="A127" s="245" t="s">
        <v>97</v>
      </c>
      <c r="B127" s="245"/>
      <c r="C127" s="245"/>
      <c r="D127" s="245"/>
      <c r="E127" s="245"/>
      <c r="F127" s="245"/>
      <c r="G127" s="86">
        <v>119</v>
      </c>
      <c r="H127" s="90">
        <v>6669177</v>
      </c>
      <c r="I127" s="90">
        <v>6762210</v>
      </c>
    </row>
    <row r="128" spans="1:9" x14ac:dyDescent="0.2">
      <c r="A128" s="245" t="s">
        <v>98</v>
      </c>
      <c r="B128" s="245"/>
      <c r="C128" s="245"/>
      <c r="D128" s="245"/>
      <c r="E128" s="245"/>
      <c r="F128" s="245"/>
      <c r="G128" s="86">
        <v>120</v>
      </c>
      <c r="H128" s="90">
        <v>5568091</v>
      </c>
      <c r="I128" s="90">
        <v>10708032</v>
      </c>
    </row>
    <row r="129" spans="1:9" x14ac:dyDescent="0.2">
      <c r="A129" s="245" t="s">
        <v>99</v>
      </c>
      <c r="B129" s="245"/>
      <c r="C129" s="245"/>
      <c r="D129" s="245"/>
      <c r="E129" s="245"/>
      <c r="F129" s="245"/>
      <c r="G129" s="86">
        <v>121</v>
      </c>
      <c r="H129" s="90">
        <v>0</v>
      </c>
      <c r="I129" s="90">
        <v>0</v>
      </c>
    </row>
    <row r="130" spans="1:9" x14ac:dyDescent="0.2">
      <c r="A130" s="245" t="s">
        <v>100</v>
      </c>
      <c r="B130" s="245"/>
      <c r="C130" s="245"/>
      <c r="D130" s="245"/>
      <c r="E130" s="245"/>
      <c r="F130" s="245"/>
      <c r="G130" s="86">
        <v>122</v>
      </c>
      <c r="H130" s="87">
        <v>0</v>
      </c>
      <c r="I130" s="87">
        <v>0</v>
      </c>
    </row>
    <row r="131" spans="1:9" x14ac:dyDescent="0.2">
      <c r="A131" s="245" t="s">
        <v>101</v>
      </c>
      <c r="B131" s="245"/>
      <c r="C131" s="245"/>
      <c r="D131" s="245"/>
      <c r="E131" s="245"/>
      <c r="F131" s="245"/>
      <c r="G131" s="86">
        <v>123</v>
      </c>
      <c r="H131" s="87">
        <v>755767</v>
      </c>
      <c r="I131" s="87">
        <v>1264314</v>
      </c>
    </row>
    <row r="132" spans="1:9" ht="22.15" customHeight="1" x14ac:dyDescent="0.2">
      <c r="A132" s="246" t="s">
        <v>102</v>
      </c>
      <c r="B132" s="246"/>
      <c r="C132" s="246"/>
      <c r="D132" s="246"/>
      <c r="E132" s="246"/>
      <c r="F132" s="246"/>
      <c r="G132" s="86">
        <v>124</v>
      </c>
      <c r="H132" s="87">
        <v>718048</v>
      </c>
      <c r="I132" s="87">
        <v>3430483</v>
      </c>
    </row>
    <row r="133" spans="1:9" x14ac:dyDescent="0.2">
      <c r="A133" s="247" t="s">
        <v>349</v>
      </c>
      <c r="B133" s="247"/>
      <c r="C133" s="247"/>
      <c r="D133" s="247"/>
      <c r="E133" s="247"/>
      <c r="F133" s="247"/>
      <c r="G133" s="88">
        <v>125</v>
      </c>
      <c r="H133" s="89">
        <f>H75+H98+H105+H117+H132</f>
        <v>517978059</v>
      </c>
      <c r="I133" s="89">
        <f>I75+I98+I105+I117+I132</f>
        <v>561686065</v>
      </c>
    </row>
    <row r="134" spans="1:9" x14ac:dyDescent="0.2">
      <c r="A134" s="246" t="s">
        <v>103</v>
      </c>
      <c r="B134" s="246"/>
      <c r="C134" s="246"/>
      <c r="D134" s="246"/>
      <c r="E134" s="246"/>
      <c r="F134" s="246"/>
      <c r="G134" s="86">
        <v>126</v>
      </c>
      <c r="H134" s="87">
        <v>0</v>
      </c>
      <c r="I134" s="87">
        <v>0</v>
      </c>
    </row>
  </sheetData>
  <sheetProtection algorithmName="SHA-512" hashValue="MbOdapa4B1whLuyJwqw0Ld2GgxlRl4jrZKPx3bFeQfLItcqVkR4NdYZbSrsjaC7uRmhvJjcFXQOfhnX5ATIhnw==" saltValue="v+1aLezzEJggodWabOvhg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topLeftCell="A43" zoomScale="110" zoomScaleNormal="100" zoomScaleSheetLayoutView="110" workbookViewId="0">
      <selection activeCell="R63" sqref="R63"/>
    </sheetView>
  </sheetViews>
  <sheetFormatPr defaultRowHeight="12.75" x14ac:dyDescent="0.2"/>
  <cols>
    <col min="1" max="7" width="9.140625" style="11"/>
    <col min="8" max="9" width="18.5703125" style="32" customWidth="1"/>
    <col min="10" max="263" width="9.140625" style="11"/>
    <col min="264" max="264" width="9.85546875" style="11" bestFit="1" customWidth="1"/>
    <col min="265" max="265" width="11.7109375" style="11" bestFit="1" customWidth="1"/>
    <col min="266" max="519" width="9.140625" style="11"/>
    <col min="520" max="520" width="9.85546875" style="11" bestFit="1" customWidth="1"/>
    <col min="521" max="521" width="11.7109375" style="11" bestFit="1" customWidth="1"/>
    <col min="522" max="775" width="9.140625" style="11"/>
    <col min="776" max="776" width="9.85546875" style="11" bestFit="1" customWidth="1"/>
    <col min="777" max="777" width="11.7109375" style="11" bestFit="1" customWidth="1"/>
    <col min="778" max="1031" width="9.140625" style="11"/>
    <col min="1032" max="1032" width="9.85546875" style="11" bestFit="1" customWidth="1"/>
    <col min="1033" max="1033" width="11.7109375" style="11" bestFit="1" customWidth="1"/>
    <col min="1034" max="1287" width="9.140625" style="11"/>
    <col min="1288" max="1288" width="9.85546875" style="11" bestFit="1" customWidth="1"/>
    <col min="1289" max="1289" width="11.7109375" style="11" bestFit="1" customWidth="1"/>
    <col min="1290" max="1543" width="9.140625" style="11"/>
    <col min="1544" max="1544" width="9.85546875" style="11" bestFit="1" customWidth="1"/>
    <col min="1545" max="1545" width="11.7109375" style="11" bestFit="1" customWidth="1"/>
    <col min="1546" max="1799" width="9.140625" style="11"/>
    <col min="1800" max="1800" width="9.85546875" style="11" bestFit="1" customWidth="1"/>
    <col min="1801" max="1801" width="11.7109375" style="11" bestFit="1" customWidth="1"/>
    <col min="1802" max="2055" width="9.140625" style="11"/>
    <col min="2056" max="2056" width="9.85546875" style="11" bestFit="1" customWidth="1"/>
    <col min="2057" max="2057" width="11.7109375" style="11" bestFit="1" customWidth="1"/>
    <col min="2058" max="2311" width="9.140625" style="11"/>
    <col min="2312" max="2312" width="9.85546875" style="11" bestFit="1" customWidth="1"/>
    <col min="2313" max="2313" width="11.7109375" style="11" bestFit="1" customWidth="1"/>
    <col min="2314" max="2567" width="9.140625" style="11"/>
    <col min="2568" max="2568" width="9.85546875" style="11" bestFit="1" customWidth="1"/>
    <col min="2569" max="2569" width="11.7109375" style="11" bestFit="1" customWidth="1"/>
    <col min="2570" max="2823" width="9.140625" style="11"/>
    <col min="2824" max="2824" width="9.85546875" style="11" bestFit="1" customWidth="1"/>
    <col min="2825" max="2825" width="11.7109375" style="11" bestFit="1" customWidth="1"/>
    <col min="2826" max="3079" width="9.140625" style="11"/>
    <col min="3080" max="3080" width="9.85546875" style="11" bestFit="1" customWidth="1"/>
    <col min="3081" max="3081" width="11.7109375" style="11" bestFit="1" customWidth="1"/>
    <col min="3082" max="3335" width="9.140625" style="11"/>
    <col min="3336" max="3336" width="9.85546875" style="11" bestFit="1" customWidth="1"/>
    <col min="3337" max="3337" width="11.7109375" style="11" bestFit="1" customWidth="1"/>
    <col min="3338" max="3591" width="9.140625" style="11"/>
    <col min="3592" max="3592" width="9.85546875" style="11" bestFit="1" customWidth="1"/>
    <col min="3593" max="3593" width="11.7109375" style="11" bestFit="1" customWidth="1"/>
    <col min="3594" max="3847" width="9.140625" style="11"/>
    <col min="3848" max="3848" width="9.85546875" style="11" bestFit="1" customWidth="1"/>
    <col min="3849" max="3849" width="11.7109375" style="11" bestFit="1" customWidth="1"/>
    <col min="3850" max="4103" width="9.140625" style="11"/>
    <col min="4104" max="4104" width="9.85546875" style="11" bestFit="1" customWidth="1"/>
    <col min="4105" max="4105" width="11.7109375" style="11" bestFit="1" customWidth="1"/>
    <col min="4106" max="4359" width="9.140625" style="11"/>
    <col min="4360" max="4360" width="9.85546875" style="11" bestFit="1" customWidth="1"/>
    <col min="4361" max="4361" width="11.7109375" style="11" bestFit="1" customWidth="1"/>
    <col min="4362" max="4615" width="9.140625" style="11"/>
    <col min="4616" max="4616" width="9.85546875" style="11" bestFit="1" customWidth="1"/>
    <col min="4617" max="4617" width="11.7109375" style="11" bestFit="1" customWidth="1"/>
    <col min="4618" max="4871" width="9.140625" style="11"/>
    <col min="4872" max="4872" width="9.85546875" style="11" bestFit="1" customWidth="1"/>
    <col min="4873" max="4873" width="11.7109375" style="11" bestFit="1" customWidth="1"/>
    <col min="4874" max="5127" width="9.140625" style="11"/>
    <col min="5128" max="5128" width="9.85546875" style="11" bestFit="1" customWidth="1"/>
    <col min="5129" max="5129" width="11.7109375" style="11" bestFit="1" customWidth="1"/>
    <col min="5130" max="5383" width="9.140625" style="11"/>
    <col min="5384" max="5384" width="9.85546875" style="11" bestFit="1" customWidth="1"/>
    <col min="5385" max="5385" width="11.7109375" style="11" bestFit="1" customWidth="1"/>
    <col min="5386" max="5639" width="9.140625" style="11"/>
    <col min="5640" max="5640" width="9.85546875" style="11" bestFit="1" customWidth="1"/>
    <col min="5641" max="5641" width="11.7109375" style="11" bestFit="1" customWidth="1"/>
    <col min="5642" max="5895" width="9.140625" style="11"/>
    <col min="5896" max="5896" width="9.85546875" style="11" bestFit="1" customWidth="1"/>
    <col min="5897" max="5897" width="11.7109375" style="11" bestFit="1" customWidth="1"/>
    <col min="5898" max="6151" width="9.140625" style="11"/>
    <col min="6152" max="6152" width="9.85546875" style="11" bestFit="1" customWidth="1"/>
    <col min="6153" max="6153" width="11.7109375" style="11" bestFit="1" customWidth="1"/>
    <col min="6154" max="6407" width="9.140625" style="11"/>
    <col min="6408" max="6408" width="9.85546875" style="11" bestFit="1" customWidth="1"/>
    <col min="6409" max="6409" width="11.7109375" style="11" bestFit="1" customWidth="1"/>
    <col min="6410" max="6663" width="9.140625" style="11"/>
    <col min="6664" max="6664" width="9.85546875" style="11" bestFit="1" customWidth="1"/>
    <col min="6665" max="6665" width="11.7109375" style="11" bestFit="1" customWidth="1"/>
    <col min="6666" max="6919" width="9.140625" style="11"/>
    <col min="6920" max="6920" width="9.85546875" style="11" bestFit="1" customWidth="1"/>
    <col min="6921" max="6921" width="11.7109375" style="11" bestFit="1" customWidth="1"/>
    <col min="6922" max="7175" width="9.140625" style="11"/>
    <col min="7176" max="7176" width="9.85546875" style="11" bestFit="1" customWidth="1"/>
    <col min="7177" max="7177" width="11.7109375" style="11" bestFit="1" customWidth="1"/>
    <col min="7178" max="7431" width="9.140625" style="11"/>
    <col min="7432" max="7432" width="9.85546875" style="11" bestFit="1" customWidth="1"/>
    <col min="7433" max="7433" width="11.7109375" style="11" bestFit="1" customWidth="1"/>
    <col min="7434" max="7687" width="9.140625" style="11"/>
    <col min="7688" max="7688" width="9.85546875" style="11" bestFit="1" customWidth="1"/>
    <col min="7689" max="7689" width="11.7109375" style="11" bestFit="1" customWidth="1"/>
    <col min="7690" max="7943" width="9.140625" style="11"/>
    <col min="7944" max="7944" width="9.85546875" style="11" bestFit="1" customWidth="1"/>
    <col min="7945" max="7945" width="11.7109375" style="11" bestFit="1" customWidth="1"/>
    <col min="7946" max="8199" width="9.140625" style="11"/>
    <col min="8200" max="8200" width="9.85546875" style="11" bestFit="1" customWidth="1"/>
    <col min="8201" max="8201" width="11.7109375" style="11" bestFit="1" customWidth="1"/>
    <col min="8202" max="8455" width="9.140625" style="11"/>
    <col min="8456" max="8456" width="9.85546875" style="11" bestFit="1" customWidth="1"/>
    <col min="8457" max="8457" width="11.7109375" style="11" bestFit="1" customWidth="1"/>
    <col min="8458" max="8711" width="9.140625" style="11"/>
    <col min="8712" max="8712" width="9.85546875" style="11" bestFit="1" customWidth="1"/>
    <col min="8713" max="8713" width="11.7109375" style="11" bestFit="1" customWidth="1"/>
    <col min="8714" max="8967" width="9.140625" style="11"/>
    <col min="8968" max="8968" width="9.85546875" style="11" bestFit="1" customWidth="1"/>
    <col min="8969" max="8969" width="11.7109375" style="11" bestFit="1" customWidth="1"/>
    <col min="8970" max="9223" width="9.140625" style="11"/>
    <col min="9224" max="9224" width="9.85546875" style="11" bestFit="1" customWidth="1"/>
    <col min="9225" max="9225" width="11.7109375" style="11" bestFit="1" customWidth="1"/>
    <col min="9226" max="9479" width="9.140625" style="11"/>
    <col min="9480" max="9480" width="9.85546875" style="11" bestFit="1" customWidth="1"/>
    <col min="9481" max="9481" width="11.7109375" style="11" bestFit="1" customWidth="1"/>
    <col min="9482" max="9735" width="9.140625" style="11"/>
    <col min="9736" max="9736" width="9.85546875" style="11" bestFit="1" customWidth="1"/>
    <col min="9737" max="9737" width="11.7109375" style="11" bestFit="1" customWidth="1"/>
    <col min="9738" max="9991" width="9.140625" style="11"/>
    <col min="9992" max="9992" width="9.85546875" style="11" bestFit="1" customWidth="1"/>
    <col min="9993" max="9993" width="11.7109375" style="11" bestFit="1" customWidth="1"/>
    <col min="9994" max="10247" width="9.140625" style="11"/>
    <col min="10248" max="10248" width="9.85546875" style="11" bestFit="1" customWidth="1"/>
    <col min="10249" max="10249" width="11.7109375" style="11" bestFit="1" customWidth="1"/>
    <col min="10250" max="10503" width="9.140625" style="11"/>
    <col min="10504" max="10504" width="9.85546875" style="11" bestFit="1" customWidth="1"/>
    <col min="10505" max="10505" width="11.7109375" style="11" bestFit="1" customWidth="1"/>
    <col min="10506" max="10759" width="9.140625" style="11"/>
    <col min="10760" max="10760" width="9.85546875" style="11" bestFit="1" customWidth="1"/>
    <col min="10761" max="10761" width="11.7109375" style="11" bestFit="1" customWidth="1"/>
    <col min="10762" max="11015" width="9.140625" style="11"/>
    <col min="11016" max="11016" width="9.85546875" style="11" bestFit="1" customWidth="1"/>
    <col min="11017" max="11017" width="11.7109375" style="11" bestFit="1" customWidth="1"/>
    <col min="11018" max="11271" width="9.140625" style="11"/>
    <col min="11272" max="11272" width="9.85546875" style="11" bestFit="1" customWidth="1"/>
    <col min="11273" max="11273" width="11.7109375" style="11" bestFit="1" customWidth="1"/>
    <col min="11274" max="11527" width="9.140625" style="11"/>
    <col min="11528" max="11528" width="9.85546875" style="11" bestFit="1" customWidth="1"/>
    <col min="11529" max="11529" width="11.7109375" style="11" bestFit="1" customWidth="1"/>
    <col min="11530" max="11783" width="9.140625" style="11"/>
    <col min="11784" max="11784" width="9.85546875" style="11" bestFit="1" customWidth="1"/>
    <col min="11785" max="11785" width="11.7109375" style="11" bestFit="1" customWidth="1"/>
    <col min="11786" max="12039" width="9.140625" style="11"/>
    <col min="12040" max="12040" width="9.85546875" style="11" bestFit="1" customWidth="1"/>
    <col min="12041" max="12041" width="11.7109375" style="11" bestFit="1" customWidth="1"/>
    <col min="12042" max="12295" width="9.140625" style="11"/>
    <col min="12296" max="12296" width="9.85546875" style="11" bestFit="1" customWidth="1"/>
    <col min="12297" max="12297" width="11.7109375" style="11" bestFit="1" customWidth="1"/>
    <col min="12298" max="12551" width="9.140625" style="11"/>
    <col min="12552" max="12552" width="9.85546875" style="11" bestFit="1" customWidth="1"/>
    <col min="12553" max="12553" width="11.7109375" style="11" bestFit="1" customWidth="1"/>
    <col min="12554" max="12807" width="9.140625" style="11"/>
    <col min="12808" max="12808" width="9.85546875" style="11" bestFit="1" customWidth="1"/>
    <col min="12809" max="12809" width="11.7109375" style="11" bestFit="1" customWidth="1"/>
    <col min="12810" max="13063" width="9.140625" style="11"/>
    <col min="13064" max="13064" width="9.85546875" style="11" bestFit="1" customWidth="1"/>
    <col min="13065" max="13065" width="11.7109375" style="11" bestFit="1" customWidth="1"/>
    <col min="13066" max="13319" width="9.140625" style="11"/>
    <col min="13320" max="13320" width="9.85546875" style="11" bestFit="1" customWidth="1"/>
    <col min="13321" max="13321" width="11.7109375" style="11" bestFit="1" customWidth="1"/>
    <col min="13322" max="13575" width="9.140625" style="11"/>
    <col min="13576" max="13576" width="9.85546875" style="11" bestFit="1" customWidth="1"/>
    <col min="13577" max="13577" width="11.7109375" style="11" bestFit="1" customWidth="1"/>
    <col min="13578" max="13831" width="9.140625" style="11"/>
    <col min="13832" max="13832" width="9.85546875" style="11" bestFit="1" customWidth="1"/>
    <col min="13833" max="13833" width="11.7109375" style="11" bestFit="1" customWidth="1"/>
    <col min="13834" max="14087" width="9.140625" style="11"/>
    <col min="14088" max="14088" width="9.85546875" style="11" bestFit="1" customWidth="1"/>
    <col min="14089" max="14089" width="11.7109375" style="11" bestFit="1" customWidth="1"/>
    <col min="14090" max="14343" width="9.140625" style="11"/>
    <col min="14344" max="14344" width="9.85546875" style="11" bestFit="1" customWidth="1"/>
    <col min="14345" max="14345" width="11.7109375" style="11" bestFit="1" customWidth="1"/>
    <col min="14346" max="14599" width="9.140625" style="11"/>
    <col min="14600" max="14600" width="9.85546875" style="11" bestFit="1" customWidth="1"/>
    <col min="14601" max="14601" width="11.7109375" style="11" bestFit="1" customWidth="1"/>
    <col min="14602" max="14855" width="9.140625" style="11"/>
    <col min="14856" max="14856" width="9.85546875" style="11" bestFit="1" customWidth="1"/>
    <col min="14857" max="14857" width="11.7109375" style="11" bestFit="1" customWidth="1"/>
    <col min="14858" max="15111" width="9.140625" style="11"/>
    <col min="15112" max="15112" width="9.85546875" style="11" bestFit="1" customWidth="1"/>
    <col min="15113" max="15113" width="11.7109375" style="11" bestFit="1" customWidth="1"/>
    <col min="15114" max="15367" width="9.140625" style="11"/>
    <col min="15368" max="15368" width="9.85546875" style="11" bestFit="1" customWidth="1"/>
    <col min="15369" max="15369" width="11.7109375" style="11" bestFit="1" customWidth="1"/>
    <col min="15370" max="15623" width="9.140625" style="11"/>
    <col min="15624" max="15624" width="9.85546875" style="11" bestFit="1" customWidth="1"/>
    <col min="15625" max="15625" width="11.7109375" style="11" bestFit="1" customWidth="1"/>
    <col min="15626" max="15879" width="9.140625" style="11"/>
    <col min="15880" max="15880" width="9.85546875" style="11" bestFit="1" customWidth="1"/>
    <col min="15881" max="15881" width="11.7109375" style="11" bestFit="1" customWidth="1"/>
    <col min="15882" max="16135" width="9.140625" style="11"/>
    <col min="16136" max="16136" width="9.85546875" style="11" bestFit="1" customWidth="1"/>
    <col min="16137" max="16137" width="11.7109375" style="11" bestFit="1" customWidth="1"/>
    <col min="16138" max="16384" width="9.140625" style="11"/>
  </cols>
  <sheetData>
    <row r="1" spans="1:9" x14ac:dyDescent="0.2">
      <c r="A1" s="291" t="s">
        <v>105</v>
      </c>
      <c r="B1" s="254"/>
      <c r="C1" s="254"/>
      <c r="D1" s="254"/>
      <c r="E1" s="254"/>
      <c r="F1" s="254"/>
      <c r="G1" s="254"/>
      <c r="H1" s="254"/>
      <c r="I1" s="254"/>
    </row>
    <row r="2" spans="1:9" x14ac:dyDescent="0.2">
      <c r="A2" s="290" t="s">
        <v>538</v>
      </c>
      <c r="B2" s="256"/>
      <c r="C2" s="256"/>
      <c r="D2" s="256"/>
      <c r="E2" s="256"/>
      <c r="F2" s="256"/>
      <c r="G2" s="256"/>
      <c r="H2" s="256"/>
      <c r="I2" s="256"/>
    </row>
    <row r="3" spans="1:9" x14ac:dyDescent="0.2">
      <c r="A3" s="270" t="s">
        <v>445</v>
      </c>
      <c r="B3" s="271"/>
      <c r="C3" s="271"/>
      <c r="D3" s="271"/>
      <c r="E3" s="271"/>
      <c r="F3" s="271"/>
      <c r="G3" s="271"/>
      <c r="H3" s="271"/>
      <c r="I3" s="271"/>
    </row>
    <row r="4" spans="1:9" x14ac:dyDescent="0.2">
      <c r="A4" s="289" t="s">
        <v>460</v>
      </c>
      <c r="B4" s="260"/>
      <c r="C4" s="260"/>
      <c r="D4" s="260"/>
      <c r="E4" s="260"/>
      <c r="F4" s="260"/>
      <c r="G4" s="260"/>
      <c r="H4" s="260"/>
      <c r="I4" s="261"/>
    </row>
    <row r="5" spans="1:9" ht="23.25" x14ac:dyDescent="0.2">
      <c r="A5" s="285" t="s">
        <v>2</v>
      </c>
      <c r="B5" s="286"/>
      <c r="C5" s="286"/>
      <c r="D5" s="286"/>
      <c r="E5" s="286"/>
      <c r="F5" s="286"/>
      <c r="G5" s="92" t="s">
        <v>106</v>
      </c>
      <c r="H5" s="93" t="s">
        <v>292</v>
      </c>
      <c r="I5" s="93" t="s">
        <v>276</v>
      </c>
    </row>
    <row r="6" spans="1:9" x14ac:dyDescent="0.2">
      <c r="A6" s="287">
        <v>1</v>
      </c>
      <c r="B6" s="288"/>
      <c r="C6" s="288"/>
      <c r="D6" s="288"/>
      <c r="E6" s="288"/>
      <c r="F6" s="288"/>
      <c r="G6" s="94">
        <v>2</v>
      </c>
      <c r="H6" s="93">
        <v>3</v>
      </c>
      <c r="I6" s="93">
        <v>4</v>
      </c>
    </row>
    <row r="7" spans="1:9" x14ac:dyDescent="0.2">
      <c r="A7" s="247" t="s">
        <v>365</v>
      </c>
      <c r="B7" s="247"/>
      <c r="C7" s="247"/>
      <c r="D7" s="247"/>
      <c r="E7" s="247"/>
      <c r="F7" s="247"/>
      <c r="G7" s="88">
        <v>1</v>
      </c>
      <c r="H7" s="89">
        <f>SUM(H8:H12)</f>
        <v>228679713</v>
      </c>
      <c r="I7" s="89">
        <f>SUM(I8:I12)</f>
        <v>241818493</v>
      </c>
    </row>
    <row r="8" spans="1:9" x14ac:dyDescent="0.2">
      <c r="A8" s="245" t="s">
        <v>118</v>
      </c>
      <c r="B8" s="245"/>
      <c r="C8" s="245"/>
      <c r="D8" s="245"/>
      <c r="E8" s="245"/>
      <c r="F8" s="245"/>
      <c r="G8" s="86">
        <v>2</v>
      </c>
      <c r="H8" s="87">
        <v>286721</v>
      </c>
      <c r="I8" s="87">
        <v>316505</v>
      </c>
    </row>
    <row r="9" spans="1:9" x14ac:dyDescent="0.2">
      <c r="A9" s="245" t="s">
        <v>119</v>
      </c>
      <c r="B9" s="245"/>
      <c r="C9" s="245"/>
      <c r="D9" s="245"/>
      <c r="E9" s="245"/>
      <c r="F9" s="245"/>
      <c r="G9" s="86">
        <v>3</v>
      </c>
      <c r="H9" s="87">
        <v>221389285</v>
      </c>
      <c r="I9" s="87">
        <v>234696694</v>
      </c>
    </row>
    <row r="10" spans="1:9" x14ac:dyDescent="0.2">
      <c r="A10" s="245" t="s">
        <v>120</v>
      </c>
      <c r="B10" s="245"/>
      <c r="C10" s="245"/>
      <c r="D10" s="245"/>
      <c r="E10" s="245"/>
      <c r="F10" s="245"/>
      <c r="G10" s="86">
        <v>4</v>
      </c>
      <c r="H10" s="87">
        <v>0</v>
      </c>
      <c r="I10" s="87">
        <v>0</v>
      </c>
    </row>
    <row r="11" spans="1:9" x14ac:dyDescent="0.2">
      <c r="A11" s="245" t="s">
        <v>121</v>
      </c>
      <c r="B11" s="245"/>
      <c r="C11" s="245"/>
      <c r="D11" s="245"/>
      <c r="E11" s="245"/>
      <c r="F11" s="245"/>
      <c r="G11" s="86">
        <v>5</v>
      </c>
      <c r="H11" s="87">
        <v>1940354</v>
      </c>
      <c r="I11" s="87">
        <v>1774493</v>
      </c>
    </row>
    <row r="12" spans="1:9" x14ac:dyDescent="0.2">
      <c r="A12" s="245" t="s">
        <v>122</v>
      </c>
      <c r="B12" s="245"/>
      <c r="C12" s="245"/>
      <c r="D12" s="245"/>
      <c r="E12" s="245"/>
      <c r="F12" s="245"/>
      <c r="G12" s="86">
        <v>6</v>
      </c>
      <c r="H12" s="87">
        <v>5063353</v>
      </c>
      <c r="I12" s="87">
        <v>5030801</v>
      </c>
    </row>
    <row r="13" spans="1:9" ht="16.5" customHeight="1" x14ac:dyDescent="0.2">
      <c r="A13" s="247" t="s">
        <v>366</v>
      </c>
      <c r="B13" s="247"/>
      <c r="C13" s="247"/>
      <c r="D13" s="247"/>
      <c r="E13" s="247"/>
      <c r="F13" s="247"/>
      <c r="G13" s="88">
        <v>7</v>
      </c>
      <c r="H13" s="89">
        <f>H14+H15+H19+H23+H24+H25+H28+H35</f>
        <v>190341779.53999999</v>
      </c>
      <c r="I13" s="89">
        <f>I14+I15+I19+I23+I24+I25+I28+I35</f>
        <v>198850081</v>
      </c>
    </row>
    <row r="14" spans="1:9" x14ac:dyDescent="0.2">
      <c r="A14" s="245" t="s">
        <v>107</v>
      </c>
      <c r="B14" s="245"/>
      <c r="C14" s="245"/>
      <c r="D14" s="245"/>
      <c r="E14" s="245"/>
      <c r="F14" s="245"/>
      <c r="G14" s="86">
        <v>8</v>
      </c>
      <c r="H14" s="87">
        <v>0</v>
      </c>
      <c r="I14" s="87">
        <v>0</v>
      </c>
    </row>
    <row r="15" spans="1:9" x14ac:dyDescent="0.2">
      <c r="A15" s="283" t="s">
        <v>437</v>
      </c>
      <c r="B15" s="283"/>
      <c r="C15" s="283"/>
      <c r="D15" s="283"/>
      <c r="E15" s="283"/>
      <c r="F15" s="283"/>
      <c r="G15" s="88">
        <v>9</v>
      </c>
      <c r="H15" s="89">
        <f>SUM(H16:H18)</f>
        <v>74746169</v>
      </c>
      <c r="I15" s="89">
        <f>SUM(I16:I18)</f>
        <v>77668590</v>
      </c>
    </row>
    <row r="16" spans="1:9" x14ac:dyDescent="0.2">
      <c r="A16" s="282" t="s">
        <v>123</v>
      </c>
      <c r="B16" s="282"/>
      <c r="C16" s="282"/>
      <c r="D16" s="282"/>
      <c r="E16" s="282"/>
      <c r="F16" s="282"/>
      <c r="G16" s="86">
        <v>10</v>
      </c>
      <c r="H16" s="87">
        <v>39918598</v>
      </c>
      <c r="I16" s="87">
        <v>38174312</v>
      </c>
    </row>
    <row r="17" spans="1:9" x14ac:dyDescent="0.2">
      <c r="A17" s="282" t="s">
        <v>124</v>
      </c>
      <c r="B17" s="282"/>
      <c r="C17" s="282"/>
      <c r="D17" s="282"/>
      <c r="E17" s="282"/>
      <c r="F17" s="282"/>
      <c r="G17" s="86">
        <v>11</v>
      </c>
      <c r="H17" s="87">
        <v>581898</v>
      </c>
      <c r="I17" s="87">
        <v>610534</v>
      </c>
    </row>
    <row r="18" spans="1:9" x14ac:dyDescent="0.2">
      <c r="A18" s="282" t="s">
        <v>125</v>
      </c>
      <c r="B18" s="282"/>
      <c r="C18" s="282"/>
      <c r="D18" s="282"/>
      <c r="E18" s="282"/>
      <c r="F18" s="282"/>
      <c r="G18" s="86">
        <v>12</v>
      </c>
      <c r="H18" s="87">
        <v>34245673</v>
      </c>
      <c r="I18" s="87">
        <v>38883744</v>
      </c>
    </row>
    <row r="19" spans="1:9" x14ac:dyDescent="0.2">
      <c r="A19" s="283" t="s">
        <v>438</v>
      </c>
      <c r="B19" s="283"/>
      <c r="C19" s="283"/>
      <c r="D19" s="283"/>
      <c r="E19" s="283"/>
      <c r="F19" s="283"/>
      <c r="G19" s="88">
        <v>13</v>
      </c>
      <c r="H19" s="89">
        <f>SUM(H20:H22)</f>
        <v>51139350</v>
      </c>
      <c r="I19" s="89">
        <f>SUM(I20:I22)</f>
        <v>57023273</v>
      </c>
    </row>
    <row r="20" spans="1:9" x14ac:dyDescent="0.2">
      <c r="A20" s="282" t="s">
        <v>108</v>
      </c>
      <c r="B20" s="282"/>
      <c r="C20" s="282"/>
      <c r="D20" s="282"/>
      <c r="E20" s="282"/>
      <c r="F20" s="282"/>
      <c r="G20" s="86">
        <v>14</v>
      </c>
      <c r="H20" s="87">
        <v>35694157</v>
      </c>
      <c r="I20" s="87">
        <v>39947911</v>
      </c>
    </row>
    <row r="21" spans="1:9" x14ac:dyDescent="0.2">
      <c r="A21" s="282" t="s">
        <v>109</v>
      </c>
      <c r="B21" s="282"/>
      <c r="C21" s="282"/>
      <c r="D21" s="282"/>
      <c r="E21" s="282"/>
      <c r="F21" s="282"/>
      <c r="G21" s="86">
        <v>15</v>
      </c>
      <c r="H21" s="87">
        <v>8696411</v>
      </c>
      <c r="I21" s="87">
        <v>9596998</v>
      </c>
    </row>
    <row r="22" spans="1:9" x14ac:dyDescent="0.2">
      <c r="A22" s="282" t="s">
        <v>110</v>
      </c>
      <c r="B22" s="282"/>
      <c r="C22" s="282"/>
      <c r="D22" s="282"/>
      <c r="E22" s="282"/>
      <c r="F22" s="282"/>
      <c r="G22" s="86">
        <v>16</v>
      </c>
      <c r="H22" s="87">
        <v>6748782</v>
      </c>
      <c r="I22" s="87">
        <v>7478364</v>
      </c>
    </row>
    <row r="23" spans="1:9" x14ac:dyDescent="0.2">
      <c r="A23" s="245" t="s">
        <v>111</v>
      </c>
      <c r="B23" s="245"/>
      <c r="C23" s="245"/>
      <c r="D23" s="245"/>
      <c r="E23" s="245"/>
      <c r="F23" s="245"/>
      <c r="G23" s="86">
        <v>17</v>
      </c>
      <c r="H23" s="87">
        <v>34690024</v>
      </c>
      <c r="I23" s="87">
        <v>36763411</v>
      </c>
    </row>
    <row r="24" spans="1:9" x14ac:dyDescent="0.2">
      <c r="A24" s="245" t="s">
        <v>112</v>
      </c>
      <c r="B24" s="245"/>
      <c r="C24" s="245"/>
      <c r="D24" s="245"/>
      <c r="E24" s="245"/>
      <c r="F24" s="245"/>
      <c r="G24" s="86">
        <v>18</v>
      </c>
      <c r="H24" s="87">
        <v>11211926.539999999</v>
      </c>
      <c r="I24" s="87">
        <v>12850434</v>
      </c>
    </row>
    <row r="25" spans="1:9" x14ac:dyDescent="0.2">
      <c r="A25" s="283" t="s">
        <v>439</v>
      </c>
      <c r="B25" s="283"/>
      <c r="C25" s="283"/>
      <c r="D25" s="283"/>
      <c r="E25" s="283"/>
      <c r="F25" s="283"/>
      <c r="G25" s="88">
        <v>19</v>
      </c>
      <c r="H25" s="89">
        <f>H26+H27</f>
        <v>0</v>
      </c>
      <c r="I25" s="89">
        <f>I26+I27</f>
        <v>0</v>
      </c>
    </row>
    <row r="26" spans="1:9" x14ac:dyDescent="0.2">
      <c r="A26" s="282" t="s">
        <v>126</v>
      </c>
      <c r="B26" s="282"/>
      <c r="C26" s="282"/>
      <c r="D26" s="282"/>
      <c r="E26" s="282"/>
      <c r="F26" s="282"/>
      <c r="G26" s="86">
        <v>20</v>
      </c>
      <c r="H26" s="87">
        <v>0</v>
      </c>
      <c r="I26" s="87">
        <v>0</v>
      </c>
    </row>
    <row r="27" spans="1:9" x14ac:dyDescent="0.2">
      <c r="A27" s="282" t="s">
        <v>127</v>
      </c>
      <c r="B27" s="282"/>
      <c r="C27" s="282"/>
      <c r="D27" s="282"/>
      <c r="E27" s="282"/>
      <c r="F27" s="282"/>
      <c r="G27" s="86">
        <v>21</v>
      </c>
      <c r="H27" s="87">
        <v>0</v>
      </c>
      <c r="I27" s="87">
        <v>0</v>
      </c>
    </row>
    <row r="28" spans="1:9" x14ac:dyDescent="0.2">
      <c r="A28" s="283" t="s">
        <v>440</v>
      </c>
      <c r="B28" s="283"/>
      <c r="C28" s="283"/>
      <c r="D28" s="283"/>
      <c r="E28" s="283"/>
      <c r="F28" s="283"/>
      <c r="G28" s="88">
        <v>22</v>
      </c>
      <c r="H28" s="89">
        <f>SUM(H29:H34)</f>
        <v>116861</v>
      </c>
      <c r="I28" s="89">
        <f>SUM(I29:I34)</f>
        <v>429119</v>
      </c>
    </row>
    <row r="29" spans="1:9" x14ac:dyDescent="0.2">
      <c r="A29" s="282" t="s">
        <v>128</v>
      </c>
      <c r="B29" s="282"/>
      <c r="C29" s="282"/>
      <c r="D29" s="282"/>
      <c r="E29" s="282"/>
      <c r="F29" s="282"/>
      <c r="G29" s="86">
        <v>23</v>
      </c>
      <c r="H29" s="87">
        <v>116861</v>
      </c>
      <c r="I29" s="87">
        <v>244119</v>
      </c>
    </row>
    <row r="30" spans="1:9" x14ac:dyDescent="0.2">
      <c r="A30" s="282" t="s">
        <v>129</v>
      </c>
      <c r="B30" s="282"/>
      <c r="C30" s="282"/>
      <c r="D30" s="282"/>
      <c r="E30" s="282"/>
      <c r="F30" s="282"/>
      <c r="G30" s="86">
        <v>24</v>
      </c>
      <c r="H30" s="87">
        <v>0</v>
      </c>
      <c r="I30" s="87">
        <v>0</v>
      </c>
    </row>
    <row r="31" spans="1:9" x14ac:dyDescent="0.2">
      <c r="A31" s="282" t="s">
        <v>130</v>
      </c>
      <c r="B31" s="282"/>
      <c r="C31" s="282"/>
      <c r="D31" s="282"/>
      <c r="E31" s="282"/>
      <c r="F31" s="282"/>
      <c r="G31" s="86">
        <v>25</v>
      </c>
      <c r="H31" s="87">
        <v>0</v>
      </c>
      <c r="I31" s="87">
        <v>185000</v>
      </c>
    </row>
    <row r="32" spans="1:9" x14ac:dyDescent="0.2">
      <c r="A32" s="282" t="s">
        <v>131</v>
      </c>
      <c r="B32" s="282"/>
      <c r="C32" s="282"/>
      <c r="D32" s="282"/>
      <c r="E32" s="282"/>
      <c r="F32" s="282"/>
      <c r="G32" s="86">
        <v>26</v>
      </c>
      <c r="H32" s="87">
        <v>0</v>
      </c>
      <c r="I32" s="87">
        <v>0</v>
      </c>
    </row>
    <row r="33" spans="1:9" x14ac:dyDescent="0.2">
      <c r="A33" s="282" t="s">
        <v>132</v>
      </c>
      <c r="B33" s="282"/>
      <c r="C33" s="282"/>
      <c r="D33" s="282"/>
      <c r="E33" s="282"/>
      <c r="F33" s="282"/>
      <c r="G33" s="86">
        <v>27</v>
      </c>
      <c r="H33" s="87">
        <v>0</v>
      </c>
      <c r="I33" s="87">
        <v>0</v>
      </c>
    </row>
    <row r="34" spans="1:9" x14ac:dyDescent="0.2">
      <c r="A34" s="282" t="s">
        <v>133</v>
      </c>
      <c r="B34" s="282"/>
      <c r="C34" s="282"/>
      <c r="D34" s="282"/>
      <c r="E34" s="282"/>
      <c r="F34" s="282"/>
      <c r="G34" s="86">
        <v>28</v>
      </c>
      <c r="H34" s="87">
        <v>0</v>
      </c>
      <c r="I34" s="87">
        <v>0</v>
      </c>
    </row>
    <row r="35" spans="1:9" x14ac:dyDescent="0.2">
      <c r="A35" s="245" t="s">
        <v>113</v>
      </c>
      <c r="B35" s="245"/>
      <c r="C35" s="245"/>
      <c r="D35" s="245"/>
      <c r="E35" s="245"/>
      <c r="F35" s="245"/>
      <c r="G35" s="86">
        <v>29</v>
      </c>
      <c r="H35" s="87">
        <v>18437449</v>
      </c>
      <c r="I35" s="87">
        <v>14115254</v>
      </c>
    </row>
    <row r="36" spans="1:9" x14ac:dyDescent="0.2">
      <c r="A36" s="247" t="s">
        <v>367</v>
      </c>
      <c r="B36" s="247"/>
      <c r="C36" s="247"/>
      <c r="D36" s="247"/>
      <c r="E36" s="247"/>
      <c r="F36" s="247"/>
      <c r="G36" s="88">
        <v>30</v>
      </c>
      <c r="H36" s="89">
        <f>SUM(H37:H46)</f>
        <v>1501632</v>
      </c>
      <c r="I36" s="89">
        <f>SUM(I37:I46)</f>
        <v>2792458</v>
      </c>
    </row>
    <row r="37" spans="1:9" x14ac:dyDescent="0.2">
      <c r="A37" s="245" t="s">
        <v>134</v>
      </c>
      <c r="B37" s="245"/>
      <c r="C37" s="245"/>
      <c r="D37" s="245"/>
      <c r="E37" s="245"/>
      <c r="F37" s="245"/>
      <c r="G37" s="86">
        <v>31</v>
      </c>
      <c r="H37" s="87">
        <v>0</v>
      </c>
      <c r="I37" s="87">
        <v>0</v>
      </c>
    </row>
    <row r="38" spans="1:9" ht="25.15" customHeight="1" x14ac:dyDescent="0.2">
      <c r="A38" s="245" t="s">
        <v>135</v>
      </c>
      <c r="B38" s="245"/>
      <c r="C38" s="245"/>
      <c r="D38" s="245"/>
      <c r="E38" s="245"/>
      <c r="F38" s="245"/>
      <c r="G38" s="86">
        <v>32</v>
      </c>
      <c r="H38" s="87">
        <v>0</v>
      </c>
      <c r="I38" s="87">
        <v>0</v>
      </c>
    </row>
    <row r="39" spans="1:9" ht="28.15" customHeight="1" x14ac:dyDescent="0.2">
      <c r="A39" s="245" t="s">
        <v>136</v>
      </c>
      <c r="B39" s="245"/>
      <c r="C39" s="245"/>
      <c r="D39" s="245"/>
      <c r="E39" s="245"/>
      <c r="F39" s="245"/>
      <c r="G39" s="86">
        <v>33</v>
      </c>
      <c r="H39" s="87">
        <v>0</v>
      </c>
      <c r="I39" s="87">
        <v>0</v>
      </c>
    </row>
    <row r="40" spans="1:9" ht="28.15" customHeight="1" x14ac:dyDescent="0.2">
      <c r="A40" s="245" t="s">
        <v>137</v>
      </c>
      <c r="B40" s="245"/>
      <c r="C40" s="245"/>
      <c r="D40" s="245"/>
      <c r="E40" s="245"/>
      <c r="F40" s="245"/>
      <c r="G40" s="86">
        <v>34</v>
      </c>
      <c r="H40" s="87">
        <v>46974</v>
      </c>
      <c r="I40" s="87">
        <v>1301220</v>
      </c>
    </row>
    <row r="41" spans="1:9" ht="22.9" customHeight="1" x14ac:dyDescent="0.2">
      <c r="A41" s="245" t="s">
        <v>138</v>
      </c>
      <c r="B41" s="245"/>
      <c r="C41" s="245"/>
      <c r="D41" s="245"/>
      <c r="E41" s="245"/>
      <c r="F41" s="245"/>
      <c r="G41" s="86">
        <v>35</v>
      </c>
      <c r="H41" s="87">
        <v>0</v>
      </c>
      <c r="I41" s="87">
        <v>0</v>
      </c>
    </row>
    <row r="42" spans="1:9" x14ac:dyDescent="0.2">
      <c r="A42" s="245" t="s">
        <v>139</v>
      </c>
      <c r="B42" s="245"/>
      <c r="C42" s="245"/>
      <c r="D42" s="245"/>
      <c r="E42" s="245"/>
      <c r="F42" s="245"/>
      <c r="G42" s="86">
        <v>36</v>
      </c>
      <c r="H42" s="87">
        <v>0</v>
      </c>
      <c r="I42" s="87">
        <v>0</v>
      </c>
    </row>
    <row r="43" spans="1:9" x14ac:dyDescent="0.2">
      <c r="A43" s="245" t="s">
        <v>140</v>
      </c>
      <c r="B43" s="245"/>
      <c r="C43" s="245"/>
      <c r="D43" s="245"/>
      <c r="E43" s="245"/>
      <c r="F43" s="245"/>
      <c r="G43" s="86">
        <v>37</v>
      </c>
      <c r="H43" s="87">
        <v>1449361</v>
      </c>
      <c r="I43" s="87">
        <v>1490831</v>
      </c>
    </row>
    <row r="44" spans="1:9" x14ac:dyDescent="0.2">
      <c r="A44" s="245" t="s">
        <v>141</v>
      </c>
      <c r="B44" s="245"/>
      <c r="C44" s="245"/>
      <c r="D44" s="245"/>
      <c r="E44" s="245"/>
      <c r="F44" s="245"/>
      <c r="G44" s="86">
        <v>38</v>
      </c>
      <c r="H44" s="87">
        <v>5297</v>
      </c>
      <c r="I44" s="87">
        <v>407</v>
      </c>
    </row>
    <row r="45" spans="1:9" x14ac:dyDescent="0.2">
      <c r="A45" s="245" t="s">
        <v>142</v>
      </c>
      <c r="B45" s="245"/>
      <c r="C45" s="245"/>
      <c r="D45" s="245"/>
      <c r="E45" s="245"/>
      <c r="F45" s="245"/>
      <c r="G45" s="86">
        <v>39</v>
      </c>
      <c r="H45" s="87">
        <v>0</v>
      </c>
      <c r="I45" s="87">
        <v>0</v>
      </c>
    </row>
    <row r="46" spans="1:9" x14ac:dyDescent="0.2">
      <c r="A46" s="245" t="s">
        <v>143</v>
      </c>
      <c r="B46" s="245"/>
      <c r="C46" s="245"/>
      <c r="D46" s="245"/>
      <c r="E46" s="245"/>
      <c r="F46" s="245"/>
      <c r="G46" s="86">
        <v>40</v>
      </c>
      <c r="H46" s="87">
        <v>0</v>
      </c>
      <c r="I46" s="87">
        <v>0</v>
      </c>
    </row>
    <row r="47" spans="1:9" x14ac:dyDescent="0.2">
      <c r="A47" s="247" t="s">
        <v>368</v>
      </c>
      <c r="B47" s="247"/>
      <c r="C47" s="247"/>
      <c r="D47" s="247"/>
      <c r="E47" s="247"/>
      <c r="F47" s="247"/>
      <c r="G47" s="88">
        <v>41</v>
      </c>
      <c r="H47" s="89">
        <f>SUM(H48:H54)</f>
        <v>2901408</v>
      </c>
      <c r="I47" s="89">
        <f>SUM(I48:I54)</f>
        <v>5703356</v>
      </c>
    </row>
    <row r="48" spans="1:9" ht="23.45" customHeight="1" x14ac:dyDescent="0.2">
      <c r="A48" s="245" t="s">
        <v>144</v>
      </c>
      <c r="B48" s="245"/>
      <c r="C48" s="245"/>
      <c r="D48" s="245"/>
      <c r="E48" s="245"/>
      <c r="F48" s="245"/>
      <c r="G48" s="86">
        <v>42</v>
      </c>
      <c r="H48" s="87">
        <v>637957</v>
      </c>
      <c r="I48" s="87">
        <v>2163189</v>
      </c>
    </row>
    <row r="49" spans="1:9" x14ac:dyDescent="0.2">
      <c r="A49" s="279" t="s">
        <v>145</v>
      </c>
      <c r="B49" s="279"/>
      <c r="C49" s="279"/>
      <c r="D49" s="279"/>
      <c r="E49" s="279"/>
      <c r="F49" s="279"/>
      <c r="G49" s="86">
        <v>43</v>
      </c>
      <c r="H49" s="87">
        <v>0</v>
      </c>
      <c r="I49" s="87">
        <v>0</v>
      </c>
    </row>
    <row r="50" spans="1:9" x14ac:dyDescent="0.2">
      <c r="A50" s="279" t="s">
        <v>146</v>
      </c>
      <c r="B50" s="279"/>
      <c r="C50" s="279"/>
      <c r="D50" s="279"/>
      <c r="E50" s="279"/>
      <c r="F50" s="279"/>
      <c r="G50" s="86">
        <v>44</v>
      </c>
      <c r="H50" s="87">
        <v>2263451</v>
      </c>
      <c r="I50" s="87">
        <v>3540167</v>
      </c>
    </row>
    <row r="51" spans="1:9" x14ac:dyDescent="0.2">
      <c r="A51" s="279" t="s">
        <v>147</v>
      </c>
      <c r="B51" s="279"/>
      <c r="C51" s="279"/>
      <c r="D51" s="279"/>
      <c r="E51" s="279"/>
      <c r="F51" s="279"/>
      <c r="G51" s="86">
        <v>45</v>
      </c>
      <c r="H51" s="87">
        <v>0</v>
      </c>
      <c r="I51" s="87">
        <v>0</v>
      </c>
    </row>
    <row r="52" spans="1:9" x14ac:dyDescent="0.2">
      <c r="A52" s="279" t="s">
        <v>148</v>
      </c>
      <c r="B52" s="279"/>
      <c r="C52" s="279"/>
      <c r="D52" s="279"/>
      <c r="E52" s="279"/>
      <c r="F52" s="279"/>
      <c r="G52" s="86">
        <v>46</v>
      </c>
      <c r="H52" s="87">
        <v>0</v>
      </c>
      <c r="I52" s="87">
        <v>0</v>
      </c>
    </row>
    <row r="53" spans="1:9" x14ac:dyDescent="0.2">
      <c r="A53" s="279" t="s">
        <v>149</v>
      </c>
      <c r="B53" s="279"/>
      <c r="C53" s="279"/>
      <c r="D53" s="279"/>
      <c r="E53" s="279"/>
      <c r="F53" s="279"/>
      <c r="G53" s="86">
        <v>47</v>
      </c>
      <c r="H53" s="87">
        <v>0</v>
      </c>
      <c r="I53" s="87">
        <v>0</v>
      </c>
    </row>
    <row r="54" spans="1:9" x14ac:dyDescent="0.2">
      <c r="A54" s="279" t="s">
        <v>150</v>
      </c>
      <c r="B54" s="279"/>
      <c r="C54" s="279"/>
      <c r="D54" s="279"/>
      <c r="E54" s="279"/>
      <c r="F54" s="279"/>
      <c r="G54" s="86">
        <v>48</v>
      </c>
      <c r="H54" s="87">
        <v>0</v>
      </c>
      <c r="I54" s="87">
        <v>0</v>
      </c>
    </row>
    <row r="55" spans="1:9" ht="30.6" customHeight="1" x14ac:dyDescent="0.2">
      <c r="A55" s="246" t="s">
        <v>151</v>
      </c>
      <c r="B55" s="246"/>
      <c r="C55" s="246"/>
      <c r="D55" s="246"/>
      <c r="E55" s="246"/>
      <c r="F55" s="246"/>
      <c r="G55" s="86">
        <v>49</v>
      </c>
      <c r="H55" s="87">
        <v>0</v>
      </c>
      <c r="I55" s="87">
        <v>0</v>
      </c>
    </row>
    <row r="56" spans="1:9" x14ac:dyDescent="0.2">
      <c r="A56" s="246" t="s">
        <v>152</v>
      </c>
      <c r="B56" s="246"/>
      <c r="C56" s="246"/>
      <c r="D56" s="246"/>
      <c r="E56" s="246"/>
      <c r="F56" s="246"/>
      <c r="G56" s="86">
        <v>50</v>
      </c>
      <c r="H56" s="87">
        <v>0</v>
      </c>
      <c r="I56" s="87">
        <v>0</v>
      </c>
    </row>
    <row r="57" spans="1:9" ht="28.9" customHeight="1" x14ac:dyDescent="0.2">
      <c r="A57" s="246" t="s">
        <v>153</v>
      </c>
      <c r="B57" s="246"/>
      <c r="C57" s="246"/>
      <c r="D57" s="246"/>
      <c r="E57" s="246"/>
      <c r="F57" s="246"/>
      <c r="G57" s="86">
        <v>51</v>
      </c>
      <c r="H57" s="87">
        <v>0</v>
      </c>
      <c r="I57" s="87">
        <v>0</v>
      </c>
    </row>
    <row r="58" spans="1:9" x14ac:dyDescent="0.2">
      <c r="A58" s="246" t="s">
        <v>154</v>
      </c>
      <c r="B58" s="246"/>
      <c r="C58" s="246"/>
      <c r="D58" s="246"/>
      <c r="E58" s="246"/>
      <c r="F58" s="246"/>
      <c r="G58" s="86">
        <v>52</v>
      </c>
      <c r="H58" s="87">
        <v>0</v>
      </c>
      <c r="I58" s="87">
        <v>0</v>
      </c>
    </row>
    <row r="59" spans="1:9" x14ac:dyDescent="0.2">
      <c r="A59" s="247" t="s">
        <v>369</v>
      </c>
      <c r="B59" s="247"/>
      <c r="C59" s="247"/>
      <c r="D59" s="247"/>
      <c r="E59" s="247"/>
      <c r="F59" s="247"/>
      <c r="G59" s="88">
        <v>53</v>
      </c>
      <c r="H59" s="89">
        <f>H7+H36+H55+H56</f>
        <v>230181345</v>
      </c>
      <c r="I59" s="89">
        <f>I7+I36+I55+I56</f>
        <v>244610951</v>
      </c>
    </row>
    <row r="60" spans="1:9" x14ac:dyDescent="0.2">
      <c r="A60" s="247" t="s">
        <v>370</v>
      </c>
      <c r="B60" s="247"/>
      <c r="C60" s="247"/>
      <c r="D60" s="247"/>
      <c r="E60" s="247"/>
      <c r="F60" s="247"/>
      <c r="G60" s="88">
        <v>54</v>
      </c>
      <c r="H60" s="89">
        <f>H13+H47+H57+H58</f>
        <v>193243187.53999999</v>
      </c>
      <c r="I60" s="89">
        <f>I13+I47+I57+I58</f>
        <v>204553437</v>
      </c>
    </row>
    <row r="61" spans="1:9" x14ac:dyDescent="0.2">
      <c r="A61" s="247" t="s">
        <v>372</v>
      </c>
      <c r="B61" s="247"/>
      <c r="C61" s="247"/>
      <c r="D61" s="247"/>
      <c r="E61" s="247"/>
      <c r="F61" s="247"/>
      <c r="G61" s="88">
        <v>55</v>
      </c>
      <c r="H61" s="89">
        <f>H59-H60</f>
        <v>36938157.460000008</v>
      </c>
      <c r="I61" s="89">
        <f>I59-I60</f>
        <v>40057514</v>
      </c>
    </row>
    <row r="62" spans="1:9" x14ac:dyDescent="0.2">
      <c r="A62" s="281" t="s">
        <v>373</v>
      </c>
      <c r="B62" s="281"/>
      <c r="C62" s="281"/>
      <c r="D62" s="281"/>
      <c r="E62" s="281"/>
      <c r="F62" s="281"/>
      <c r="G62" s="88">
        <v>56</v>
      </c>
      <c r="H62" s="89">
        <f>+IF((H59-H60)&gt;0,(H59-H60),0)</f>
        <v>36938157.460000008</v>
      </c>
      <c r="I62" s="89">
        <f>+IF((I59-I60)&gt;0,(I59-I60),0)</f>
        <v>40057514</v>
      </c>
    </row>
    <row r="63" spans="1:9" x14ac:dyDescent="0.2">
      <c r="A63" s="281" t="s">
        <v>374</v>
      </c>
      <c r="B63" s="281"/>
      <c r="C63" s="281"/>
      <c r="D63" s="281"/>
      <c r="E63" s="281"/>
      <c r="F63" s="281"/>
      <c r="G63" s="88">
        <v>57</v>
      </c>
      <c r="H63" s="89">
        <f>+IF((H59-H60)&lt;0,(H59-H60),0)</f>
        <v>0</v>
      </c>
      <c r="I63" s="89">
        <f>+IF((I59-I60)&lt;0,(I59-I60),0)</f>
        <v>0</v>
      </c>
    </row>
    <row r="64" spans="1:9" x14ac:dyDescent="0.2">
      <c r="A64" s="246" t="s">
        <v>114</v>
      </c>
      <c r="B64" s="246"/>
      <c r="C64" s="246"/>
      <c r="D64" s="246"/>
      <c r="E64" s="246"/>
      <c r="F64" s="246"/>
      <c r="G64" s="86">
        <v>58</v>
      </c>
      <c r="H64" s="87">
        <v>9202252</v>
      </c>
      <c r="I64" s="87">
        <v>7319149</v>
      </c>
    </row>
    <row r="65" spans="1:9" x14ac:dyDescent="0.2">
      <c r="A65" s="247" t="s">
        <v>375</v>
      </c>
      <c r="B65" s="247"/>
      <c r="C65" s="247"/>
      <c r="D65" s="247"/>
      <c r="E65" s="247"/>
      <c r="F65" s="247"/>
      <c r="G65" s="88">
        <v>59</v>
      </c>
      <c r="H65" s="89">
        <f>H61-H64</f>
        <v>27735905.460000008</v>
      </c>
      <c r="I65" s="89">
        <f>I61-I64</f>
        <v>32738365</v>
      </c>
    </row>
    <row r="66" spans="1:9" x14ac:dyDescent="0.2">
      <c r="A66" s="281" t="s">
        <v>376</v>
      </c>
      <c r="B66" s="281"/>
      <c r="C66" s="281"/>
      <c r="D66" s="281"/>
      <c r="E66" s="281"/>
      <c r="F66" s="281"/>
      <c r="G66" s="88">
        <v>60</v>
      </c>
      <c r="H66" s="89">
        <f>+IF((H61-H64)&gt;0,(H61-H64),0)</f>
        <v>27735905.460000008</v>
      </c>
      <c r="I66" s="89">
        <f>+IF((I61-I64)&gt;0,(I61-I64),0)</f>
        <v>32738365</v>
      </c>
    </row>
    <row r="67" spans="1:9" x14ac:dyDescent="0.2">
      <c r="A67" s="281" t="s">
        <v>377</v>
      </c>
      <c r="B67" s="281"/>
      <c r="C67" s="281"/>
      <c r="D67" s="281"/>
      <c r="E67" s="281"/>
      <c r="F67" s="281"/>
      <c r="G67" s="88">
        <v>61</v>
      </c>
      <c r="H67" s="89">
        <f>+IF((H61-H64)&lt;0,(H61-H64),0)</f>
        <v>0</v>
      </c>
      <c r="I67" s="89">
        <f>+IF((I61-I64)&lt;0,(I61-I64),0)</f>
        <v>0</v>
      </c>
    </row>
    <row r="68" spans="1:9" x14ac:dyDescent="0.2">
      <c r="A68" s="251" t="s">
        <v>155</v>
      </c>
      <c r="B68" s="251"/>
      <c r="C68" s="251"/>
      <c r="D68" s="251"/>
      <c r="E68" s="251"/>
      <c r="F68" s="251"/>
      <c r="G68" s="273"/>
      <c r="H68" s="273"/>
      <c r="I68" s="273"/>
    </row>
    <row r="69" spans="1:9" ht="25.9" customHeight="1" x14ac:dyDescent="0.2">
      <c r="A69" s="247" t="s">
        <v>378</v>
      </c>
      <c r="B69" s="247"/>
      <c r="C69" s="247"/>
      <c r="D69" s="247"/>
      <c r="E69" s="247"/>
      <c r="F69" s="247"/>
      <c r="G69" s="88">
        <v>62</v>
      </c>
      <c r="H69" s="89">
        <f>H70-H71</f>
        <v>0</v>
      </c>
      <c r="I69" s="89">
        <f>I70-I71</f>
        <v>0</v>
      </c>
    </row>
    <row r="70" spans="1:9" x14ac:dyDescent="0.2">
      <c r="A70" s="279" t="s">
        <v>156</v>
      </c>
      <c r="B70" s="279"/>
      <c r="C70" s="279"/>
      <c r="D70" s="279"/>
      <c r="E70" s="279"/>
      <c r="F70" s="279"/>
      <c r="G70" s="86">
        <v>63</v>
      </c>
      <c r="H70" s="87">
        <v>0</v>
      </c>
      <c r="I70" s="87">
        <v>0</v>
      </c>
    </row>
    <row r="71" spans="1:9" x14ac:dyDescent="0.2">
      <c r="A71" s="279" t="s">
        <v>157</v>
      </c>
      <c r="B71" s="279"/>
      <c r="C71" s="279"/>
      <c r="D71" s="279"/>
      <c r="E71" s="279"/>
      <c r="F71" s="279"/>
      <c r="G71" s="86">
        <v>64</v>
      </c>
      <c r="H71" s="87">
        <v>0</v>
      </c>
      <c r="I71" s="87">
        <v>0</v>
      </c>
    </row>
    <row r="72" spans="1:9" x14ac:dyDescent="0.2">
      <c r="A72" s="246" t="s">
        <v>158</v>
      </c>
      <c r="B72" s="246"/>
      <c r="C72" s="246"/>
      <c r="D72" s="246"/>
      <c r="E72" s="246"/>
      <c r="F72" s="246"/>
      <c r="G72" s="86">
        <v>65</v>
      </c>
      <c r="H72" s="87">
        <v>0</v>
      </c>
      <c r="I72" s="87">
        <v>0</v>
      </c>
    </row>
    <row r="73" spans="1:9" x14ac:dyDescent="0.2">
      <c r="A73" s="281" t="s">
        <v>379</v>
      </c>
      <c r="B73" s="281"/>
      <c r="C73" s="281"/>
      <c r="D73" s="281"/>
      <c r="E73" s="281"/>
      <c r="F73" s="281"/>
      <c r="G73" s="88">
        <v>66</v>
      </c>
      <c r="H73" s="95">
        <v>0</v>
      </c>
      <c r="I73" s="95">
        <v>0</v>
      </c>
    </row>
    <row r="74" spans="1:9" x14ac:dyDescent="0.2">
      <c r="A74" s="281" t="s">
        <v>380</v>
      </c>
      <c r="B74" s="281"/>
      <c r="C74" s="281"/>
      <c r="D74" s="281"/>
      <c r="E74" s="281"/>
      <c r="F74" s="281"/>
      <c r="G74" s="88">
        <v>67</v>
      </c>
      <c r="H74" s="95">
        <v>0</v>
      </c>
      <c r="I74" s="95">
        <v>0</v>
      </c>
    </row>
    <row r="75" spans="1:9" x14ac:dyDescent="0.2">
      <c r="A75" s="251" t="s">
        <v>159</v>
      </c>
      <c r="B75" s="251"/>
      <c r="C75" s="251"/>
      <c r="D75" s="251"/>
      <c r="E75" s="251"/>
      <c r="F75" s="251"/>
      <c r="G75" s="273"/>
      <c r="H75" s="273"/>
      <c r="I75" s="273"/>
    </row>
    <row r="76" spans="1:9" x14ac:dyDescent="0.2">
      <c r="A76" s="247" t="s">
        <v>381</v>
      </c>
      <c r="B76" s="247"/>
      <c r="C76" s="247"/>
      <c r="D76" s="247"/>
      <c r="E76" s="247"/>
      <c r="F76" s="247"/>
      <c r="G76" s="88">
        <v>68</v>
      </c>
      <c r="H76" s="95">
        <v>0</v>
      </c>
      <c r="I76" s="95">
        <v>0</v>
      </c>
    </row>
    <row r="77" spans="1:9" x14ac:dyDescent="0.2">
      <c r="A77" s="280" t="s">
        <v>382</v>
      </c>
      <c r="B77" s="280"/>
      <c r="C77" s="280"/>
      <c r="D77" s="280"/>
      <c r="E77" s="280"/>
      <c r="F77" s="280"/>
      <c r="G77" s="96">
        <v>69</v>
      </c>
      <c r="H77" s="97">
        <v>0</v>
      </c>
      <c r="I77" s="97">
        <v>0</v>
      </c>
    </row>
    <row r="78" spans="1:9" x14ac:dyDescent="0.2">
      <c r="A78" s="280" t="s">
        <v>383</v>
      </c>
      <c r="B78" s="280"/>
      <c r="C78" s="280"/>
      <c r="D78" s="280"/>
      <c r="E78" s="280"/>
      <c r="F78" s="280"/>
      <c r="G78" s="96">
        <v>70</v>
      </c>
      <c r="H78" s="97">
        <v>0</v>
      </c>
      <c r="I78" s="97">
        <v>0</v>
      </c>
    </row>
    <row r="79" spans="1:9" x14ac:dyDescent="0.2">
      <c r="A79" s="247" t="s">
        <v>384</v>
      </c>
      <c r="B79" s="247"/>
      <c r="C79" s="247"/>
      <c r="D79" s="247"/>
      <c r="E79" s="247"/>
      <c r="F79" s="247"/>
      <c r="G79" s="88">
        <v>71</v>
      </c>
      <c r="H79" s="95">
        <v>0</v>
      </c>
      <c r="I79" s="95">
        <v>0</v>
      </c>
    </row>
    <row r="80" spans="1:9" x14ac:dyDescent="0.2">
      <c r="A80" s="247" t="s">
        <v>385</v>
      </c>
      <c r="B80" s="247"/>
      <c r="C80" s="247"/>
      <c r="D80" s="247"/>
      <c r="E80" s="247"/>
      <c r="F80" s="247"/>
      <c r="G80" s="88">
        <v>72</v>
      </c>
      <c r="H80" s="95">
        <v>0</v>
      </c>
      <c r="I80" s="95">
        <v>0</v>
      </c>
    </row>
    <row r="81" spans="1:9" x14ac:dyDescent="0.2">
      <c r="A81" s="281" t="s">
        <v>386</v>
      </c>
      <c r="B81" s="281"/>
      <c r="C81" s="281"/>
      <c r="D81" s="281"/>
      <c r="E81" s="281"/>
      <c r="F81" s="281"/>
      <c r="G81" s="88">
        <v>73</v>
      </c>
      <c r="H81" s="95">
        <v>0</v>
      </c>
      <c r="I81" s="95">
        <v>0</v>
      </c>
    </row>
    <row r="82" spans="1:9" x14ac:dyDescent="0.2">
      <c r="A82" s="281" t="s">
        <v>387</v>
      </c>
      <c r="B82" s="281"/>
      <c r="C82" s="281"/>
      <c r="D82" s="281"/>
      <c r="E82" s="281"/>
      <c r="F82" s="281"/>
      <c r="G82" s="88">
        <v>74</v>
      </c>
      <c r="H82" s="95">
        <v>0</v>
      </c>
      <c r="I82" s="95">
        <v>0</v>
      </c>
    </row>
    <row r="83" spans="1:9" x14ac:dyDescent="0.2">
      <c r="A83" s="251" t="s">
        <v>115</v>
      </c>
      <c r="B83" s="251"/>
      <c r="C83" s="251"/>
      <c r="D83" s="251"/>
      <c r="E83" s="251"/>
      <c r="F83" s="251"/>
      <c r="G83" s="273"/>
      <c r="H83" s="273"/>
      <c r="I83" s="273"/>
    </row>
    <row r="84" spans="1:9" x14ac:dyDescent="0.2">
      <c r="A84" s="274" t="s">
        <v>388</v>
      </c>
      <c r="B84" s="274"/>
      <c r="C84" s="274"/>
      <c r="D84" s="274"/>
      <c r="E84" s="274"/>
      <c r="F84" s="274"/>
      <c r="G84" s="88">
        <v>75</v>
      </c>
      <c r="H84" s="98">
        <f>H85+H86</f>
        <v>0</v>
      </c>
      <c r="I84" s="98">
        <f>I85+I86</f>
        <v>0</v>
      </c>
    </row>
    <row r="85" spans="1:9" x14ac:dyDescent="0.2">
      <c r="A85" s="275" t="s">
        <v>160</v>
      </c>
      <c r="B85" s="275"/>
      <c r="C85" s="275"/>
      <c r="D85" s="275"/>
      <c r="E85" s="275"/>
      <c r="F85" s="275"/>
      <c r="G85" s="86">
        <v>76</v>
      </c>
      <c r="H85" s="99">
        <v>0</v>
      </c>
      <c r="I85" s="99">
        <v>0</v>
      </c>
    </row>
    <row r="86" spans="1:9" x14ac:dyDescent="0.2">
      <c r="A86" s="275" t="s">
        <v>161</v>
      </c>
      <c r="B86" s="275"/>
      <c r="C86" s="275"/>
      <c r="D86" s="275"/>
      <c r="E86" s="275"/>
      <c r="F86" s="275"/>
      <c r="G86" s="86">
        <v>77</v>
      </c>
      <c r="H86" s="99">
        <v>0</v>
      </c>
      <c r="I86" s="99">
        <v>0</v>
      </c>
    </row>
    <row r="87" spans="1:9" x14ac:dyDescent="0.2">
      <c r="A87" s="276" t="s">
        <v>117</v>
      </c>
      <c r="B87" s="276"/>
      <c r="C87" s="276"/>
      <c r="D87" s="276"/>
      <c r="E87" s="276"/>
      <c r="F87" s="276"/>
      <c r="G87" s="277"/>
      <c r="H87" s="277"/>
      <c r="I87" s="277"/>
    </row>
    <row r="88" spans="1:9" x14ac:dyDescent="0.2">
      <c r="A88" s="278" t="s">
        <v>162</v>
      </c>
      <c r="B88" s="278"/>
      <c r="C88" s="278"/>
      <c r="D88" s="278"/>
      <c r="E88" s="278"/>
      <c r="F88" s="278"/>
      <c r="G88" s="86">
        <v>78</v>
      </c>
      <c r="H88" s="99">
        <v>27735905</v>
      </c>
      <c r="I88" s="99">
        <v>32738365</v>
      </c>
    </row>
    <row r="89" spans="1:9" ht="29.25" customHeight="1" x14ac:dyDescent="0.2">
      <c r="A89" s="272" t="s">
        <v>433</v>
      </c>
      <c r="B89" s="272"/>
      <c r="C89" s="272"/>
      <c r="D89" s="272"/>
      <c r="E89" s="272"/>
      <c r="F89" s="272"/>
      <c r="G89" s="88">
        <v>79</v>
      </c>
      <c r="H89" s="98">
        <f>H90+H97</f>
        <v>0</v>
      </c>
      <c r="I89" s="98">
        <f>I90+I97</f>
        <v>0</v>
      </c>
    </row>
    <row r="90" spans="1:9" ht="24.6" customHeight="1" x14ac:dyDescent="0.2">
      <c r="A90" s="284" t="s">
        <v>441</v>
      </c>
      <c r="B90" s="284"/>
      <c r="C90" s="284"/>
      <c r="D90" s="284"/>
      <c r="E90" s="284"/>
      <c r="F90" s="284"/>
      <c r="G90" s="88">
        <v>80</v>
      </c>
      <c r="H90" s="98">
        <f>SUM(H91:H95)</f>
        <v>0</v>
      </c>
      <c r="I90" s="98">
        <f>SUM(I91:I95)</f>
        <v>0</v>
      </c>
    </row>
    <row r="91" spans="1:9" ht="24.6" customHeight="1" x14ac:dyDescent="0.2">
      <c r="A91" s="279" t="s">
        <v>351</v>
      </c>
      <c r="B91" s="279"/>
      <c r="C91" s="279"/>
      <c r="D91" s="279"/>
      <c r="E91" s="279"/>
      <c r="F91" s="279"/>
      <c r="G91" s="88">
        <v>81</v>
      </c>
      <c r="H91" s="99">
        <v>0</v>
      </c>
      <c r="I91" s="99">
        <v>0</v>
      </c>
    </row>
    <row r="92" spans="1:9" ht="39" customHeight="1" x14ac:dyDescent="0.2">
      <c r="A92" s="279" t="s">
        <v>352</v>
      </c>
      <c r="B92" s="279"/>
      <c r="C92" s="279"/>
      <c r="D92" s="279"/>
      <c r="E92" s="279"/>
      <c r="F92" s="279"/>
      <c r="G92" s="88">
        <v>82</v>
      </c>
      <c r="H92" s="99">
        <v>0</v>
      </c>
      <c r="I92" s="99">
        <v>0</v>
      </c>
    </row>
    <row r="93" spans="1:9" ht="44.25" customHeight="1" x14ac:dyDescent="0.2">
      <c r="A93" s="279" t="s">
        <v>353</v>
      </c>
      <c r="B93" s="279"/>
      <c r="C93" s="279"/>
      <c r="D93" s="279"/>
      <c r="E93" s="279"/>
      <c r="F93" s="279"/>
      <c r="G93" s="88">
        <v>83</v>
      </c>
      <c r="H93" s="99">
        <v>0</v>
      </c>
      <c r="I93" s="99">
        <v>0</v>
      </c>
    </row>
    <row r="94" spans="1:9" ht="16.5" customHeight="1" x14ac:dyDescent="0.2">
      <c r="A94" s="279" t="s">
        <v>354</v>
      </c>
      <c r="B94" s="279"/>
      <c r="C94" s="279"/>
      <c r="D94" s="279"/>
      <c r="E94" s="279"/>
      <c r="F94" s="279"/>
      <c r="G94" s="88">
        <v>84</v>
      </c>
      <c r="H94" s="99">
        <v>0</v>
      </c>
      <c r="I94" s="99">
        <v>0</v>
      </c>
    </row>
    <row r="95" spans="1:9" ht="13.5" customHeight="1" x14ac:dyDescent="0.2">
      <c r="A95" s="279" t="s">
        <v>355</v>
      </c>
      <c r="B95" s="279"/>
      <c r="C95" s="279"/>
      <c r="D95" s="279"/>
      <c r="E95" s="279"/>
      <c r="F95" s="279"/>
      <c r="G95" s="88">
        <v>85</v>
      </c>
      <c r="H95" s="99">
        <v>0</v>
      </c>
      <c r="I95" s="99">
        <v>0</v>
      </c>
    </row>
    <row r="96" spans="1:9" ht="24.6" customHeight="1" x14ac:dyDescent="0.2">
      <c r="A96" s="279" t="s">
        <v>356</v>
      </c>
      <c r="B96" s="279"/>
      <c r="C96" s="279"/>
      <c r="D96" s="279"/>
      <c r="E96" s="279"/>
      <c r="F96" s="279"/>
      <c r="G96" s="88">
        <v>86</v>
      </c>
      <c r="H96" s="99">
        <v>0</v>
      </c>
      <c r="I96" s="99">
        <v>0</v>
      </c>
    </row>
    <row r="97" spans="1:9" ht="24.6" customHeight="1" x14ac:dyDescent="0.2">
      <c r="A97" s="284" t="s">
        <v>434</v>
      </c>
      <c r="B97" s="284"/>
      <c r="C97" s="284"/>
      <c r="D97" s="284"/>
      <c r="E97" s="284"/>
      <c r="F97" s="284"/>
      <c r="G97" s="88">
        <v>87</v>
      </c>
      <c r="H97" s="98">
        <f>SUM(H98:H105)</f>
        <v>0</v>
      </c>
      <c r="I97" s="98">
        <f>SUM(I98:I105)</f>
        <v>0</v>
      </c>
    </row>
    <row r="98" spans="1:9" x14ac:dyDescent="0.2">
      <c r="A98" s="279" t="s">
        <v>163</v>
      </c>
      <c r="B98" s="279"/>
      <c r="C98" s="279"/>
      <c r="D98" s="279"/>
      <c r="E98" s="279"/>
      <c r="F98" s="279"/>
      <c r="G98" s="86">
        <v>88</v>
      </c>
      <c r="H98" s="99">
        <v>0</v>
      </c>
      <c r="I98" s="99">
        <v>0</v>
      </c>
    </row>
    <row r="99" spans="1:9" ht="35.25" customHeight="1" x14ac:dyDescent="0.2">
      <c r="A99" s="279" t="s">
        <v>357</v>
      </c>
      <c r="B99" s="279"/>
      <c r="C99" s="279"/>
      <c r="D99" s="279"/>
      <c r="E99" s="279"/>
      <c r="F99" s="279"/>
      <c r="G99" s="86">
        <v>89</v>
      </c>
      <c r="H99" s="99">
        <v>0</v>
      </c>
      <c r="I99" s="99">
        <v>0</v>
      </c>
    </row>
    <row r="100" spans="1:9" x14ac:dyDescent="0.2">
      <c r="A100" s="279" t="s">
        <v>358</v>
      </c>
      <c r="B100" s="279"/>
      <c r="C100" s="279"/>
      <c r="D100" s="279"/>
      <c r="E100" s="279"/>
      <c r="F100" s="279"/>
      <c r="G100" s="86">
        <v>90</v>
      </c>
      <c r="H100" s="99">
        <v>0</v>
      </c>
      <c r="I100" s="99">
        <v>0</v>
      </c>
    </row>
    <row r="101" spans="1:9" ht="33.75" customHeight="1" x14ac:dyDescent="0.2">
      <c r="A101" s="279" t="s">
        <v>359</v>
      </c>
      <c r="B101" s="279"/>
      <c r="C101" s="279"/>
      <c r="D101" s="279"/>
      <c r="E101" s="279"/>
      <c r="F101" s="279"/>
      <c r="G101" s="86">
        <v>91</v>
      </c>
      <c r="H101" s="99">
        <v>0</v>
      </c>
      <c r="I101" s="99">
        <v>0</v>
      </c>
    </row>
    <row r="102" spans="1:9" ht="29.25" customHeight="1" x14ac:dyDescent="0.2">
      <c r="A102" s="279" t="s">
        <v>360</v>
      </c>
      <c r="B102" s="279"/>
      <c r="C102" s="279"/>
      <c r="D102" s="279"/>
      <c r="E102" s="279"/>
      <c r="F102" s="279"/>
      <c r="G102" s="86">
        <v>92</v>
      </c>
      <c r="H102" s="99">
        <v>0</v>
      </c>
      <c r="I102" s="99">
        <v>0</v>
      </c>
    </row>
    <row r="103" spans="1:9" x14ac:dyDescent="0.2">
      <c r="A103" s="279" t="s">
        <v>361</v>
      </c>
      <c r="B103" s="279"/>
      <c r="C103" s="279"/>
      <c r="D103" s="279"/>
      <c r="E103" s="279"/>
      <c r="F103" s="279"/>
      <c r="G103" s="86">
        <v>93</v>
      </c>
      <c r="H103" s="99">
        <v>0</v>
      </c>
      <c r="I103" s="99">
        <v>0</v>
      </c>
    </row>
    <row r="104" spans="1:9" ht="24.75" customHeight="1" x14ac:dyDescent="0.2">
      <c r="A104" s="279" t="s">
        <v>362</v>
      </c>
      <c r="B104" s="279"/>
      <c r="C104" s="279"/>
      <c r="D104" s="279"/>
      <c r="E104" s="279"/>
      <c r="F104" s="279"/>
      <c r="G104" s="86">
        <v>94</v>
      </c>
      <c r="H104" s="99">
        <v>0</v>
      </c>
      <c r="I104" s="99">
        <v>0</v>
      </c>
    </row>
    <row r="105" spans="1:9" ht="15.75" customHeight="1" x14ac:dyDescent="0.2">
      <c r="A105" s="279" t="s">
        <v>363</v>
      </c>
      <c r="B105" s="279"/>
      <c r="C105" s="279"/>
      <c r="D105" s="279"/>
      <c r="E105" s="279"/>
      <c r="F105" s="279"/>
      <c r="G105" s="86">
        <v>95</v>
      </c>
      <c r="H105" s="99">
        <v>0</v>
      </c>
      <c r="I105" s="99">
        <v>0</v>
      </c>
    </row>
    <row r="106" spans="1:9" ht="24.75" customHeight="1" x14ac:dyDescent="0.2">
      <c r="A106" s="279" t="s">
        <v>364</v>
      </c>
      <c r="B106" s="279"/>
      <c r="C106" s="279"/>
      <c r="D106" s="279"/>
      <c r="E106" s="279"/>
      <c r="F106" s="279"/>
      <c r="G106" s="86">
        <v>96</v>
      </c>
      <c r="H106" s="99">
        <v>0</v>
      </c>
      <c r="I106" s="99">
        <v>0</v>
      </c>
    </row>
    <row r="107" spans="1:9" ht="27.6" customHeight="1" x14ac:dyDescent="0.2">
      <c r="A107" s="272" t="s">
        <v>436</v>
      </c>
      <c r="B107" s="272"/>
      <c r="C107" s="272"/>
      <c r="D107" s="272"/>
      <c r="E107" s="272"/>
      <c r="F107" s="272"/>
      <c r="G107" s="88">
        <v>97</v>
      </c>
      <c r="H107" s="98">
        <f>H90+H97-H106-H96</f>
        <v>0</v>
      </c>
      <c r="I107" s="98">
        <f>I90+I97-I106-I96</f>
        <v>0</v>
      </c>
    </row>
    <row r="108" spans="1:9" x14ac:dyDescent="0.2">
      <c r="A108" s="272" t="s">
        <v>371</v>
      </c>
      <c r="B108" s="272"/>
      <c r="C108" s="272"/>
      <c r="D108" s="272"/>
      <c r="E108" s="272"/>
      <c r="F108" s="272"/>
      <c r="G108" s="88">
        <v>98</v>
      </c>
      <c r="H108" s="98">
        <f>H88+H107</f>
        <v>27735905</v>
      </c>
      <c r="I108" s="98">
        <f>I88+I107</f>
        <v>32738365</v>
      </c>
    </row>
    <row r="109" spans="1:9" x14ac:dyDescent="0.2">
      <c r="A109" s="251" t="s">
        <v>164</v>
      </c>
      <c r="B109" s="251"/>
      <c r="C109" s="251"/>
      <c r="D109" s="251"/>
      <c r="E109" s="251"/>
      <c r="F109" s="251"/>
      <c r="G109" s="273"/>
      <c r="H109" s="273"/>
      <c r="I109" s="273"/>
    </row>
    <row r="110" spans="1:9" ht="24.75" customHeight="1" x14ac:dyDescent="0.2">
      <c r="A110" s="274" t="s">
        <v>435</v>
      </c>
      <c r="B110" s="274"/>
      <c r="C110" s="274"/>
      <c r="D110" s="274"/>
      <c r="E110" s="274"/>
      <c r="F110" s="274"/>
      <c r="G110" s="88">
        <v>99</v>
      </c>
      <c r="H110" s="98">
        <f>H111+H112</f>
        <v>0</v>
      </c>
      <c r="I110" s="98">
        <f>I111+I112</f>
        <v>0</v>
      </c>
    </row>
    <row r="111" spans="1:9" x14ac:dyDescent="0.2">
      <c r="A111" s="275" t="s">
        <v>116</v>
      </c>
      <c r="B111" s="275"/>
      <c r="C111" s="275"/>
      <c r="D111" s="275"/>
      <c r="E111" s="275"/>
      <c r="F111" s="275"/>
      <c r="G111" s="86">
        <v>100</v>
      </c>
      <c r="H111" s="99">
        <v>0</v>
      </c>
      <c r="I111" s="99">
        <v>0</v>
      </c>
    </row>
    <row r="112" spans="1:9" x14ac:dyDescent="0.2">
      <c r="A112" s="275" t="s">
        <v>165</v>
      </c>
      <c r="B112" s="275"/>
      <c r="C112" s="275"/>
      <c r="D112" s="275"/>
      <c r="E112" s="275"/>
      <c r="F112" s="275"/>
      <c r="G112" s="86">
        <v>101</v>
      </c>
      <c r="H112" s="99">
        <v>0</v>
      </c>
      <c r="I112" s="99">
        <v>0</v>
      </c>
    </row>
  </sheetData>
  <sheetProtection algorithmName="SHA-512" hashValue="JI9YKQzamXyQA+AAnos9DofNSo15tZIwDfvfOisgsheAVCnBCXmt5+zz1IQh/AfCH8W4ZN4qBw8rtBP/qrGRaA==" saltValue="piuSGAuiPaIQeavPzvtFe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L31" sqref="L31"/>
    </sheetView>
  </sheetViews>
  <sheetFormatPr defaultColWidth="9.140625" defaultRowHeight="12.75" x14ac:dyDescent="0.2"/>
  <cols>
    <col min="1" max="6" width="9.140625" style="11"/>
    <col min="7" max="7" width="9.140625" style="12"/>
    <col min="8" max="9" width="16.28515625" style="32" customWidth="1"/>
    <col min="10" max="16384" width="9.140625" style="11"/>
  </cols>
  <sheetData>
    <row r="1" spans="1:9" x14ac:dyDescent="0.2">
      <c r="A1" s="291" t="s">
        <v>166</v>
      </c>
      <c r="B1" s="295"/>
      <c r="C1" s="295"/>
      <c r="D1" s="295"/>
      <c r="E1" s="295"/>
      <c r="F1" s="295"/>
      <c r="G1" s="295"/>
      <c r="H1" s="295"/>
      <c r="I1" s="295"/>
    </row>
    <row r="2" spans="1:9" x14ac:dyDescent="0.2">
      <c r="A2" s="290" t="s">
        <v>538</v>
      </c>
      <c r="B2" s="256"/>
      <c r="C2" s="256"/>
      <c r="D2" s="256"/>
      <c r="E2" s="256"/>
      <c r="F2" s="256"/>
      <c r="G2" s="256"/>
      <c r="H2" s="256"/>
      <c r="I2" s="256"/>
    </row>
    <row r="3" spans="1:9" x14ac:dyDescent="0.2">
      <c r="A3" s="297" t="s">
        <v>445</v>
      </c>
      <c r="B3" s="298"/>
      <c r="C3" s="298"/>
      <c r="D3" s="298"/>
      <c r="E3" s="298"/>
      <c r="F3" s="298"/>
      <c r="G3" s="298"/>
      <c r="H3" s="298"/>
      <c r="I3" s="298"/>
    </row>
    <row r="4" spans="1:9" x14ac:dyDescent="0.2">
      <c r="A4" s="296" t="s">
        <v>461</v>
      </c>
      <c r="B4" s="260"/>
      <c r="C4" s="260"/>
      <c r="D4" s="260"/>
      <c r="E4" s="260"/>
      <c r="F4" s="260"/>
      <c r="G4" s="260"/>
      <c r="H4" s="260"/>
      <c r="I4" s="261"/>
    </row>
    <row r="5" spans="1:9" ht="22.5" x14ac:dyDescent="0.2">
      <c r="A5" s="285" t="s">
        <v>2</v>
      </c>
      <c r="B5" s="286"/>
      <c r="C5" s="286"/>
      <c r="D5" s="286"/>
      <c r="E5" s="286"/>
      <c r="F5" s="286"/>
      <c r="G5" s="100" t="s">
        <v>106</v>
      </c>
      <c r="H5" s="93" t="s">
        <v>292</v>
      </c>
      <c r="I5" s="93" t="s">
        <v>276</v>
      </c>
    </row>
    <row r="6" spans="1:9" x14ac:dyDescent="0.2">
      <c r="A6" s="299">
        <v>1</v>
      </c>
      <c r="B6" s="286"/>
      <c r="C6" s="286"/>
      <c r="D6" s="286"/>
      <c r="E6" s="286"/>
      <c r="F6" s="286"/>
      <c r="G6" s="93">
        <v>2</v>
      </c>
      <c r="H6" s="93" t="s">
        <v>167</v>
      </c>
      <c r="I6" s="93" t="s">
        <v>168</v>
      </c>
    </row>
    <row r="7" spans="1:9" x14ac:dyDescent="0.2">
      <c r="A7" s="292" t="s">
        <v>169</v>
      </c>
      <c r="B7" s="292"/>
      <c r="C7" s="292"/>
      <c r="D7" s="292"/>
      <c r="E7" s="292"/>
      <c r="F7" s="292"/>
      <c r="G7" s="292"/>
      <c r="H7" s="292"/>
      <c r="I7" s="292"/>
    </row>
    <row r="8" spans="1:9" ht="12.75" customHeight="1" x14ac:dyDescent="0.2">
      <c r="A8" s="279" t="s">
        <v>170</v>
      </c>
      <c r="B8" s="279"/>
      <c r="C8" s="279"/>
      <c r="D8" s="279"/>
      <c r="E8" s="279"/>
      <c r="F8" s="279"/>
      <c r="G8" s="96">
        <v>1</v>
      </c>
      <c r="H8" s="101">
        <v>36938157</v>
      </c>
      <c r="I8" s="101">
        <v>40057514</v>
      </c>
    </row>
    <row r="9" spans="1:9" ht="12.75" customHeight="1" x14ac:dyDescent="0.2">
      <c r="A9" s="281" t="s">
        <v>171</v>
      </c>
      <c r="B9" s="281"/>
      <c r="C9" s="281"/>
      <c r="D9" s="281"/>
      <c r="E9" s="281"/>
      <c r="F9" s="281"/>
      <c r="G9" s="88">
        <v>2</v>
      </c>
      <c r="H9" s="102">
        <f>H10+H11+H12+H13+H14+H15+H16+H17</f>
        <v>42831615</v>
      </c>
      <c r="I9" s="102">
        <f>I10+I11+I12+I13+I14+I15+I16+I17</f>
        <v>32113800</v>
      </c>
    </row>
    <row r="10" spans="1:9" ht="12.75" customHeight="1" x14ac:dyDescent="0.2">
      <c r="A10" s="294" t="s">
        <v>172</v>
      </c>
      <c r="B10" s="294"/>
      <c r="C10" s="294"/>
      <c r="D10" s="294"/>
      <c r="E10" s="294"/>
      <c r="F10" s="294"/>
      <c r="G10" s="96">
        <v>3</v>
      </c>
      <c r="H10" s="101">
        <v>34690024</v>
      </c>
      <c r="I10" s="101">
        <v>36763411</v>
      </c>
    </row>
    <row r="11" spans="1:9" ht="31.15" customHeight="1" x14ac:dyDescent="0.2">
      <c r="A11" s="294" t="s">
        <v>297</v>
      </c>
      <c r="B11" s="294"/>
      <c r="C11" s="294"/>
      <c r="D11" s="294"/>
      <c r="E11" s="294"/>
      <c r="F11" s="294"/>
      <c r="G11" s="96">
        <v>4</v>
      </c>
      <c r="H11" s="101">
        <v>473833</v>
      </c>
      <c r="I11" s="101">
        <v>741527</v>
      </c>
    </row>
    <row r="12" spans="1:9" ht="28.15" customHeight="1" x14ac:dyDescent="0.2">
      <c r="A12" s="294" t="s">
        <v>298</v>
      </c>
      <c r="B12" s="294"/>
      <c r="C12" s="294"/>
      <c r="D12" s="294"/>
      <c r="E12" s="294"/>
      <c r="F12" s="294"/>
      <c r="G12" s="96">
        <v>5</v>
      </c>
      <c r="H12" s="101">
        <v>-53174</v>
      </c>
      <c r="I12" s="101">
        <v>-125832</v>
      </c>
    </row>
    <row r="13" spans="1:9" ht="12.75" customHeight="1" x14ac:dyDescent="0.2">
      <c r="A13" s="294" t="s">
        <v>173</v>
      </c>
      <c r="B13" s="294"/>
      <c r="C13" s="294"/>
      <c r="D13" s="294"/>
      <c r="E13" s="294"/>
      <c r="F13" s="294"/>
      <c r="G13" s="96">
        <v>6</v>
      </c>
      <c r="H13" s="101">
        <v>-1496335</v>
      </c>
      <c r="I13" s="101">
        <v>-2792051</v>
      </c>
    </row>
    <row r="14" spans="1:9" ht="12.75" customHeight="1" x14ac:dyDescent="0.2">
      <c r="A14" s="294" t="s">
        <v>174</v>
      </c>
      <c r="B14" s="294"/>
      <c r="C14" s="294"/>
      <c r="D14" s="294"/>
      <c r="E14" s="294"/>
      <c r="F14" s="294"/>
      <c r="G14" s="96">
        <v>7</v>
      </c>
      <c r="H14" s="101">
        <v>2901408</v>
      </c>
      <c r="I14" s="101">
        <v>5703356</v>
      </c>
    </row>
    <row r="15" spans="1:9" ht="12.75" customHeight="1" x14ac:dyDescent="0.2">
      <c r="A15" s="294" t="s">
        <v>175</v>
      </c>
      <c r="B15" s="294"/>
      <c r="C15" s="294"/>
      <c r="D15" s="294"/>
      <c r="E15" s="294"/>
      <c r="F15" s="294"/>
      <c r="G15" s="96">
        <v>8</v>
      </c>
      <c r="H15" s="101">
        <v>6095176</v>
      </c>
      <c r="I15" s="101">
        <v>-8343783</v>
      </c>
    </row>
    <row r="16" spans="1:9" ht="12.75" customHeight="1" x14ac:dyDescent="0.2">
      <c r="A16" s="294" t="s">
        <v>176</v>
      </c>
      <c r="B16" s="294"/>
      <c r="C16" s="294"/>
      <c r="D16" s="294"/>
      <c r="E16" s="294"/>
      <c r="F16" s="294"/>
      <c r="G16" s="96">
        <v>9</v>
      </c>
      <c r="H16" s="101">
        <v>-1586</v>
      </c>
      <c r="I16" s="101">
        <v>6440</v>
      </c>
    </row>
    <row r="17" spans="1:9" ht="27.6" customHeight="1" x14ac:dyDescent="0.2">
      <c r="A17" s="294" t="s">
        <v>177</v>
      </c>
      <c r="B17" s="294"/>
      <c r="C17" s="294"/>
      <c r="D17" s="294"/>
      <c r="E17" s="294"/>
      <c r="F17" s="294"/>
      <c r="G17" s="96">
        <v>10</v>
      </c>
      <c r="H17" s="101">
        <v>222269</v>
      </c>
      <c r="I17" s="101">
        <v>160732</v>
      </c>
    </row>
    <row r="18" spans="1:9" ht="29.45" customHeight="1" x14ac:dyDescent="0.2">
      <c r="A18" s="272" t="s">
        <v>300</v>
      </c>
      <c r="B18" s="272"/>
      <c r="C18" s="272"/>
      <c r="D18" s="272"/>
      <c r="E18" s="272"/>
      <c r="F18" s="272"/>
      <c r="G18" s="88">
        <v>11</v>
      </c>
      <c r="H18" s="102">
        <f>H8+H9</f>
        <v>79769772</v>
      </c>
      <c r="I18" s="102">
        <f>I8+I9</f>
        <v>72171314</v>
      </c>
    </row>
    <row r="19" spans="1:9" ht="12.75" customHeight="1" x14ac:dyDescent="0.2">
      <c r="A19" s="281" t="s">
        <v>178</v>
      </c>
      <c r="B19" s="281"/>
      <c r="C19" s="281"/>
      <c r="D19" s="281"/>
      <c r="E19" s="281"/>
      <c r="F19" s="281"/>
      <c r="G19" s="88">
        <v>12</v>
      </c>
      <c r="H19" s="102">
        <f>H20+H21+H22+H23</f>
        <v>1353703</v>
      </c>
      <c r="I19" s="102">
        <f>I20+I21+I22+I23</f>
        <v>2960951</v>
      </c>
    </row>
    <row r="20" spans="1:9" ht="12.75" customHeight="1" x14ac:dyDescent="0.2">
      <c r="A20" s="294" t="s">
        <v>179</v>
      </c>
      <c r="B20" s="294"/>
      <c r="C20" s="294"/>
      <c r="D20" s="294"/>
      <c r="E20" s="294"/>
      <c r="F20" s="294"/>
      <c r="G20" s="96">
        <v>13</v>
      </c>
      <c r="H20" s="101">
        <v>2102241</v>
      </c>
      <c r="I20" s="101">
        <v>2990503</v>
      </c>
    </row>
    <row r="21" spans="1:9" ht="12.75" customHeight="1" x14ac:dyDescent="0.2">
      <c r="A21" s="294" t="s">
        <v>180</v>
      </c>
      <c r="B21" s="294"/>
      <c r="C21" s="294"/>
      <c r="D21" s="294"/>
      <c r="E21" s="294"/>
      <c r="F21" s="294"/>
      <c r="G21" s="96">
        <v>14</v>
      </c>
      <c r="H21" s="101">
        <v>1281086</v>
      </c>
      <c r="I21" s="101">
        <v>367184</v>
      </c>
    </row>
    <row r="22" spans="1:9" ht="12.75" customHeight="1" x14ac:dyDescent="0.2">
      <c r="A22" s="294" t="s">
        <v>181</v>
      </c>
      <c r="B22" s="294"/>
      <c r="C22" s="294"/>
      <c r="D22" s="294"/>
      <c r="E22" s="294"/>
      <c r="F22" s="294"/>
      <c r="G22" s="96">
        <v>15</v>
      </c>
      <c r="H22" s="101">
        <v>-264142</v>
      </c>
      <c r="I22" s="101">
        <v>-396736</v>
      </c>
    </row>
    <row r="23" spans="1:9" ht="12.75" customHeight="1" x14ac:dyDescent="0.2">
      <c r="A23" s="294" t="s">
        <v>182</v>
      </c>
      <c r="B23" s="294"/>
      <c r="C23" s="294"/>
      <c r="D23" s="294"/>
      <c r="E23" s="294"/>
      <c r="F23" s="294"/>
      <c r="G23" s="96">
        <v>16</v>
      </c>
      <c r="H23" s="101">
        <v>-1765482</v>
      </c>
      <c r="I23" s="101">
        <v>0</v>
      </c>
    </row>
    <row r="24" spans="1:9" ht="12.75" customHeight="1" x14ac:dyDescent="0.2">
      <c r="A24" s="272" t="s">
        <v>183</v>
      </c>
      <c r="B24" s="272"/>
      <c r="C24" s="272"/>
      <c r="D24" s="272"/>
      <c r="E24" s="272"/>
      <c r="F24" s="272"/>
      <c r="G24" s="88">
        <v>17</v>
      </c>
      <c r="H24" s="102">
        <f>H18+H19</f>
        <v>81123475</v>
      </c>
      <c r="I24" s="102">
        <f>I18+I19</f>
        <v>75132265</v>
      </c>
    </row>
    <row r="25" spans="1:9" ht="12.75" customHeight="1" x14ac:dyDescent="0.2">
      <c r="A25" s="279" t="s">
        <v>184</v>
      </c>
      <c r="B25" s="279"/>
      <c r="C25" s="279"/>
      <c r="D25" s="279"/>
      <c r="E25" s="279"/>
      <c r="F25" s="279"/>
      <c r="G25" s="96">
        <v>18</v>
      </c>
      <c r="H25" s="101">
        <v>-2878564</v>
      </c>
      <c r="I25" s="101">
        <v>-3687945</v>
      </c>
    </row>
    <row r="26" spans="1:9" ht="12.75" customHeight="1" x14ac:dyDescent="0.2">
      <c r="A26" s="279" t="s">
        <v>185</v>
      </c>
      <c r="B26" s="279"/>
      <c r="C26" s="279"/>
      <c r="D26" s="279"/>
      <c r="E26" s="279"/>
      <c r="F26" s="279"/>
      <c r="G26" s="96">
        <v>19</v>
      </c>
      <c r="H26" s="101">
        <v>0</v>
      </c>
      <c r="I26" s="101">
        <v>-2369355</v>
      </c>
    </row>
    <row r="27" spans="1:9" ht="28.9" customHeight="1" x14ac:dyDescent="0.2">
      <c r="A27" s="274" t="s">
        <v>186</v>
      </c>
      <c r="B27" s="274"/>
      <c r="C27" s="274"/>
      <c r="D27" s="274"/>
      <c r="E27" s="274"/>
      <c r="F27" s="274"/>
      <c r="G27" s="88">
        <v>20</v>
      </c>
      <c r="H27" s="102">
        <f>H24+H25+H26</f>
        <v>78244911</v>
      </c>
      <c r="I27" s="102">
        <f>I24+I25+I26</f>
        <v>69074965</v>
      </c>
    </row>
    <row r="28" spans="1:9" x14ac:dyDescent="0.2">
      <c r="A28" s="292" t="s">
        <v>187</v>
      </c>
      <c r="B28" s="292"/>
      <c r="C28" s="292"/>
      <c r="D28" s="292"/>
      <c r="E28" s="292"/>
      <c r="F28" s="292"/>
      <c r="G28" s="292"/>
      <c r="H28" s="292"/>
      <c r="I28" s="292"/>
    </row>
    <row r="29" spans="1:9" ht="23.45" customHeight="1" x14ac:dyDescent="0.2">
      <c r="A29" s="279" t="s">
        <v>188</v>
      </c>
      <c r="B29" s="279"/>
      <c r="C29" s="279"/>
      <c r="D29" s="279"/>
      <c r="E29" s="279"/>
      <c r="F29" s="279"/>
      <c r="G29" s="96">
        <v>21</v>
      </c>
      <c r="H29" s="99">
        <v>71325</v>
      </c>
      <c r="I29" s="99">
        <v>44007</v>
      </c>
    </row>
    <row r="30" spans="1:9" ht="12.75" customHeight="1" x14ac:dyDescent="0.2">
      <c r="A30" s="279" t="s">
        <v>189</v>
      </c>
      <c r="B30" s="279"/>
      <c r="C30" s="279"/>
      <c r="D30" s="279"/>
      <c r="E30" s="279"/>
      <c r="F30" s="279"/>
      <c r="G30" s="96">
        <v>22</v>
      </c>
      <c r="H30" s="99">
        <v>0</v>
      </c>
      <c r="I30" s="99">
        <v>0</v>
      </c>
    </row>
    <row r="31" spans="1:9" ht="12.75" customHeight="1" x14ac:dyDescent="0.2">
      <c r="A31" s="279" t="s">
        <v>190</v>
      </c>
      <c r="B31" s="279"/>
      <c r="C31" s="279"/>
      <c r="D31" s="279"/>
      <c r="E31" s="279"/>
      <c r="F31" s="279"/>
      <c r="G31" s="96">
        <v>23</v>
      </c>
      <c r="H31" s="99">
        <v>55798</v>
      </c>
      <c r="I31" s="99">
        <v>1175956</v>
      </c>
    </row>
    <row r="32" spans="1:9" ht="12.75" customHeight="1" x14ac:dyDescent="0.2">
      <c r="A32" s="279" t="s">
        <v>191</v>
      </c>
      <c r="B32" s="279"/>
      <c r="C32" s="279"/>
      <c r="D32" s="279"/>
      <c r="E32" s="279"/>
      <c r="F32" s="279"/>
      <c r="G32" s="96">
        <v>24</v>
      </c>
      <c r="H32" s="99">
        <v>10272</v>
      </c>
      <c r="I32" s="99">
        <v>12840</v>
      </c>
    </row>
    <row r="33" spans="1:9" ht="12.75" customHeight="1" x14ac:dyDescent="0.2">
      <c r="A33" s="279" t="s">
        <v>192</v>
      </c>
      <c r="B33" s="279"/>
      <c r="C33" s="279"/>
      <c r="D33" s="279"/>
      <c r="E33" s="279"/>
      <c r="F33" s="279"/>
      <c r="G33" s="96">
        <v>25</v>
      </c>
      <c r="H33" s="99">
        <v>86650192</v>
      </c>
      <c r="I33" s="99">
        <v>50358606</v>
      </c>
    </row>
    <row r="34" spans="1:9" ht="12.75" customHeight="1" x14ac:dyDescent="0.2">
      <c r="A34" s="279" t="s">
        <v>193</v>
      </c>
      <c r="B34" s="279"/>
      <c r="C34" s="279"/>
      <c r="D34" s="279"/>
      <c r="E34" s="279"/>
      <c r="F34" s="279"/>
      <c r="G34" s="96">
        <v>26</v>
      </c>
      <c r="H34" s="99">
        <v>427826</v>
      </c>
      <c r="I34" s="99">
        <v>685881</v>
      </c>
    </row>
    <row r="35" spans="1:9" ht="27.6" customHeight="1" x14ac:dyDescent="0.2">
      <c r="A35" s="272" t="s">
        <v>194</v>
      </c>
      <c r="B35" s="272"/>
      <c r="C35" s="272"/>
      <c r="D35" s="272"/>
      <c r="E35" s="272"/>
      <c r="F35" s="272"/>
      <c r="G35" s="88">
        <v>27</v>
      </c>
      <c r="H35" s="98">
        <f>H29+H30+H31+H32+H33+H34</f>
        <v>87215413</v>
      </c>
      <c r="I35" s="98">
        <f>I29+I30+I31+I32+I33+I34</f>
        <v>52277290</v>
      </c>
    </row>
    <row r="36" spans="1:9" ht="26.45" customHeight="1" x14ac:dyDescent="0.2">
      <c r="A36" s="279" t="s">
        <v>195</v>
      </c>
      <c r="B36" s="279"/>
      <c r="C36" s="279"/>
      <c r="D36" s="279"/>
      <c r="E36" s="279"/>
      <c r="F36" s="279"/>
      <c r="G36" s="96">
        <v>28</v>
      </c>
      <c r="H36" s="99">
        <v>-53957122</v>
      </c>
      <c r="I36" s="99">
        <v>-52284681</v>
      </c>
    </row>
    <row r="37" spans="1:9" ht="12.75" customHeight="1" x14ac:dyDescent="0.2">
      <c r="A37" s="279" t="s">
        <v>196</v>
      </c>
      <c r="B37" s="279"/>
      <c r="C37" s="279"/>
      <c r="D37" s="279"/>
      <c r="E37" s="279"/>
      <c r="F37" s="279"/>
      <c r="G37" s="96">
        <v>29</v>
      </c>
      <c r="H37" s="99">
        <v>0</v>
      </c>
      <c r="I37" s="99">
        <v>0</v>
      </c>
    </row>
    <row r="38" spans="1:9" ht="12.75" customHeight="1" x14ac:dyDescent="0.2">
      <c r="A38" s="279" t="s">
        <v>197</v>
      </c>
      <c r="B38" s="279"/>
      <c r="C38" s="279"/>
      <c r="D38" s="279"/>
      <c r="E38" s="279"/>
      <c r="F38" s="279"/>
      <c r="G38" s="96">
        <v>30</v>
      </c>
      <c r="H38" s="99">
        <v>-90750000</v>
      </c>
      <c r="I38" s="99">
        <v>-50000000</v>
      </c>
    </row>
    <row r="39" spans="1:9" ht="12.75" customHeight="1" x14ac:dyDescent="0.2">
      <c r="A39" s="279" t="s">
        <v>198</v>
      </c>
      <c r="B39" s="279"/>
      <c r="C39" s="279"/>
      <c r="D39" s="279"/>
      <c r="E39" s="279"/>
      <c r="F39" s="279"/>
      <c r="G39" s="96">
        <v>31</v>
      </c>
      <c r="H39" s="99">
        <v>0</v>
      </c>
      <c r="I39" s="99">
        <v>0</v>
      </c>
    </row>
    <row r="40" spans="1:9" ht="12.75" customHeight="1" x14ac:dyDescent="0.2">
      <c r="A40" s="279" t="s">
        <v>199</v>
      </c>
      <c r="B40" s="279"/>
      <c r="C40" s="279"/>
      <c r="D40" s="279"/>
      <c r="E40" s="279"/>
      <c r="F40" s="279"/>
      <c r="G40" s="96">
        <v>32</v>
      </c>
      <c r="H40" s="99">
        <v>0</v>
      </c>
      <c r="I40" s="99">
        <v>0</v>
      </c>
    </row>
    <row r="41" spans="1:9" ht="22.9" customHeight="1" x14ac:dyDescent="0.2">
      <c r="A41" s="272" t="s">
        <v>200</v>
      </c>
      <c r="B41" s="272"/>
      <c r="C41" s="272"/>
      <c r="D41" s="272"/>
      <c r="E41" s="272"/>
      <c r="F41" s="272"/>
      <c r="G41" s="88">
        <v>33</v>
      </c>
      <c r="H41" s="98">
        <f>H36+H37+H38+H39+H40</f>
        <v>-144707122</v>
      </c>
      <c r="I41" s="98">
        <f>I36+I37+I38+I39+I40</f>
        <v>-102284681</v>
      </c>
    </row>
    <row r="42" spans="1:9" ht="30.6" customHeight="1" x14ac:dyDescent="0.2">
      <c r="A42" s="274" t="s">
        <v>201</v>
      </c>
      <c r="B42" s="274"/>
      <c r="C42" s="274"/>
      <c r="D42" s="274"/>
      <c r="E42" s="274"/>
      <c r="F42" s="274"/>
      <c r="G42" s="88">
        <v>34</v>
      </c>
      <c r="H42" s="98">
        <f>H35+H41</f>
        <v>-57491709</v>
      </c>
      <c r="I42" s="98">
        <f>I35+I41</f>
        <v>-50007391</v>
      </c>
    </row>
    <row r="43" spans="1:9" x14ac:dyDescent="0.2">
      <c r="A43" s="292" t="s">
        <v>202</v>
      </c>
      <c r="B43" s="292"/>
      <c r="C43" s="292"/>
      <c r="D43" s="292"/>
      <c r="E43" s="292"/>
      <c r="F43" s="292"/>
      <c r="G43" s="292"/>
      <c r="H43" s="292"/>
      <c r="I43" s="292"/>
    </row>
    <row r="44" spans="1:9" ht="12.75" customHeight="1" x14ac:dyDescent="0.2">
      <c r="A44" s="279" t="s">
        <v>203</v>
      </c>
      <c r="B44" s="279"/>
      <c r="C44" s="279"/>
      <c r="D44" s="279"/>
      <c r="E44" s="279"/>
      <c r="F44" s="279"/>
      <c r="G44" s="96">
        <v>35</v>
      </c>
      <c r="H44" s="99">
        <v>0</v>
      </c>
      <c r="I44" s="99">
        <v>0</v>
      </c>
    </row>
    <row r="45" spans="1:9" ht="27.6" customHeight="1" x14ac:dyDescent="0.2">
      <c r="A45" s="279" t="s">
        <v>204</v>
      </c>
      <c r="B45" s="279"/>
      <c r="C45" s="279"/>
      <c r="D45" s="279"/>
      <c r="E45" s="279"/>
      <c r="F45" s="279"/>
      <c r="G45" s="96">
        <v>36</v>
      </c>
      <c r="H45" s="99">
        <v>0</v>
      </c>
      <c r="I45" s="99">
        <v>0</v>
      </c>
    </row>
    <row r="46" spans="1:9" ht="12.75" customHeight="1" x14ac:dyDescent="0.2">
      <c r="A46" s="279" t="s">
        <v>205</v>
      </c>
      <c r="B46" s="279"/>
      <c r="C46" s="279"/>
      <c r="D46" s="279"/>
      <c r="E46" s="279"/>
      <c r="F46" s="279"/>
      <c r="G46" s="96">
        <v>37</v>
      </c>
      <c r="H46" s="99">
        <v>26198123</v>
      </c>
      <c r="I46" s="99">
        <v>25000000</v>
      </c>
    </row>
    <row r="47" spans="1:9" ht="12.75" customHeight="1" x14ac:dyDescent="0.2">
      <c r="A47" s="279" t="s">
        <v>206</v>
      </c>
      <c r="B47" s="279"/>
      <c r="C47" s="279"/>
      <c r="D47" s="279"/>
      <c r="E47" s="279"/>
      <c r="F47" s="279"/>
      <c r="G47" s="96">
        <v>38</v>
      </c>
      <c r="H47" s="99">
        <v>0</v>
      </c>
      <c r="I47" s="99">
        <v>0</v>
      </c>
    </row>
    <row r="48" spans="1:9" ht="25.9" customHeight="1" x14ac:dyDescent="0.2">
      <c r="A48" s="272" t="s">
        <v>207</v>
      </c>
      <c r="B48" s="272"/>
      <c r="C48" s="272"/>
      <c r="D48" s="272"/>
      <c r="E48" s="272"/>
      <c r="F48" s="272"/>
      <c r="G48" s="88">
        <v>39</v>
      </c>
      <c r="H48" s="98">
        <f>H44+H45+H46+H47</f>
        <v>26198123</v>
      </c>
      <c r="I48" s="98">
        <f>I44+I45+I46+I47</f>
        <v>25000000</v>
      </c>
    </row>
    <row r="49" spans="1:9" ht="24.6" customHeight="1" x14ac:dyDescent="0.2">
      <c r="A49" s="279" t="s">
        <v>299</v>
      </c>
      <c r="B49" s="279"/>
      <c r="C49" s="279"/>
      <c r="D49" s="279"/>
      <c r="E49" s="279"/>
      <c r="F49" s="279"/>
      <c r="G49" s="96">
        <v>40</v>
      </c>
      <c r="H49" s="99">
        <v>-34444011</v>
      </c>
      <c r="I49" s="99">
        <v>-58669011</v>
      </c>
    </row>
    <row r="50" spans="1:9" ht="12.75" customHeight="1" x14ac:dyDescent="0.2">
      <c r="A50" s="279" t="s">
        <v>208</v>
      </c>
      <c r="B50" s="279"/>
      <c r="C50" s="279"/>
      <c r="D50" s="279"/>
      <c r="E50" s="279"/>
      <c r="F50" s="279"/>
      <c r="G50" s="96">
        <v>41</v>
      </c>
      <c r="H50" s="99">
        <v>0</v>
      </c>
      <c r="I50" s="99">
        <v>0</v>
      </c>
    </row>
    <row r="51" spans="1:9" ht="12.75" customHeight="1" x14ac:dyDescent="0.2">
      <c r="A51" s="279" t="s">
        <v>209</v>
      </c>
      <c r="B51" s="279"/>
      <c r="C51" s="279"/>
      <c r="D51" s="279"/>
      <c r="E51" s="279"/>
      <c r="F51" s="279"/>
      <c r="G51" s="96">
        <v>42</v>
      </c>
      <c r="H51" s="99">
        <v>-1009457</v>
      </c>
      <c r="I51" s="99">
        <v>-2387124</v>
      </c>
    </row>
    <row r="52" spans="1:9" ht="26.45" customHeight="1" x14ac:dyDescent="0.2">
      <c r="A52" s="279" t="s">
        <v>210</v>
      </c>
      <c r="B52" s="279"/>
      <c r="C52" s="279"/>
      <c r="D52" s="279"/>
      <c r="E52" s="279"/>
      <c r="F52" s="279"/>
      <c r="G52" s="96">
        <v>43</v>
      </c>
      <c r="H52" s="99">
        <v>0</v>
      </c>
      <c r="I52" s="99">
        <v>0</v>
      </c>
    </row>
    <row r="53" spans="1:9" ht="12.75" customHeight="1" x14ac:dyDescent="0.2">
      <c r="A53" s="279" t="s">
        <v>211</v>
      </c>
      <c r="B53" s="279"/>
      <c r="C53" s="279"/>
      <c r="D53" s="279"/>
      <c r="E53" s="279"/>
      <c r="F53" s="279"/>
      <c r="G53" s="96">
        <v>44</v>
      </c>
      <c r="H53" s="99">
        <v>0</v>
      </c>
      <c r="I53" s="99">
        <v>0</v>
      </c>
    </row>
    <row r="54" spans="1:9" ht="27.6" customHeight="1" x14ac:dyDescent="0.2">
      <c r="A54" s="272" t="s">
        <v>212</v>
      </c>
      <c r="B54" s="272"/>
      <c r="C54" s="272"/>
      <c r="D54" s="272"/>
      <c r="E54" s="272"/>
      <c r="F54" s="272"/>
      <c r="G54" s="88">
        <v>45</v>
      </c>
      <c r="H54" s="98">
        <f>H49+H50+H51+H52+H53</f>
        <v>-35453468</v>
      </c>
      <c r="I54" s="98">
        <f>I49+I50+I51+I52+I53</f>
        <v>-61056135</v>
      </c>
    </row>
    <row r="55" spans="1:9" ht="27.6" customHeight="1" x14ac:dyDescent="0.2">
      <c r="A55" s="274" t="s">
        <v>213</v>
      </c>
      <c r="B55" s="274"/>
      <c r="C55" s="274"/>
      <c r="D55" s="274"/>
      <c r="E55" s="274"/>
      <c r="F55" s="274"/>
      <c r="G55" s="88">
        <v>46</v>
      </c>
      <c r="H55" s="98">
        <f>H48+H54</f>
        <v>-9255345</v>
      </c>
      <c r="I55" s="98">
        <f>I48+I54</f>
        <v>-36056135</v>
      </c>
    </row>
    <row r="56" spans="1:9" x14ac:dyDescent="0.2">
      <c r="A56" s="245" t="s">
        <v>214</v>
      </c>
      <c r="B56" s="245"/>
      <c r="C56" s="245"/>
      <c r="D56" s="245"/>
      <c r="E56" s="245"/>
      <c r="F56" s="245"/>
      <c r="G56" s="96">
        <v>47</v>
      </c>
      <c r="H56" s="99">
        <v>0</v>
      </c>
      <c r="I56" s="99">
        <v>0</v>
      </c>
    </row>
    <row r="57" spans="1:9" ht="27" customHeight="1" x14ac:dyDescent="0.2">
      <c r="A57" s="274" t="s">
        <v>215</v>
      </c>
      <c r="B57" s="274"/>
      <c r="C57" s="274"/>
      <c r="D57" s="274"/>
      <c r="E57" s="274"/>
      <c r="F57" s="274"/>
      <c r="G57" s="88">
        <v>48</v>
      </c>
      <c r="H57" s="98">
        <f>H27+H42+H55+H56</f>
        <v>11497857</v>
      </c>
      <c r="I57" s="98">
        <f>I27+I42+I55+I56</f>
        <v>-16988561</v>
      </c>
    </row>
    <row r="58" spans="1:9" ht="15.6" customHeight="1" x14ac:dyDescent="0.2">
      <c r="A58" s="293" t="s">
        <v>216</v>
      </c>
      <c r="B58" s="293"/>
      <c r="C58" s="293"/>
      <c r="D58" s="293"/>
      <c r="E58" s="293"/>
      <c r="F58" s="293"/>
      <c r="G58" s="96">
        <v>49</v>
      </c>
      <c r="H58" s="99">
        <v>37600275</v>
      </c>
      <c r="I58" s="99">
        <v>49098132</v>
      </c>
    </row>
    <row r="59" spans="1:9" ht="28.9" customHeight="1" x14ac:dyDescent="0.2">
      <c r="A59" s="274" t="s">
        <v>217</v>
      </c>
      <c r="B59" s="274"/>
      <c r="C59" s="274"/>
      <c r="D59" s="274"/>
      <c r="E59" s="274"/>
      <c r="F59" s="274"/>
      <c r="G59" s="88">
        <v>50</v>
      </c>
      <c r="H59" s="98">
        <f>H57+H58</f>
        <v>49098132</v>
      </c>
      <c r="I59" s="98">
        <f>I57+I58</f>
        <v>32109571</v>
      </c>
    </row>
  </sheetData>
  <sheetProtection algorithmName="SHA-512" hashValue="BTVfJtVXY13bf9GO0GUv5v2EFjQ97feCTA0+9R5EJFSdq6pYww8Ag5uwIDycEIFX1pFIujkggvvsyHuylqjWhg==" saltValue="KjGuFYnFuZ/l7fFsN/n65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I50" sqref="I50"/>
    </sheetView>
  </sheetViews>
  <sheetFormatPr defaultRowHeight="12.75" x14ac:dyDescent="0.2"/>
  <cols>
    <col min="1" max="7" width="9.140625" style="11"/>
    <col min="8" max="9" width="14.85546875" style="32" customWidth="1"/>
    <col min="10" max="10" width="12" style="11" bestFit="1" customWidth="1"/>
    <col min="11" max="11" width="10.28515625" style="11" bestFit="1" customWidth="1"/>
    <col min="12" max="12" width="12.28515625" style="11" bestFit="1" customWidth="1"/>
    <col min="13" max="263" width="9.140625" style="11"/>
    <col min="264" max="265" width="9.85546875" style="11" bestFit="1" customWidth="1"/>
    <col min="266" max="266" width="12" style="11" bestFit="1" customWidth="1"/>
    <col min="267" max="267" width="10.28515625" style="11" bestFit="1" customWidth="1"/>
    <col min="268" max="268" width="12.28515625" style="11" bestFit="1" customWidth="1"/>
    <col min="269" max="519" width="9.140625" style="11"/>
    <col min="520" max="521" width="9.85546875" style="11" bestFit="1" customWidth="1"/>
    <col min="522" max="522" width="12" style="11" bestFit="1" customWidth="1"/>
    <col min="523" max="523" width="10.28515625" style="11" bestFit="1" customWidth="1"/>
    <col min="524" max="524" width="12.28515625" style="11" bestFit="1" customWidth="1"/>
    <col min="525" max="775" width="9.140625" style="11"/>
    <col min="776" max="777" width="9.85546875" style="11" bestFit="1" customWidth="1"/>
    <col min="778" max="778" width="12" style="11" bestFit="1" customWidth="1"/>
    <col min="779" max="779" width="10.28515625" style="11" bestFit="1" customWidth="1"/>
    <col min="780" max="780" width="12.28515625" style="11" bestFit="1" customWidth="1"/>
    <col min="781" max="1031" width="9.140625" style="11"/>
    <col min="1032" max="1033" width="9.85546875" style="11" bestFit="1" customWidth="1"/>
    <col min="1034" max="1034" width="12" style="11" bestFit="1" customWidth="1"/>
    <col min="1035" max="1035" width="10.28515625" style="11" bestFit="1" customWidth="1"/>
    <col min="1036" max="1036" width="12.28515625" style="11" bestFit="1" customWidth="1"/>
    <col min="1037" max="1287" width="9.140625" style="11"/>
    <col min="1288" max="1289" width="9.85546875" style="11" bestFit="1" customWidth="1"/>
    <col min="1290" max="1290" width="12" style="11" bestFit="1" customWidth="1"/>
    <col min="1291" max="1291" width="10.28515625" style="11" bestFit="1" customWidth="1"/>
    <col min="1292" max="1292" width="12.28515625" style="11" bestFit="1" customWidth="1"/>
    <col min="1293" max="1543" width="9.140625" style="11"/>
    <col min="1544" max="1545" width="9.85546875" style="11" bestFit="1" customWidth="1"/>
    <col min="1546" max="1546" width="12" style="11" bestFit="1" customWidth="1"/>
    <col min="1547" max="1547" width="10.28515625" style="11" bestFit="1" customWidth="1"/>
    <col min="1548" max="1548" width="12.28515625" style="11" bestFit="1" customWidth="1"/>
    <col min="1549" max="1799" width="9.140625" style="11"/>
    <col min="1800" max="1801" width="9.85546875" style="11" bestFit="1" customWidth="1"/>
    <col min="1802" max="1802" width="12" style="11" bestFit="1" customWidth="1"/>
    <col min="1803" max="1803" width="10.28515625" style="11" bestFit="1" customWidth="1"/>
    <col min="1804" max="1804" width="12.28515625" style="11" bestFit="1" customWidth="1"/>
    <col min="1805" max="2055" width="9.140625" style="11"/>
    <col min="2056" max="2057" width="9.85546875" style="11" bestFit="1" customWidth="1"/>
    <col min="2058" max="2058" width="12" style="11" bestFit="1" customWidth="1"/>
    <col min="2059" max="2059" width="10.28515625" style="11" bestFit="1" customWidth="1"/>
    <col min="2060" max="2060" width="12.28515625" style="11" bestFit="1" customWidth="1"/>
    <col min="2061" max="2311" width="9.140625" style="11"/>
    <col min="2312" max="2313" width="9.85546875" style="11" bestFit="1" customWidth="1"/>
    <col min="2314" max="2314" width="12" style="11" bestFit="1" customWidth="1"/>
    <col min="2315" max="2315" width="10.28515625" style="11" bestFit="1" customWidth="1"/>
    <col min="2316" max="2316" width="12.28515625" style="11" bestFit="1" customWidth="1"/>
    <col min="2317" max="2567" width="9.140625" style="11"/>
    <col min="2568" max="2569" width="9.85546875" style="11" bestFit="1" customWidth="1"/>
    <col min="2570" max="2570" width="12" style="11" bestFit="1" customWidth="1"/>
    <col min="2571" max="2571" width="10.28515625" style="11" bestFit="1" customWidth="1"/>
    <col min="2572" max="2572" width="12.28515625" style="11" bestFit="1" customWidth="1"/>
    <col min="2573" max="2823" width="9.140625" style="11"/>
    <col min="2824" max="2825" width="9.85546875" style="11" bestFit="1" customWidth="1"/>
    <col min="2826" max="2826" width="12" style="11" bestFit="1" customWidth="1"/>
    <col min="2827" max="2827" width="10.28515625" style="11" bestFit="1" customWidth="1"/>
    <col min="2828" max="2828" width="12.28515625" style="11" bestFit="1" customWidth="1"/>
    <col min="2829" max="3079" width="9.140625" style="11"/>
    <col min="3080" max="3081" width="9.85546875" style="11" bestFit="1" customWidth="1"/>
    <col min="3082" max="3082" width="12" style="11" bestFit="1" customWidth="1"/>
    <col min="3083" max="3083" width="10.28515625" style="11" bestFit="1" customWidth="1"/>
    <col min="3084" max="3084" width="12.28515625" style="11" bestFit="1" customWidth="1"/>
    <col min="3085" max="3335" width="9.140625" style="11"/>
    <col min="3336" max="3337" width="9.85546875" style="11" bestFit="1" customWidth="1"/>
    <col min="3338" max="3338" width="12" style="11" bestFit="1" customWidth="1"/>
    <col min="3339" max="3339" width="10.28515625" style="11" bestFit="1" customWidth="1"/>
    <col min="3340" max="3340" width="12.28515625" style="11" bestFit="1" customWidth="1"/>
    <col min="3341" max="3591" width="9.140625" style="11"/>
    <col min="3592" max="3593" width="9.85546875" style="11" bestFit="1" customWidth="1"/>
    <col min="3594" max="3594" width="12" style="11" bestFit="1" customWidth="1"/>
    <col min="3595" max="3595" width="10.28515625" style="11" bestFit="1" customWidth="1"/>
    <col min="3596" max="3596" width="12.28515625" style="11" bestFit="1" customWidth="1"/>
    <col min="3597" max="3847" width="9.140625" style="11"/>
    <col min="3848" max="3849" width="9.85546875" style="11" bestFit="1" customWidth="1"/>
    <col min="3850" max="3850" width="12" style="11" bestFit="1" customWidth="1"/>
    <col min="3851" max="3851" width="10.28515625" style="11" bestFit="1" customWidth="1"/>
    <col min="3852" max="3852" width="12.28515625" style="11" bestFit="1" customWidth="1"/>
    <col min="3853" max="4103" width="9.140625" style="11"/>
    <col min="4104" max="4105" width="9.85546875" style="11" bestFit="1" customWidth="1"/>
    <col min="4106" max="4106" width="12" style="11" bestFit="1" customWidth="1"/>
    <col min="4107" max="4107" width="10.28515625" style="11" bestFit="1" customWidth="1"/>
    <col min="4108" max="4108" width="12.28515625" style="11" bestFit="1" customWidth="1"/>
    <col min="4109" max="4359" width="9.140625" style="11"/>
    <col min="4360" max="4361" width="9.85546875" style="11" bestFit="1" customWidth="1"/>
    <col min="4362" max="4362" width="12" style="11" bestFit="1" customWidth="1"/>
    <col min="4363" max="4363" width="10.28515625" style="11" bestFit="1" customWidth="1"/>
    <col min="4364" max="4364" width="12.28515625" style="11" bestFit="1" customWidth="1"/>
    <col min="4365" max="4615" width="9.140625" style="11"/>
    <col min="4616" max="4617" width="9.85546875" style="11" bestFit="1" customWidth="1"/>
    <col min="4618" max="4618" width="12" style="11" bestFit="1" customWidth="1"/>
    <col min="4619" max="4619" width="10.28515625" style="11" bestFit="1" customWidth="1"/>
    <col min="4620" max="4620" width="12.28515625" style="11" bestFit="1" customWidth="1"/>
    <col min="4621" max="4871" width="9.140625" style="11"/>
    <col min="4872" max="4873" width="9.85546875" style="11" bestFit="1" customWidth="1"/>
    <col min="4874" max="4874" width="12" style="11" bestFit="1" customWidth="1"/>
    <col min="4875" max="4875" width="10.28515625" style="11" bestFit="1" customWidth="1"/>
    <col min="4876" max="4876" width="12.28515625" style="11" bestFit="1" customWidth="1"/>
    <col min="4877" max="5127" width="9.140625" style="11"/>
    <col min="5128" max="5129" width="9.85546875" style="11" bestFit="1" customWidth="1"/>
    <col min="5130" max="5130" width="12" style="11" bestFit="1" customWidth="1"/>
    <col min="5131" max="5131" width="10.28515625" style="11" bestFit="1" customWidth="1"/>
    <col min="5132" max="5132" width="12.28515625" style="11" bestFit="1" customWidth="1"/>
    <col min="5133" max="5383" width="9.140625" style="11"/>
    <col min="5384" max="5385" width="9.85546875" style="11" bestFit="1" customWidth="1"/>
    <col min="5386" max="5386" width="12" style="11" bestFit="1" customWidth="1"/>
    <col min="5387" max="5387" width="10.28515625" style="11" bestFit="1" customWidth="1"/>
    <col min="5388" max="5388" width="12.28515625" style="11" bestFit="1" customWidth="1"/>
    <col min="5389" max="5639" width="9.140625" style="11"/>
    <col min="5640" max="5641" width="9.85546875" style="11" bestFit="1" customWidth="1"/>
    <col min="5642" max="5642" width="12" style="11" bestFit="1" customWidth="1"/>
    <col min="5643" max="5643" width="10.28515625" style="11" bestFit="1" customWidth="1"/>
    <col min="5644" max="5644" width="12.28515625" style="11" bestFit="1" customWidth="1"/>
    <col min="5645" max="5895" width="9.140625" style="11"/>
    <col min="5896" max="5897" width="9.85546875" style="11" bestFit="1" customWidth="1"/>
    <col min="5898" max="5898" width="12" style="11" bestFit="1" customWidth="1"/>
    <col min="5899" max="5899" width="10.28515625" style="11" bestFit="1" customWidth="1"/>
    <col min="5900" max="5900" width="12.28515625" style="11" bestFit="1" customWidth="1"/>
    <col min="5901" max="6151" width="9.140625" style="11"/>
    <col min="6152" max="6153" width="9.85546875" style="11" bestFit="1" customWidth="1"/>
    <col min="6154" max="6154" width="12" style="11" bestFit="1" customWidth="1"/>
    <col min="6155" max="6155" width="10.28515625" style="11" bestFit="1" customWidth="1"/>
    <col min="6156" max="6156" width="12.28515625" style="11" bestFit="1" customWidth="1"/>
    <col min="6157" max="6407" width="9.140625" style="11"/>
    <col min="6408" max="6409" width="9.85546875" style="11" bestFit="1" customWidth="1"/>
    <col min="6410" max="6410" width="12" style="11" bestFit="1" customWidth="1"/>
    <col min="6411" max="6411" width="10.28515625" style="11" bestFit="1" customWidth="1"/>
    <col min="6412" max="6412" width="12.28515625" style="11" bestFit="1" customWidth="1"/>
    <col min="6413" max="6663" width="9.140625" style="11"/>
    <col min="6664" max="6665" width="9.85546875" style="11" bestFit="1" customWidth="1"/>
    <col min="6666" max="6666" width="12" style="11" bestFit="1" customWidth="1"/>
    <col min="6667" max="6667" width="10.28515625" style="11" bestFit="1" customWidth="1"/>
    <col min="6668" max="6668" width="12.28515625" style="11" bestFit="1" customWidth="1"/>
    <col min="6669" max="6919" width="9.140625" style="11"/>
    <col min="6920" max="6921" width="9.85546875" style="11" bestFit="1" customWidth="1"/>
    <col min="6922" max="6922" width="12" style="11" bestFit="1" customWidth="1"/>
    <col min="6923" max="6923" width="10.28515625" style="11" bestFit="1" customWidth="1"/>
    <col min="6924" max="6924" width="12.28515625" style="11" bestFit="1" customWidth="1"/>
    <col min="6925" max="7175" width="9.140625" style="11"/>
    <col min="7176" max="7177" width="9.85546875" style="11" bestFit="1" customWidth="1"/>
    <col min="7178" max="7178" width="12" style="11" bestFit="1" customWidth="1"/>
    <col min="7179" max="7179" width="10.28515625" style="11" bestFit="1" customWidth="1"/>
    <col min="7180" max="7180" width="12.28515625" style="11" bestFit="1" customWidth="1"/>
    <col min="7181" max="7431" width="9.140625" style="11"/>
    <col min="7432" max="7433" width="9.85546875" style="11" bestFit="1" customWidth="1"/>
    <col min="7434" max="7434" width="12" style="11" bestFit="1" customWidth="1"/>
    <col min="7435" max="7435" width="10.28515625" style="11" bestFit="1" customWidth="1"/>
    <col min="7436" max="7436" width="12.28515625" style="11" bestFit="1" customWidth="1"/>
    <col min="7437" max="7687" width="9.140625" style="11"/>
    <col min="7688" max="7689" width="9.85546875" style="11" bestFit="1" customWidth="1"/>
    <col min="7690" max="7690" width="12" style="11" bestFit="1" customWidth="1"/>
    <col min="7691" max="7691" width="10.28515625" style="11" bestFit="1" customWidth="1"/>
    <col min="7692" max="7692" width="12.28515625" style="11" bestFit="1" customWidth="1"/>
    <col min="7693" max="7943" width="9.140625" style="11"/>
    <col min="7944" max="7945" width="9.85546875" style="11" bestFit="1" customWidth="1"/>
    <col min="7946" max="7946" width="12" style="11" bestFit="1" customWidth="1"/>
    <col min="7947" max="7947" width="10.28515625" style="11" bestFit="1" customWidth="1"/>
    <col min="7948" max="7948" width="12.28515625" style="11" bestFit="1" customWidth="1"/>
    <col min="7949" max="8199" width="9.140625" style="11"/>
    <col min="8200" max="8201" width="9.85546875" style="11" bestFit="1" customWidth="1"/>
    <col min="8202" max="8202" width="12" style="11" bestFit="1" customWidth="1"/>
    <col min="8203" max="8203" width="10.28515625" style="11" bestFit="1" customWidth="1"/>
    <col min="8204" max="8204" width="12.28515625" style="11" bestFit="1" customWidth="1"/>
    <col min="8205" max="8455" width="9.140625" style="11"/>
    <col min="8456" max="8457" width="9.85546875" style="11" bestFit="1" customWidth="1"/>
    <col min="8458" max="8458" width="12" style="11" bestFit="1" customWidth="1"/>
    <col min="8459" max="8459" width="10.28515625" style="11" bestFit="1" customWidth="1"/>
    <col min="8460" max="8460" width="12.28515625" style="11" bestFit="1" customWidth="1"/>
    <col min="8461" max="8711" width="9.140625" style="11"/>
    <col min="8712" max="8713" width="9.85546875" style="11" bestFit="1" customWidth="1"/>
    <col min="8714" max="8714" width="12" style="11" bestFit="1" customWidth="1"/>
    <col min="8715" max="8715" width="10.28515625" style="11" bestFit="1" customWidth="1"/>
    <col min="8716" max="8716" width="12.28515625" style="11" bestFit="1" customWidth="1"/>
    <col min="8717" max="8967" width="9.140625" style="11"/>
    <col min="8968" max="8969" width="9.85546875" style="11" bestFit="1" customWidth="1"/>
    <col min="8970" max="8970" width="12" style="11" bestFit="1" customWidth="1"/>
    <col min="8971" max="8971" width="10.28515625" style="11" bestFit="1" customWidth="1"/>
    <col min="8972" max="8972" width="12.28515625" style="11" bestFit="1" customWidth="1"/>
    <col min="8973" max="9223" width="9.140625" style="11"/>
    <col min="9224" max="9225" width="9.85546875" style="11" bestFit="1" customWidth="1"/>
    <col min="9226" max="9226" width="12" style="11" bestFit="1" customWidth="1"/>
    <col min="9227" max="9227" width="10.28515625" style="11" bestFit="1" customWidth="1"/>
    <col min="9228" max="9228" width="12.28515625" style="11" bestFit="1" customWidth="1"/>
    <col min="9229" max="9479" width="9.140625" style="11"/>
    <col min="9480" max="9481" width="9.85546875" style="11" bestFit="1" customWidth="1"/>
    <col min="9482" max="9482" width="12" style="11" bestFit="1" customWidth="1"/>
    <col min="9483" max="9483" width="10.28515625" style="11" bestFit="1" customWidth="1"/>
    <col min="9484" max="9484" width="12.28515625" style="11" bestFit="1" customWidth="1"/>
    <col min="9485" max="9735" width="9.140625" style="11"/>
    <col min="9736" max="9737" width="9.85546875" style="11" bestFit="1" customWidth="1"/>
    <col min="9738" max="9738" width="12" style="11" bestFit="1" customWidth="1"/>
    <col min="9739" max="9739" width="10.28515625" style="11" bestFit="1" customWidth="1"/>
    <col min="9740" max="9740" width="12.28515625" style="11" bestFit="1" customWidth="1"/>
    <col min="9741" max="9991" width="9.140625" style="11"/>
    <col min="9992" max="9993" width="9.85546875" style="11" bestFit="1" customWidth="1"/>
    <col min="9994" max="9994" width="12" style="11" bestFit="1" customWidth="1"/>
    <col min="9995" max="9995" width="10.28515625" style="11" bestFit="1" customWidth="1"/>
    <col min="9996" max="9996" width="12.28515625" style="11" bestFit="1" customWidth="1"/>
    <col min="9997" max="10247" width="9.140625" style="11"/>
    <col min="10248" max="10249" width="9.85546875" style="11" bestFit="1" customWidth="1"/>
    <col min="10250" max="10250" width="12" style="11" bestFit="1" customWidth="1"/>
    <col min="10251" max="10251" width="10.28515625" style="11" bestFit="1" customWidth="1"/>
    <col min="10252" max="10252" width="12.28515625" style="11" bestFit="1" customWidth="1"/>
    <col min="10253" max="10503" width="9.140625" style="11"/>
    <col min="10504" max="10505" width="9.85546875" style="11" bestFit="1" customWidth="1"/>
    <col min="10506" max="10506" width="12" style="11" bestFit="1" customWidth="1"/>
    <col min="10507" max="10507" width="10.28515625" style="11" bestFit="1" customWidth="1"/>
    <col min="10508" max="10508" width="12.28515625" style="11" bestFit="1" customWidth="1"/>
    <col min="10509" max="10759" width="9.140625" style="11"/>
    <col min="10760" max="10761" width="9.85546875" style="11" bestFit="1" customWidth="1"/>
    <col min="10762" max="10762" width="12" style="11" bestFit="1" customWidth="1"/>
    <col min="10763" max="10763" width="10.28515625" style="11" bestFit="1" customWidth="1"/>
    <col min="10764" max="10764" width="12.28515625" style="11" bestFit="1" customWidth="1"/>
    <col min="10765" max="11015" width="9.140625" style="11"/>
    <col min="11016" max="11017" width="9.85546875" style="11" bestFit="1" customWidth="1"/>
    <col min="11018" max="11018" width="12" style="11" bestFit="1" customWidth="1"/>
    <col min="11019" max="11019" width="10.28515625" style="11" bestFit="1" customWidth="1"/>
    <col min="11020" max="11020" width="12.28515625" style="11" bestFit="1" customWidth="1"/>
    <col min="11021" max="11271" width="9.140625" style="11"/>
    <col min="11272" max="11273" width="9.85546875" style="11" bestFit="1" customWidth="1"/>
    <col min="11274" max="11274" width="12" style="11" bestFit="1" customWidth="1"/>
    <col min="11275" max="11275" width="10.28515625" style="11" bestFit="1" customWidth="1"/>
    <col min="11276" max="11276" width="12.28515625" style="11" bestFit="1" customWidth="1"/>
    <col min="11277" max="11527" width="9.140625" style="11"/>
    <col min="11528" max="11529" width="9.85546875" style="11" bestFit="1" customWidth="1"/>
    <col min="11530" max="11530" width="12" style="11" bestFit="1" customWidth="1"/>
    <col min="11531" max="11531" width="10.28515625" style="11" bestFit="1" customWidth="1"/>
    <col min="11532" max="11532" width="12.28515625" style="11" bestFit="1" customWidth="1"/>
    <col min="11533" max="11783" width="9.140625" style="11"/>
    <col min="11784" max="11785" width="9.85546875" style="11" bestFit="1" customWidth="1"/>
    <col min="11786" max="11786" width="12" style="11" bestFit="1" customWidth="1"/>
    <col min="11787" max="11787" width="10.28515625" style="11" bestFit="1" customWidth="1"/>
    <col min="11788" max="11788" width="12.28515625" style="11" bestFit="1" customWidth="1"/>
    <col min="11789" max="12039" width="9.140625" style="11"/>
    <col min="12040" max="12041" width="9.85546875" style="11" bestFit="1" customWidth="1"/>
    <col min="12042" max="12042" width="12" style="11" bestFit="1" customWidth="1"/>
    <col min="12043" max="12043" width="10.28515625" style="11" bestFit="1" customWidth="1"/>
    <col min="12044" max="12044" width="12.28515625" style="11" bestFit="1" customWidth="1"/>
    <col min="12045" max="12295" width="9.140625" style="11"/>
    <col min="12296" max="12297" width="9.85546875" style="11" bestFit="1" customWidth="1"/>
    <col min="12298" max="12298" width="12" style="11" bestFit="1" customWidth="1"/>
    <col min="12299" max="12299" width="10.28515625" style="11" bestFit="1" customWidth="1"/>
    <col min="12300" max="12300" width="12.28515625" style="11" bestFit="1" customWidth="1"/>
    <col min="12301" max="12551" width="9.140625" style="11"/>
    <col min="12552" max="12553" width="9.85546875" style="11" bestFit="1" customWidth="1"/>
    <col min="12554" max="12554" width="12" style="11" bestFit="1" customWidth="1"/>
    <col min="12555" max="12555" width="10.28515625" style="11" bestFit="1" customWidth="1"/>
    <col min="12556" max="12556" width="12.28515625" style="11" bestFit="1" customWidth="1"/>
    <col min="12557" max="12807" width="9.140625" style="11"/>
    <col min="12808" max="12809" width="9.85546875" style="11" bestFit="1" customWidth="1"/>
    <col min="12810" max="12810" width="12" style="11" bestFit="1" customWidth="1"/>
    <col min="12811" max="12811" width="10.28515625" style="11" bestFit="1" customWidth="1"/>
    <col min="12812" max="12812" width="12.28515625" style="11" bestFit="1" customWidth="1"/>
    <col min="12813" max="13063" width="9.140625" style="11"/>
    <col min="13064" max="13065" width="9.85546875" style="11" bestFit="1" customWidth="1"/>
    <col min="13066" max="13066" width="12" style="11" bestFit="1" customWidth="1"/>
    <col min="13067" max="13067" width="10.28515625" style="11" bestFit="1" customWidth="1"/>
    <col min="13068" max="13068" width="12.28515625" style="11" bestFit="1" customWidth="1"/>
    <col min="13069" max="13319" width="9.140625" style="11"/>
    <col min="13320" max="13321" width="9.85546875" style="11" bestFit="1" customWidth="1"/>
    <col min="13322" max="13322" width="12" style="11" bestFit="1" customWidth="1"/>
    <col min="13323" max="13323" width="10.28515625" style="11" bestFit="1" customWidth="1"/>
    <col min="13324" max="13324" width="12.28515625" style="11" bestFit="1" customWidth="1"/>
    <col min="13325" max="13575" width="9.140625" style="11"/>
    <col min="13576" max="13577" width="9.85546875" style="11" bestFit="1" customWidth="1"/>
    <col min="13578" max="13578" width="12" style="11" bestFit="1" customWidth="1"/>
    <col min="13579" max="13579" width="10.28515625" style="11" bestFit="1" customWidth="1"/>
    <col min="13580" max="13580" width="12.28515625" style="11" bestFit="1" customWidth="1"/>
    <col min="13581" max="13831" width="9.140625" style="11"/>
    <col min="13832" max="13833" width="9.85546875" style="11" bestFit="1" customWidth="1"/>
    <col min="13834" max="13834" width="12" style="11" bestFit="1" customWidth="1"/>
    <col min="13835" max="13835" width="10.28515625" style="11" bestFit="1" customWidth="1"/>
    <col min="13836" max="13836" width="12.28515625" style="11" bestFit="1" customWidth="1"/>
    <col min="13837" max="14087" width="9.140625" style="11"/>
    <col min="14088" max="14089" width="9.85546875" style="11" bestFit="1" customWidth="1"/>
    <col min="14090" max="14090" width="12" style="11" bestFit="1" customWidth="1"/>
    <col min="14091" max="14091" width="10.28515625" style="11" bestFit="1" customWidth="1"/>
    <col min="14092" max="14092" width="12.28515625" style="11" bestFit="1" customWidth="1"/>
    <col min="14093" max="14343" width="9.140625" style="11"/>
    <col min="14344" max="14345" width="9.85546875" style="11" bestFit="1" customWidth="1"/>
    <col min="14346" max="14346" width="12" style="11" bestFit="1" customWidth="1"/>
    <col min="14347" max="14347" width="10.28515625" style="11" bestFit="1" customWidth="1"/>
    <col min="14348" max="14348" width="12.28515625" style="11" bestFit="1" customWidth="1"/>
    <col min="14349" max="14599" width="9.140625" style="11"/>
    <col min="14600" max="14601" width="9.85546875" style="11" bestFit="1" customWidth="1"/>
    <col min="14602" max="14602" width="12" style="11" bestFit="1" customWidth="1"/>
    <col min="14603" max="14603" width="10.28515625" style="11" bestFit="1" customWidth="1"/>
    <col min="14604" max="14604" width="12.28515625" style="11" bestFit="1" customWidth="1"/>
    <col min="14605" max="14855" width="9.140625" style="11"/>
    <col min="14856" max="14857" width="9.85546875" style="11" bestFit="1" customWidth="1"/>
    <col min="14858" max="14858" width="12" style="11" bestFit="1" customWidth="1"/>
    <col min="14859" max="14859" width="10.28515625" style="11" bestFit="1" customWidth="1"/>
    <col min="14860" max="14860" width="12.28515625" style="11" bestFit="1" customWidth="1"/>
    <col min="14861" max="15111" width="9.140625" style="11"/>
    <col min="15112" max="15113" width="9.85546875" style="11" bestFit="1" customWidth="1"/>
    <col min="15114" max="15114" width="12" style="11" bestFit="1" customWidth="1"/>
    <col min="15115" max="15115" width="10.28515625" style="11" bestFit="1" customWidth="1"/>
    <col min="15116" max="15116" width="12.28515625" style="11" bestFit="1" customWidth="1"/>
    <col min="15117" max="15367" width="9.140625" style="11"/>
    <col min="15368" max="15369" width="9.85546875" style="11" bestFit="1" customWidth="1"/>
    <col min="15370" max="15370" width="12" style="11" bestFit="1" customWidth="1"/>
    <col min="15371" max="15371" width="10.28515625" style="11" bestFit="1" customWidth="1"/>
    <col min="15372" max="15372" width="12.28515625" style="11" bestFit="1" customWidth="1"/>
    <col min="15373" max="15623" width="9.140625" style="11"/>
    <col min="15624" max="15625" width="9.85546875" style="11" bestFit="1" customWidth="1"/>
    <col min="15626" max="15626" width="12" style="11" bestFit="1" customWidth="1"/>
    <col min="15627" max="15627" width="10.28515625" style="11" bestFit="1" customWidth="1"/>
    <col min="15628" max="15628" width="12.28515625" style="11" bestFit="1" customWidth="1"/>
    <col min="15629" max="15879" width="9.140625" style="11"/>
    <col min="15880" max="15881" width="9.85546875" style="11" bestFit="1" customWidth="1"/>
    <col min="15882" max="15882" width="12" style="11" bestFit="1" customWidth="1"/>
    <col min="15883" max="15883" width="10.28515625" style="11" bestFit="1" customWidth="1"/>
    <col min="15884" max="15884" width="12.28515625" style="11" bestFit="1" customWidth="1"/>
    <col min="15885" max="16135" width="9.140625" style="11"/>
    <col min="16136" max="16137" width="9.85546875" style="11" bestFit="1" customWidth="1"/>
    <col min="16138" max="16138" width="12" style="11" bestFit="1" customWidth="1"/>
    <col min="16139" max="16139" width="10.28515625" style="11" bestFit="1" customWidth="1"/>
    <col min="16140" max="16140" width="12.28515625" style="11" bestFit="1" customWidth="1"/>
    <col min="16141" max="16384" width="9.140625" style="11"/>
  </cols>
  <sheetData>
    <row r="1" spans="1:9" ht="12.75" customHeight="1" x14ac:dyDescent="0.2">
      <c r="A1" s="291" t="s">
        <v>218</v>
      </c>
      <c r="B1" s="295"/>
      <c r="C1" s="295"/>
      <c r="D1" s="295"/>
      <c r="E1" s="295"/>
      <c r="F1" s="295"/>
      <c r="G1" s="295"/>
      <c r="H1" s="295"/>
      <c r="I1" s="295"/>
    </row>
    <row r="2" spans="1:9" ht="12.75" customHeight="1" x14ac:dyDescent="0.2">
      <c r="A2" s="290" t="s">
        <v>321</v>
      </c>
      <c r="B2" s="256"/>
      <c r="C2" s="256"/>
      <c r="D2" s="256"/>
      <c r="E2" s="256"/>
      <c r="F2" s="256"/>
      <c r="G2" s="256"/>
      <c r="H2" s="256"/>
      <c r="I2" s="256"/>
    </row>
    <row r="3" spans="1:9" x14ac:dyDescent="0.2">
      <c r="A3" s="297" t="s">
        <v>445</v>
      </c>
      <c r="B3" s="301"/>
      <c r="C3" s="301"/>
      <c r="D3" s="301"/>
      <c r="E3" s="301"/>
      <c r="F3" s="301"/>
      <c r="G3" s="301"/>
      <c r="H3" s="301"/>
      <c r="I3" s="301"/>
    </row>
    <row r="4" spans="1:9" x14ac:dyDescent="0.2">
      <c r="A4" s="296" t="s">
        <v>322</v>
      </c>
      <c r="B4" s="260"/>
      <c r="C4" s="260"/>
      <c r="D4" s="260"/>
      <c r="E4" s="260"/>
      <c r="F4" s="260"/>
      <c r="G4" s="260"/>
      <c r="H4" s="260"/>
      <c r="I4" s="261"/>
    </row>
    <row r="5" spans="1:9" ht="33.75" x14ac:dyDescent="0.2">
      <c r="A5" s="285" t="s">
        <v>2</v>
      </c>
      <c r="B5" s="286"/>
      <c r="C5" s="286"/>
      <c r="D5" s="286"/>
      <c r="E5" s="286"/>
      <c r="F5" s="286"/>
      <c r="G5" s="92" t="s">
        <v>106</v>
      </c>
      <c r="H5" s="93" t="s">
        <v>292</v>
      </c>
      <c r="I5" s="93" t="s">
        <v>276</v>
      </c>
    </row>
    <row r="6" spans="1:9" x14ac:dyDescent="0.2">
      <c r="A6" s="299">
        <v>1</v>
      </c>
      <c r="B6" s="286"/>
      <c r="C6" s="286"/>
      <c r="D6" s="286"/>
      <c r="E6" s="286"/>
      <c r="F6" s="286"/>
      <c r="G6" s="94">
        <v>2</v>
      </c>
      <c r="H6" s="93" t="s">
        <v>167</v>
      </c>
      <c r="I6" s="93" t="s">
        <v>168</v>
      </c>
    </row>
    <row r="7" spans="1:9" x14ac:dyDescent="0.2">
      <c r="A7" s="292" t="s">
        <v>169</v>
      </c>
      <c r="B7" s="300"/>
      <c r="C7" s="300"/>
      <c r="D7" s="300"/>
      <c r="E7" s="300"/>
      <c r="F7" s="300"/>
      <c r="G7" s="300"/>
      <c r="H7" s="300"/>
      <c r="I7" s="300"/>
    </row>
    <row r="8" spans="1:9" x14ac:dyDescent="0.2">
      <c r="A8" s="279" t="s">
        <v>219</v>
      </c>
      <c r="B8" s="279"/>
      <c r="C8" s="279"/>
      <c r="D8" s="279"/>
      <c r="E8" s="279"/>
      <c r="F8" s="279"/>
      <c r="G8" s="86">
        <v>1</v>
      </c>
      <c r="H8" s="99">
        <v>0</v>
      </c>
      <c r="I8" s="99">
        <v>0</v>
      </c>
    </row>
    <row r="9" spans="1:9" x14ac:dyDescent="0.2">
      <c r="A9" s="279" t="s">
        <v>220</v>
      </c>
      <c r="B9" s="279"/>
      <c r="C9" s="279"/>
      <c r="D9" s="279"/>
      <c r="E9" s="279"/>
      <c r="F9" s="279"/>
      <c r="G9" s="86">
        <v>2</v>
      </c>
      <c r="H9" s="99">
        <v>0</v>
      </c>
      <c r="I9" s="99">
        <v>0</v>
      </c>
    </row>
    <row r="10" spans="1:9" x14ac:dyDescent="0.2">
      <c r="A10" s="279" t="s">
        <v>221</v>
      </c>
      <c r="B10" s="279"/>
      <c r="C10" s="279"/>
      <c r="D10" s="279"/>
      <c r="E10" s="279"/>
      <c r="F10" s="279"/>
      <c r="G10" s="86">
        <v>3</v>
      </c>
      <c r="H10" s="99">
        <v>0</v>
      </c>
      <c r="I10" s="99">
        <v>0</v>
      </c>
    </row>
    <row r="11" spans="1:9" x14ac:dyDescent="0.2">
      <c r="A11" s="279" t="s">
        <v>222</v>
      </c>
      <c r="B11" s="279"/>
      <c r="C11" s="279"/>
      <c r="D11" s="279"/>
      <c r="E11" s="279"/>
      <c r="F11" s="279"/>
      <c r="G11" s="86">
        <v>4</v>
      </c>
      <c r="H11" s="99">
        <v>0</v>
      </c>
      <c r="I11" s="99">
        <v>0</v>
      </c>
    </row>
    <row r="12" spans="1:9" x14ac:dyDescent="0.2">
      <c r="A12" s="279" t="s">
        <v>389</v>
      </c>
      <c r="B12" s="279"/>
      <c r="C12" s="279"/>
      <c r="D12" s="279"/>
      <c r="E12" s="279"/>
      <c r="F12" s="279"/>
      <c r="G12" s="86">
        <v>5</v>
      </c>
      <c r="H12" s="99">
        <v>0</v>
      </c>
      <c r="I12" s="99">
        <v>0</v>
      </c>
    </row>
    <row r="13" spans="1:9" ht="24" customHeight="1" x14ac:dyDescent="0.2">
      <c r="A13" s="284" t="s">
        <v>397</v>
      </c>
      <c r="B13" s="284"/>
      <c r="C13" s="284"/>
      <c r="D13" s="284"/>
      <c r="E13" s="284"/>
      <c r="F13" s="284"/>
      <c r="G13" s="88">
        <v>6</v>
      </c>
      <c r="H13" s="103">
        <f>SUM(H8:H12)</f>
        <v>0</v>
      </c>
      <c r="I13" s="103">
        <f>SUM(I8:I12)</f>
        <v>0</v>
      </c>
    </row>
    <row r="14" spans="1:9" x14ac:dyDescent="0.2">
      <c r="A14" s="279" t="s">
        <v>390</v>
      </c>
      <c r="B14" s="279"/>
      <c r="C14" s="279"/>
      <c r="D14" s="279"/>
      <c r="E14" s="279"/>
      <c r="F14" s="279"/>
      <c r="G14" s="86">
        <v>7</v>
      </c>
      <c r="H14" s="99">
        <v>0</v>
      </c>
      <c r="I14" s="99">
        <v>0</v>
      </c>
    </row>
    <row r="15" spans="1:9" x14ac:dyDescent="0.2">
      <c r="A15" s="279" t="s">
        <v>391</v>
      </c>
      <c r="B15" s="279"/>
      <c r="C15" s="279"/>
      <c r="D15" s="279"/>
      <c r="E15" s="279"/>
      <c r="F15" s="279"/>
      <c r="G15" s="86">
        <v>8</v>
      </c>
      <c r="H15" s="99">
        <v>0</v>
      </c>
      <c r="I15" s="99">
        <v>0</v>
      </c>
    </row>
    <row r="16" spans="1:9" x14ac:dyDescent="0.2">
      <c r="A16" s="279" t="s">
        <v>392</v>
      </c>
      <c r="B16" s="279"/>
      <c r="C16" s="279"/>
      <c r="D16" s="279"/>
      <c r="E16" s="279"/>
      <c r="F16" s="279"/>
      <c r="G16" s="86">
        <v>9</v>
      </c>
      <c r="H16" s="99">
        <v>0</v>
      </c>
      <c r="I16" s="99">
        <v>0</v>
      </c>
    </row>
    <row r="17" spans="1:9" x14ac:dyDescent="0.2">
      <c r="A17" s="279" t="s">
        <v>393</v>
      </c>
      <c r="B17" s="279"/>
      <c r="C17" s="279"/>
      <c r="D17" s="279"/>
      <c r="E17" s="279"/>
      <c r="F17" s="279"/>
      <c r="G17" s="86">
        <v>10</v>
      </c>
      <c r="H17" s="99">
        <v>0</v>
      </c>
      <c r="I17" s="99">
        <v>0</v>
      </c>
    </row>
    <row r="18" spans="1:9" x14ac:dyDescent="0.2">
      <c r="A18" s="279" t="s">
        <v>394</v>
      </c>
      <c r="B18" s="279"/>
      <c r="C18" s="279"/>
      <c r="D18" s="279"/>
      <c r="E18" s="279"/>
      <c r="F18" s="279"/>
      <c r="G18" s="86">
        <v>11</v>
      </c>
      <c r="H18" s="99">
        <v>0</v>
      </c>
      <c r="I18" s="99">
        <v>0</v>
      </c>
    </row>
    <row r="19" spans="1:9" x14ac:dyDescent="0.2">
      <c r="A19" s="279" t="s">
        <v>395</v>
      </c>
      <c r="B19" s="279"/>
      <c r="C19" s="279"/>
      <c r="D19" s="279"/>
      <c r="E19" s="279"/>
      <c r="F19" s="279"/>
      <c r="G19" s="86">
        <v>12</v>
      </c>
      <c r="H19" s="99">
        <v>0</v>
      </c>
      <c r="I19" s="99">
        <v>0</v>
      </c>
    </row>
    <row r="20" spans="1:9" ht="26.25" customHeight="1" x14ac:dyDescent="0.2">
      <c r="A20" s="284" t="s">
        <v>398</v>
      </c>
      <c r="B20" s="284"/>
      <c r="C20" s="284"/>
      <c r="D20" s="284"/>
      <c r="E20" s="284"/>
      <c r="F20" s="284"/>
      <c r="G20" s="88">
        <v>13</v>
      </c>
      <c r="H20" s="103">
        <f>SUM(H14:H19)</f>
        <v>0</v>
      </c>
      <c r="I20" s="103">
        <f>SUM(I14:I19)</f>
        <v>0</v>
      </c>
    </row>
    <row r="21" spans="1:9" ht="25.9" customHeight="1" x14ac:dyDescent="0.2">
      <c r="A21" s="274" t="s">
        <v>399</v>
      </c>
      <c r="B21" s="274"/>
      <c r="C21" s="274"/>
      <c r="D21" s="274"/>
      <c r="E21" s="274"/>
      <c r="F21" s="274"/>
      <c r="G21" s="88">
        <v>14</v>
      </c>
      <c r="H21" s="98">
        <f>H13+H20</f>
        <v>0</v>
      </c>
      <c r="I21" s="98">
        <f>I13+I20</f>
        <v>0</v>
      </c>
    </row>
    <row r="22" spans="1:9" x14ac:dyDescent="0.2">
      <c r="A22" s="292" t="s">
        <v>187</v>
      </c>
      <c r="B22" s="300"/>
      <c r="C22" s="300"/>
      <c r="D22" s="300"/>
      <c r="E22" s="300"/>
      <c r="F22" s="300"/>
      <c r="G22" s="300"/>
      <c r="H22" s="300"/>
      <c r="I22" s="300"/>
    </row>
    <row r="23" spans="1:9" ht="26.45" customHeight="1" x14ac:dyDescent="0.2">
      <c r="A23" s="279" t="s">
        <v>223</v>
      </c>
      <c r="B23" s="279"/>
      <c r="C23" s="279"/>
      <c r="D23" s="279"/>
      <c r="E23" s="279"/>
      <c r="F23" s="279"/>
      <c r="G23" s="86">
        <v>15</v>
      </c>
      <c r="H23" s="99">
        <v>0</v>
      </c>
      <c r="I23" s="99">
        <v>0</v>
      </c>
    </row>
    <row r="24" spans="1:9" x14ac:dyDescent="0.2">
      <c r="A24" s="279" t="s">
        <v>224</v>
      </c>
      <c r="B24" s="279"/>
      <c r="C24" s="279"/>
      <c r="D24" s="279"/>
      <c r="E24" s="279"/>
      <c r="F24" s="279"/>
      <c r="G24" s="86">
        <v>16</v>
      </c>
      <c r="H24" s="99">
        <v>0</v>
      </c>
      <c r="I24" s="99">
        <v>0</v>
      </c>
    </row>
    <row r="25" spans="1:9" x14ac:dyDescent="0.2">
      <c r="A25" s="279" t="s">
        <v>225</v>
      </c>
      <c r="B25" s="279"/>
      <c r="C25" s="279"/>
      <c r="D25" s="279"/>
      <c r="E25" s="279"/>
      <c r="F25" s="279"/>
      <c r="G25" s="86">
        <v>17</v>
      </c>
      <c r="H25" s="99">
        <v>0</v>
      </c>
      <c r="I25" s="99">
        <v>0</v>
      </c>
    </row>
    <row r="26" spans="1:9" x14ac:dyDescent="0.2">
      <c r="A26" s="279" t="s">
        <v>226</v>
      </c>
      <c r="B26" s="279"/>
      <c r="C26" s="279"/>
      <c r="D26" s="279"/>
      <c r="E26" s="279"/>
      <c r="F26" s="279"/>
      <c r="G26" s="86">
        <v>18</v>
      </c>
      <c r="H26" s="99">
        <v>0</v>
      </c>
      <c r="I26" s="99">
        <v>0</v>
      </c>
    </row>
    <row r="27" spans="1:9" x14ac:dyDescent="0.2">
      <c r="A27" s="279" t="s">
        <v>227</v>
      </c>
      <c r="B27" s="279"/>
      <c r="C27" s="279"/>
      <c r="D27" s="279"/>
      <c r="E27" s="279"/>
      <c r="F27" s="279"/>
      <c r="G27" s="86">
        <v>19</v>
      </c>
      <c r="H27" s="99">
        <v>0</v>
      </c>
      <c r="I27" s="99">
        <v>0</v>
      </c>
    </row>
    <row r="28" spans="1:9" x14ac:dyDescent="0.2">
      <c r="A28" s="279" t="s">
        <v>228</v>
      </c>
      <c r="B28" s="279"/>
      <c r="C28" s="279"/>
      <c r="D28" s="279"/>
      <c r="E28" s="279"/>
      <c r="F28" s="279"/>
      <c r="G28" s="86">
        <v>20</v>
      </c>
      <c r="H28" s="99">
        <v>0</v>
      </c>
      <c r="I28" s="99">
        <v>0</v>
      </c>
    </row>
    <row r="29" spans="1:9" ht="25.15" customHeight="1" x14ac:dyDescent="0.2">
      <c r="A29" s="272" t="s">
        <v>429</v>
      </c>
      <c r="B29" s="272"/>
      <c r="C29" s="272"/>
      <c r="D29" s="272"/>
      <c r="E29" s="272"/>
      <c r="F29" s="272"/>
      <c r="G29" s="88">
        <v>21</v>
      </c>
      <c r="H29" s="98">
        <f>SUM(H23:H28)</f>
        <v>0</v>
      </c>
      <c r="I29" s="98">
        <f>SUM(I23:I28)</f>
        <v>0</v>
      </c>
    </row>
    <row r="30" spans="1:9" ht="21" customHeight="1" x14ac:dyDescent="0.2">
      <c r="A30" s="279" t="s">
        <v>229</v>
      </c>
      <c r="B30" s="279"/>
      <c r="C30" s="279"/>
      <c r="D30" s="279"/>
      <c r="E30" s="279"/>
      <c r="F30" s="279"/>
      <c r="G30" s="86">
        <v>22</v>
      </c>
      <c r="H30" s="99">
        <v>0</v>
      </c>
      <c r="I30" s="99">
        <v>0</v>
      </c>
    </row>
    <row r="31" spans="1:9" x14ac:dyDescent="0.2">
      <c r="A31" s="279" t="s">
        <v>230</v>
      </c>
      <c r="B31" s="279"/>
      <c r="C31" s="279"/>
      <c r="D31" s="279"/>
      <c r="E31" s="279"/>
      <c r="F31" s="279"/>
      <c r="G31" s="86">
        <v>23</v>
      </c>
      <c r="H31" s="99">
        <v>0</v>
      </c>
      <c r="I31" s="99">
        <v>0</v>
      </c>
    </row>
    <row r="32" spans="1:9" x14ac:dyDescent="0.2">
      <c r="A32" s="279" t="s">
        <v>396</v>
      </c>
      <c r="B32" s="279"/>
      <c r="C32" s="279"/>
      <c r="D32" s="279"/>
      <c r="E32" s="279"/>
      <c r="F32" s="279"/>
      <c r="G32" s="86">
        <v>24</v>
      </c>
      <c r="H32" s="99">
        <v>0</v>
      </c>
      <c r="I32" s="99">
        <v>0</v>
      </c>
    </row>
    <row r="33" spans="1:9" x14ac:dyDescent="0.2">
      <c r="A33" s="279" t="s">
        <v>231</v>
      </c>
      <c r="B33" s="279"/>
      <c r="C33" s="279"/>
      <c r="D33" s="279"/>
      <c r="E33" s="279"/>
      <c r="F33" s="279"/>
      <c r="G33" s="86">
        <v>25</v>
      </c>
      <c r="H33" s="99">
        <v>0</v>
      </c>
      <c r="I33" s="99">
        <v>0</v>
      </c>
    </row>
    <row r="34" spans="1:9" x14ac:dyDescent="0.2">
      <c r="A34" s="279" t="s">
        <v>232</v>
      </c>
      <c r="B34" s="279"/>
      <c r="C34" s="279"/>
      <c r="D34" s="279"/>
      <c r="E34" s="279"/>
      <c r="F34" s="279"/>
      <c r="G34" s="86">
        <v>26</v>
      </c>
      <c r="H34" s="99">
        <v>0</v>
      </c>
      <c r="I34" s="99">
        <v>0</v>
      </c>
    </row>
    <row r="35" spans="1:9" ht="28.9" customHeight="1" x14ac:dyDescent="0.2">
      <c r="A35" s="272" t="s">
        <v>430</v>
      </c>
      <c r="B35" s="272"/>
      <c r="C35" s="272"/>
      <c r="D35" s="272"/>
      <c r="E35" s="272"/>
      <c r="F35" s="272"/>
      <c r="G35" s="88">
        <v>27</v>
      </c>
      <c r="H35" s="98">
        <f>SUM(H30:H34)</f>
        <v>0</v>
      </c>
      <c r="I35" s="98">
        <f>SUM(I30:I34)</f>
        <v>0</v>
      </c>
    </row>
    <row r="36" spans="1:9" ht="26.45" customHeight="1" x14ac:dyDescent="0.2">
      <c r="A36" s="274" t="s">
        <v>400</v>
      </c>
      <c r="B36" s="274"/>
      <c r="C36" s="274"/>
      <c r="D36" s="274"/>
      <c r="E36" s="274"/>
      <c r="F36" s="274"/>
      <c r="G36" s="88">
        <v>28</v>
      </c>
      <c r="H36" s="98">
        <f>H29+H35</f>
        <v>0</v>
      </c>
      <c r="I36" s="98">
        <f>I29+I35</f>
        <v>0</v>
      </c>
    </row>
    <row r="37" spans="1:9" x14ac:dyDescent="0.2">
      <c r="A37" s="292" t="s">
        <v>202</v>
      </c>
      <c r="B37" s="300"/>
      <c r="C37" s="300"/>
      <c r="D37" s="300"/>
      <c r="E37" s="300"/>
      <c r="F37" s="300"/>
      <c r="G37" s="300">
        <v>0</v>
      </c>
      <c r="H37" s="300"/>
      <c r="I37" s="300"/>
    </row>
    <row r="38" spans="1:9" x14ac:dyDescent="0.2">
      <c r="A38" s="245" t="s">
        <v>233</v>
      </c>
      <c r="B38" s="245"/>
      <c r="C38" s="245"/>
      <c r="D38" s="245"/>
      <c r="E38" s="245"/>
      <c r="F38" s="245"/>
      <c r="G38" s="86">
        <v>29</v>
      </c>
      <c r="H38" s="99">
        <v>0</v>
      </c>
      <c r="I38" s="99">
        <v>0</v>
      </c>
    </row>
    <row r="39" spans="1:9" ht="21.6" customHeight="1" x14ac:dyDescent="0.2">
      <c r="A39" s="245" t="s">
        <v>234</v>
      </c>
      <c r="B39" s="245"/>
      <c r="C39" s="245"/>
      <c r="D39" s="245"/>
      <c r="E39" s="245"/>
      <c r="F39" s="245"/>
      <c r="G39" s="86">
        <v>30</v>
      </c>
      <c r="H39" s="99">
        <v>0</v>
      </c>
      <c r="I39" s="99">
        <v>0</v>
      </c>
    </row>
    <row r="40" spans="1:9" x14ac:dyDescent="0.2">
      <c r="A40" s="245" t="s">
        <v>235</v>
      </c>
      <c r="B40" s="245"/>
      <c r="C40" s="245"/>
      <c r="D40" s="245"/>
      <c r="E40" s="245"/>
      <c r="F40" s="245"/>
      <c r="G40" s="86">
        <v>31</v>
      </c>
      <c r="H40" s="99">
        <v>0</v>
      </c>
      <c r="I40" s="99">
        <v>0</v>
      </c>
    </row>
    <row r="41" spans="1:9" x14ac:dyDescent="0.2">
      <c r="A41" s="245" t="s">
        <v>236</v>
      </c>
      <c r="B41" s="245"/>
      <c r="C41" s="245"/>
      <c r="D41" s="245"/>
      <c r="E41" s="245"/>
      <c r="F41" s="245"/>
      <c r="G41" s="86">
        <v>32</v>
      </c>
      <c r="H41" s="99">
        <v>0</v>
      </c>
      <c r="I41" s="99">
        <v>0</v>
      </c>
    </row>
    <row r="42" spans="1:9" ht="26.45" customHeight="1" x14ac:dyDescent="0.2">
      <c r="A42" s="272" t="s">
        <v>431</v>
      </c>
      <c r="B42" s="272"/>
      <c r="C42" s="272"/>
      <c r="D42" s="272"/>
      <c r="E42" s="272"/>
      <c r="F42" s="272"/>
      <c r="G42" s="88">
        <v>33</v>
      </c>
      <c r="H42" s="98">
        <f>H41+H40+H39+H38</f>
        <v>0</v>
      </c>
      <c r="I42" s="98">
        <f>I41+I40+I39+I38</f>
        <v>0</v>
      </c>
    </row>
    <row r="43" spans="1:9" ht="22.9" customHeight="1" x14ac:dyDescent="0.2">
      <c r="A43" s="245" t="s">
        <v>237</v>
      </c>
      <c r="B43" s="245"/>
      <c r="C43" s="245"/>
      <c r="D43" s="245"/>
      <c r="E43" s="245"/>
      <c r="F43" s="245"/>
      <c r="G43" s="86">
        <v>34</v>
      </c>
      <c r="H43" s="99">
        <v>0</v>
      </c>
      <c r="I43" s="99">
        <v>0</v>
      </c>
    </row>
    <row r="44" spans="1:9" x14ac:dyDescent="0.2">
      <c r="A44" s="245" t="s">
        <v>238</v>
      </c>
      <c r="B44" s="245"/>
      <c r="C44" s="245"/>
      <c r="D44" s="245"/>
      <c r="E44" s="245"/>
      <c r="F44" s="245"/>
      <c r="G44" s="86">
        <v>35</v>
      </c>
      <c r="H44" s="99">
        <v>0</v>
      </c>
      <c r="I44" s="99">
        <v>0</v>
      </c>
    </row>
    <row r="45" spans="1:9" x14ac:dyDescent="0.2">
      <c r="A45" s="245" t="s">
        <v>239</v>
      </c>
      <c r="B45" s="245"/>
      <c r="C45" s="245"/>
      <c r="D45" s="245"/>
      <c r="E45" s="245"/>
      <c r="F45" s="245"/>
      <c r="G45" s="86">
        <v>36</v>
      </c>
      <c r="H45" s="99">
        <v>0</v>
      </c>
      <c r="I45" s="99">
        <v>0</v>
      </c>
    </row>
    <row r="46" spans="1:9" ht="25.15" customHeight="1" x14ac:dyDescent="0.2">
      <c r="A46" s="245" t="s">
        <v>240</v>
      </c>
      <c r="B46" s="245"/>
      <c r="C46" s="245"/>
      <c r="D46" s="245"/>
      <c r="E46" s="245"/>
      <c r="F46" s="245"/>
      <c r="G46" s="86">
        <v>37</v>
      </c>
      <c r="H46" s="99">
        <v>0</v>
      </c>
      <c r="I46" s="99">
        <v>0</v>
      </c>
    </row>
    <row r="47" spans="1:9" x14ac:dyDescent="0.2">
      <c r="A47" s="245" t="s">
        <v>241</v>
      </c>
      <c r="B47" s="245"/>
      <c r="C47" s="245"/>
      <c r="D47" s="245"/>
      <c r="E47" s="245"/>
      <c r="F47" s="245"/>
      <c r="G47" s="86">
        <v>38</v>
      </c>
      <c r="H47" s="99">
        <v>0</v>
      </c>
      <c r="I47" s="99">
        <v>0</v>
      </c>
    </row>
    <row r="48" spans="1:9" ht="25.15" customHeight="1" x14ac:dyDescent="0.2">
      <c r="A48" s="272" t="s">
        <v>432</v>
      </c>
      <c r="B48" s="272"/>
      <c r="C48" s="272"/>
      <c r="D48" s="272"/>
      <c r="E48" s="272"/>
      <c r="F48" s="272"/>
      <c r="G48" s="88">
        <v>39</v>
      </c>
      <c r="H48" s="98">
        <f>H47+H46+H45+H44+H43</f>
        <v>0</v>
      </c>
      <c r="I48" s="98">
        <f>I47+I46+I45+I44+I43</f>
        <v>0</v>
      </c>
    </row>
    <row r="49" spans="1:9" ht="28.15" customHeight="1" x14ac:dyDescent="0.2">
      <c r="A49" s="274" t="s">
        <v>442</v>
      </c>
      <c r="B49" s="274"/>
      <c r="C49" s="274"/>
      <c r="D49" s="274"/>
      <c r="E49" s="274"/>
      <c r="F49" s="274"/>
      <c r="G49" s="88">
        <v>40</v>
      </c>
      <c r="H49" s="98">
        <f>H48+H42</f>
        <v>0</v>
      </c>
      <c r="I49" s="98">
        <f>I48+I42</f>
        <v>0</v>
      </c>
    </row>
    <row r="50" spans="1:9" x14ac:dyDescent="0.2">
      <c r="A50" s="279" t="s">
        <v>242</v>
      </c>
      <c r="B50" s="279"/>
      <c r="C50" s="279"/>
      <c r="D50" s="279"/>
      <c r="E50" s="279"/>
      <c r="F50" s="279"/>
      <c r="G50" s="86">
        <v>41</v>
      </c>
      <c r="H50" s="99">
        <v>0</v>
      </c>
      <c r="I50" s="99">
        <v>0</v>
      </c>
    </row>
    <row r="51" spans="1:9" ht="24.6" customHeight="1" x14ac:dyDescent="0.2">
      <c r="A51" s="274" t="s">
        <v>401</v>
      </c>
      <c r="B51" s="274"/>
      <c r="C51" s="274"/>
      <c r="D51" s="274"/>
      <c r="E51" s="274"/>
      <c r="F51" s="274"/>
      <c r="G51" s="88">
        <v>42</v>
      </c>
      <c r="H51" s="98">
        <f>H21+H36+H49+H50</f>
        <v>0</v>
      </c>
      <c r="I51" s="98">
        <f>I21+I36+I49+I50</f>
        <v>0</v>
      </c>
    </row>
    <row r="52" spans="1:9" x14ac:dyDescent="0.2">
      <c r="A52" s="293" t="s">
        <v>216</v>
      </c>
      <c r="B52" s="293"/>
      <c r="C52" s="293"/>
      <c r="D52" s="293"/>
      <c r="E52" s="293"/>
      <c r="F52" s="293"/>
      <c r="G52" s="86">
        <v>43</v>
      </c>
      <c r="H52" s="99">
        <v>0</v>
      </c>
      <c r="I52" s="99">
        <v>0</v>
      </c>
    </row>
    <row r="53" spans="1:9" ht="28.9" customHeight="1" x14ac:dyDescent="0.2">
      <c r="A53" s="293" t="s">
        <v>402</v>
      </c>
      <c r="B53" s="293"/>
      <c r="C53" s="293"/>
      <c r="D53" s="293"/>
      <c r="E53" s="293"/>
      <c r="F53" s="293"/>
      <c r="G53" s="86">
        <v>44</v>
      </c>
      <c r="H53" s="104">
        <f>H52+H51</f>
        <v>0</v>
      </c>
      <c r="I53" s="104">
        <f>I52+I51</f>
        <v>0</v>
      </c>
    </row>
  </sheetData>
  <sheetProtection algorithmName="SHA-512" hashValue="4wZuPdxeGiSXL1CmDAJqrlN8TheHw4v8aVeVvgticx1j5ioAfRcT9ARjboGfJoSvSEl37DKPppy4fdw06XqfkQ==" saltValue="i/N89mkOUJbLU9xXD6AP7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topLeftCell="A37" zoomScale="80" zoomScaleNormal="100" zoomScaleSheetLayoutView="80" workbookViewId="0">
      <selection activeCell="Q43" sqref="Q43"/>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3.42578125" style="38"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320" t="s">
        <v>243</v>
      </c>
      <c r="B1" s="321"/>
      <c r="C1" s="321"/>
      <c r="D1" s="321"/>
      <c r="E1" s="321"/>
      <c r="F1" s="321"/>
      <c r="G1" s="321"/>
      <c r="H1" s="321"/>
      <c r="I1" s="321"/>
      <c r="J1" s="321"/>
      <c r="K1" s="37"/>
    </row>
    <row r="2" spans="1:25" ht="15.75" x14ac:dyDescent="0.2">
      <c r="A2" s="3"/>
      <c r="B2" s="4"/>
      <c r="C2" s="322" t="s">
        <v>244</v>
      </c>
      <c r="D2" s="322"/>
      <c r="E2" s="5">
        <v>45292</v>
      </c>
      <c r="F2" s="6" t="s">
        <v>0</v>
      </c>
      <c r="G2" s="5">
        <v>45657</v>
      </c>
      <c r="H2" s="39"/>
      <c r="I2" s="39"/>
      <c r="J2" s="39"/>
      <c r="K2" s="40"/>
      <c r="X2" s="41" t="s">
        <v>445</v>
      </c>
    </row>
    <row r="3" spans="1:25" ht="13.5" customHeight="1" thickBot="1" x14ac:dyDescent="0.25">
      <c r="A3" s="323" t="s">
        <v>245</v>
      </c>
      <c r="B3" s="324"/>
      <c r="C3" s="324"/>
      <c r="D3" s="324"/>
      <c r="E3" s="324"/>
      <c r="F3" s="324"/>
      <c r="G3" s="327" t="s">
        <v>3</v>
      </c>
      <c r="H3" s="311" t="s">
        <v>246</v>
      </c>
      <c r="I3" s="311"/>
      <c r="J3" s="311"/>
      <c r="K3" s="311"/>
      <c r="L3" s="311"/>
      <c r="M3" s="311"/>
      <c r="N3" s="311"/>
      <c r="O3" s="311"/>
      <c r="P3" s="311"/>
      <c r="Q3" s="311"/>
      <c r="R3" s="311"/>
      <c r="S3" s="311"/>
      <c r="T3" s="311"/>
      <c r="U3" s="311"/>
      <c r="V3" s="311"/>
      <c r="W3" s="311"/>
      <c r="X3" s="311" t="s">
        <v>406</v>
      </c>
      <c r="Y3" s="313" t="s">
        <v>247</v>
      </c>
    </row>
    <row r="4" spans="1:25" ht="90.75" thickBot="1" x14ac:dyDescent="0.25">
      <c r="A4" s="325"/>
      <c r="B4" s="326"/>
      <c r="C4" s="326"/>
      <c r="D4" s="326"/>
      <c r="E4" s="326"/>
      <c r="F4" s="326"/>
      <c r="G4" s="328"/>
      <c r="H4" s="42" t="s">
        <v>248</v>
      </c>
      <c r="I4" s="42" t="s">
        <v>249</v>
      </c>
      <c r="J4" s="42" t="s">
        <v>250</v>
      </c>
      <c r="K4" s="42" t="s">
        <v>251</v>
      </c>
      <c r="L4" s="42" t="s">
        <v>252</v>
      </c>
      <c r="M4" s="42" t="s">
        <v>253</v>
      </c>
      <c r="N4" s="42" t="s">
        <v>254</v>
      </c>
      <c r="O4" s="42" t="s">
        <v>255</v>
      </c>
      <c r="P4" s="105" t="s">
        <v>403</v>
      </c>
      <c r="Q4" s="42" t="s">
        <v>256</v>
      </c>
      <c r="R4" s="42" t="s">
        <v>257</v>
      </c>
      <c r="S4" s="105" t="s">
        <v>404</v>
      </c>
      <c r="T4" s="105" t="s">
        <v>405</v>
      </c>
      <c r="U4" s="42" t="s">
        <v>258</v>
      </c>
      <c r="V4" s="42" t="s">
        <v>259</v>
      </c>
      <c r="W4" s="42" t="s">
        <v>260</v>
      </c>
      <c r="X4" s="312"/>
      <c r="Y4" s="314"/>
    </row>
    <row r="5" spans="1:25" ht="22.5" x14ac:dyDescent="0.2">
      <c r="A5" s="315">
        <v>1</v>
      </c>
      <c r="B5" s="316"/>
      <c r="C5" s="316"/>
      <c r="D5" s="316"/>
      <c r="E5" s="316"/>
      <c r="F5" s="316"/>
      <c r="G5" s="7">
        <v>2</v>
      </c>
      <c r="H5" s="43" t="s">
        <v>167</v>
      </c>
      <c r="I5" s="44" t="s">
        <v>168</v>
      </c>
      <c r="J5" s="43" t="s">
        <v>279</v>
      </c>
      <c r="K5" s="44" t="s">
        <v>280</v>
      </c>
      <c r="L5" s="43" t="s">
        <v>281</v>
      </c>
      <c r="M5" s="44" t="s">
        <v>282</v>
      </c>
      <c r="N5" s="43" t="s">
        <v>283</v>
      </c>
      <c r="O5" s="44" t="s">
        <v>284</v>
      </c>
      <c r="P5" s="43" t="s">
        <v>285</v>
      </c>
      <c r="Q5" s="44" t="s">
        <v>286</v>
      </c>
      <c r="R5" s="43" t="s">
        <v>287</v>
      </c>
      <c r="S5" s="43" t="s">
        <v>288</v>
      </c>
      <c r="T5" s="43" t="s">
        <v>289</v>
      </c>
      <c r="U5" s="43" t="s">
        <v>407</v>
      </c>
      <c r="V5" s="43" t="s">
        <v>290</v>
      </c>
      <c r="W5" s="43" t="s">
        <v>408</v>
      </c>
      <c r="X5" s="43">
        <v>19</v>
      </c>
      <c r="Y5" s="45" t="s">
        <v>409</v>
      </c>
    </row>
    <row r="6" spans="1:25" x14ac:dyDescent="0.2">
      <c r="A6" s="317" t="s">
        <v>261</v>
      </c>
      <c r="B6" s="317"/>
      <c r="C6" s="317"/>
      <c r="D6" s="317"/>
      <c r="E6" s="317"/>
      <c r="F6" s="317"/>
      <c r="G6" s="317"/>
      <c r="H6" s="317"/>
      <c r="I6" s="317"/>
      <c r="J6" s="317"/>
      <c r="K6" s="317"/>
      <c r="L6" s="317"/>
      <c r="M6" s="317"/>
      <c r="N6" s="318"/>
      <c r="O6" s="318"/>
      <c r="P6" s="318"/>
      <c r="Q6" s="318"/>
      <c r="R6" s="318"/>
      <c r="S6" s="318"/>
      <c r="T6" s="318"/>
      <c r="U6" s="318"/>
      <c r="V6" s="318"/>
      <c r="W6" s="318"/>
      <c r="X6" s="318"/>
      <c r="Y6" s="319"/>
    </row>
    <row r="7" spans="1:25" x14ac:dyDescent="0.2">
      <c r="A7" s="309" t="s">
        <v>293</v>
      </c>
      <c r="B7" s="309"/>
      <c r="C7" s="309"/>
      <c r="D7" s="309"/>
      <c r="E7" s="309"/>
      <c r="F7" s="309"/>
      <c r="G7" s="8">
        <v>1</v>
      </c>
      <c r="H7" s="46">
        <v>169617833</v>
      </c>
      <c r="I7" s="46">
        <v>0</v>
      </c>
      <c r="J7" s="46">
        <v>5217732</v>
      </c>
      <c r="K7" s="46">
        <v>0</v>
      </c>
      <c r="L7" s="46">
        <v>0</v>
      </c>
      <c r="M7" s="46">
        <v>295790</v>
      </c>
      <c r="N7" s="46">
        <v>1886121</v>
      </c>
      <c r="O7" s="46">
        <v>0</v>
      </c>
      <c r="P7" s="46">
        <v>0</v>
      </c>
      <c r="Q7" s="46">
        <v>0</v>
      </c>
      <c r="R7" s="46">
        <v>0</v>
      </c>
      <c r="S7" s="46">
        <v>0</v>
      </c>
      <c r="T7" s="46">
        <v>0</v>
      </c>
      <c r="U7" s="46">
        <v>89510607</v>
      </c>
      <c r="V7" s="46">
        <v>37725480</v>
      </c>
      <c r="W7" s="47">
        <f>H7+I7+J7+K7-L7+M7+N7+O7+P7+Q7+R7+U7+V7+S7+T7</f>
        <v>304253563</v>
      </c>
      <c r="X7" s="46">
        <v>0</v>
      </c>
      <c r="Y7" s="47">
        <f>W7+X7</f>
        <v>304253563</v>
      </c>
    </row>
    <row r="8" spans="1:25" x14ac:dyDescent="0.2">
      <c r="A8" s="304" t="s">
        <v>262</v>
      </c>
      <c r="B8" s="304"/>
      <c r="C8" s="304"/>
      <c r="D8" s="304"/>
      <c r="E8" s="304"/>
      <c r="F8" s="304"/>
      <c r="G8" s="8">
        <v>2</v>
      </c>
      <c r="H8" s="46">
        <v>0</v>
      </c>
      <c r="I8" s="46">
        <v>0</v>
      </c>
      <c r="J8" s="46">
        <v>0</v>
      </c>
      <c r="K8" s="46">
        <v>0</v>
      </c>
      <c r="L8" s="46">
        <v>0</v>
      </c>
      <c r="M8" s="46">
        <v>0</v>
      </c>
      <c r="N8" s="46">
        <v>0</v>
      </c>
      <c r="O8" s="46">
        <v>0</v>
      </c>
      <c r="P8" s="46">
        <v>0</v>
      </c>
      <c r="Q8" s="46">
        <v>0</v>
      </c>
      <c r="R8" s="46">
        <v>0</v>
      </c>
      <c r="S8" s="46">
        <v>0</v>
      </c>
      <c r="T8" s="46">
        <v>0</v>
      </c>
      <c r="U8" s="46">
        <v>0</v>
      </c>
      <c r="V8" s="46">
        <v>0</v>
      </c>
      <c r="W8" s="47">
        <f t="shared" ref="W8:W29" si="0">H8+I8+J8+K8-L8+M8+N8+O8+P8+Q8+R8+U8+V8+S8+T8</f>
        <v>0</v>
      </c>
      <c r="X8" s="46">
        <v>0</v>
      </c>
      <c r="Y8" s="47">
        <f t="shared" ref="Y8:Y9" si="1">W8+X8</f>
        <v>0</v>
      </c>
    </row>
    <row r="9" spans="1:25" x14ac:dyDescent="0.2">
      <c r="A9" s="304" t="s">
        <v>263</v>
      </c>
      <c r="B9" s="304"/>
      <c r="C9" s="304"/>
      <c r="D9" s="304"/>
      <c r="E9" s="304"/>
      <c r="F9" s="304"/>
      <c r="G9" s="8">
        <v>3</v>
      </c>
      <c r="H9" s="46">
        <v>0</v>
      </c>
      <c r="I9" s="46">
        <v>0</v>
      </c>
      <c r="J9" s="46">
        <v>0</v>
      </c>
      <c r="K9" s="46">
        <v>0</v>
      </c>
      <c r="L9" s="46">
        <v>0</v>
      </c>
      <c r="M9" s="46">
        <v>0</v>
      </c>
      <c r="N9" s="46">
        <v>0</v>
      </c>
      <c r="O9" s="46">
        <v>0</v>
      </c>
      <c r="P9" s="46">
        <v>0</v>
      </c>
      <c r="Q9" s="46">
        <v>0</v>
      </c>
      <c r="R9" s="46">
        <v>0</v>
      </c>
      <c r="S9" s="46">
        <v>0</v>
      </c>
      <c r="T9" s="46">
        <v>0</v>
      </c>
      <c r="U9" s="46">
        <v>0</v>
      </c>
      <c r="V9" s="46">
        <v>0</v>
      </c>
      <c r="W9" s="47">
        <f t="shared" si="0"/>
        <v>0</v>
      </c>
      <c r="X9" s="46">
        <v>0</v>
      </c>
      <c r="Y9" s="47">
        <f t="shared" si="1"/>
        <v>0</v>
      </c>
    </row>
    <row r="10" spans="1:25" ht="22.5" customHeight="1" x14ac:dyDescent="0.2">
      <c r="A10" s="310" t="s">
        <v>294</v>
      </c>
      <c r="B10" s="310"/>
      <c r="C10" s="310"/>
      <c r="D10" s="310"/>
      <c r="E10" s="310"/>
      <c r="F10" s="310"/>
      <c r="G10" s="9">
        <v>4</v>
      </c>
      <c r="H10" s="48">
        <f>H7+H8+H9</f>
        <v>169617833</v>
      </c>
      <c r="I10" s="48">
        <f t="shared" ref="I10:Y10" si="2">I7+I8+I9</f>
        <v>0</v>
      </c>
      <c r="J10" s="48">
        <f t="shared" si="2"/>
        <v>5217732</v>
      </c>
      <c r="K10" s="48">
        <f t="shared" si="2"/>
        <v>0</v>
      </c>
      <c r="L10" s="48">
        <f t="shared" si="2"/>
        <v>0</v>
      </c>
      <c r="M10" s="48">
        <f t="shared" si="2"/>
        <v>295790</v>
      </c>
      <c r="N10" s="48">
        <f t="shared" si="2"/>
        <v>1886121</v>
      </c>
      <c r="O10" s="48">
        <f t="shared" si="2"/>
        <v>0</v>
      </c>
      <c r="P10" s="48">
        <f t="shared" si="2"/>
        <v>0</v>
      </c>
      <c r="Q10" s="48">
        <f t="shared" si="2"/>
        <v>0</v>
      </c>
      <c r="R10" s="48">
        <f t="shared" si="2"/>
        <v>0</v>
      </c>
      <c r="S10" s="48">
        <f t="shared" si="2"/>
        <v>0</v>
      </c>
      <c r="T10" s="48">
        <f t="shared" si="2"/>
        <v>0</v>
      </c>
      <c r="U10" s="48">
        <f t="shared" si="2"/>
        <v>89510607</v>
      </c>
      <c r="V10" s="48">
        <f t="shared" si="2"/>
        <v>37725480</v>
      </c>
      <c r="W10" s="48">
        <f t="shared" si="0"/>
        <v>304253563</v>
      </c>
      <c r="X10" s="48">
        <f t="shared" si="2"/>
        <v>0</v>
      </c>
      <c r="Y10" s="48">
        <f t="shared" si="2"/>
        <v>304253563</v>
      </c>
    </row>
    <row r="11" spans="1:25" x14ac:dyDescent="0.2">
      <c r="A11" s="304" t="s">
        <v>264</v>
      </c>
      <c r="B11" s="304"/>
      <c r="C11" s="304"/>
      <c r="D11" s="304"/>
      <c r="E11" s="304"/>
      <c r="F11" s="304"/>
      <c r="G11" s="8">
        <v>5</v>
      </c>
      <c r="H11" s="50">
        <v>0</v>
      </c>
      <c r="I11" s="50">
        <v>0</v>
      </c>
      <c r="J11" s="50">
        <v>0</v>
      </c>
      <c r="K11" s="50">
        <v>0</v>
      </c>
      <c r="L11" s="50">
        <v>0</v>
      </c>
      <c r="M11" s="50">
        <v>0</v>
      </c>
      <c r="N11" s="50">
        <v>0</v>
      </c>
      <c r="O11" s="50">
        <v>0</v>
      </c>
      <c r="P11" s="50">
        <v>0</v>
      </c>
      <c r="Q11" s="50">
        <v>0</v>
      </c>
      <c r="R11" s="50">
        <v>0</v>
      </c>
      <c r="S11" s="46">
        <v>0</v>
      </c>
      <c r="T11" s="46">
        <v>0</v>
      </c>
      <c r="U11" s="50">
        <v>0</v>
      </c>
      <c r="V11" s="46">
        <v>27735905</v>
      </c>
      <c r="W11" s="47">
        <f t="shared" si="0"/>
        <v>27735905</v>
      </c>
      <c r="X11" s="46">
        <v>0</v>
      </c>
      <c r="Y11" s="47">
        <f t="shared" ref="Y11:Y29" si="3">W11+X11</f>
        <v>27735905</v>
      </c>
    </row>
    <row r="12" spans="1:25" x14ac:dyDescent="0.2">
      <c r="A12" s="304" t="s">
        <v>265</v>
      </c>
      <c r="B12" s="304"/>
      <c r="C12" s="304"/>
      <c r="D12" s="304"/>
      <c r="E12" s="304"/>
      <c r="F12" s="304"/>
      <c r="G12" s="8">
        <v>6</v>
      </c>
      <c r="H12" s="50">
        <v>0</v>
      </c>
      <c r="I12" s="50">
        <v>0</v>
      </c>
      <c r="J12" s="50">
        <v>0</v>
      </c>
      <c r="K12" s="50">
        <v>0</v>
      </c>
      <c r="L12" s="50">
        <v>0</v>
      </c>
      <c r="M12" s="50">
        <v>0</v>
      </c>
      <c r="N12" s="46">
        <v>0</v>
      </c>
      <c r="O12" s="50">
        <v>0</v>
      </c>
      <c r="P12" s="50">
        <v>0</v>
      </c>
      <c r="Q12" s="50">
        <v>0</v>
      </c>
      <c r="R12" s="50">
        <v>0</v>
      </c>
      <c r="S12" s="46">
        <v>0</v>
      </c>
      <c r="T12" s="46">
        <v>0</v>
      </c>
      <c r="U12" s="50">
        <v>0</v>
      </c>
      <c r="V12" s="50">
        <v>0</v>
      </c>
      <c r="W12" s="47">
        <f t="shared" si="0"/>
        <v>0</v>
      </c>
      <c r="X12" s="46">
        <v>0</v>
      </c>
      <c r="Y12" s="47">
        <f t="shared" si="3"/>
        <v>0</v>
      </c>
    </row>
    <row r="13" spans="1:25" ht="26.25" customHeight="1" x14ac:dyDescent="0.2">
      <c r="A13" s="304" t="s">
        <v>266</v>
      </c>
      <c r="B13" s="304"/>
      <c r="C13" s="304"/>
      <c r="D13" s="304"/>
      <c r="E13" s="304"/>
      <c r="F13" s="304"/>
      <c r="G13" s="8">
        <v>7</v>
      </c>
      <c r="H13" s="50">
        <v>0</v>
      </c>
      <c r="I13" s="50">
        <v>0</v>
      </c>
      <c r="J13" s="50">
        <v>0</v>
      </c>
      <c r="K13" s="50">
        <v>0</v>
      </c>
      <c r="L13" s="50">
        <v>0</v>
      </c>
      <c r="M13" s="50">
        <v>0</v>
      </c>
      <c r="N13" s="50">
        <v>0</v>
      </c>
      <c r="O13" s="46">
        <v>0</v>
      </c>
      <c r="P13" s="50">
        <v>0</v>
      </c>
      <c r="Q13" s="50">
        <v>0</v>
      </c>
      <c r="R13" s="50">
        <v>0</v>
      </c>
      <c r="S13" s="46">
        <v>0</v>
      </c>
      <c r="T13" s="46">
        <v>0</v>
      </c>
      <c r="U13" s="46">
        <v>0</v>
      </c>
      <c r="V13" s="46">
        <v>0</v>
      </c>
      <c r="W13" s="47">
        <f t="shared" si="0"/>
        <v>0</v>
      </c>
      <c r="X13" s="46">
        <v>0</v>
      </c>
      <c r="Y13" s="47">
        <f t="shared" si="3"/>
        <v>0</v>
      </c>
    </row>
    <row r="14" spans="1:25" ht="40.5" customHeight="1" x14ac:dyDescent="0.2">
      <c r="A14" s="304" t="s">
        <v>410</v>
      </c>
      <c r="B14" s="304"/>
      <c r="C14" s="304"/>
      <c r="D14" s="304"/>
      <c r="E14" s="304"/>
      <c r="F14" s="304"/>
      <c r="G14" s="8">
        <v>8</v>
      </c>
      <c r="H14" s="50">
        <v>0</v>
      </c>
      <c r="I14" s="50">
        <v>0</v>
      </c>
      <c r="J14" s="50">
        <v>0</v>
      </c>
      <c r="K14" s="50">
        <v>0</v>
      </c>
      <c r="L14" s="50">
        <v>0</v>
      </c>
      <c r="M14" s="50">
        <v>0</v>
      </c>
      <c r="N14" s="50">
        <v>0</v>
      </c>
      <c r="O14" s="50">
        <v>0</v>
      </c>
      <c r="P14" s="46">
        <v>0</v>
      </c>
      <c r="Q14" s="50">
        <v>0</v>
      </c>
      <c r="R14" s="50">
        <v>0</v>
      </c>
      <c r="S14" s="46">
        <v>0</v>
      </c>
      <c r="T14" s="46">
        <v>0</v>
      </c>
      <c r="U14" s="46">
        <v>0</v>
      </c>
      <c r="V14" s="46">
        <v>0</v>
      </c>
      <c r="W14" s="47">
        <f t="shared" si="0"/>
        <v>0</v>
      </c>
      <c r="X14" s="46">
        <v>0</v>
      </c>
      <c r="Y14" s="47">
        <f t="shared" si="3"/>
        <v>0</v>
      </c>
    </row>
    <row r="15" spans="1:25" x14ac:dyDescent="0.2">
      <c r="A15" s="304" t="s">
        <v>267</v>
      </c>
      <c r="B15" s="304"/>
      <c r="C15" s="304"/>
      <c r="D15" s="304"/>
      <c r="E15" s="304"/>
      <c r="F15" s="304"/>
      <c r="G15" s="8">
        <v>9</v>
      </c>
      <c r="H15" s="50">
        <v>0</v>
      </c>
      <c r="I15" s="50">
        <v>0</v>
      </c>
      <c r="J15" s="50">
        <v>0</v>
      </c>
      <c r="K15" s="50">
        <v>0</v>
      </c>
      <c r="L15" s="50">
        <v>0</v>
      </c>
      <c r="M15" s="50">
        <v>0</v>
      </c>
      <c r="N15" s="50">
        <v>0</v>
      </c>
      <c r="O15" s="50">
        <v>0</v>
      </c>
      <c r="P15" s="50">
        <v>0</v>
      </c>
      <c r="Q15" s="46">
        <v>0</v>
      </c>
      <c r="R15" s="50">
        <v>0</v>
      </c>
      <c r="S15" s="46">
        <v>0</v>
      </c>
      <c r="T15" s="46">
        <v>0</v>
      </c>
      <c r="U15" s="46">
        <v>0</v>
      </c>
      <c r="V15" s="46">
        <v>0</v>
      </c>
      <c r="W15" s="47">
        <f t="shared" si="0"/>
        <v>0</v>
      </c>
      <c r="X15" s="46">
        <v>0</v>
      </c>
      <c r="Y15" s="47">
        <f t="shared" si="3"/>
        <v>0</v>
      </c>
    </row>
    <row r="16" spans="1:25" ht="28.5" customHeight="1" x14ac:dyDescent="0.2">
      <c r="A16" s="304" t="s">
        <v>268</v>
      </c>
      <c r="B16" s="304"/>
      <c r="C16" s="304"/>
      <c r="D16" s="304"/>
      <c r="E16" s="304"/>
      <c r="F16" s="304"/>
      <c r="G16" s="8">
        <v>10</v>
      </c>
      <c r="H16" s="50">
        <v>0</v>
      </c>
      <c r="I16" s="50">
        <v>0</v>
      </c>
      <c r="J16" s="50">
        <v>0</v>
      </c>
      <c r="K16" s="50">
        <v>0</v>
      </c>
      <c r="L16" s="50">
        <v>0</v>
      </c>
      <c r="M16" s="50">
        <v>0</v>
      </c>
      <c r="N16" s="50">
        <v>0</v>
      </c>
      <c r="O16" s="50">
        <v>0</v>
      </c>
      <c r="P16" s="50">
        <v>0</v>
      </c>
      <c r="Q16" s="50">
        <v>0</v>
      </c>
      <c r="R16" s="46">
        <v>0</v>
      </c>
      <c r="S16" s="46">
        <v>0</v>
      </c>
      <c r="T16" s="46">
        <v>0</v>
      </c>
      <c r="U16" s="46">
        <v>0</v>
      </c>
      <c r="V16" s="46">
        <v>0</v>
      </c>
      <c r="W16" s="47">
        <f t="shared" si="0"/>
        <v>0</v>
      </c>
      <c r="X16" s="46">
        <v>0</v>
      </c>
      <c r="Y16" s="47">
        <f t="shared" si="3"/>
        <v>0</v>
      </c>
    </row>
    <row r="17" spans="1:25" ht="23.25" customHeight="1" x14ac:dyDescent="0.2">
      <c r="A17" s="304" t="s">
        <v>269</v>
      </c>
      <c r="B17" s="304"/>
      <c r="C17" s="304"/>
      <c r="D17" s="304"/>
      <c r="E17" s="304"/>
      <c r="F17" s="304"/>
      <c r="G17" s="8">
        <v>11</v>
      </c>
      <c r="H17" s="50">
        <v>0</v>
      </c>
      <c r="I17" s="50">
        <v>0</v>
      </c>
      <c r="J17" s="50">
        <v>0</v>
      </c>
      <c r="K17" s="50">
        <v>0</v>
      </c>
      <c r="L17" s="50">
        <v>0</v>
      </c>
      <c r="M17" s="50">
        <v>0</v>
      </c>
      <c r="N17" s="46">
        <v>0</v>
      </c>
      <c r="O17" s="46">
        <v>0</v>
      </c>
      <c r="P17" s="46">
        <v>0</v>
      </c>
      <c r="Q17" s="46">
        <v>0</v>
      </c>
      <c r="R17" s="46">
        <v>0</v>
      </c>
      <c r="S17" s="46">
        <v>0</v>
      </c>
      <c r="T17" s="46">
        <v>0</v>
      </c>
      <c r="U17" s="46">
        <v>0</v>
      </c>
      <c r="V17" s="46">
        <v>0</v>
      </c>
      <c r="W17" s="47">
        <f t="shared" si="0"/>
        <v>0</v>
      </c>
      <c r="X17" s="46">
        <v>0</v>
      </c>
      <c r="Y17" s="47">
        <f t="shared" si="3"/>
        <v>0</v>
      </c>
    </row>
    <row r="18" spans="1:25" x14ac:dyDescent="0.2">
      <c r="A18" s="304" t="s">
        <v>270</v>
      </c>
      <c r="B18" s="304"/>
      <c r="C18" s="304"/>
      <c r="D18" s="304"/>
      <c r="E18" s="304"/>
      <c r="F18" s="304"/>
      <c r="G18" s="8">
        <v>12</v>
      </c>
      <c r="H18" s="50">
        <v>0</v>
      </c>
      <c r="I18" s="50">
        <v>0</v>
      </c>
      <c r="J18" s="50">
        <v>0</v>
      </c>
      <c r="K18" s="50">
        <v>0</v>
      </c>
      <c r="L18" s="50">
        <v>0</v>
      </c>
      <c r="M18" s="50">
        <v>0</v>
      </c>
      <c r="N18" s="46">
        <v>0</v>
      </c>
      <c r="O18" s="46">
        <v>0</v>
      </c>
      <c r="P18" s="46">
        <v>0</v>
      </c>
      <c r="Q18" s="46">
        <v>0</v>
      </c>
      <c r="R18" s="46">
        <v>0</v>
      </c>
      <c r="S18" s="46">
        <v>0</v>
      </c>
      <c r="T18" s="46">
        <v>0</v>
      </c>
      <c r="U18" s="46">
        <v>0</v>
      </c>
      <c r="V18" s="46">
        <v>0</v>
      </c>
      <c r="W18" s="47">
        <f t="shared" si="0"/>
        <v>0</v>
      </c>
      <c r="X18" s="46">
        <v>0</v>
      </c>
      <c r="Y18" s="47">
        <f t="shared" si="3"/>
        <v>0</v>
      </c>
    </row>
    <row r="19" spans="1:25" x14ac:dyDescent="0.2">
      <c r="A19" s="304" t="s">
        <v>271</v>
      </c>
      <c r="B19" s="304"/>
      <c r="C19" s="304"/>
      <c r="D19" s="304"/>
      <c r="E19" s="304"/>
      <c r="F19" s="304"/>
      <c r="G19" s="8">
        <v>13</v>
      </c>
      <c r="H19" s="46">
        <v>0</v>
      </c>
      <c r="I19" s="46">
        <v>0</v>
      </c>
      <c r="J19" s="46">
        <v>0</v>
      </c>
      <c r="K19" s="46">
        <v>0</v>
      </c>
      <c r="L19" s="46">
        <v>0</v>
      </c>
      <c r="M19" s="46">
        <v>0</v>
      </c>
      <c r="N19" s="46">
        <v>0</v>
      </c>
      <c r="O19" s="46">
        <v>0</v>
      </c>
      <c r="P19" s="46">
        <v>0</v>
      </c>
      <c r="Q19" s="46">
        <v>0</v>
      </c>
      <c r="R19" s="46">
        <v>0</v>
      </c>
      <c r="S19" s="46">
        <v>0</v>
      </c>
      <c r="T19" s="46">
        <v>0</v>
      </c>
      <c r="U19" s="46">
        <v>0</v>
      </c>
      <c r="V19" s="46">
        <v>0</v>
      </c>
      <c r="W19" s="47">
        <f t="shared" si="0"/>
        <v>0</v>
      </c>
      <c r="X19" s="46">
        <v>0</v>
      </c>
      <c r="Y19" s="47">
        <f t="shared" si="3"/>
        <v>0</v>
      </c>
    </row>
    <row r="20" spans="1:25" x14ac:dyDescent="0.2">
      <c r="A20" s="304" t="s">
        <v>272</v>
      </c>
      <c r="B20" s="304"/>
      <c r="C20" s="304"/>
      <c r="D20" s="304"/>
      <c r="E20" s="304"/>
      <c r="F20" s="304"/>
      <c r="G20" s="8">
        <v>14</v>
      </c>
      <c r="H20" s="50">
        <v>0</v>
      </c>
      <c r="I20" s="50">
        <v>0</v>
      </c>
      <c r="J20" s="50">
        <v>0</v>
      </c>
      <c r="K20" s="50">
        <v>0</v>
      </c>
      <c r="L20" s="50">
        <v>0</v>
      </c>
      <c r="M20" s="50">
        <v>0</v>
      </c>
      <c r="N20" s="46">
        <v>0</v>
      </c>
      <c r="O20" s="46">
        <v>0</v>
      </c>
      <c r="P20" s="46">
        <v>0</v>
      </c>
      <c r="Q20" s="46">
        <v>0</v>
      </c>
      <c r="R20" s="46">
        <v>0</v>
      </c>
      <c r="S20" s="46">
        <v>0</v>
      </c>
      <c r="T20" s="46">
        <v>0</v>
      </c>
      <c r="U20" s="46">
        <v>0</v>
      </c>
      <c r="V20" s="46">
        <v>0</v>
      </c>
      <c r="W20" s="47">
        <f t="shared" si="0"/>
        <v>0</v>
      </c>
      <c r="X20" s="46">
        <v>0</v>
      </c>
      <c r="Y20" s="47">
        <f t="shared" si="3"/>
        <v>0</v>
      </c>
    </row>
    <row r="21" spans="1:25" ht="30.75" customHeight="1" x14ac:dyDescent="0.2">
      <c r="A21" s="304" t="s">
        <v>411</v>
      </c>
      <c r="B21" s="304"/>
      <c r="C21" s="304"/>
      <c r="D21" s="304"/>
      <c r="E21" s="304"/>
      <c r="F21" s="304"/>
      <c r="G21" s="8">
        <v>15</v>
      </c>
      <c r="H21" s="46">
        <v>0</v>
      </c>
      <c r="I21" s="46">
        <v>0</v>
      </c>
      <c r="J21" s="46">
        <v>0</v>
      </c>
      <c r="K21" s="46">
        <v>0</v>
      </c>
      <c r="L21" s="46">
        <v>0</v>
      </c>
      <c r="M21" s="46">
        <v>0</v>
      </c>
      <c r="N21" s="46">
        <v>0</v>
      </c>
      <c r="O21" s="46">
        <v>0</v>
      </c>
      <c r="P21" s="46">
        <v>0</v>
      </c>
      <c r="Q21" s="46">
        <v>0</v>
      </c>
      <c r="R21" s="46">
        <v>0</v>
      </c>
      <c r="S21" s="46">
        <v>0</v>
      </c>
      <c r="T21" s="46">
        <v>0</v>
      </c>
      <c r="U21" s="46">
        <v>0</v>
      </c>
      <c r="V21" s="46">
        <v>0</v>
      </c>
      <c r="W21" s="47">
        <f t="shared" si="0"/>
        <v>0</v>
      </c>
      <c r="X21" s="46">
        <v>0</v>
      </c>
      <c r="Y21" s="47">
        <f t="shared" si="3"/>
        <v>0</v>
      </c>
    </row>
    <row r="22" spans="1:25" ht="28.5" customHeight="1" x14ac:dyDescent="0.2">
      <c r="A22" s="304" t="s">
        <v>412</v>
      </c>
      <c r="B22" s="304"/>
      <c r="C22" s="304"/>
      <c r="D22" s="304"/>
      <c r="E22" s="304"/>
      <c r="F22" s="304"/>
      <c r="G22" s="8">
        <v>16</v>
      </c>
      <c r="H22" s="46">
        <v>0</v>
      </c>
      <c r="I22" s="46">
        <v>0</v>
      </c>
      <c r="J22" s="46">
        <v>0</v>
      </c>
      <c r="K22" s="46">
        <v>0</v>
      </c>
      <c r="L22" s="46">
        <v>0</v>
      </c>
      <c r="M22" s="46">
        <v>0</v>
      </c>
      <c r="N22" s="46">
        <v>0</v>
      </c>
      <c r="O22" s="46">
        <v>0</v>
      </c>
      <c r="P22" s="46">
        <v>0</v>
      </c>
      <c r="Q22" s="46">
        <v>0</v>
      </c>
      <c r="R22" s="46">
        <v>0</v>
      </c>
      <c r="S22" s="46">
        <v>0</v>
      </c>
      <c r="T22" s="46">
        <v>0</v>
      </c>
      <c r="U22" s="46">
        <v>0</v>
      </c>
      <c r="V22" s="46">
        <v>0</v>
      </c>
      <c r="W22" s="47">
        <f t="shared" si="0"/>
        <v>0</v>
      </c>
      <c r="X22" s="46">
        <v>0</v>
      </c>
      <c r="Y22" s="47">
        <f t="shared" si="3"/>
        <v>0</v>
      </c>
    </row>
    <row r="23" spans="1:25" ht="26.25" customHeight="1" x14ac:dyDescent="0.2">
      <c r="A23" s="304" t="s">
        <v>413</v>
      </c>
      <c r="B23" s="304"/>
      <c r="C23" s="304"/>
      <c r="D23" s="304"/>
      <c r="E23" s="304"/>
      <c r="F23" s="304"/>
      <c r="G23" s="8">
        <v>17</v>
      </c>
      <c r="H23" s="46">
        <v>0</v>
      </c>
      <c r="I23" s="46">
        <v>0</v>
      </c>
      <c r="J23" s="46">
        <v>0</v>
      </c>
      <c r="K23" s="46">
        <v>0</v>
      </c>
      <c r="L23" s="46">
        <v>0</v>
      </c>
      <c r="M23" s="46">
        <v>0</v>
      </c>
      <c r="N23" s="46">
        <v>0</v>
      </c>
      <c r="O23" s="46">
        <v>0</v>
      </c>
      <c r="P23" s="46">
        <v>0</v>
      </c>
      <c r="Q23" s="46">
        <v>0</v>
      </c>
      <c r="R23" s="46">
        <v>0</v>
      </c>
      <c r="S23" s="46">
        <v>0</v>
      </c>
      <c r="T23" s="46">
        <v>0</v>
      </c>
      <c r="U23" s="46">
        <v>0</v>
      </c>
      <c r="V23" s="46">
        <v>0</v>
      </c>
      <c r="W23" s="47">
        <f t="shared" si="0"/>
        <v>0</v>
      </c>
      <c r="X23" s="46">
        <v>0</v>
      </c>
      <c r="Y23" s="47">
        <f t="shared" si="3"/>
        <v>0</v>
      </c>
    </row>
    <row r="24" spans="1:25" x14ac:dyDescent="0.2">
      <c r="A24" s="304" t="s">
        <v>273</v>
      </c>
      <c r="B24" s="304"/>
      <c r="C24" s="304"/>
      <c r="D24" s="304"/>
      <c r="E24" s="304"/>
      <c r="F24" s="304"/>
      <c r="G24" s="8">
        <v>18</v>
      </c>
      <c r="H24" s="46">
        <v>0</v>
      </c>
      <c r="I24" s="46">
        <v>0</v>
      </c>
      <c r="J24" s="46">
        <v>0</v>
      </c>
      <c r="K24" s="46">
        <v>0</v>
      </c>
      <c r="L24" s="46">
        <v>0</v>
      </c>
      <c r="M24" s="46">
        <v>0</v>
      </c>
      <c r="N24" s="46">
        <v>0</v>
      </c>
      <c r="O24" s="46">
        <v>0</v>
      </c>
      <c r="P24" s="46">
        <v>0</v>
      </c>
      <c r="Q24" s="46">
        <v>0</v>
      </c>
      <c r="R24" s="46">
        <v>0</v>
      </c>
      <c r="S24" s="46">
        <v>0</v>
      </c>
      <c r="T24" s="46">
        <v>0</v>
      </c>
      <c r="U24" s="46">
        <v>0</v>
      </c>
      <c r="V24" s="46">
        <v>0</v>
      </c>
      <c r="W24" s="47">
        <f t="shared" si="0"/>
        <v>0</v>
      </c>
      <c r="X24" s="46">
        <v>0</v>
      </c>
      <c r="Y24" s="47">
        <f t="shared" si="3"/>
        <v>0</v>
      </c>
    </row>
    <row r="25" spans="1:25" x14ac:dyDescent="0.2">
      <c r="A25" s="304" t="s">
        <v>414</v>
      </c>
      <c r="B25" s="304"/>
      <c r="C25" s="304"/>
      <c r="D25" s="304"/>
      <c r="E25" s="304"/>
      <c r="F25" s="304"/>
      <c r="G25" s="8">
        <v>19</v>
      </c>
      <c r="H25" s="46">
        <v>0</v>
      </c>
      <c r="I25" s="46">
        <v>0</v>
      </c>
      <c r="J25" s="46">
        <v>0</v>
      </c>
      <c r="K25" s="46">
        <v>0</v>
      </c>
      <c r="L25" s="46">
        <v>0</v>
      </c>
      <c r="M25" s="46">
        <v>0</v>
      </c>
      <c r="N25" s="46">
        <v>0</v>
      </c>
      <c r="O25" s="46">
        <v>0</v>
      </c>
      <c r="P25" s="46">
        <v>0</v>
      </c>
      <c r="Q25" s="46">
        <v>0</v>
      </c>
      <c r="R25" s="46">
        <v>0</v>
      </c>
      <c r="S25" s="46">
        <v>0</v>
      </c>
      <c r="T25" s="46">
        <v>0</v>
      </c>
      <c r="U25" s="46">
        <v>0</v>
      </c>
      <c r="V25" s="46">
        <v>0</v>
      </c>
      <c r="W25" s="47">
        <f t="shared" si="0"/>
        <v>0</v>
      </c>
      <c r="X25" s="46">
        <v>0</v>
      </c>
      <c r="Y25" s="47">
        <f t="shared" ref="Y25" si="4">W25+X25</f>
        <v>0</v>
      </c>
    </row>
    <row r="26" spans="1:25" x14ac:dyDescent="0.2">
      <c r="A26" s="304" t="s">
        <v>416</v>
      </c>
      <c r="B26" s="304"/>
      <c r="C26" s="304"/>
      <c r="D26" s="304"/>
      <c r="E26" s="304"/>
      <c r="F26" s="304"/>
      <c r="G26" s="8">
        <v>20</v>
      </c>
      <c r="H26" s="46">
        <v>0</v>
      </c>
      <c r="I26" s="46">
        <v>0</v>
      </c>
      <c r="J26" s="46">
        <v>0</v>
      </c>
      <c r="K26" s="46">
        <v>0</v>
      </c>
      <c r="L26" s="46">
        <v>0</v>
      </c>
      <c r="M26" s="46">
        <v>0</v>
      </c>
      <c r="N26" s="46">
        <v>0</v>
      </c>
      <c r="O26" s="46">
        <v>0</v>
      </c>
      <c r="P26" s="46">
        <v>0</v>
      </c>
      <c r="Q26" s="46">
        <v>0</v>
      </c>
      <c r="R26" s="46">
        <v>0</v>
      </c>
      <c r="S26" s="46">
        <v>0</v>
      </c>
      <c r="T26" s="46">
        <v>0</v>
      </c>
      <c r="U26" s="46">
        <v>0</v>
      </c>
      <c r="V26" s="46">
        <v>0</v>
      </c>
      <c r="W26" s="47">
        <f t="shared" si="0"/>
        <v>0</v>
      </c>
      <c r="X26" s="46">
        <v>0</v>
      </c>
      <c r="Y26" s="47">
        <f t="shared" si="3"/>
        <v>0</v>
      </c>
    </row>
    <row r="27" spans="1:25" x14ac:dyDescent="0.2">
      <c r="A27" s="304" t="s">
        <v>415</v>
      </c>
      <c r="B27" s="304"/>
      <c r="C27" s="304"/>
      <c r="D27" s="304"/>
      <c r="E27" s="304"/>
      <c r="F27" s="304"/>
      <c r="G27" s="8">
        <v>21</v>
      </c>
      <c r="H27" s="46">
        <v>0</v>
      </c>
      <c r="I27" s="46">
        <v>0</v>
      </c>
      <c r="J27" s="46">
        <v>0</v>
      </c>
      <c r="K27" s="46">
        <v>0</v>
      </c>
      <c r="L27" s="46">
        <v>0</v>
      </c>
      <c r="M27" s="46">
        <v>0</v>
      </c>
      <c r="N27" s="46">
        <v>0</v>
      </c>
      <c r="O27" s="46">
        <v>0</v>
      </c>
      <c r="P27" s="46">
        <v>0</v>
      </c>
      <c r="Q27" s="46">
        <v>0</v>
      </c>
      <c r="R27" s="46">
        <v>0</v>
      </c>
      <c r="S27" s="46">
        <v>0</v>
      </c>
      <c r="T27" s="46">
        <v>0</v>
      </c>
      <c r="U27" s="46">
        <v>0</v>
      </c>
      <c r="V27" s="46">
        <v>0</v>
      </c>
      <c r="W27" s="47">
        <f t="shared" si="0"/>
        <v>0</v>
      </c>
      <c r="X27" s="46">
        <v>0</v>
      </c>
      <c r="Y27" s="47">
        <f t="shared" si="3"/>
        <v>0</v>
      </c>
    </row>
    <row r="28" spans="1:25" x14ac:dyDescent="0.2">
      <c r="A28" s="304" t="s">
        <v>417</v>
      </c>
      <c r="B28" s="304"/>
      <c r="C28" s="304"/>
      <c r="D28" s="304"/>
      <c r="E28" s="304"/>
      <c r="F28" s="304"/>
      <c r="G28" s="8">
        <v>22</v>
      </c>
      <c r="H28" s="46">
        <v>0</v>
      </c>
      <c r="I28" s="46">
        <v>0</v>
      </c>
      <c r="J28" s="46">
        <v>1886274</v>
      </c>
      <c r="K28" s="46">
        <v>0</v>
      </c>
      <c r="L28" s="46">
        <v>0</v>
      </c>
      <c r="M28" s="46">
        <v>-295790</v>
      </c>
      <c r="N28" s="46">
        <v>0</v>
      </c>
      <c r="O28" s="46">
        <v>0</v>
      </c>
      <c r="P28" s="46">
        <v>0</v>
      </c>
      <c r="Q28" s="46">
        <v>0</v>
      </c>
      <c r="R28" s="46">
        <v>0</v>
      </c>
      <c r="S28" s="46">
        <v>0</v>
      </c>
      <c r="T28" s="46">
        <v>0</v>
      </c>
      <c r="U28" s="46">
        <v>36134996</v>
      </c>
      <c r="V28" s="46">
        <v>-37725480</v>
      </c>
      <c r="W28" s="47">
        <f t="shared" si="0"/>
        <v>0</v>
      </c>
      <c r="X28" s="46">
        <v>0</v>
      </c>
      <c r="Y28" s="47">
        <f t="shared" si="3"/>
        <v>0</v>
      </c>
    </row>
    <row r="29" spans="1:25" x14ac:dyDescent="0.2">
      <c r="A29" s="304" t="s">
        <v>418</v>
      </c>
      <c r="B29" s="304"/>
      <c r="C29" s="304"/>
      <c r="D29" s="304"/>
      <c r="E29" s="304"/>
      <c r="F29" s="304"/>
      <c r="G29" s="8">
        <v>23</v>
      </c>
      <c r="H29" s="46">
        <v>0</v>
      </c>
      <c r="I29" s="46">
        <v>0</v>
      </c>
      <c r="J29" s="46">
        <v>0</v>
      </c>
      <c r="K29" s="46">
        <v>0</v>
      </c>
      <c r="L29" s="46">
        <v>0</v>
      </c>
      <c r="M29" s="46">
        <v>0</v>
      </c>
      <c r="N29" s="46">
        <v>0</v>
      </c>
      <c r="O29" s="46">
        <v>0</v>
      </c>
      <c r="P29" s="46">
        <v>0</v>
      </c>
      <c r="Q29" s="46">
        <v>0</v>
      </c>
      <c r="R29" s="46">
        <v>0</v>
      </c>
      <c r="S29" s="46">
        <v>0</v>
      </c>
      <c r="T29" s="46">
        <v>0</v>
      </c>
      <c r="U29" s="46">
        <v>0</v>
      </c>
      <c r="V29" s="46">
        <v>0</v>
      </c>
      <c r="W29" s="47">
        <f t="shared" si="0"/>
        <v>0</v>
      </c>
      <c r="X29" s="46">
        <v>0</v>
      </c>
      <c r="Y29" s="47">
        <f t="shared" si="3"/>
        <v>0</v>
      </c>
    </row>
    <row r="30" spans="1:25" ht="27.75" customHeight="1" x14ac:dyDescent="0.2">
      <c r="A30" s="305" t="s">
        <v>419</v>
      </c>
      <c r="B30" s="305"/>
      <c r="C30" s="305"/>
      <c r="D30" s="305"/>
      <c r="E30" s="305"/>
      <c r="F30" s="305"/>
      <c r="G30" s="10">
        <v>24</v>
      </c>
      <c r="H30" s="49">
        <f>SUM(H10:H29)</f>
        <v>169617833</v>
      </c>
      <c r="I30" s="49">
        <f t="shared" ref="I30:Y30" si="5">SUM(I10:I29)</f>
        <v>0</v>
      </c>
      <c r="J30" s="49">
        <f t="shared" si="5"/>
        <v>7104006</v>
      </c>
      <c r="K30" s="49">
        <f t="shared" si="5"/>
        <v>0</v>
      </c>
      <c r="L30" s="49">
        <f t="shared" si="5"/>
        <v>0</v>
      </c>
      <c r="M30" s="49">
        <f t="shared" si="5"/>
        <v>0</v>
      </c>
      <c r="N30" s="49">
        <f t="shared" si="5"/>
        <v>1886121</v>
      </c>
      <c r="O30" s="49">
        <f t="shared" si="5"/>
        <v>0</v>
      </c>
      <c r="P30" s="49">
        <f t="shared" si="5"/>
        <v>0</v>
      </c>
      <c r="Q30" s="49">
        <f t="shared" si="5"/>
        <v>0</v>
      </c>
      <c r="R30" s="49">
        <f t="shared" si="5"/>
        <v>0</v>
      </c>
      <c r="S30" s="49">
        <f t="shared" si="5"/>
        <v>0</v>
      </c>
      <c r="T30" s="49">
        <f t="shared" si="5"/>
        <v>0</v>
      </c>
      <c r="U30" s="49">
        <f t="shared" si="5"/>
        <v>125645603</v>
      </c>
      <c r="V30" s="49">
        <f t="shared" si="5"/>
        <v>27735905</v>
      </c>
      <c r="W30" s="49">
        <f t="shared" si="5"/>
        <v>331989468</v>
      </c>
      <c r="X30" s="49">
        <f t="shared" si="5"/>
        <v>0</v>
      </c>
      <c r="Y30" s="49">
        <f t="shared" si="5"/>
        <v>331989468</v>
      </c>
    </row>
    <row r="31" spans="1:25" x14ac:dyDescent="0.2">
      <c r="A31" s="306" t="s">
        <v>274</v>
      </c>
      <c r="B31" s="307"/>
      <c r="C31" s="307"/>
      <c r="D31" s="307"/>
      <c r="E31" s="307"/>
      <c r="F31" s="307"/>
      <c r="G31" s="307"/>
      <c r="H31" s="307"/>
      <c r="I31" s="307"/>
      <c r="J31" s="307"/>
      <c r="K31" s="307"/>
      <c r="L31" s="307"/>
      <c r="M31" s="307"/>
      <c r="N31" s="307"/>
      <c r="O31" s="307"/>
      <c r="P31" s="307"/>
      <c r="Q31" s="307"/>
      <c r="R31" s="307"/>
      <c r="S31" s="307"/>
      <c r="T31" s="307"/>
      <c r="U31" s="307"/>
      <c r="V31" s="307"/>
      <c r="W31" s="307"/>
      <c r="X31" s="307"/>
      <c r="Y31" s="307"/>
    </row>
    <row r="32" spans="1:25" ht="36.75" customHeight="1" x14ac:dyDescent="0.2">
      <c r="A32" s="302" t="s">
        <v>275</v>
      </c>
      <c r="B32" s="302"/>
      <c r="C32" s="302"/>
      <c r="D32" s="302"/>
      <c r="E32" s="302"/>
      <c r="F32" s="302"/>
      <c r="G32" s="9">
        <v>25</v>
      </c>
      <c r="H32" s="48">
        <f>SUM(H12:H20)</f>
        <v>0</v>
      </c>
      <c r="I32" s="48">
        <f t="shared" ref="I32:Y32" si="6">SUM(I12:I20)</f>
        <v>0</v>
      </c>
      <c r="J32" s="48">
        <f t="shared" si="6"/>
        <v>0</v>
      </c>
      <c r="K32" s="48">
        <f t="shared" si="6"/>
        <v>0</v>
      </c>
      <c r="L32" s="48">
        <f t="shared" si="6"/>
        <v>0</v>
      </c>
      <c r="M32" s="48">
        <f t="shared" si="6"/>
        <v>0</v>
      </c>
      <c r="N32" s="48">
        <f t="shared" si="6"/>
        <v>0</v>
      </c>
      <c r="O32" s="48">
        <f t="shared" si="6"/>
        <v>0</v>
      </c>
      <c r="P32" s="48">
        <f t="shared" si="6"/>
        <v>0</v>
      </c>
      <c r="Q32" s="48">
        <f t="shared" si="6"/>
        <v>0</v>
      </c>
      <c r="R32" s="48">
        <f t="shared" si="6"/>
        <v>0</v>
      </c>
      <c r="S32" s="48">
        <f t="shared" si="6"/>
        <v>0</v>
      </c>
      <c r="T32" s="48">
        <f t="shared" si="6"/>
        <v>0</v>
      </c>
      <c r="U32" s="48">
        <f t="shared" si="6"/>
        <v>0</v>
      </c>
      <c r="V32" s="48">
        <f t="shared" si="6"/>
        <v>0</v>
      </c>
      <c r="W32" s="48">
        <f t="shared" si="6"/>
        <v>0</v>
      </c>
      <c r="X32" s="48">
        <f t="shared" si="6"/>
        <v>0</v>
      </c>
      <c r="Y32" s="48">
        <f t="shared" si="6"/>
        <v>0</v>
      </c>
    </row>
    <row r="33" spans="1:25" ht="31.5" customHeight="1" x14ac:dyDescent="0.2">
      <c r="A33" s="302" t="s">
        <v>420</v>
      </c>
      <c r="B33" s="302"/>
      <c r="C33" s="302"/>
      <c r="D33" s="302"/>
      <c r="E33" s="302"/>
      <c r="F33" s="302"/>
      <c r="G33" s="9">
        <v>26</v>
      </c>
      <c r="H33" s="48">
        <f>H11+H32</f>
        <v>0</v>
      </c>
      <c r="I33" s="48">
        <f t="shared" ref="I33:Y33" si="7">I11+I32</f>
        <v>0</v>
      </c>
      <c r="J33" s="48">
        <f t="shared" si="7"/>
        <v>0</v>
      </c>
      <c r="K33" s="48">
        <f t="shared" si="7"/>
        <v>0</v>
      </c>
      <c r="L33" s="48">
        <f t="shared" si="7"/>
        <v>0</v>
      </c>
      <c r="M33" s="48">
        <f t="shared" si="7"/>
        <v>0</v>
      </c>
      <c r="N33" s="48">
        <f t="shared" si="7"/>
        <v>0</v>
      </c>
      <c r="O33" s="48">
        <f t="shared" si="7"/>
        <v>0</v>
      </c>
      <c r="P33" s="48">
        <f t="shared" si="7"/>
        <v>0</v>
      </c>
      <c r="Q33" s="48">
        <f t="shared" si="7"/>
        <v>0</v>
      </c>
      <c r="R33" s="48">
        <f t="shared" si="7"/>
        <v>0</v>
      </c>
      <c r="S33" s="48">
        <f t="shared" si="7"/>
        <v>0</v>
      </c>
      <c r="T33" s="48">
        <f t="shared" si="7"/>
        <v>0</v>
      </c>
      <c r="U33" s="48">
        <f t="shared" si="7"/>
        <v>0</v>
      </c>
      <c r="V33" s="48">
        <f t="shared" si="7"/>
        <v>27735905</v>
      </c>
      <c r="W33" s="48">
        <f t="shared" si="7"/>
        <v>27735905</v>
      </c>
      <c r="X33" s="48">
        <f t="shared" si="7"/>
        <v>0</v>
      </c>
      <c r="Y33" s="48">
        <f t="shared" si="7"/>
        <v>27735905</v>
      </c>
    </row>
    <row r="34" spans="1:25" ht="30.75" customHeight="1" x14ac:dyDescent="0.2">
      <c r="A34" s="303" t="s">
        <v>421</v>
      </c>
      <c r="B34" s="303"/>
      <c r="C34" s="303"/>
      <c r="D34" s="303"/>
      <c r="E34" s="303"/>
      <c r="F34" s="303"/>
      <c r="G34" s="10">
        <v>27</v>
      </c>
      <c r="H34" s="49">
        <f>SUM(H21:H29)</f>
        <v>0</v>
      </c>
      <c r="I34" s="49">
        <f t="shared" ref="I34:Y34" si="8">SUM(I21:I29)</f>
        <v>0</v>
      </c>
      <c r="J34" s="49">
        <f t="shared" si="8"/>
        <v>1886274</v>
      </c>
      <c r="K34" s="49">
        <f t="shared" si="8"/>
        <v>0</v>
      </c>
      <c r="L34" s="49">
        <f t="shared" si="8"/>
        <v>0</v>
      </c>
      <c r="M34" s="49">
        <f t="shared" si="8"/>
        <v>-295790</v>
      </c>
      <c r="N34" s="49">
        <f t="shared" si="8"/>
        <v>0</v>
      </c>
      <c r="O34" s="49">
        <f t="shared" si="8"/>
        <v>0</v>
      </c>
      <c r="P34" s="49">
        <f t="shared" si="8"/>
        <v>0</v>
      </c>
      <c r="Q34" s="49">
        <f t="shared" si="8"/>
        <v>0</v>
      </c>
      <c r="R34" s="49">
        <f t="shared" si="8"/>
        <v>0</v>
      </c>
      <c r="S34" s="49">
        <f t="shared" si="8"/>
        <v>0</v>
      </c>
      <c r="T34" s="49">
        <f t="shared" si="8"/>
        <v>0</v>
      </c>
      <c r="U34" s="49">
        <f t="shared" si="8"/>
        <v>36134996</v>
      </c>
      <c r="V34" s="49">
        <f t="shared" si="8"/>
        <v>-37725480</v>
      </c>
      <c r="W34" s="49">
        <f t="shared" si="8"/>
        <v>0</v>
      </c>
      <c r="X34" s="49">
        <f t="shared" si="8"/>
        <v>0</v>
      </c>
      <c r="Y34" s="49">
        <f t="shared" si="8"/>
        <v>0</v>
      </c>
    </row>
    <row r="35" spans="1:25" x14ac:dyDescent="0.2">
      <c r="A35" s="306" t="s">
        <v>276</v>
      </c>
      <c r="B35" s="308"/>
      <c r="C35" s="308"/>
      <c r="D35" s="308"/>
      <c r="E35" s="308"/>
      <c r="F35" s="308"/>
      <c r="G35" s="308"/>
      <c r="H35" s="308"/>
      <c r="I35" s="308"/>
      <c r="J35" s="308"/>
      <c r="K35" s="308"/>
      <c r="L35" s="308"/>
      <c r="M35" s="308"/>
      <c r="N35" s="308"/>
      <c r="O35" s="308"/>
      <c r="P35" s="308"/>
      <c r="Q35" s="308"/>
      <c r="R35" s="308"/>
      <c r="S35" s="308"/>
      <c r="T35" s="308"/>
      <c r="U35" s="308"/>
      <c r="V35" s="308"/>
      <c r="W35" s="308"/>
      <c r="X35" s="308"/>
      <c r="Y35" s="308"/>
    </row>
    <row r="36" spans="1:25" x14ac:dyDescent="0.2">
      <c r="A36" s="309" t="s">
        <v>295</v>
      </c>
      <c r="B36" s="309"/>
      <c r="C36" s="309"/>
      <c r="D36" s="309"/>
      <c r="E36" s="309"/>
      <c r="F36" s="309"/>
      <c r="G36" s="8">
        <v>28</v>
      </c>
      <c r="H36" s="46">
        <v>169617833</v>
      </c>
      <c r="I36" s="46">
        <v>0</v>
      </c>
      <c r="J36" s="46">
        <v>7104006</v>
      </c>
      <c r="K36" s="46">
        <v>0</v>
      </c>
      <c r="L36" s="46">
        <v>0</v>
      </c>
      <c r="M36" s="46">
        <v>0</v>
      </c>
      <c r="N36" s="46">
        <v>1886121</v>
      </c>
      <c r="O36" s="46">
        <v>0</v>
      </c>
      <c r="P36" s="46">
        <v>0</v>
      </c>
      <c r="Q36" s="46">
        <v>0</v>
      </c>
      <c r="R36" s="46">
        <v>0</v>
      </c>
      <c r="S36" s="46">
        <v>0</v>
      </c>
      <c r="T36" s="46">
        <v>0</v>
      </c>
      <c r="U36" s="46">
        <v>125645603</v>
      </c>
      <c r="V36" s="46">
        <v>27735905</v>
      </c>
      <c r="W36" s="47">
        <f>H36+I36+J36+K36-L36+M36+N36+O36+P36+Q36+R36+U36+V36+S36+T36</f>
        <v>331989468</v>
      </c>
      <c r="X36" s="46">
        <v>0</v>
      </c>
      <c r="Y36" s="47">
        <f t="shared" ref="Y36:Y38" si="9">W36+X36</f>
        <v>331989468</v>
      </c>
    </row>
    <row r="37" spans="1:25" x14ac:dyDescent="0.2">
      <c r="A37" s="304" t="s">
        <v>262</v>
      </c>
      <c r="B37" s="304"/>
      <c r="C37" s="304"/>
      <c r="D37" s="304"/>
      <c r="E37" s="304"/>
      <c r="F37" s="304"/>
      <c r="G37" s="8">
        <v>29</v>
      </c>
      <c r="H37" s="46">
        <v>0</v>
      </c>
      <c r="I37" s="46">
        <v>0</v>
      </c>
      <c r="J37" s="46">
        <v>0</v>
      </c>
      <c r="K37" s="46">
        <v>0</v>
      </c>
      <c r="L37" s="46">
        <v>0</v>
      </c>
      <c r="M37" s="46">
        <v>0</v>
      </c>
      <c r="N37" s="46">
        <v>0</v>
      </c>
      <c r="O37" s="46">
        <v>0</v>
      </c>
      <c r="P37" s="46">
        <v>0</v>
      </c>
      <c r="Q37" s="46">
        <v>0</v>
      </c>
      <c r="R37" s="46">
        <v>0</v>
      </c>
      <c r="S37" s="46">
        <v>0</v>
      </c>
      <c r="T37" s="46">
        <v>0</v>
      </c>
      <c r="U37" s="46">
        <v>0</v>
      </c>
      <c r="V37" s="46">
        <v>0</v>
      </c>
      <c r="W37" s="47">
        <f t="shared" ref="W37:W58" si="10">H37+I37+J37+K37-L37+M37+N37+O37+P37+Q37+R37+U37+V37+S37+T37</f>
        <v>0</v>
      </c>
      <c r="X37" s="46">
        <v>0</v>
      </c>
      <c r="Y37" s="47">
        <f t="shared" si="9"/>
        <v>0</v>
      </c>
    </row>
    <row r="38" spans="1:25" x14ac:dyDescent="0.2">
      <c r="A38" s="304" t="s">
        <v>263</v>
      </c>
      <c r="B38" s="304"/>
      <c r="C38" s="304"/>
      <c r="D38" s="304"/>
      <c r="E38" s="304"/>
      <c r="F38" s="304"/>
      <c r="G38" s="8">
        <v>30</v>
      </c>
      <c r="H38" s="46">
        <v>0</v>
      </c>
      <c r="I38" s="46">
        <v>0</v>
      </c>
      <c r="J38" s="46">
        <v>0</v>
      </c>
      <c r="K38" s="46">
        <v>0</v>
      </c>
      <c r="L38" s="46">
        <v>0</v>
      </c>
      <c r="M38" s="46">
        <v>0</v>
      </c>
      <c r="N38" s="46">
        <v>0</v>
      </c>
      <c r="O38" s="46">
        <v>0</v>
      </c>
      <c r="P38" s="46">
        <v>0</v>
      </c>
      <c r="Q38" s="46">
        <v>0</v>
      </c>
      <c r="R38" s="46">
        <v>0</v>
      </c>
      <c r="S38" s="46">
        <v>0</v>
      </c>
      <c r="T38" s="46">
        <v>0</v>
      </c>
      <c r="U38" s="46">
        <v>0</v>
      </c>
      <c r="V38" s="46">
        <v>0</v>
      </c>
      <c r="W38" s="47">
        <f t="shared" si="10"/>
        <v>0</v>
      </c>
      <c r="X38" s="46">
        <v>0</v>
      </c>
      <c r="Y38" s="47">
        <f t="shared" si="9"/>
        <v>0</v>
      </c>
    </row>
    <row r="39" spans="1:25" ht="25.5" customHeight="1" x14ac:dyDescent="0.2">
      <c r="A39" s="310" t="s">
        <v>422</v>
      </c>
      <c r="B39" s="310"/>
      <c r="C39" s="310"/>
      <c r="D39" s="310"/>
      <c r="E39" s="310"/>
      <c r="F39" s="310"/>
      <c r="G39" s="9">
        <v>31</v>
      </c>
      <c r="H39" s="48">
        <f>H36+H37+H38</f>
        <v>169617833</v>
      </c>
      <c r="I39" s="48">
        <f t="shared" ref="I39:Y39" si="11">I36+I37+I38</f>
        <v>0</v>
      </c>
      <c r="J39" s="48">
        <f t="shared" si="11"/>
        <v>7104006</v>
      </c>
      <c r="K39" s="48">
        <f t="shared" si="11"/>
        <v>0</v>
      </c>
      <c r="L39" s="48">
        <f t="shared" si="11"/>
        <v>0</v>
      </c>
      <c r="M39" s="48">
        <f t="shared" si="11"/>
        <v>0</v>
      </c>
      <c r="N39" s="48">
        <f t="shared" si="11"/>
        <v>1886121</v>
      </c>
      <c r="O39" s="48">
        <f t="shared" si="11"/>
        <v>0</v>
      </c>
      <c r="P39" s="48">
        <f t="shared" si="11"/>
        <v>0</v>
      </c>
      <c r="Q39" s="48">
        <f t="shared" si="11"/>
        <v>0</v>
      </c>
      <c r="R39" s="48">
        <f t="shared" si="11"/>
        <v>0</v>
      </c>
      <c r="S39" s="48">
        <f t="shared" si="11"/>
        <v>0</v>
      </c>
      <c r="T39" s="48">
        <f t="shared" si="11"/>
        <v>0</v>
      </c>
      <c r="U39" s="48">
        <f t="shared" si="11"/>
        <v>125645603</v>
      </c>
      <c r="V39" s="48">
        <f t="shared" si="11"/>
        <v>27735905</v>
      </c>
      <c r="W39" s="48">
        <f t="shared" si="11"/>
        <v>331989468</v>
      </c>
      <c r="X39" s="48">
        <f t="shared" si="11"/>
        <v>0</v>
      </c>
      <c r="Y39" s="48">
        <f t="shared" si="11"/>
        <v>331989468</v>
      </c>
    </row>
    <row r="40" spans="1:25" x14ac:dyDescent="0.2">
      <c r="A40" s="304" t="s">
        <v>264</v>
      </c>
      <c r="B40" s="304"/>
      <c r="C40" s="304"/>
      <c r="D40" s="304"/>
      <c r="E40" s="304"/>
      <c r="F40" s="304"/>
      <c r="G40" s="8">
        <v>32</v>
      </c>
      <c r="H40" s="50">
        <v>0</v>
      </c>
      <c r="I40" s="50">
        <v>0</v>
      </c>
      <c r="J40" s="50">
        <v>0</v>
      </c>
      <c r="K40" s="50">
        <v>0</v>
      </c>
      <c r="L40" s="50">
        <v>0</v>
      </c>
      <c r="M40" s="50">
        <v>0</v>
      </c>
      <c r="N40" s="50">
        <v>0</v>
      </c>
      <c r="O40" s="50">
        <v>0</v>
      </c>
      <c r="P40" s="50">
        <v>0</v>
      </c>
      <c r="Q40" s="50">
        <v>0</v>
      </c>
      <c r="R40" s="50">
        <v>0</v>
      </c>
      <c r="S40" s="46">
        <v>0</v>
      </c>
      <c r="T40" s="46">
        <v>0</v>
      </c>
      <c r="U40" s="50">
        <v>0</v>
      </c>
      <c r="V40" s="46">
        <v>32738365</v>
      </c>
      <c r="W40" s="47">
        <f t="shared" si="10"/>
        <v>32738365</v>
      </c>
      <c r="X40" s="46">
        <v>0</v>
      </c>
      <c r="Y40" s="47">
        <f t="shared" ref="Y40:Y58" si="12">W40+X40</f>
        <v>32738365</v>
      </c>
    </row>
    <row r="41" spans="1:25" x14ac:dyDescent="0.2">
      <c r="A41" s="304" t="s">
        <v>265</v>
      </c>
      <c r="B41" s="304"/>
      <c r="C41" s="304"/>
      <c r="D41" s="304"/>
      <c r="E41" s="304"/>
      <c r="F41" s="304"/>
      <c r="G41" s="8">
        <v>33</v>
      </c>
      <c r="H41" s="50">
        <v>0</v>
      </c>
      <c r="I41" s="50">
        <v>0</v>
      </c>
      <c r="J41" s="50">
        <v>0</v>
      </c>
      <c r="K41" s="50">
        <v>0</v>
      </c>
      <c r="L41" s="50">
        <v>0</v>
      </c>
      <c r="M41" s="50">
        <v>0</v>
      </c>
      <c r="N41" s="46">
        <v>0</v>
      </c>
      <c r="O41" s="50">
        <v>0</v>
      </c>
      <c r="P41" s="50">
        <v>0</v>
      </c>
      <c r="Q41" s="50">
        <v>0</v>
      </c>
      <c r="R41" s="50">
        <v>0</v>
      </c>
      <c r="S41" s="46">
        <v>0</v>
      </c>
      <c r="T41" s="46">
        <v>0</v>
      </c>
      <c r="U41" s="50">
        <v>0</v>
      </c>
      <c r="V41" s="50">
        <v>0</v>
      </c>
      <c r="W41" s="47">
        <f t="shared" si="10"/>
        <v>0</v>
      </c>
      <c r="X41" s="46">
        <v>0</v>
      </c>
      <c r="Y41" s="47">
        <f t="shared" si="12"/>
        <v>0</v>
      </c>
    </row>
    <row r="42" spans="1:25" ht="27" customHeight="1" x14ac:dyDescent="0.2">
      <c r="A42" s="304" t="s">
        <v>277</v>
      </c>
      <c r="B42" s="304"/>
      <c r="C42" s="304"/>
      <c r="D42" s="304"/>
      <c r="E42" s="304"/>
      <c r="F42" s="304"/>
      <c r="G42" s="8">
        <v>34</v>
      </c>
      <c r="H42" s="50">
        <v>0</v>
      </c>
      <c r="I42" s="50">
        <v>0</v>
      </c>
      <c r="J42" s="50">
        <v>0</v>
      </c>
      <c r="K42" s="50">
        <v>0</v>
      </c>
      <c r="L42" s="50">
        <v>0</v>
      </c>
      <c r="M42" s="50">
        <v>0</v>
      </c>
      <c r="N42" s="50">
        <v>0</v>
      </c>
      <c r="O42" s="46">
        <v>0</v>
      </c>
      <c r="P42" s="50">
        <v>0</v>
      </c>
      <c r="Q42" s="50">
        <v>0</v>
      </c>
      <c r="R42" s="50">
        <v>0</v>
      </c>
      <c r="S42" s="46">
        <v>0</v>
      </c>
      <c r="T42" s="46">
        <v>0</v>
      </c>
      <c r="U42" s="46">
        <v>0</v>
      </c>
      <c r="V42" s="46">
        <v>0</v>
      </c>
      <c r="W42" s="47">
        <f t="shared" si="10"/>
        <v>0</v>
      </c>
      <c r="X42" s="46">
        <v>0</v>
      </c>
      <c r="Y42" s="47">
        <f t="shared" si="12"/>
        <v>0</v>
      </c>
    </row>
    <row r="43" spans="1:25" ht="37.5" customHeight="1" x14ac:dyDescent="0.2">
      <c r="A43" s="304" t="s">
        <v>410</v>
      </c>
      <c r="B43" s="304"/>
      <c r="C43" s="304"/>
      <c r="D43" s="304"/>
      <c r="E43" s="304"/>
      <c r="F43" s="304"/>
      <c r="G43" s="8">
        <v>35</v>
      </c>
      <c r="H43" s="50">
        <v>0</v>
      </c>
      <c r="I43" s="50">
        <v>0</v>
      </c>
      <c r="J43" s="50">
        <v>0</v>
      </c>
      <c r="K43" s="50">
        <v>0</v>
      </c>
      <c r="L43" s="50">
        <v>0</v>
      </c>
      <c r="M43" s="50">
        <v>0</v>
      </c>
      <c r="N43" s="50">
        <v>0</v>
      </c>
      <c r="O43" s="50">
        <v>0</v>
      </c>
      <c r="P43" s="46">
        <v>0</v>
      </c>
      <c r="Q43" s="50">
        <v>0</v>
      </c>
      <c r="R43" s="50">
        <v>0</v>
      </c>
      <c r="S43" s="46">
        <v>0</v>
      </c>
      <c r="T43" s="46">
        <v>0</v>
      </c>
      <c r="U43" s="46">
        <v>0</v>
      </c>
      <c r="V43" s="46">
        <v>0</v>
      </c>
      <c r="W43" s="47">
        <f t="shared" si="10"/>
        <v>0</v>
      </c>
      <c r="X43" s="46">
        <v>0</v>
      </c>
      <c r="Y43" s="47">
        <f t="shared" si="12"/>
        <v>0</v>
      </c>
    </row>
    <row r="44" spans="1:25" ht="21" customHeight="1" x14ac:dyDescent="0.2">
      <c r="A44" s="304" t="s">
        <v>267</v>
      </c>
      <c r="B44" s="304"/>
      <c r="C44" s="304"/>
      <c r="D44" s="304"/>
      <c r="E44" s="304"/>
      <c r="F44" s="304"/>
      <c r="G44" s="8">
        <v>36</v>
      </c>
      <c r="H44" s="50">
        <v>0</v>
      </c>
      <c r="I44" s="50">
        <v>0</v>
      </c>
      <c r="J44" s="50">
        <v>0</v>
      </c>
      <c r="K44" s="50">
        <v>0</v>
      </c>
      <c r="L44" s="50">
        <v>0</v>
      </c>
      <c r="M44" s="50">
        <v>0</v>
      </c>
      <c r="N44" s="50">
        <v>0</v>
      </c>
      <c r="O44" s="50">
        <v>0</v>
      </c>
      <c r="P44" s="50">
        <v>0</v>
      </c>
      <c r="Q44" s="46">
        <v>0</v>
      </c>
      <c r="R44" s="50">
        <v>0</v>
      </c>
      <c r="S44" s="46">
        <v>0</v>
      </c>
      <c r="T44" s="46">
        <v>0</v>
      </c>
      <c r="U44" s="46">
        <v>0</v>
      </c>
      <c r="V44" s="46">
        <v>0</v>
      </c>
      <c r="W44" s="47">
        <f t="shared" si="10"/>
        <v>0</v>
      </c>
      <c r="X44" s="46">
        <v>0</v>
      </c>
      <c r="Y44" s="47">
        <f t="shared" si="12"/>
        <v>0</v>
      </c>
    </row>
    <row r="45" spans="1:25" ht="29.25" customHeight="1" x14ac:dyDescent="0.2">
      <c r="A45" s="304" t="s">
        <v>268</v>
      </c>
      <c r="B45" s="304"/>
      <c r="C45" s="304"/>
      <c r="D45" s="304"/>
      <c r="E45" s="304"/>
      <c r="F45" s="304"/>
      <c r="G45" s="8">
        <v>37</v>
      </c>
      <c r="H45" s="50">
        <v>0</v>
      </c>
      <c r="I45" s="50">
        <v>0</v>
      </c>
      <c r="J45" s="50">
        <v>0</v>
      </c>
      <c r="K45" s="50">
        <v>0</v>
      </c>
      <c r="L45" s="50">
        <v>0</v>
      </c>
      <c r="M45" s="50">
        <v>0</v>
      </c>
      <c r="N45" s="50">
        <v>0</v>
      </c>
      <c r="O45" s="50">
        <v>0</v>
      </c>
      <c r="P45" s="50">
        <v>0</v>
      </c>
      <c r="Q45" s="50">
        <v>0</v>
      </c>
      <c r="R45" s="46">
        <v>0</v>
      </c>
      <c r="S45" s="46">
        <v>0</v>
      </c>
      <c r="T45" s="46">
        <v>0</v>
      </c>
      <c r="U45" s="46">
        <v>0</v>
      </c>
      <c r="V45" s="46">
        <v>0</v>
      </c>
      <c r="W45" s="47">
        <f t="shared" si="10"/>
        <v>0</v>
      </c>
      <c r="X45" s="46">
        <v>0</v>
      </c>
      <c r="Y45" s="47">
        <f t="shared" si="12"/>
        <v>0</v>
      </c>
    </row>
    <row r="46" spans="1:25" ht="21" customHeight="1" x14ac:dyDescent="0.2">
      <c r="A46" s="304" t="s">
        <v>278</v>
      </c>
      <c r="B46" s="304"/>
      <c r="C46" s="304"/>
      <c r="D46" s="304"/>
      <c r="E46" s="304"/>
      <c r="F46" s="304"/>
      <c r="G46" s="8">
        <v>38</v>
      </c>
      <c r="H46" s="50">
        <v>0</v>
      </c>
      <c r="I46" s="50">
        <v>0</v>
      </c>
      <c r="J46" s="50">
        <v>0</v>
      </c>
      <c r="K46" s="50">
        <v>0</v>
      </c>
      <c r="L46" s="50">
        <v>0</v>
      </c>
      <c r="M46" s="50">
        <v>0</v>
      </c>
      <c r="N46" s="46">
        <v>0</v>
      </c>
      <c r="O46" s="46">
        <v>0</v>
      </c>
      <c r="P46" s="46">
        <v>0</v>
      </c>
      <c r="Q46" s="46">
        <v>0</v>
      </c>
      <c r="R46" s="46">
        <v>0</v>
      </c>
      <c r="S46" s="46">
        <v>0</v>
      </c>
      <c r="T46" s="46">
        <v>0</v>
      </c>
      <c r="U46" s="46">
        <v>0</v>
      </c>
      <c r="V46" s="46">
        <v>0</v>
      </c>
      <c r="W46" s="47">
        <f t="shared" si="10"/>
        <v>0</v>
      </c>
      <c r="X46" s="46">
        <v>0</v>
      </c>
      <c r="Y46" s="47">
        <f t="shared" si="12"/>
        <v>0</v>
      </c>
    </row>
    <row r="47" spans="1:25" x14ac:dyDescent="0.2">
      <c r="A47" s="304" t="s">
        <v>270</v>
      </c>
      <c r="B47" s="304"/>
      <c r="C47" s="304"/>
      <c r="D47" s="304"/>
      <c r="E47" s="304"/>
      <c r="F47" s="304"/>
      <c r="G47" s="8">
        <v>39</v>
      </c>
      <c r="H47" s="50">
        <v>0</v>
      </c>
      <c r="I47" s="50">
        <v>0</v>
      </c>
      <c r="J47" s="50">
        <v>0</v>
      </c>
      <c r="K47" s="50">
        <v>0</v>
      </c>
      <c r="L47" s="50">
        <v>0</v>
      </c>
      <c r="M47" s="50">
        <v>0</v>
      </c>
      <c r="N47" s="46">
        <v>0</v>
      </c>
      <c r="O47" s="46">
        <v>0</v>
      </c>
      <c r="P47" s="46">
        <v>0</v>
      </c>
      <c r="Q47" s="46">
        <v>0</v>
      </c>
      <c r="R47" s="46">
        <v>0</v>
      </c>
      <c r="S47" s="46">
        <v>0</v>
      </c>
      <c r="T47" s="46">
        <v>0</v>
      </c>
      <c r="U47" s="46">
        <v>0</v>
      </c>
      <c r="V47" s="46">
        <v>0</v>
      </c>
      <c r="W47" s="47">
        <f t="shared" si="10"/>
        <v>0</v>
      </c>
      <c r="X47" s="46">
        <v>0</v>
      </c>
      <c r="Y47" s="47">
        <f t="shared" si="12"/>
        <v>0</v>
      </c>
    </row>
    <row r="48" spans="1:25" x14ac:dyDescent="0.2">
      <c r="A48" s="304" t="s">
        <v>271</v>
      </c>
      <c r="B48" s="304"/>
      <c r="C48" s="304"/>
      <c r="D48" s="304"/>
      <c r="E48" s="304"/>
      <c r="F48" s="304"/>
      <c r="G48" s="8">
        <v>40</v>
      </c>
      <c r="H48" s="46">
        <v>0</v>
      </c>
      <c r="I48" s="46">
        <v>0</v>
      </c>
      <c r="J48" s="46">
        <v>0</v>
      </c>
      <c r="K48" s="46">
        <v>0</v>
      </c>
      <c r="L48" s="46">
        <v>0</v>
      </c>
      <c r="M48" s="46">
        <v>0</v>
      </c>
      <c r="N48" s="46">
        <v>0</v>
      </c>
      <c r="O48" s="46">
        <v>0</v>
      </c>
      <c r="P48" s="46">
        <v>0</v>
      </c>
      <c r="Q48" s="46">
        <v>0</v>
      </c>
      <c r="R48" s="46">
        <v>0</v>
      </c>
      <c r="S48" s="46">
        <v>0</v>
      </c>
      <c r="T48" s="46">
        <v>0</v>
      </c>
      <c r="U48" s="46">
        <v>0</v>
      </c>
      <c r="V48" s="46">
        <v>0</v>
      </c>
      <c r="W48" s="47">
        <f t="shared" si="10"/>
        <v>0</v>
      </c>
      <c r="X48" s="46">
        <v>0</v>
      </c>
      <c r="Y48" s="47">
        <f t="shared" si="12"/>
        <v>0</v>
      </c>
    </row>
    <row r="49" spans="1:25" x14ac:dyDescent="0.2">
      <c r="A49" s="304" t="s">
        <v>272</v>
      </c>
      <c r="B49" s="304"/>
      <c r="C49" s="304"/>
      <c r="D49" s="304"/>
      <c r="E49" s="304"/>
      <c r="F49" s="304"/>
      <c r="G49" s="8">
        <v>41</v>
      </c>
      <c r="H49" s="50">
        <v>0</v>
      </c>
      <c r="I49" s="50">
        <v>0</v>
      </c>
      <c r="J49" s="50">
        <v>0</v>
      </c>
      <c r="K49" s="50">
        <v>0</v>
      </c>
      <c r="L49" s="50">
        <v>0</v>
      </c>
      <c r="M49" s="50">
        <v>0</v>
      </c>
      <c r="N49" s="46">
        <v>0</v>
      </c>
      <c r="O49" s="46">
        <v>0</v>
      </c>
      <c r="P49" s="46">
        <v>0</v>
      </c>
      <c r="Q49" s="46">
        <v>0</v>
      </c>
      <c r="R49" s="46">
        <v>0</v>
      </c>
      <c r="S49" s="46">
        <v>0</v>
      </c>
      <c r="T49" s="46">
        <v>0</v>
      </c>
      <c r="U49" s="46">
        <v>0</v>
      </c>
      <c r="V49" s="46">
        <v>0</v>
      </c>
      <c r="W49" s="47">
        <f t="shared" si="10"/>
        <v>0</v>
      </c>
      <c r="X49" s="46">
        <v>0</v>
      </c>
      <c r="Y49" s="47">
        <f t="shared" si="12"/>
        <v>0</v>
      </c>
    </row>
    <row r="50" spans="1:25" ht="24" customHeight="1" x14ac:dyDescent="0.2">
      <c r="A50" s="304" t="s">
        <v>411</v>
      </c>
      <c r="B50" s="304"/>
      <c r="C50" s="304"/>
      <c r="D50" s="304"/>
      <c r="E50" s="304"/>
      <c r="F50" s="304"/>
      <c r="G50" s="8">
        <v>42</v>
      </c>
      <c r="H50" s="46">
        <v>0</v>
      </c>
      <c r="I50" s="46">
        <v>0</v>
      </c>
      <c r="J50" s="46">
        <v>0</v>
      </c>
      <c r="K50" s="46">
        <v>0</v>
      </c>
      <c r="L50" s="46">
        <v>0</v>
      </c>
      <c r="M50" s="46">
        <v>0</v>
      </c>
      <c r="N50" s="46">
        <v>0</v>
      </c>
      <c r="O50" s="46">
        <v>0</v>
      </c>
      <c r="P50" s="46">
        <v>0</v>
      </c>
      <c r="Q50" s="46">
        <v>0</v>
      </c>
      <c r="R50" s="46">
        <v>0</v>
      </c>
      <c r="S50" s="46">
        <v>0</v>
      </c>
      <c r="T50" s="46">
        <v>0</v>
      </c>
      <c r="U50" s="46">
        <v>0</v>
      </c>
      <c r="V50" s="46">
        <v>0</v>
      </c>
      <c r="W50" s="47">
        <f t="shared" si="10"/>
        <v>0</v>
      </c>
      <c r="X50" s="46">
        <v>0</v>
      </c>
      <c r="Y50" s="47">
        <f t="shared" si="12"/>
        <v>0</v>
      </c>
    </row>
    <row r="51" spans="1:25" ht="26.25" customHeight="1" x14ac:dyDescent="0.2">
      <c r="A51" s="304" t="s">
        <v>412</v>
      </c>
      <c r="B51" s="304"/>
      <c r="C51" s="304"/>
      <c r="D51" s="304"/>
      <c r="E51" s="304"/>
      <c r="F51" s="304"/>
      <c r="G51" s="8">
        <v>43</v>
      </c>
      <c r="H51" s="46">
        <v>0</v>
      </c>
      <c r="I51" s="46">
        <v>0</v>
      </c>
      <c r="J51" s="46">
        <v>0</v>
      </c>
      <c r="K51" s="46">
        <v>0</v>
      </c>
      <c r="L51" s="46">
        <v>0</v>
      </c>
      <c r="M51" s="46">
        <v>0</v>
      </c>
      <c r="N51" s="46">
        <v>0</v>
      </c>
      <c r="O51" s="46">
        <v>0</v>
      </c>
      <c r="P51" s="46">
        <v>0</v>
      </c>
      <c r="Q51" s="46">
        <v>0</v>
      </c>
      <c r="R51" s="46">
        <v>0</v>
      </c>
      <c r="S51" s="46">
        <v>0</v>
      </c>
      <c r="T51" s="46">
        <v>0</v>
      </c>
      <c r="U51" s="46">
        <v>0</v>
      </c>
      <c r="V51" s="46">
        <v>0</v>
      </c>
      <c r="W51" s="47">
        <f t="shared" si="10"/>
        <v>0</v>
      </c>
      <c r="X51" s="46">
        <v>0</v>
      </c>
      <c r="Y51" s="47">
        <f t="shared" si="12"/>
        <v>0</v>
      </c>
    </row>
    <row r="52" spans="1:25" ht="22.5" customHeight="1" x14ac:dyDescent="0.2">
      <c r="A52" s="304" t="s">
        <v>413</v>
      </c>
      <c r="B52" s="304"/>
      <c r="C52" s="304"/>
      <c r="D52" s="304"/>
      <c r="E52" s="304"/>
      <c r="F52" s="304"/>
      <c r="G52" s="8">
        <v>44</v>
      </c>
      <c r="H52" s="46">
        <v>0</v>
      </c>
      <c r="I52" s="46">
        <v>0</v>
      </c>
      <c r="J52" s="46">
        <v>0</v>
      </c>
      <c r="K52" s="46">
        <v>0</v>
      </c>
      <c r="L52" s="46">
        <v>0</v>
      </c>
      <c r="M52" s="46">
        <v>0</v>
      </c>
      <c r="N52" s="46">
        <v>0</v>
      </c>
      <c r="O52" s="46">
        <v>0</v>
      </c>
      <c r="P52" s="46">
        <v>0</v>
      </c>
      <c r="Q52" s="46">
        <v>0</v>
      </c>
      <c r="R52" s="46">
        <v>0</v>
      </c>
      <c r="S52" s="46">
        <v>0</v>
      </c>
      <c r="T52" s="46">
        <v>0</v>
      </c>
      <c r="U52" s="46">
        <v>0</v>
      </c>
      <c r="V52" s="46">
        <v>0</v>
      </c>
      <c r="W52" s="47">
        <f t="shared" si="10"/>
        <v>0</v>
      </c>
      <c r="X52" s="46">
        <v>0</v>
      </c>
      <c r="Y52" s="47">
        <f t="shared" si="12"/>
        <v>0</v>
      </c>
    </row>
    <row r="53" spans="1:25" x14ac:dyDescent="0.2">
      <c r="A53" s="304" t="s">
        <v>273</v>
      </c>
      <c r="B53" s="304"/>
      <c r="C53" s="304"/>
      <c r="D53" s="304"/>
      <c r="E53" s="304"/>
      <c r="F53" s="304"/>
      <c r="G53" s="8">
        <v>45</v>
      </c>
      <c r="H53" s="46">
        <v>0</v>
      </c>
      <c r="I53" s="46">
        <v>0</v>
      </c>
      <c r="J53" s="46">
        <v>0</v>
      </c>
      <c r="K53" s="46">
        <v>0</v>
      </c>
      <c r="L53" s="46">
        <v>0</v>
      </c>
      <c r="M53" s="46">
        <v>0</v>
      </c>
      <c r="N53" s="46">
        <v>0</v>
      </c>
      <c r="O53" s="46">
        <v>0</v>
      </c>
      <c r="P53" s="46">
        <v>0</v>
      </c>
      <c r="Q53" s="46">
        <v>0</v>
      </c>
      <c r="R53" s="46">
        <v>0</v>
      </c>
      <c r="S53" s="46">
        <v>0</v>
      </c>
      <c r="T53" s="46">
        <v>0</v>
      </c>
      <c r="U53" s="46">
        <v>0</v>
      </c>
      <c r="V53" s="46">
        <v>0</v>
      </c>
      <c r="W53" s="47">
        <f t="shared" si="10"/>
        <v>0</v>
      </c>
      <c r="X53" s="46">
        <v>0</v>
      </c>
      <c r="Y53" s="47">
        <f t="shared" si="12"/>
        <v>0</v>
      </c>
    </row>
    <row r="54" spans="1:25" x14ac:dyDescent="0.2">
      <c r="A54" s="304" t="s">
        <v>414</v>
      </c>
      <c r="B54" s="304"/>
      <c r="C54" s="304"/>
      <c r="D54" s="304"/>
      <c r="E54" s="304"/>
      <c r="F54" s="304"/>
      <c r="G54" s="8">
        <v>46</v>
      </c>
      <c r="H54" s="46">
        <v>0</v>
      </c>
      <c r="I54" s="46">
        <v>0</v>
      </c>
      <c r="J54" s="46">
        <v>0</v>
      </c>
      <c r="K54" s="46">
        <v>0</v>
      </c>
      <c r="L54" s="46">
        <v>0</v>
      </c>
      <c r="M54" s="46">
        <v>0</v>
      </c>
      <c r="N54" s="46">
        <v>0</v>
      </c>
      <c r="O54" s="46">
        <v>0</v>
      </c>
      <c r="P54" s="46">
        <v>0</v>
      </c>
      <c r="Q54" s="46">
        <v>0</v>
      </c>
      <c r="R54" s="46">
        <v>0</v>
      </c>
      <c r="S54" s="46">
        <v>0</v>
      </c>
      <c r="T54" s="46">
        <v>0</v>
      </c>
      <c r="U54" s="46">
        <v>0</v>
      </c>
      <c r="V54" s="46">
        <v>0</v>
      </c>
      <c r="W54" s="47">
        <f t="shared" si="10"/>
        <v>0</v>
      </c>
      <c r="X54" s="46">
        <v>0</v>
      </c>
      <c r="Y54" s="47">
        <f t="shared" si="12"/>
        <v>0</v>
      </c>
    </row>
    <row r="55" spans="1:25" x14ac:dyDescent="0.2">
      <c r="A55" s="304" t="s">
        <v>423</v>
      </c>
      <c r="B55" s="304"/>
      <c r="C55" s="304"/>
      <c r="D55" s="304"/>
      <c r="E55" s="304"/>
      <c r="F55" s="304"/>
      <c r="G55" s="8">
        <v>47</v>
      </c>
      <c r="H55" s="46">
        <v>0</v>
      </c>
      <c r="I55" s="46">
        <v>0</v>
      </c>
      <c r="J55" s="46">
        <v>0</v>
      </c>
      <c r="K55" s="46">
        <v>0</v>
      </c>
      <c r="L55" s="46">
        <v>0</v>
      </c>
      <c r="M55" s="46">
        <v>0</v>
      </c>
      <c r="N55" s="46">
        <v>0</v>
      </c>
      <c r="O55" s="46">
        <v>0</v>
      </c>
      <c r="P55" s="46">
        <v>0</v>
      </c>
      <c r="Q55" s="46">
        <v>0</v>
      </c>
      <c r="R55" s="46">
        <v>0</v>
      </c>
      <c r="S55" s="46">
        <v>0</v>
      </c>
      <c r="T55" s="46">
        <v>0</v>
      </c>
      <c r="U55" s="46">
        <v>0</v>
      </c>
      <c r="V55" s="46">
        <v>0</v>
      </c>
      <c r="W55" s="47">
        <f t="shared" si="10"/>
        <v>0</v>
      </c>
      <c r="X55" s="46">
        <v>0</v>
      </c>
      <c r="Y55" s="47">
        <f t="shared" si="12"/>
        <v>0</v>
      </c>
    </row>
    <row r="56" spans="1:25" x14ac:dyDescent="0.2">
      <c r="A56" s="304" t="s">
        <v>415</v>
      </c>
      <c r="B56" s="304"/>
      <c r="C56" s="304"/>
      <c r="D56" s="304"/>
      <c r="E56" s="304"/>
      <c r="F56" s="304"/>
      <c r="G56" s="8">
        <v>48</v>
      </c>
      <c r="H56" s="46">
        <v>0</v>
      </c>
      <c r="I56" s="46">
        <v>0</v>
      </c>
      <c r="J56" s="46">
        <v>0</v>
      </c>
      <c r="K56" s="46">
        <v>0</v>
      </c>
      <c r="L56" s="46">
        <v>0</v>
      </c>
      <c r="M56" s="46">
        <v>0</v>
      </c>
      <c r="N56" s="46">
        <v>0</v>
      </c>
      <c r="O56" s="46">
        <v>0</v>
      </c>
      <c r="P56" s="46">
        <v>0</v>
      </c>
      <c r="Q56" s="46">
        <v>0</v>
      </c>
      <c r="R56" s="46">
        <v>0</v>
      </c>
      <c r="S56" s="46">
        <v>0</v>
      </c>
      <c r="T56" s="46">
        <v>0</v>
      </c>
      <c r="U56" s="46">
        <v>0</v>
      </c>
      <c r="V56" s="46">
        <v>0</v>
      </c>
      <c r="W56" s="47">
        <f t="shared" si="10"/>
        <v>0</v>
      </c>
      <c r="X56" s="46">
        <v>0</v>
      </c>
      <c r="Y56" s="47">
        <f t="shared" si="12"/>
        <v>0</v>
      </c>
    </row>
    <row r="57" spans="1:25" x14ac:dyDescent="0.2">
      <c r="A57" s="304" t="s">
        <v>424</v>
      </c>
      <c r="B57" s="304"/>
      <c r="C57" s="304"/>
      <c r="D57" s="304"/>
      <c r="E57" s="304"/>
      <c r="F57" s="304"/>
      <c r="G57" s="8">
        <v>49</v>
      </c>
      <c r="H57" s="46">
        <v>0</v>
      </c>
      <c r="I57" s="46">
        <v>0</v>
      </c>
      <c r="J57" s="46">
        <v>1386795</v>
      </c>
      <c r="K57" s="46">
        <v>0</v>
      </c>
      <c r="L57" s="46">
        <v>0</v>
      </c>
      <c r="M57" s="46">
        <v>0</v>
      </c>
      <c r="N57" s="46">
        <v>0</v>
      </c>
      <c r="O57" s="46">
        <v>0</v>
      </c>
      <c r="P57" s="46">
        <v>0</v>
      </c>
      <c r="Q57" s="46">
        <v>0</v>
      </c>
      <c r="R57" s="46">
        <v>0</v>
      </c>
      <c r="S57" s="46">
        <v>0</v>
      </c>
      <c r="T57" s="46">
        <v>0</v>
      </c>
      <c r="U57" s="46">
        <v>26349110</v>
      </c>
      <c r="V57" s="46">
        <v>-27735905</v>
      </c>
      <c r="W57" s="47">
        <f t="shared" si="10"/>
        <v>0</v>
      </c>
      <c r="X57" s="46">
        <v>0</v>
      </c>
      <c r="Y57" s="47">
        <f t="shared" si="12"/>
        <v>0</v>
      </c>
    </row>
    <row r="58" spans="1:25" x14ac:dyDescent="0.2">
      <c r="A58" s="304" t="s">
        <v>418</v>
      </c>
      <c r="B58" s="304"/>
      <c r="C58" s="304"/>
      <c r="D58" s="304"/>
      <c r="E58" s="304"/>
      <c r="F58" s="304"/>
      <c r="G58" s="8">
        <v>50</v>
      </c>
      <c r="H58" s="46">
        <v>0</v>
      </c>
      <c r="I58" s="46">
        <v>0</v>
      </c>
      <c r="J58" s="46">
        <v>0</v>
      </c>
      <c r="K58" s="46">
        <v>0</v>
      </c>
      <c r="L58" s="46">
        <v>0</v>
      </c>
      <c r="M58" s="46">
        <v>0</v>
      </c>
      <c r="N58" s="46">
        <v>0</v>
      </c>
      <c r="O58" s="46">
        <v>0</v>
      </c>
      <c r="P58" s="46">
        <v>0</v>
      </c>
      <c r="Q58" s="46">
        <v>0</v>
      </c>
      <c r="R58" s="46">
        <v>0</v>
      </c>
      <c r="S58" s="46">
        <v>0</v>
      </c>
      <c r="T58" s="46">
        <v>0</v>
      </c>
      <c r="U58" s="46">
        <v>0</v>
      </c>
      <c r="V58" s="46">
        <v>0</v>
      </c>
      <c r="W58" s="47">
        <f t="shared" si="10"/>
        <v>0</v>
      </c>
      <c r="X58" s="46">
        <v>0</v>
      </c>
      <c r="Y58" s="47">
        <f t="shared" si="12"/>
        <v>0</v>
      </c>
    </row>
    <row r="59" spans="1:25" ht="24" customHeight="1" x14ac:dyDescent="0.2">
      <c r="A59" s="305" t="s">
        <v>425</v>
      </c>
      <c r="B59" s="305"/>
      <c r="C59" s="305"/>
      <c r="D59" s="305"/>
      <c r="E59" s="305"/>
      <c r="F59" s="305"/>
      <c r="G59" s="10">
        <v>51</v>
      </c>
      <c r="H59" s="49">
        <f>SUM(H39:H58)</f>
        <v>169617833</v>
      </c>
      <c r="I59" s="49">
        <f t="shared" ref="I59:Y59" si="13">SUM(I39:I58)</f>
        <v>0</v>
      </c>
      <c r="J59" s="49">
        <f t="shared" si="13"/>
        <v>8490801</v>
      </c>
      <c r="K59" s="49">
        <f t="shared" si="13"/>
        <v>0</v>
      </c>
      <c r="L59" s="49">
        <f t="shared" si="13"/>
        <v>0</v>
      </c>
      <c r="M59" s="49">
        <f t="shared" si="13"/>
        <v>0</v>
      </c>
      <c r="N59" s="49">
        <f t="shared" si="13"/>
        <v>1886121</v>
      </c>
      <c r="O59" s="49">
        <f t="shared" si="13"/>
        <v>0</v>
      </c>
      <c r="P59" s="49">
        <f t="shared" si="13"/>
        <v>0</v>
      </c>
      <c r="Q59" s="49">
        <f t="shared" si="13"/>
        <v>0</v>
      </c>
      <c r="R59" s="49">
        <f t="shared" si="13"/>
        <v>0</v>
      </c>
      <c r="S59" s="49">
        <f t="shared" si="13"/>
        <v>0</v>
      </c>
      <c r="T59" s="49">
        <f t="shared" si="13"/>
        <v>0</v>
      </c>
      <c r="U59" s="49">
        <f t="shared" si="13"/>
        <v>151994713</v>
      </c>
      <c r="V59" s="49">
        <f t="shared" si="13"/>
        <v>32738365</v>
      </c>
      <c r="W59" s="49">
        <f t="shared" si="13"/>
        <v>364727833</v>
      </c>
      <c r="X59" s="49">
        <f t="shared" si="13"/>
        <v>0</v>
      </c>
      <c r="Y59" s="49">
        <f t="shared" si="13"/>
        <v>364727833</v>
      </c>
    </row>
    <row r="60" spans="1:25" x14ac:dyDescent="0.2">
      <c r="A60" s="306" t="s">
        <v>274</v>
      </c>
      <c r="B60" s="307"/>
      <c r="C60" s="307"/>
      <c r="D60" s="307"/>
      <c r="E60" s="307"/>
      <c r="F60" s="307"/>
      <c r="G60" s="307"/>
      <c r="H60" s="307"/>
      <c r="I60" s="307"/>
      <c r="J60" s="307"/>
      <c r="K60" s="307"/>
      <c r="L60" s="307"/>
      <c r="M60" s="307"/>
      <c r="N60" s="307"/>
      <c r="O60" s="307"/>
      <c r="P60" s="307"/>
      <c r="Q60" s="307"/>
      <c r="R60" s="307"/>
      <c r="S60" s="307"/>
      <c r="T60" s="307"/>
      <c r="U60" s="307"/>
      <c r="V60" s="307"/>
      <c r="W60" s="307"/>
      <c r="X60" s="307"/>
      <c r="Y60" s="307"/>
    </row>
    <row r="61" spans="1:25" ht="31.5" customHeight="1" x14ac:dyDescent="0.2">
      <c r="A61" s="302" t="s">
        <v>426</v>
      </c>
      <c r="B61" s="302"/>
      <c r="C61" s="302"/>
      <c r="D61" s="302"/>
      <c r="E61" s="302"/>
      <c r="F61" s="302"/>
      <c r="G61" s="9">
        <v>52</v>
      </c>
      <c r="H61" s="48">
        <f>SUM(H41:H49)</f>
        <v>0</v>
      </c>
      <c r="I61" s="48">
        <f t="shared" ref="I61:Y61" si="14">SUM(I41:I49)</f>
        <v>0</v>
      </c>
      <c r="J61" s="48">
        <f t="shared" si="14"/>
        <v>0</v>
      </c>
      <c r="K61" s="48">
        <f t="shared" si="14"/>
        <v>0</v>
      </c>
      <c r="L61" s="48">
        <f t="shared" si="14"/>
        <v>0</v>
      </c>
      <c r="M61" s="48">
        <f t="shared" si="14"/>
        <v>0</v>
      </c>
      <c r="N61" s="48">
        <f t="shared" si="14"/>
        <v>0</v>
      </c>
      <c r="O61" s="48">
        <f t="shared" si="14"/>
        <v>0</v>
      </c>
      <c r="P61" s="48">
        <f t="shared" si="14"/>
        <v>0</v>
      </c>
      <c r="Q61" s="48">
        <f t="shared" si="14"/>
        <v>0</v>
      </c>
      <c r="R61" s="48">
        <f t="shared" si="14"/>
        <v>0</v>
      </c>
      <c r="S61" s="48">
        <f t="shared" si="14"/>
        <v>0</v>
      </c>
      <c r="T61" s="48">
        <f t="shared" si="14"/>
        <v>0</v>
      </c>
      <c r="U61" s="48">
        <f t="shared" si="14"/>
        <v>0</v>
      </c>
      <c r="V61" s="48">
        <f t="shared" si="14"/>
        <v>0</v>
      </c>
      <c r="W61" s="48">
        <f t="shared" si="14"/>
        <v>0</v>
      </c>
      <c r="X61" s="48">
        <f t="shared" si="14"/>
        <v>0</v>
      </c>
      <c r="Y61" s="48">
        <f t="shared" si="14"/>
        <v>0</v>
      </c>
    </row>
    <row r="62" spans="1:25" ht="27.75" customHeight="1" x14ac:dyDescent="0.2">
      <c r="A62" s="302" t="s">
        <v>427</v>
      </c>
      <c r="B62" s="302"/>
      <c r="C62" s="302"/>
      <c r="D62" s="302"/>
      <c r="E62" s="302"/>
      <c r="F62" s="302"/>
      <c r="G62" s="9">
        <v>53</v>
      </c>
      <c r="H62" s="48">
        <f>H40+H61</f>
        <v>0</v>
      </c>
      <c r="I62" s="48">
        <f t="shared" ref="I62:Y62" si="15">I40+I61</f>
        <v>0</v>
      </c>
      <c r="J62" s="48">
        <f t="shared" si="15"/>
        <v>0</v>
      </c>
      <c r="K62" s="48">
        <f t="shared" si="15"/>
        <v>0</v>
      </c>
      <c r="L62" s="48">
        <f t="shared" si="15"/>
        <v>0</v>
      </c>
      <c r="M62" s="48">
        <f t="shared" si="15"/>
        <v>0</v>
      </c>
      <c r="N62" s="48">
        <f t="shared" si="15"/>
        <v>0</v>
      </c>
      <c r="O62" s="48">
        <f t="shared" si="15"/>
        <v>0</v>
      </c>
      <c r="P62" s="48">
        <f t="shared" si="15"/>
        <v>0</v>
      </c>
      <c r="Q62" s="48">
        <f t="shared" si="15"/>
        <v>0</v>
      </c>
      <c r="R62" s="48">
        <f t="shared" si="15"/>
        <v>0</v>
      </c>
      <c r="S62" s="48">
        <f t="shared" si="15"/>
        <v>0</v>
      </c>
      <c r="T62" s="48">
        <f t="shared" si="15"/>
        <v>0</v>
      </c>
      <c r="U62" s="48">
        <f t="shared" si="15"/>
        <v>0</v>
      </c>
      <c r="V62" s="48">
        <f t="shared" si="15"/>
        <v>32738365</v>
      </c>
      <c r="W62" s="48">
        <f t="shared" si="15"/>
        <v>32738365</v>
      </c>
      <c r="X62" s="48">
        <f t="shared" si="15"/>
        <v>0</v>
      </c>
      <c r="Y62" s="48">
        <f t="shared" si="15"/>
        <v>32738365</v>
      </c>
    </row>
    <row r="63" spans="1:25" ht="29.25" customHeight="1" x14ac:dyDescent="0.2">
      <c r="A63" s="303" t="s">
        <v>428</v>
      </c>
      <c r="B63" s="303"/>
      <c r="C63" s="303"/>
      <c r="D63" s="303"/>
      <c r="E63" s="303"/>
      <c r="F63" s="303"/>
      <c r="G63" s="10">
        <v>54</v>
      </c>
      <c r="H63" s="49">
        <f>SUM(H50:H58)</f>
        <v>0</v>
      </c>
      <c r="I63" s="49">
        <f t="shared" ref="I63:Y63" si="16">SUM(I50:I58)</f>
        <v>0</v>
      </c>
      <c r="J63" s="49">
        <f t="shared" si="16"/>
        <v>1386795</v>
      </c>
      <c r="K63" s="49">
        <f t="shared" si="16"/>
        <v>0</v>
      </c>
      <c r="L63" s="49">
        <f t="shared" si="16"/>
        <v>0</v>
      </c>
      <c r="M63" s="49">
        <f t="shared" si="16"/>
        <v>0</v>
      </c>
      <c r="N63" s="49">
        <f t="shared" si="16"/>
        <v>0</v>
      </c>
      <c r="O63" s="49">
        <f t="shared" si="16"/>
        <v>0</v>
      </c>
      <c r="P63" s="49">
        <f t="shared" si="16"/>
        <v>0</v>
      </c>
      <c r="Q63" s="49">
        <f t="shared" si="16"/>
        <v>0</v>
      </c>
      <c r="R63" s="49">
        <f t="shared" si="16"/>
        <v>0</v>
      </c>
      <c r="S63" s="49">
        <f t="shared" si="16"/>
        <v>0</v>
      </c>
      <c r="T63" s="49">
        <f t="shared" si="16"/>
        <v>0</v>
      </c>
      <c r="U63" s="49">
        <f t="shared" si="16"/>
        <v>26349110</v>
      </c>
      <c r="V63" s="49">
        <f t="shared" si="16"/>
        <v>-27735905</v>
      </c>
      <c r="W63" s="49">
        <f t="shared" si="16"/>
        <v>0</v>
      </c>
      <c r="X63" s="49">
        <f t="shared" si="16"/>
        <v>0</v>
      </c>
      <c r="Y63" s="49">
        <f t="shared" si="16"/>
        <v>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13"/>
  <sheetViews>
    <sheetView topLeftCell="A64" zoomScale="90" zoomScaleNormal="90" workbookViewId="0">
      <selection activeCell="R91" sqref="R91"/>
    </sheetView>
  </sheetViews>
  <sheetFormatPr defaultRowHeight="12.75" x14ac:dyDescent="0.2"/>
  <cols>
    <col min="1" max="1" width="25" customWidth="1"/>
    <col min="3" max="3" width="15.5703125" customWidth="1"/>
    <col min="5" max="5" width="32.7109375" customWidth="1"/>
    <col min="6" max="6" width="11.42578125" customWidth="1"/>
    <col min="7" max="7" width="4.7109375" customWidth="1"/>
    <col min="8" max="8" width="12.5703125" customWidth="1"/>
    <col min="9" max="9" width="49.28515625" customWidth="1"/>
    <col min="10" max="10" width="17.28515625" customWidth="1"/>
    <col min="11" max="11" width="4.140625" customWidth="1"/>
  </cols>
  <sheetData>
    <row r="1" spans="1:10" x14ac:dyDescent="0.2">
      <c r="A1" s="329" t="s">
        <v>539</v>
      </c>
      <c r="B1" s="330"/>
      <c r="C1" s="330"/>
      <c r="D1" s="330"/>
      <c r="E1" s="330"/>
      <c r="F1" s="330"/>
      <c r="G1" s="330"/>
      <c r="H1" s="330"/>
      <c r="I1" s="330"/>
      <c r="J1" s="330"/>
    </row>
    <row r="2" spans="1:10" x14ac:dyDescent="0.2">
      <c r="A2" s="330"/>
      <c r="B2" s="330"/>
      <c r="C2" s="330"/>
      <c r="D2" s="330"/>
      <c r="E2" s="330"/>
      <c r="F2" s="330"/>
      <c r="G2" s="330"/>
      <c r="H2" s="330"/>
      <c r="I2" s="330"/>
      <c r="J2" s="330"/>
    </row>
    <row r="3" spans="1:10" x14ac:dyDescent="0.2">
      <c r="A3" s="330"/>
      <c r="B3" s="330"/>
      <c r="C3" s="330"/>
      <c r="D3" s="330"/>
      <c r="E3" s="330"/>
      <c r="F3" s="330"/>
      <c r="G3" s="330"/>
      <c r="H3" s="330"/>
      <c r="I3" s="330"/>
      <c r="J3" s="330"/>
    </row>
    <row r="4" spans="1:10" x14ac:dyDescent="0.2">
      <c r="A4" s="330"/>
      <c r="B4" s="330"/>
      <c r="C4" s="330"/>
      <c r="D4" s="330"/>
      <c r="E4" s="330"/>
      <c r="F4" s="330"/>
      <c r="G4" s="330"/>
      <c r="H4" s="330"/>
      <c r="I4" s="330"/>
      <c r="J4" s="330"/>
    </row>
    <row r="5" spans="1:10" x14ac:dyDescent="0.2">
      <c r="A5" s="330"/>
      <c r="B5" s="330"/>
      <c r="C5" s="330"/>
      <c r="D5" s="330"/>
      <c r="E5" s="330"/>
      <c r="F5" s="330"/>
      <c r="G5" s="330"/>
      <c r="H5" s="330"/>
      <c r="I5" s="330"/>
      <c r="J5" s="330"/>
    </row>
    <row r="6" spans="1:10" x14ac:dyDescent="0.2">
      <c r="A6" s="330"/>
      <c r="B6" s="330"/>
      <c r="C6" s="330"/>
      <c r="D6" s="330"/>
      <c r="E6" s="330"/>
      <c r="F6" s="330"/>
      <c r="G6" s="330"/>
      <c r="H6" s="330"/>
      <c r="I6" s="330"/>
      <c r="J6" s="330"/>
    </row>
    <row r="7" spans="1:10" x14ac:dyDescent="0.2">
      <c r="A7" s="330"/>
      <c r="B7" s="330"/>
      <c r="C7" s="330"/>
      <c r="D7" s="330"/>
      <c r="E7" s="330"/>
      <c r="F7" s="330"/>
      <c r="G7" s="330"/>
      <c r="H7" s="330"/>
      <c r="I7" s="330"/>
      <c r="J7" s="330"/>
    </row>
    <row r="8" spans="1:10" x14ac:dyDescent="0.2">
      <c r="A8" s="330"/>
      <c r="B8" s="330"/>
      <c r="C8" s="330"/>
      <c r="D8" s="330"/>
      <c r="E8" s="330"/>
      <c r="F8" s="330"/>
      <c r="G8" s="330"/>
      <c r="H8" s="330"/>
      <c r="I8" s="330"/>
      <c r="J8" s="330"/>
    </row>
    <row r="9" spans="1:10" x14ac:dyDescent="0.2">
      <c r="A9" s="330"/>
      <c r="B9" s="330"/>
      <c r="C9" s="330"/>
      <c r="D9" s="330"/>
      <c r="E9" s="330"/>
      <c r="F9" s="330"/>
      <c r="G9" s="330"/>
      <c r="H9" s="330"/>
      <c r="I9" s="330"/>
      <c r="J9" s="330"/>
    </row>
    <row r="10" spans="1:10" x14ac:dyDescent="0.2">
      <c r="A10" s="330"/>
      <c r="B10" s="330"/>
      <c r="C10" s="330"/>
      <c r="D10" s="330"/>
      <c r="E10" s="330"/>
      <c r="F10" s="330"/>
      <c r="G10" s="330"/>
      <c r="H10" s="330"/>
      <c r="I10" s="330"/>
      <c r="J10" s="330"/>
    </row>
    <row r="11" spans="1:10" x14ac:dyDescent="0.2">
      <c r="A11" s="330"/>
      <c r="B11" s="330"/>
      <c r="C11" s="330"/>
      <c r="D11" s="330"/>
      <c r="E11" s="330"/>
      <c r="F11" s="330"/>
      <c r="G11" s="330"/>
      <c r="H11" s="330"/>
      <c r="I11" s="330"/>
      <c r="J11" s="330"/>
    </row>
    <row r="12" spans="1:10" x14ac:dyDescent="0.2">
      <c r="A12" s="330"/>
      <c r="B12" s="330"/>
      <c r="C12" s="330"/>
      <c r="D12" s="330"/>
      <c r="E12" s="330"/>
      <c r="F12" s="330"/>
      <c r="G12" s="330"/>
      <c r="H12" s="330"/>
      <c r="I12" s="330"/>
      <c r="J12" s="330"/>
    </row>
    <row r="13" spans="1:10" x14ac:dyDescent="0.2">
      <c r="A13" s="330"/>
      <c r="B13" s="330"/>
      <c r="C13" s="330"/>
      <c r="D13" s="330"/>
      <c r="E13" s="330"/>
      <c r="F13" s="330"/>
      <c r="G13" s="330"/>
      <c r="H13" s="330"/>
      <c r="I13" s="330"/>
      <c r="J13" s="330"/>
    </row>
    <row r="14" spans="1:10" x14ac:dyDescent="0.2">
      <c r="A14" s="330"/>
      <c r="B14" s="330"/>
      <c r="C14" s="330"/>
      <c r="D14" s="330"/>
      <c r="E14" s="330"/>
      <c r="F14" s="330"/>
      <c r="G14" s="330"/>
      <c r="H14" s="330"/>
      <c r="I14" s="330"/>
      <c r="J14" s="330"/>
    </row>
    <row r="15" spans="1:10" x14ac:dyDescent="0.2">
      <c r="A15" s="330"/>
      <c r="B15" s="330"/>
      <c r="C15" s="330"/>
      <c r="D15" s="330"/>
      <c r="E15" s="330"/>
      <c r="F15" s="330"/>
      <c r="G15" s="330"/>
      <c r="H15" s="330"/>
      <c r="I15" s="330"/>
      <c r="J15" s="330"/>
    </row>
    <row r="16" spans="1:10" x14ac:dyDescent="0.2">
      <c r="A16" s="330"/>
      <c r="B16" s="330"/>
      <c r="C16" s="330"/>
      <c r="D16" s="330"/>
      <c r="E16" s="330"/>
      <c r="F16" s="330"/>
      <c r="G16" s="330"/>
      <c r="H16" s="330"/>
      <c r="I16" s="330"/>
      <c r="J16" s="330"/>
    </row>
    <row r="17" spans="1:10" x14ac:dyDescent="0.2">
      <c r="A17" s="330"/>
      <c r="B17" s="330"/>
      <c r="C17" s="330"/>
      <c r="D17" s="330"/>
      <c r="E17" s="330"/>
      <c r="F17" s="330"/>
      <c r="G17" s="330"/>
      <c r="H17" s="330"/>
      <c r="I17" s="330"/>
      <c r="J17" s="330"/>
    </row>
    <row r="18" spans="1:10" x14ac:dyDescent="0.2">
      <c r="A18" s="330"/>
      <c r="B18" s="330"/>
      <c r="C18" s="330"/>
      <c r="D18" s="330"/>
      <c r="E18" s="330"/>
      <c r="F18" s="330"/>
      <c r="G18" s="330"/>
      <c r="H18" s="330"/>
      <c r="I18" s="330"/>
      <c r="J18" s="330"/>
    </row>
    <row r="19" spans="1:10" x14ac:dyDescent="0.2">
      <c r="A19" s="330"/>
      <c r="B19" s="330"/>
      <c r="C19" s="330"/>
      <c r="D19" s="330"/>
      <c r="E19" s="330"/>
      <c r="F19" s="330"/>
      <c r="G19" s="330"/>
      <c r="H19" s="330"/>
      <c r="I19" s="330"/>
      <c r="J19" s="330"/>
    </row>
    <row r="20" spans="1:10" x14ac:dyDescent="0.2">
      <c r="A20" s="330"/>
      <c r="B20" s="330"/>
      <c r="C20" s="330"/>
      <c r="D20" s="330"/>
      <c r="E20" s="330"/>
      <c r="F20" s="330"/>
      <c r="G20" s="330"/>
      <c r="H20" s="330"/>
      <c r="I20" s="330"/>
      <c r="J20" s="330"/>
    </row>
    <row r="21" spans="1:10" x14ac:dyDescent="0.2">
      <c r="A21" s="330"/>
      <c r="B21" s="330"/>
      <c r="C21" s="330"/>
      <c r="D21" s="330"/>
      <c r="E21" s="330"/>
      <c r="F21" s="330"/>
      <c r="G21" s="330"/>
      <c r="H21" s="330"/>
      <c r="I21" s="330"/>
      <c r="J21" s="330"/>
    </row>
    <row r="22" spans="1:10" x14ac:dyDescent="0.2">
      <c r="A22" s="330"/>
      <c r="B22" s="330"/>
      <c r="C22" s="330"/>
      <c r="D22" s="330"/>
      <c r="E22" s="330"/>
      <c r="F22" s="330"/>
      <c r="G22" s="330"/>
      <c r="H22" s="330"/>
      <c r="I22" s="330"/>
      <c r="J22" s="330"/>
    </row>
    <row r="23" spans="1:10" x14ac:dyDescent="0.2">
      <c r="A23" s="330"/>
      <c r="B23" s="330"/>
      <c r="C23" s="330"/>
      <c r="D23" s="330"/>
      <c r="E23" s="330"/>
      <c r="F23" s="330"/>
      <c r="G23" s="330"/>
      <c r="H23" s="330"/>
      <c r="I23" s="330"/>
      <c r="J23" s="330"/>
    </row>
    <row r="24" spans="1:10" x14ac:dyDescent="0.2">
      <c r="A24" s="330"/>
      <c r="B24" s="330"/>
      <c r="C24" s="330"/>
      <c r="D24" s="330"/>
      <c r="E24" s="330"/>
      <c r="F24" s="330"/>
      <c r="G24" s="330"/>
      <c r="H24" s="330"/>
      <c r="I24" s="330"/>
      <c r="J24" s="330"/>
    </row>
    <row r="25" spans="1:10" ht="102.75" customHeight="1" x14ac:dyDescent="0.2">
      <c r="A25" s="330"/>
      <c r="B25" s="330"/>
      <c r="C25" s="330"/>
      <c r="D25" s="330"/>
      <c r="E25" s="330"/>
      <c r="F25" s="330"/>
      <c r="G25" s="330"/>
      <c r="H25" s="330"/>
      <c r="I25" s="330"/>
      <c r="J25" s="330"/>
    </row>
    <row r="26" spans="1:10" ht="104.25" customHeight="1" x14ac:dyDescent="0.2">
      <c r="A26" s="330"/>
      <c r="B26" s="330"/>
      <c r="C26" s="330"/>
      <c r="D26" s="330"/>
      <c r="E26" s="330"/>
      <c r="F26" s="330"/>
      <c r="G26" s="330"/>
      <c r="H26" s="330"/>
      <c r="I26" s="330"/>
      <c r="J26" s="330"/>
    </row>
    <row r="27" spans="1:10" ht="75" customHeight="1" x14ac:dyDescent="0.2">
      <c r="A27" s="330"/>
      <c r="B27" s="330"/>
      <c r="C27" s="330"/>
      <c r="D27" s="330"/>
      <c r="E27" s="330"/>
      <c r="F27" s="330"/>
      <c r="G27" s="330"/>
      <c r="H27" s="330"/>
      <c r="I27" s="330"/>
      <c r="J27" s="330"/>
    </row>
    <row r="28" spans="1:10" ht="87.75" customHeight="1" x14ac:dyDescent="0.2">
      <c r="A28" s="330"/>
      <c r="B28" s="330"/>
      <c r="C28" s="330"/>
      <c r="D28" s="330"/>
      <c r="E28" s="330"/>
      <c r="F28" s="330"/>
      <c r="G28" s="330"/>
      <c r="H28" s="330"/>
      <c r="I28" s="330"/>
      <c r="J28" s="330"/>
    </row>
    <row r="29" spans="1:10" ht="85.5" customHeight="1" x14ac:dyDescent="0.2">
      <c r="A29" s="330"/>
      <c r="B29" s="330"/>
      <c r="C29" s="330"/>
      <c r="D29" s="330"/>
      <c r="E29" s="330"/>
      <c r="F29" s="330"/>
      <c r="G29" s="330"/>
      <c r="H29" s="330"/>
      <c r="I29" s="330"/>
      <c r="J29" s="330"/>
    </row>
    <row r="30" spans="1:10" ht="281.25" customHeight="1" x14ac:dyDescent="0.2">
      <c r="A30" s="330"/>
      <c r="B30" s="330"/>
      <c r="C30" s="330"/>
      <c r="D30" s="330"/>
      <c r="E30" s="330"/>
      <c r="F30" s="330"/>
      <c r="G30" s="330"/>
      <c r="H30" s="330"/>
      <c r="I30" s="330"/>
      <c r="J30" s="330"/>
    </row>
    <row r="31" spans="1:10" x14ac:dyDescent="0.2">
      <c r="A31" s="138"/>
      <c r="B31" s="138"/>
      <c r="C31" s="138"/>
      <c r="D31" s="138"/>
      <c r="E31" s="138"/>
      <c r="F31" s="138"/>
      <c r="G31" s="138"/>
      <c r="H31" s="138"/>
      <c r="I31" s="138"/>
      <c r="J31" s="138"/>
    </row>
    <row r="32" spans="1:10" ht="21.75" customHeight="1" x14ac:dyDescent="0.2">
      <c r="A32" s="142" t="s">
        <v>462</v>
      </c>
      <c r="B32" s="143"/>
      <c r="C32" s="143"/>
      <c r="D32" s="143"/>
      <c r="E32" s="143"/>
      <c r="F32" s="143"/>
      <c r="G32" s="143"/>
      <c r="H32" s="143"/>
      <c r="I32" s="143"/>
      <c r="J32" s="138"/>
    </row>
    <row r="33" spans="1:10" x14ac:dyDescent="0.2">
      <c r="A33" s="144" t="s">
        <v>463</v>
      </c>
      <c r="B33" s="138"/>
      <c r="C33" s="138"/>
      <c r="D33" s="138"/>
      <c r="E33" s="138"/>
      <c r="F33" s="138"/>
      <c r="G33" s="138"/>
      <c r="H33" s="138"/>
      <c r="I33" s="138"/>
      <c r="J33" s="138"/>
    </row>
    <row r="34" spans="1:10" x14ac:dyDescent="0.2">
      <c r="A34" s="145" t="s">
        <v>464</v>
      </c>
      <c r="B34" s="146"/>
      <c r="C34" s="146" t="s">
        <v>452</v>
      </c>
      <c r="D34" s="146"/>
      <c r="E34" s="147"/>
      <c r="F34" s="138"/>
      <c r="G34" s="138"/>
      <c r="H34" s="138"/>
      <c r="I34" s="138"/>
      <c r="J34" s="138"/>
    </row>
    <row r="35" spans="1:10" x14ac:dyDescent="0.2">
      <c r="A35" s="148" t="s">
        <v>310</v>
      </c>
      <c r="B35" s="149"/>
      <c r="C35" s="150" t="s">
        <v>465</v>
      </c>
      <c r="D35" s="149"/>
      <c r="E35" s="151"/>
      <c r="F35" s="138"/>
      <c r="G35" s="138"/>
      <c r="H35" s="138"/>
      <c r="I35" s="138"/>
      <c r="J35" s="138"/>
    </row>
    <row r="36" spans="1:10" x14ac:dyDescent="0.2">
      <c r="A36" s="148" t="s">
        <v>466</v>
      </c>
      <c r="B36" s="149"/>
      <c r="C36" s="150" t="s">
        <v>467</v>
      </c>
      <c r="D36" s="149"/>
      <c r="E36" s="151"/>
      <c r="F36" s="138"/>
      <c r="G36" s="138"/>
      <c r="H36" s="138"/>
      <c r="I36" s="138"/>
      <c r="J36" s="138"/>
    </row>
    <row r="37" spans="1:10" x14ac:dyDescent="0.2">
      <c r="A37" s="148" t="s">
        <v>468</v>
      </c>
      <c r="B37" s="149"/>
      <c r="C37" s="150" t="s">
        <v>469</v>
      </c>
      <c r="D37" s="149"/>
      <c r="E37" s="151"/>
      <c r="F37" s="138"/>
      <c r="G37" s="138"/>
      <c r="H37" s="138"/>
      <c r="I37" s="138"/>
      <c r="J37" s="138"/>
    </row>
    <row r="38" spans="1:10" x14ac:dyDescent="0.2">
      <c r="A38" s="148" t="s">
        <v>470</v>
      </c>
      <c r="B38" s="149"/>
      <c r="C38" s="152" t="s">
        <v>448</v>
      </c>
      <c r="D38" s="149"/>
      <c r="E38" s="151"/>
      <c r="F38" s="138"/>
      <c r="G38" s="138"/>
      <c r="H38" s="138"/>
      <c r="I38" s="138"/>
      <c r="J38" s="138"/>
    </row>
    <row r="39" spans="1:10" x14ac:dyDescent="0.2">
      <c r="A39" s="153" t="s">
        <v>471</v>
      </c>
      <c r="B39" s="154"/>
      <c r="C39" s="155" t="s">
        <v>472</v>
      </c>
      <c r="D39" s="154"/>
      <c r="E39" s="156"/>
      <c r="F39" s="138"/>
      <c r="G39" s="138"/>
      <c r="H39" s="138"/>
      <c r="I39" s="138"/>
      <c r="J39" s="138"/>
    </row>
    <row r="40" spans="1:10" x14ac:dyDescent="0.2">
      <c r="A40" s="148" t="s">
        <v>473</v>
      </c>
      <c r="B40" s="138"/>
      <c r="C40" s="138"/>
      <c r="D40" s="138"/>
      <c r="E40" s="138"/>
      <c r="F40" s="138"/>
      <c r="G40" s="138"/>
      <c r="H40" s="138"/>
      <c r="I40" s="138"/>
      <c r="J40" s="138"/>
    </row>
    <row r="41" spans="1:10" ht="30.75" customHeight="1" x14ac:dyDescent="0.2">
      <c r="A41" s="331" t="s">
        <v>540</v>
      </c>
      <c r="B41" s="331"/>
      <c r="C41" s="331"/>
      <c r="D41" s="331"/>
      <c r="E41" s="331"/>
      <c r="F41" s="331"/>
      <c r="G41" s="331"/>
      <c r="H41" s="331"/>
      <c r="I41" s="331"/>
      <c r="J41" s="331"/>
    </row>
    <row r="42" spans="1:10" x14ac:dyDescent="0.2">
      <c r="A42" s="157" t="s">
        <v>474</v>
      </c>
      <c r="B42" s="138"/>
      <c r="C42" s="138"/>
      <c r="D42" s="138"/>
      <c r="E42" s="138"/>
      <c r="F42" s="138"/>
      <c r="G42" s="138"/>
      <c r="H42" s="138"/>
      <c r="I42" s="138"/>
      <c r="J42" s="138"/>
    </row>
    <row r="43" spans="1:10" ht="12.75" customHeight="1" x14ac:dyDescent="0.2">
      <c r="A43" s="332" t="s">
        <v>541</v>
      </c>
      <c r="B43" s="332"/>
      <c r="C43" s="332"/>
      <c r="D43" s="332"/>
      <c r="E43" s="332"/>
      <c r="F43" s="332"/>
      <c r="G43" s="332"/>
      <c r="H43" s="332"/>
      <c r="I43" s="332"/>
      <c r="J43" s="332"/>
    </row>
    <row r="44" spans="1:10" x14ac:dyDescent="0.2">
      <c r="A44" s="157" t="s">
        <v>475</v>
      </c>
      <c r="B44" s="138"/>
      <c r="C44" s="138"/>
      <c r="D44" s="138"/>
      <c r="E44" s="138"/>
      <c r="F44" s="138"/>
      <c r="G44" s="138"/>
      <c r="H44" s="138"/>
      <c r="I44" s="138"/>
      <c r="J44" s="138"/>
    </row>
    <row r="45" spans="1:10" x14ac:dyDescent="0.2">
      <c r="A45" s="158" t="s">
        <v>495</v>
      </c>
      <c r="B45" s="138"/>
      <c r="C45" s="138"/>
      <c r="D45" s="138"/>
      <c r="E45" s="138"/>
      <c r="F45" s="138"/>
      <c r="G45" s="138"/>
      <c r="H45" s="138"/>
      <c r="I45" s="138"/>
      <c r="J45" s="138"/>
    </row>
    <row r="46" spans="1:10" x14ac:dyDescent="0.2">
      <c r="A46" s="144" t="s">
        <v>476</v>
      </c>
      <c r="B46" s="138"/>
      <c r="C46" s="138"/>
      <c r="D46" s="138"/>
      <c r="E46" s="138"/>
      <c r="F46" s="138"/>
      <c r="G46" s="138"/>
      <c r="H46" s="138"/>
      <c r="I46" s="138"/>
      <c r="J46" s="138"/>
    </row>
    <row r="47" spans="1:10" x14ac:dyDescent="0.2">
      <c r="A47" s="158" t="s">
        <v>542</v>
      </c>
      <c r="B47" s="138"/>
      <c r="C47" s="138"/>
      <c r="D47" s="138"/>
      <c r="E47" s="138"/>
      <c r="F47" s="138"/>
      <c r="G47" s="138"/>
      <c r="H47" s="138"/>
      <c r="I47" s="138"/>
      <c r="J47" s="138"/>
    </row>
    <row r="48" spans="1:10" x14ac:dyDescent="0.2">
      <c r="A48" s="144" t="s">
        <v>477</v>
      </c>
      <c r="B48" s="138"/>
      <c r="C48" s="138"/>
      <c r="D48" s="138"/>
      <c r="E48" s="138"/>
      <c r="F48" s="138"/>
      <c r="G48" s="138"/>
      <c r="H48" s="138"/>
      <c r="I48" s="138"/>
      <c r="J48" s="138"/>
    </row>
    <row r="49" spans="1:10" x14ac:dyDescent="0.2">
      <c r="A49" s="158" t="s">
        <v>543</v>
      </c>
      <c r="B49" s="138"/>
      <c r="C49" s="138"/>
      <c r="D49" s="138"/>
      <c r="E49" s="138"/>
      <c r="F49" s="138"/>
      <c r="G49" s="138"/>
      <c r="H49" s="138"/>
      <c r="I49" s="138"/>
      <c r="J49" s="138"/>
    </row>
    <row r="50" spans="1:10" x14ac:dyDescent="0.2">
      <c r="A50" s="144" t="s">
        <v>478</v>
      </c>
      <c r="B50" s="138"/>
      <c r="C50" s="138"/>
      <c r="D50" s="138"/>
      <c r="E50" s="138"/>
      <c r="F50" s="138"/>
      <c r="G50" s="138"/>
      <c r="H50" s="138"/>
      <c r="I50" s="138"/>
      <c r="J50" s="138"/>
    </row>
    <row r="51" spans="1:10" x14ac:dyDescent="0.2">
      <c r="A51" s="158" t="s">
        <v>544</v>
      </c>
      <c r="B51" s="138"/>
      <c r="C51" s="138"/>
      <c r="D51" s="138"/>
      <c r="E51" s="138"/>
      <c r="F51" s="138"/>
      <c r="G51" s="138"/>
      <c r="H51" s="138"/>
      <c r="I51" s="138"/>
      <c r="J51" s="138"/>
    </row>
    <row r="52" spans="1:10" x14ac:dyDescent="0.2">
      <c r="A52" s="144" t="s">
        <v>479</v>
      </c>
      <c r="B52" s="138"/>
      <c r="C52" s="138"/>
      <c r="D52" s="138"/>
      <c r="E52" s="138"/>
      <c r="F52" s="138"/>
      <c r="G52" s="138"/>
      <c r="H52" s="138"/>
      <c r="I52" s="138"/>
      <c r="J52" s="138"/>
    </row>
    <row r="53" spans="1:10" x14ac:dyDescent="0.2">
      <c r="A53" s="158" t="s">
        <v>480</v>
      </c>
      <c r="B53" s="138"/>
      <c r="C53" s="138"/>
      <c r="D53" s="138"/>
      <c r="E53" s="138"/>
      <c r="F53" s="138"/>
      <c r="G53" s="138"/>
      <c r="H53" s="138"/>
      <c r="I53" s="138"/>
      <c r="J53" s="138"/>
    </row>
    <row r="54" spans="1:10" x14ac:dyDescent="0.2">
      <c r="A54" s="144" t="s">
        <v>481</v>
      </c>
      <c r="B54" s="138"/>
      <c r="C54" s="138"/>
      <c r="D54" s="138"/>
      <c r="E54" s="138"/>
      <c r="F54" s="138"/>
      <c r="G54" s="138"/>
      <c r="H54" s="138"/>
      <c r="I54" s="138"/>
      <c r="J54" s="138"/>
    </row>
    <row r="55" spans="1:10" x14ac:dyDescent="0.2">
      <c r="A55" s="158" t="s">
        <v>545</v>
      </c>
      <c r="B55" s="138"/>
      <c r="C55" s="138"/>
      <c r="D55" s="138"/>
      <c r="E55" s="138"/>
      <c r="F55" s="138"/>
      <c r="G55" s="138"/>
      <c r="H55" s="138"/>
      <c r="I55" s="138"/>
      <c r="J55" s="138"/>
    </row>
    <row r="56" spans="1:10" x14ac:dyDescent="0.2">
      <c r="A56" s="144" t="s">
        <v>482</v>
      </c>
      <c r="B56" s="138"/>
      <c r="C56" s="138"/>
      <c r="D56" s="138"/>
      <c r="E56" s="138"/>
      <c r="F56" s="138"/>
      <c r="G56" s="138"/>
      <c r="H56" s="138"/>
      <c r="I56" s="138"/>
      <c r="J56" s="138"/>
    </row>
    <row r="57" spans="1:10" x14ac:dyDescent="0.2">
      <c r="A57" s="158" t="s">
        <v>494</v>
      </c>
      <c r="B57" s="138"/>
      <c r="C57" s="138"/>
      <c r="D57" s="138"/>
      <c r="E57" s="138"/>
      <c r="F57" s="138"/>
      <c r="G57" s="138"/>
      <c r="H57" s="138"/>
      <c r="I57" s="138"/>
      <c r="J57" s="138"/>
    </row>
    <row r="58" spans="1:10" x14ac:dyDescent="0.2">
      <c r="A58" s="144" t="s">
        <v>483</v>
      </c>
      <c r="B58" s="138"/>
      <c r="C58" s="138"/>
      <c r="D58" s="138"/>
      <c r="E58" s="138"/>
      <c r="F58" s="138"/>
      <c r="G58" s="138"/>
      <c r="H58" s="138"/>
      <c r="I58" s="138"/>
      <c r="J58" s="138"/>
    </row>
    <row r="59" spans="1:10" ht="17.25" customHeight="1" x14ac:dyDescent="0.2">
      <c r="A59" s="158" t="s">
        <v>546</v>
      </c>
      <c r="B59" s="138"/>
      <c r="C59" s="138"/>
      <c r="D59" s="138"/>
      <c r="E59" s="138"/>
      <c r="F59" s="138"/>
      <c r="G59" s="138"/>
      <c r="H59" s="138"/>
      <c r="I59" s="138"/>
      <c r="J59" s="138"/>
    </row>
    <row r="60" spans="1:10" ht="16.5" customHeight="1" x14ac:dyDescent="0.2">
      <c r="A60" s="159" t="s">
        <v>484</v>
      </c>
      <c r="B60" s="160"/>
      <c r="C60" s="160"/>
      <c r="D60" s="160"/>
      <c r="E60" s="160"/>
      <c r="F60" s="160"/>
      <c r="G60" s="138"/>
      <c r="H60" s="138"/>
      <c r="I60" s="138"/>
      <c r="J60" s="138"/>
    </row>
    <row r="61" spans="1:10" ht="20.25" customHeight="1" x14ac:dyDescent="0.2">
      <c r="A61" s="161" t="s">
        <v>485</v>
      </c>
      <c r="B61" s="160"/>
      <c r="C61" s="160"/>
      <c r="D61" s="160"/>
      <c r="E61" s="162">
        <v>14108</v>
      </c>
      <c r="F61" s="138"/>
      <c r="G61" s="138"/>
      <c r="H61" s="138"/>
      <c r="I61" s="138"/>
      <c r="J61" s="138"/>
    </row>
    <row r="62" spans="1:10" ht="20.25" customHeight="1" thickBot="1" x14ac:dyDescent="0.25">
      <c r="A62" s="163" t="s">
        <v>531</v>
      </c>
      <c r="B62" s="163"/>
      <c r="C62" s="163"/>
      <c r="D62" s="163"/>
      <c r="E62" s="164">
        <v>-275</v>
      </c>
      <c r="F62" s="138"/>
      <c r="G62" s="138"/>
      <c r="H62" s="138"/>
      <c r="I62" s="138"/>
      <c r="J62" s="138"/>
    </row>
    <row r="63" spans="1:10" ht="20.25" customHeight="1" x14ac:dyDescent="0.2">
      <c r="A63" s="161" t="s">
        <v>547</v>
      </c>
      <c r="B63" s="160"/>
      <c r="C63" s="160"/>
      <c r="D63" s="160"/>
      <c r="E63" s="162">
        <f>+E61-E62</f>
        <v>14383</v>
      </c>
      <c r="F63" s="138"/>
      <c r="G63" s="138"/>
      <c r="H63" s="138"/>
      <c r="I63" s="138"/>
      <c r="J63" s="138"/>
    </row>
    <row r="64" spans="1:10" x14ac:dyDescent="0.2">
      <c r="A64" s="144" t="s">
        <v>486</v>
      </c>
      <c r="B64" s="138"/>
      <c r="C64" s="138"/>
      <c r="D64" s="138"/>
      <c r="E64" s="138"/>
      <c r="F64" s="138"/>
      <c r="G64" s="138"/>
      <c r="H64" s="138"/>
      <c r="I64" s="138"/>
      <c r="J64" s="138"/>
    </row>
    <row r="65" spans="1:10" x14ac:dyDescent="0.2">
      <c r="A65" s="158" t="s">
        <v>487</v>
      </c>
      <c r="B65" s="138"/>
      <c r="C65" s="138"/>
      <c r="D65" s="138"/>
      <c r="E65" s="138"/>
      <c r="F65" s="138"/>
      <c r="G65" s="138"/>
      <c r="H65" s="138"/>
      <c r="I65" s="138"/>
      <c r="J65" s="138"/>
    </row>
    <row r="66" spans="1:10" x14ac:dyDescent="0.2">
      <c r="A66" s="144" t="s">
        <v>488</v>
      </c>
      <c r="B66" s="138"/>
      <c r="C66" s="138"/>
      <c r="D66" s="138"/>
      <c r="E66" s="138"/>
      <c r="F66" s="138"/>
      <c r="G66" s="138"/>
      <c r="H66" s="138"/>
      <c r="I66" s="138"/>
      <c r="J66" s="138"/>
    </row>
    <row r="67" spans="1:10" ht="21.75" customHeight="1" thickBot="1" x14ac:dyDescent="0.25">
      <c r="A67" s="165" t="s">
        <v>489</v>
      </c>
      <c r="B67" s="165"/>
      <c r="C67" s="165" t="s">
        <v>490</v>
      </c>
      <c r="D67" s="165"/>
      <c r="E67" s="166" t="s">
        <v>491</v>
      </c>
      <c r="F67" s="138"/>
      <c r="G67" s="138"/>
      <c r="H67" s="138"/>
      <c r="I67" s="138"/>
      <c r="J67" s="138"/>
    </row>
    <row r="68" spans="1:10" ht="20.25" customHeight="1" x14ac:dyDescent="0.2">
      <c r="A68" s="163" t="s">
        <v>492</v>
      </c>
      <c r="B68" s="163"/>
      <c r="C68" s="167">
        <v>10944339</v>
      </c>
      <c r="D68" s="163"/>
      <c r="E68" s="168" t="s">
        <v>493</v>
      </c>
      <c r="F68" s="138"/>
      <c r="G68" s="138"/>
      <c r="H68" s="138"/>
      <c r="I68" s="138"/>
      <c r="J68" s="138"/>
    </row>
    <row r="69" spans="1:10" x14ac:dyDescent="0.2">
      <c r="A69" s="144" t="s">
        <v>496</v>
      </c>
      <c r="B69" s="138"/>
      <c r="C69" s="138"/>
      <c r="D69" s="138"/>
      <c r="E69" s="138"/>
      <c r="F69" s="138"/>
      <c r="G69" s="138"/>
      <c r="H69" s="138"/>
      <c r="I69" s="138"/>
      <c r="J69" s="138"/>
    </row>
    <row r="70" spans="1:10" x14ac:dyDescent="0.2">
      <c r="A70" s="158" t="s">
        <v>487</v>
      </c>
      <c r="B70" s="138"/>
      <c r="C70" s="138"/>
      <c r="D70" s="138"/>
      <c r="E70" s="138"/>
      <c r="F70" s="138"/>
      <c r="G70" s="138"/>
      <c r="H70" s="138"/>
      <c r="I70" s="138"/>
      <c r="J70" s="138"/>
    </row>
    <row r="71" spans="1:10" x14ac:dyDescent="0.2">
      <c r="A71" s="144" t="s">
        <v>497</v>
      </c>
      <c r="B71" s="138"/>
      <c r="C71" s="138"/>
      <c r="D71" s="138"/>
      <c r="E71" s="138"/>
      <c r="F71" s="138"/>
      <c r="G71" s="138"/>
      <c r="H71" s="138"/>
      <c r="I71" s="138"/>
      <c r="J71" s="138"/>
    </row>
    <row r="72" spans="1:10" x14ac:dyDescent="0.2">
      <c r="A72" s="158" t="s">
        <v>498</v>
      </c>
      <c r="B72" s="138"/>
      <c r="C72" s="138"/>
      <c r="D72" s="138"/>
      <c r="E72" s="138"/>
      <c r="F72" s="138"/>
      <c r="G72" s="138"/>
      <c r="H72" s="138"/>
      <c r="I72" s="138"/>
      <c r="J72" s="138"/>
    </row>
    <row r="73" spans="1:10" x14ac:dyDescent="0.2">
      <c r="A73" s="144" t="s">
        <v>499</v>
      </c>
      <c r="B73" s="138"/>
      <c r="C73" s="138"/>
      <c r="D73" s="138"/>
      <c r="E73" s="138"/>
      <c r="F73" s="138"/>
      <c r="G73" s="138"/>
      <c r="H73" s="138"/>
      <c r="I73" s="138"/>
      <c r="J73" s="138"/>
    </row>
    <row r="74" spans="1:10" x14ac:dyDescent="0.2">
      <c r="A74" s="158" t="s">
        <v>500</v>
      </c>
      <c r="B74" s="138"/>
      <c r="C74" s="138"/>
      <c r="D74" s="138"/>
      <c r="E74" s="138"/>
      <c r="F74" s="138"/>
      <c r="G74" s="138"/>
      <c r="H74" s="138"/>
      <c r="I74" s="138"/>
      <c r="J74" s="138"/>
    </row>
    <row r="75" spans="1:10" x14ac:dyDescent="0.2">
      <c r="A75" s="144" t="s">
        <v>501</v>
      </c>
      <c r="B75" s="138"/>
      <c r="C75" s="138"/>
      <c r="D75" s="138"/>
      <c r="E75" s="138"/>
      <c r="F75" s="138"/>
      <c r="G75" s="138"/>
      <c r="H75" s="138"/>
      <c r="I75" s="138"/>
      <c r="J75" s="138"/>
    </row>
    <row r="76" spans="1:10" x14ac:dyDescent="0.2">
      <c r="A76" s="158" t="s">
        <v>502</v>
      </c>
      <c r="B76" s="138"/>
      <c r="C76" s="138"/>
      <c r="D76" s="138"/>
      <c r="E76" s="138"/>
      <c r="F76" s="138"/>
      <c r="G76" s="138"/>
      <c r="H76" s="138"/>
      <c r="I76" s="138"/>
      <c r="J76" s="138"/>
    </row>
    <row r="77" spans="1:10" x14ac:dyDescent="0.2">
      <c r="A77" s="144" t="s">
        <v>503</v>
      </c>
      <c r="B77" s="138"/>
      <c r="C77" s="138"/>
      <c r="D77" s="138"/>
      <c r="E77" s="138"/>
      <c r="F77" s="138"/>
      <c r="G77" s="138"/>
      <c r="H77" s="138"/>
      <c r="I77" s="138"/>
      <c r="J77" s="138"/>
    </row>
    <row r="78" spans="1:10" x14ac:dyDescent="0.2">
      <c r="A78" s="158" t="s">
        <v>504</v>
      </c>
      <c r="B78" s="138"/>
      <c r="C78" s="138"/>
      <c r="D78" s="138"/>
      <c r="E78" s="138"/>
      <c r="F78" s="138"/>
      <c r="G78" s="138"/>
      <c r="H78" s="138"/>
      <c r="I78" s="138"/>
      <c r="J78" s="138"/>
    </row>
    <row r="79" spans="1:10" x14ac:dyDescent="0.2">
      <c r="A79" s="144" t="s">
        <v>505</v>
      </c>
      <c r="B79" s="138"/>
      <c r="C79" s="138"/>
      <c r="D79" s="138"/>
      <c r="E79" s="138"/>
      <c r="F79" s="138"/>
      <c r="G79" s="138"/>
      <c r="H79" s="138"/>
      <c r="I79" s="138"/>
      <c r="J79" s="138"/>
    </row>
    <row r="80" spans="1:10" x14ac:dyDescent="0.2">
      <c r="A80" s="332" t="s">
        <v>529</v>
      </c>
      <c r="B80" s="332"/>
      <c r="C80" s="332"/>
      <c r="D80" s="332"/>
      <c r="E80" s="332"/>
      <c r="F80" s="332"/>
      <c r="G80" s="332"/>
      <c r="H80" s="332"/>
      <c r="I80" s="332"/>
      <c r="J80" s="138"/>
    </row>
    <row r="81" spans="1:10" x14ac:dyDescent="0.2">
      <c r="A81" s="332" t="s">
        <v>530</v>
      </c>
      <c r="B81" s="332"/>
      <c r="C81" s="332"/>
      <c r="D81" s="332"/>
      <c r="E81" s="332"/>
      <c r="F81" s="332"/>
      <c r="G81" s="332"/>
      <c r="H81" s="332"/>
      <c r="I81" s="332"/>
      <c r="J81" s="138"/>
    </row>
    <row r="82" spans="1:10" x14ac:dyDescent="0.2">
      <c r="A82" s="144" t="s">
        <v>506</v>
      </c>
      <c r="B82" s="138"/>
      <c r="C82" s="138"/>
      <c r="D82" s="138"/>
      <c r="E82" s="138"/>
      <c r="F82" s="138"/>
      <c r="G82" s="138"/>
      <c r="H82" s="138"/>
      <c r="I82" s="138"/>
      <c r="J82" s="138"/>
    </row>
    <row r="83" spans="1:10" x14ac:dyDescent="0.2">
      <c r="A83" s="158" t="s">
        <v>548</v>
      </c>
      <c r="B83" s="138"/>
      <c r="C83" s="138"/>
      <c r="D83" s="138"/>
      <c r="E83" s="138"/>
      <c r="F83" s="138"/>
      <c r="G83" s="138"/>
      <c r="H83" s="138"/>
      <c r="I83" s="138"/>
      <c r="J83" s="138"/>
    </row>
    <row r="84" spans="1:10" x14ac:dyDescent="0.2">
      <c r="A84" s="144" t="s">
        <v>507</v>
      </c>
      <c r="B84" s="138"/>
      <c r="C84" s="138"/>
      <c r="D84" s="138"/>
      <c r="E84" s="138"/>
      <c r="F84" s="138"/>
      <c r="G84" s="138"/>
      <c r="H84" s="138"/>
      <c r="I84" s="138"/>
      <c r="J84" s="138"/>
    </row>
    <row r="85" spans="1:10" x14ac:dyDescent="0.2">
      <c r="A85" s="158" t="s">
        <v>508</v>
      </c>
      <c r="B85" s="138"/>
      <c r="C85" s="138"/>
      <c r="D85" s="138"/>
      <c r="E85" s="138"/>
      <c r="F85" s="138"/>
      <c r="G85" s="138"/>
      <c r="H85" s="138"/>
      <c r="I85" s="138"/>
      <c r="J85" s="138"/>
    </row>
    <row r="86" spans="1:10" x14ac:dyDescent="0.2">
      <c r="A86" s="144" t="s">
        <v>509</v>
      </c>
      <c r="B86" s="138"/>
      <c r="C86" s="138"/>
      <c r="D86" s="138"/>
      <c r="E86" s="138"/>
      <c r="F86" s="138"/>
      <c r="G86" s="138"/>
      <c r="H86" s="138"/>
      <c r="I86" s="138"/>
      <c r="J86" s="138"/>
    </row>
    <row r="87" spans="1:10" x14ac:dyDescent="0.2">
      <c r="A87" s="158" t="s">
        <v>549</v>
      </c>
      <c r="B87" s="138"/>
      <c r="C87" s="138"/>
      <c r="D87" s="138"/>
      <c r="E87" s="138"/>
      <c r="F87" s="138"/>
      <c r="G87" s="138"/>
      <c r="H87" s="138"/>
      <c r="I87" s="138"/>
      <c r="J87" s="138"/>
    </row>
    <row r="88" spans="1:10" x14ac:dyDescent="0.2">
      <c r="A88" s="174" t="s">
        <v>533</v>
      </c>
      <c r="B88" s="138"/>
      <c r="C88" s="138"/>
      <c r="D88" s="138"/>
      <c r="E88" s="138"/>
      <c r="F88" s="138"/>
      <c r="G88" s="138"/>
      <c r="H88" s="138"/>
      <c r="I88" s="138"/>
      <c r="J88" s="138"/>
    </row>
    <row r="89" spans="1:10" x14ac:dyDescent="0.2">
      <c r="A89" s="175" t="s">
        <v>550</v>
      </c>
      <c r="B89" s="138"/>
      <c r="C89" s="138"/>
      <c r="D89" s="138"/>
      <c r="E89" s="138"/>
      <c r="F89" s="138"/>
      <c r="G89" s="138"/>
      <c r="H89" s="138"/>
      <c r="I89" s="138"/>
      <c r="J89" s="138"/>
    </row>
    <row r="90" spans="1:10" x14ac:dyDescent="0.2">
      <c r="A90" s="174" t="s">
        <v>534</v>
      </c>
      <c r="B90" s="138"/>
      <c r="C90" s="138"/>
      <c r="D90" s="138"/>
      <c r="E90" s="138"/>
      <c r="F90" s="138"/>
      <c r="G90" s="138"/>
      <c r="H90" s="138"/>
      <c r="I90" s="138"/>
      <c r="J90" s="138"/>
    </row>
    <row r="91" spans="1:10" x14ac:dyDescent="0.2">
      <c r="A91" s="333" t="s">
        <v>551</v>
      </c>
      <c r="B91" s="333"/>
      <c r="C91" s="333"/>
      <c r="D91" s="333"/>
      <c r="E91" s="333"/>
      <c r="F91" s="333"/>
      <c r="G91" s="333"/>
      <c r="H91" s="333"/>
      <c r="I91" s="333"/>
      <c r="J91" s="333"/>
    </row>
    <row r="92" spans="1:10" x14ac:dyDescent="0.2">
      <c r="A92" s="176"/>
      <c r="B92" s="176"/>
      <c r="C92" s="176"/>
      <c r="D92" s="176"/>
      <c r="E92" s="176"/>
      <c r="F92" s="176"/>
      <c r="G92" s="176"/>
      <c r="H92" s="176"/>
      <c r="I92" s="176"/>
      <c r="J92" s="176"/>
    </row>
    <row r="93" spans="1:10" x14ac:dyDescent="0.2">
      <c r="A93" s="130"/>
      <c r="B93" s="138"/>
      <c r="C93" s="138"/>
      <c r="D93" s="138"/>
      <c r="E93" s="138"/>
      <c r="F93" s="138"/>
      <c r="G93" s="138"/>
      <c r="H93" s="138"/>
      <c r="I93" s="138"/>
      <c r="J93" s="138"/>
    </row>
    <row r="94" spans="1:10" x14ac:dyDescent="0.2">
      <c r="A94" s="150" t="s">
        <v>552</v>
      </c>
      <c r="B94" s="169"/>
      <c r="C94" s="169"/>
      <c r="D94" s="169"/>
      <c r="E94" s="169"/>
      <c r="F94" s="169"/>
      <c r="G94" s="169"/>
      <c r="H94" s="169"/>
      <c r="I94" s="169"/>
      <c r="J94" s="138"/>
    </row>
    <row r="95" spans="1:10" x14ac:dyDescent="0.2">
      <c r="A95" s="170" t="s">
        <v>484</v>
      </c>
      <c r="B95" s="159"/>
      <c r="C95" s="138"/>
      <c r="D95" s="138"/>
      <c r="E95" s="138"/>
      <c r="F95" s="138"/>
      <c r="G95" s="138"/>
      <c r="H95" s="138"/>
      <c r="I95" s="138"/>
      <c r="J95" s="138"/>
    </row>
    <row r="96" spans="1:10" ht="20.25" customHeight="1" thickBot="1" x14ac:dyDescent="0.25">
      <c r="A96" s="106" t="s">
        <v>510</v>
      </c>
      <c r="B96" s="106"/>
      <c r="C96" s="107" t="s">
        <v>511</v>
      </c>
      <c r="D96" s="107"/>
      <c r="E96" s="108" t="s">
        <v>512</v>
      </c>
      <c r="F96" s="107" t="s">
        <v>513</v>
      </c>
      <c r="G96" s="107"/>
      <c r="H96" s="109" t="s">
        <v>514</v>
      </c>
      <c r="I96" s="106" t="s">
        <v>515</v>
      </c>
      <c r="J96" s="138"/>
    </row>
    <row r="97" spans="1:20" ht="18" customHeight="1" x14ac:dyDescent="0.2">
      <c r="A97" s="334" t="s">
        <v>516</v>
      </c>
      <c r="B97" s="334"/>
      <c r="C97" s="110">
        <v>6805</v>
      </c>
      <c r="D97" s="110"/>
      <c r="E97" s="111" t="s">
        <v>517</v>
      </c>
      <c r="F97" s="110">
        <v>6606</v>
      </c>
      <c r="G97" s="112"/>
      <c r="H97" s="113">
        <f>+C97-F97</f>
        <v>199</v>
      </c>
      <c r="I97" s="335" t="s">
        <v>555</v>
      </c>
      <c r="J97" s="138"/>
    </row>
    <row r="98" spans="1:20" ht="18.75" customHeight="1" x14ac:dyDescent="0.2">
      <c r="A98" s="331" t="s">
        <v>518</v>
      </c>
      <c r="B98" s="331"/>
      <c r="C98" s="114">
        <v>-14115</v>
      </c>
      <c r="D98" s="115"/>
      <c r="E98" s="116" t="s">
        <v>518</v>
      </c>
      <c r="F98" s="114">
        <v>-14217</v>
      </c>
      <c r="G98" s="112"/>
      <c r="H98" s="117">
        <f>+C98-F98</f>
        <v>102</v>
      </c>
      <c r="I98" s="336"/>
      <c r="J98" s="138"/>
    </row>
    <row r="99" spans="1:20" ht="25.5" x14ac:dyDescent="0.2">
      <c r="A99" s="177" t="s">
        <v>554</v>
      </c>
      <c r="B99" s="177"/>
      <c r="C99" s="114">
        <v>-185</v>
      </c>
      <c r="D99" s="115"/>
      <c r="E99" s="116" t="s">
        <v>532</v>
      </c>
      <c r="F99" s="172" t="s">
        <v>487</v>
      </c>
      <c r="G99" s="112"/>
      <c r="H99" s="117">
        <f>+C99</f>
        <v>-185</v>
      </c>
      <c r="I99" s="336"/>
      <c r="J99" s="138"/>
    </row>
    <row r="100" spans="1:20" ht="24" customHeight="1" x14ac:dyDescent="0.2">
      <c r="A100" s="338" t="s">
        <v>532</v>
      </c>
      <c r="B100" s="338"/>
      <c r="C100" s="180" t="s">
        <v>487</v>
      </c>
      <c r="D100" s="118"/>
      <c r="E100" s="119" t="s">
        <v>520</v>
      </c>
      <c r="F100" s="120">
        <v>116</v>
      </c>
      <c r="G100" s="121"/>
      <c r="H100" s="122">
        <f>-F100</f>
        <v>-116</v>
      </c>
      <c r="I100" s="337"/>
      <c r="J100" s="138"/>
    </row>
    <row r="101" spans="1:20" ht="18.75" customHeight="1" x14ac:dyDescent="0.2">
      <c r="A101" s="339" t="s">
        <v>521</v>
      </c>
      <c r="B101" s="339"/>
      <c r="C101" s="123">
        <v>38174</v>
      </c>
      <c r="D101" s="123"/>
      <c r="E101" s="124" t="s">
        <v>522</v>
      </c>
      <c r="F101" s="123">
        <v>77058</v>
      </c>
      <c r="G101" s="125"/>
      <c r="H101" s="126">
        <f>+C101-F101</f>
        <v>-38884</v>
      </c>
      <c r="I101" s="340" t="s">
        <v>556</v>
      </c>
      <c r="J101" s="138"/>
    </row>
    <row r="102" spans="1:20" ht="18.75" customHeight="1" x14ac:dyDescent="0.2">
      <c r="A102" s="341" t="s">
        <v>523</v>
      </c>
      <c r="B102" s="341"/>
      <c r="C102" s="127">
        <v>38884</v>
      </c>
      <c r="D102" s="127"/>
      <c r="E102" s="119" t="s">
        <v>519</v>
      </c>
      <c r="F102" s="118">
        <v>0</v>
      </c>
      <c r="G102" s="121"/>
      <c r="H102" s="128">
        <f>+C102-F102</f>
        <v>38884</v>
      </c>
      <c r="I102" s="337"/>
      <c r="J102" s="138"/>
    </row>
    <row r="103" spans="1:20" ht="18.75" customHeight="1" x14ac:dyDescent="0.2">
      <c r="A103" s="339" t="s">
        <v>524</v>
      </c>
      <c r="B103" s="339"/>
      <c r="C103" s="123">
        <v>57023</v>
      </c>
      <c r="D103" s="123"/>
      <c r="E103" s="124" t="s">
        <v>525</v>
      </c>
      <c r="F103" s="123">
        <v>70118</v>
      </c>
      <c r="G103" s="125"/>
      <c r="H103" s="140">
        <f>-(F103-C103)</f>
        <v>-13095</v>
      </c>
      <c r="I103" s="340" t="s">
        <v>557</v>
      </c>
      <c r="J103" s="138"/>
    </row>
    <row r="104" spans="1:20" ht="31.5" customHeight="1" x14ac:dyDescent="0.2">
      <c r="A104" s="129" t="s">
        <v>526</v>
      </c>
      <c r="B104" s="129"/>
      <c r="C104" s="129">
        <v>244</v>
      </c>
      <c r="D104" s="130"/>
      <c r="E104" s="171" t="s">
        <v>532</v>
      </c>
      <c r="F104" s="172" t="s">
        <v>487</v>
      </c>
      <c r="G104" s="130"/>
      <c r="H104" s="131">
        <f>+C104</f>
        <v>244</v>
      </c>
      <c r="I104" s="336"/>
      <c r="J104" s="138"/>
    </row>
    <row r="105" spans="1:20" ht="21" customHeight="1" thickBot="1" x14ac:dyDescent="0.25">
      <c r="A105" s="343" t="s">
        <v>527</v>
      </c>
      <c r="B105" s="343"/>
      <c r="C105" s="132">
        <v>12851</v>
      </c>
      <c r="D105" s="132"/>
      <c r="E105" s="133" t="s">
        <v>532</v>
      </c>
      <c r="F105" s="134">
        <v>0</v>
      </c>
      <c r="G105" s="135"/>
      <c r="H105" s="136">
        <f>+C105</f>
        <v>12851</v>
      </c>
      <c r="I105" s="342"/>
      <c r="J105" s="138"/>
    </row>
    <row r="106" spans="1:20" ht="18" customHeight="1" x14ac:dyDescent="0.2">
      <c r="A106" s="137" t="s">
        <v>528</v>
      </c>
      <c r="B106" s="137"/>
      <c r="C106" s="173"/>
      <c r="D106" s="138"/>
      <c r="E106" s="138"/>
      <c r="F106" s="138"/>
      <c r="G106" s="138"/>
      <c r="H106" s="139">
        <f>SUM(H97:H105)</f>
        <v>0</v>
      </c>
      <c r="I106" s="138"/>
      <c r="J106" s="138"/>
    </row>
    <row r="107" spans="1:20" x14ac:dyDescent="0.2">
      <c r="A107" s="130"/>
      <c r="B107" s="130"/>
      <c r="C107" s="130"/>
      <c r="D107" s="130"/>
      <c r="E107" s="130"/>
      <c r="F107" s="130"/>
      <c r="G107" s="130"/>
      <c r="H107" s="130"/>
      <c r="I107" s="130"/>
      <c r="J107" s="138"/>
    </row>
    <row r="108" spans="1:20" x14ac:dyDescent="0.2">
      <c r="A108" s="130"/>
      <c r="B108" s="130"/>
      <c r="C108" s="130"/>
      <c r="D108" s="130"/>
      <c r="E108" s="130"/>
      <c r="F108" s="130"/>
      <c r="G108" s="130"/>
      <c r="H108" s="130"/>
      <c r="I108" s="130"/>
      <c r="J108" s="138"/>
      <c r="K108" s="178"/>
      <c r="L108" s="178"/>
      <c r="M108" s="178"/>
      <c r="N108" s="178"/>
      <c r="O108" s="178"/>
      <c r="P108" s="178"/>
      <c r="Q108" s="178"/>
      <c r="R108" s="178"/>
      <c r="S108" s="178"/>
      <c r="T108" s="178"/>
    </row>
    <row r="109" spans="1:20" ht="12.75" customHeight="1" x14ac:dyDescent="0.2">
      <c r="A109" s="332" t="s">
        <v>553</v>
      </c>
      <c r="B109" s="332"/>
      <c r="C109" s="332"/>
      <c r="D109" s="332"/>
      <c r="E109" s="332"/>
      <c r="F109" s="332"/>
      <c r="G109" s="332"/>
      <c r="H109" s="332"/>
      <c r="I109" s="332"/>
      <c r="J109" s="141"/>
      <c r="K109" s="179"/>
      <c r="L109" s="179"/>
      <c r="M109" s="179"/>
      <c r="N109" s="179"/>
      <c r="O109" s="179"/>
      <c r="P109" s="179"/>
      <c r="Q109" s="179"/>
      <c r="R109" s="179"/>
      <c r="S109" s="179"/>
      <c r="T109" s="178"/>
    </row>
    <row r="110" spans="1:20" ht="17.25" customHeight="1" x14ac:dyDescent="0.2">
      <c r="A110" s="332"/>
      <c r="B110" s="332"/>
      <c r="C110" s="332"/>
      <c r="D110" s="332"/>
      <c r="E110" s="332"/>
      <c r="F110" s="332"/>
      <c r="G110" s="332"/>
      <c r="H110" s="332"/>
      <c r="I110" s="332"/>
      <c r="J110" s="141"/>
      <c r="K110" s="179"/>
      <c r="L110" s="179"/>
      <c r="M110" s="179"/>
      <c r="N110" s="179"/>
      <c r="O110" s="179"/>
      <c r="P110" s="179"/>
      <c r="Q110" s="179"/>
      <c r="R110" s="179"/>
      <c r="S110" s="179"/>
      <c r="T110" s="178"/>
    </row>
    <row r="111" spans="1:20" x14ac:dyDescent="0.2">
      <c r="A111" s="138"/>
      <c r="B111" s="138"/>
      <c r="C111" s="138"/>
      <c r="D111" s="138"/>
      <c r="E111" s="138"/>
      <c r="F111" s="138"/>
      <c r="G111" s="138"/>
      <c r="H111" s="138"/>
      <c r="I111" s="138"/>
      <c r="J111" s="138"/>
      <c r="K111" s="178"/>
      <c r="L111" s="178"/>
      <c r="M111" s="178"/>
      <c r="N111" s="178"/>
      <c r="O111" s="178"/>
      <c r="P111" s="178"/>
      <c r="Q111" s="178"/>
      <c r="R111" s="178"/>
      <c r="S111" s="178"/>
      <c r="T111" s="178"/>
    </row>
    <row r="112" spans="1:20" x14ac:dyDescent="0.2">
      <c r="A112" s="138"/>
      <c r="B112" s="138"/>
      <c r="C112" s="138"/>
      <c r="D112" s="138"/>
      <c r="E112" s="138"/>
      <c r="F112" s="138"/>
      <c r="G112" s="138"/>
      <c r="H112" s="138"/>
      <c r="I112" s="138"/>
      <c r="J112" s="138"/>
      <c r="K112" s="178"/>
      <c r="L112" s="178"/>
      <c r="M112" s="178"/>
      <c r="N112" s="178"/>
      <c r="O112" s="178"/>
      <c r="P112" s="178"/>
      <c r="Q112" s="178"/>
      <c r="R112" s="178"/>
      <c r="S112" s="178"/>
      <c r="T112" s="178"/>
    </row>
    <row r="113" spans="1:10" x14ac:dyDescent="0.2">
      <c r="A113" s="138"/>
      <c r="B113" s="138"/>
      <c r="C113" s="138"/>
      <c r="D113" s="138"/>
      <c r="E113" s="138"/>
      <c r="F113" s="138"/>
      <c r="G113" s="138"/>
      <c r="H113" s="138"/>
      <c r="I113" s="138"/>
      <c r="J113" s="138"/>
    </row>
  </sheetData>
  <mergeCells count="17">
    <mergeCell ref="A109:I110"/>
    <mergeCell ref="A101:B101"/>
    <mergeCell ref="I101:I102"/>
    <mergeCell ref="A102:B102"/>
    <mergeCell ref="A103:B103"/>
    <mergeCell ref="I103:I105"/>
    <mergeCell ref="A105:B105"/>
    <mergeCell ref="A91:J91"/>
    <mergeCell ref="A97:B97"/>
    <mergeCell ref="I97:I100"/>
    <mergeCell ref="A98:B98"/>
    <mergeCell ref="A100:B100"/>
    <mergeCell ref="A1:J30"/>
    <mergeCell ref="A41:J41"/>
    <mergeCell ref="A43:J43"/>
    <mergeCell ref="A80:I80"/>
    <mergeCell ref="A81:I81"/>
  </mergeCells>
  <pageMargins left="0.7" right="0.7" top="0.75" bottom="0.75" header="0.3" footer="0.3"/>
  <pageSetup paperSize="9" orientation="portrait" r:id="rId1"/>
  <ignoredErrors>
    <ignoredError sqref="H10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Props1.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Ellen Rimanić</cp:lastModifiedBy>
  <cp:lastPrinted>2018-04-25T06:49:36Z</cp:lastPrinted>
  <dcterms:created xsi:type="dcterms:W3CDTF">2008-10-17T11:51:54Z</dcterms:created>
  <dcterms:modified xsi:type="dcterms:W3CDTF">2025-04-24T12:29:20Z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