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workbookProtection workbookPassword="CA29" lockStructure="1"/>
  <bookViews>
    <workbookView xWindow="-15" yWindow="5970" windowWidth="25230" windowHeight="6015" activeTab="1"/>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5">Bilješke!$A$1:$J$25</definedName>
    <definedName name="_xlnm.Print_Area" localSheetId="3">NT_D!$A$1:$I$63</definedName>
    <definedName name="_xlnm.Print_Area" localSheetId="0">'Opći podaci'!$A$1:$J$60</definedName>
    <definedName name="_xlnm.Print_Area" localSheetId="4">PK!$A$1:$R$26</definedName>
    <definedName name="_xlnm.Print_Area" localSheetId="2">RDG!$A$1:$I$68</definedName>
    <definedName name="_xlnm.Print_Titles" localSheetId="1">Bilanca!$5:$6</definedName>
    <definedName name="_xlnm.Print_Titles" localSheetId="3">NT_D!$5:$6</definedName>
    <definedName name="_xlnm.Print_Titles" localSheetId="2">RDG!$5:$6</definedName>
  </definedNames>
  <calcPr calcId="145621"/>
</workbook>
</file>

<file path=xl/calcChain.xml><?xml version="1.0" encoding="utf-8"?>
<calcChain xmlns="http://schemas.openxmlformats.org/spreadsheetml/2006/main">
  <c r="I77" i="18" l="1"/>
  <c r="H77" i="18"/>
  <c r="I36" i="19" l="1"/>
  <c r="H36" i="19"/>
  <c r="I22" i="19"/>
  <c r="I33" i="19" s="1"/>
  <c r="I35" i="19" s="1"/>
  <c r="H22" i="19"/>
  <c r="H33" i="19" s="1"/>
  <c r="H35" i="19" s="1"/>
  <c r="R7" i="22" l="1"/>
  <c r="R8" i="22"/>
  <c r="R10" i="22"/>
  <c r="R11" i="22"/>
  <c r="R12" i="22"/>
  <c r="R13" i="22"/>
  <c r="R14" i="22"/>
  <c r="R15" i="22"/>
  <c r="R16" i="22"/>
  <c r="R17" i="22"/>
  <c r="R18" i="22"/>
  <c r="R19" i="22"/>
  <c r="R20" i="22"/>
  <c r="R21" i="22"/>
  <c r="R22" i="22"/>
  <c r="R23" i="22"/>
  <c r="R24" i="22"/>
  <c r="R25" i="22"/>
  <c r="R6" i="22"/>
  <c r="F9" i="22"/>
  <c r="G9" i="22"/>
  <c r="H9" i="22"/>
  <c r="I9" i="22"/>
  <c r="I26" i="22" s="1"/>
  <c r="J9" i="22"/>
  <c r="J26" i="22" s="1"/>
  <c r="K9" i="22"/>
  <c r="K26" i="22" s="1"/>
  <c r="L9" i="22"/>
  <c r="L26" i="22" s="1"/>
  <c r="M9" i="22"/>
  <c r="M26" i="22" s="1"/>
  <c r="N9" i="22"/>
  <c r="N26" i="22" s="1"/>
  <c r="O9" i="22"/>
  <c r="O26" i="22" s="1"/>
  <c r="P9" i="22"/>
  <c r="P26" i="22" s="1"/>
  <c r="Q9" i="22"/>
  <c r="Q26" i="22" s="1"/>
  <c r="F26" i="22"/>
  <c r="G26" i="22"/>
  <c r="H26" i="22"/>
  <c r="E9" i="22"/>
  <c r="E26" i="22" s="1"/>
  <c r="I59" i="21"/>
  <c r="H59" i="21"/>
  <c r="I51" i="21"/>
  <c r="H51" i="21"/>
  <c r="H44" i="21"/>
  <c r="I44" i="21"/>
  <c r="I57" i="19"/>
  <c r="H57" i="19"/>
  <c r="I45" i="19"/>
  <c r="H45" i="19"/>
  <c r="I39" i="19"/>
  <c r="H39" i="19"/>
  <c r="H52" i="18"/>
  <c r="I52" i="18"/>
  <c r="I48" i="18"/>
  <c r="H48" i="18"/>
  <c r="H42" i="18"/>
  <c r="I42" i="18"/>
  <c r="I29" i="18"/>
  <c r="H29" i="18"/>
  <c r="H25" i="18"/>
  <c r="I25" i="18"/>
  <c r="I22" i="18"/>
  <c r="H22" i="18"/>
  <c r="I18" i="18"/>
  <c r="H18" i="18"/>
  <c r="I13" i="18"/>
  <c r="H13" i="18"/>
  <c r="I9" i="18"/>
  <c r="H9" i="18"/>
  <c r="I43" i="19" l="1"/>
  <c r="H43" i="19"/>
  <c r="H63" i="18"/>
  <c r="H78" i="18" s="1"/>
  <c r="I63" i="18"/>
  <c r="I78" i="18" s="1"/>
  <c r="R9" i="22"/>
  <c r="R26" i="22"/>
  <c r="H60" i="21"/>
  <c r="H63" i="21" s="1"/>
  <c r="I60" i="21"/>
  <c r="I63" i="21" s="1"/>
  <c r="I40" i="18"/>
  <c r="H40" i="18"/>
  <c r="I44" i="19"/>
  <c r="I66" i="19" s="1"/>
  <c r="H44" i="19"/>
  <c r="H66" i="19" l="1"/>
</calcChain>
</file>

<file path=xl/sharedStrings.xml><?xml version="1.0" encoding="utf-8"?>
<sst xmlns="http://schemas.openxmlformats.org/spreadsheetml/2006/main" count="338" uniqueCount="302">
  <si>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</si>
  <si>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</si>
  <si>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</si>
  <si>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</si>
  <si>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</si>
  <si>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</si>
  <si>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</si>
  <si>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</si>
  <si>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</si>
  <si>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</si>
  <si>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</si>
  <si>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</si>
  <si>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</si>
  <si>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</si>
  <si>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</si>
  <si>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</si>
  <si>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</si>
  <si>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</si>
  <si>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</si>
  <si>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</si>
  <si>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</si>
  <si>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</si>
  <si>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</si>
  <si>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</si>
  <si>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</si>
  <si>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</si>
  <si>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</si>
  <si>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</si>
  <si>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</si>
  <si>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</si>
  <si>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</si>
  <si>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</si>
  <si>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</si>
  <si>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</si>
  <si>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</si>
  <si>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</si>
  <si>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</si>
  <si>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</si>
  <si>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</si>
  <si>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</si>
  <si>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</si>
  <si>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</si>
  <si>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</si>
  <si>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</si>
  <si>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</si>
  <si>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</si>
  <si>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</si>
  <si>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</si>
  <si>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</si>
  <si>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</si>
  <si>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</si>
  <si>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</si>
  <si>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</si>
  <si>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</si>
  <si>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</si>
  <si>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</si>
  <si>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</si>
  <si>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</si>
  <si>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</si>
  <si>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</si>
  <si>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</si>
  <si>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</si>
  <si>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</si>
  <si>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</si>
  <si>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</si>
  <si>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</si>
  <si>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</si>
  <si>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</si>
  <si>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</si>
  <si>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</si>
  <si>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</si>
  <si>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</si>
  <si>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</si>
  <si>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</si>
  <si>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</si>
  <si>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</si>
  <si>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</si>
  <si>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</si>
  <si>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</si>
  <si>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</si>
  <si>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</si>
  <si>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</si>
  <si>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</si>
  <si>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</si>
  <si>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</si>
  <si>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</si>
  <si>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</si>
  <si>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</si>
  <si>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</si>
  <si>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</si>
  <si>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</si>
  <si>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</si>
  <si>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</si>
  <si>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</si>
  <si>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</si>
  <si>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</si>
  <si>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</si>
  <si>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</si>
  <si>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</si>
  <si>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</si>
  <si>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</si>
  <si>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</si>
  <si>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</si>
  <si>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</si>
  <si>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</si>
  <si>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</si>
  <si>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</si>
  <si>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</si>
  <si>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</si>
  <si>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</si>
  <si>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</si>
  <si>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</si>
  <si>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</si>
  <si>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</si>
  <si>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</si>
  <si>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</si>
  <si>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</si>
  <si>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</si>
  <si>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</si>
  <si>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</si>
  <si>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</si>
  <si>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</si>
  <si>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</si>
  <si>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</si>
  <si>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</si>
  <si>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</si>
  <si>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</si>
  <si>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</si>
  <si>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</si>
  <si>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</si>
  <si>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</si>
  <si>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</si>
  <si>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</si>
  <si>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</si>
  <si>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</si>
  <si>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</si>
  <si>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</si>
  <si>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</si>
  <si>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</si>
  <si>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</si>
  <si>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</si>
  <si>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</si>
  <si>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</si>
  <si>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</si>
  <si>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</si>
  <si>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</si>
  <si>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</si>
  <si>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</si>
  <si>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</si>
  <si>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</si>
  <si>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</si>
  <si>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</si>
  <si>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</si>
  <si>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</si>
  <si>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</si>
  <si>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</si>
  <si>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</si>
  <si>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</si>
  <si>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</si>
  <si>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</si>
  <si>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</si>
  <si>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</si>
  <si>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</si>
  <si>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</si>
  <si>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</si>
  <si>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</si>
  <si>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</si>
  <si>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</si>
  <si>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</si>
  <si>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</si>
  <si>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</si>
  <si>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</si>
  <si>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</si>
  <si>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</si>
  <si>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</si>
  <si>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</si>
  <si>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</si>
  <si>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</si>
  <si>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</si>
  <si>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</si>
  <si>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</si>
  <si>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</si>
  <si>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</si>
  <si>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</si>
  <si>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</si>
  <si>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</si>
  <si>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</si>
  <si>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</si>
  <si>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</si>
  <si>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</si>
  <si>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</si>
  <si>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</si>
  <si>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</si>
  <si>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</si>
  <si>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</si>
  <si>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</si>
  <si>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</si>
  <si>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</si>
  <si>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</si>
  <si>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</si>
  <si>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</si>
  <si>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</si>
  <si>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</si>
  <si>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</si>
  <si>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</si>
  <si>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</si>
  <si>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</si>
  <si>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</si>
  <si>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</si>
  <si>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</si>
  <si>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</si>
  <si>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</si>
  <si>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</si>
  <si>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</si>
  <si>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</si>
  <si>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</si>
  <si>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</si>
  <si>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</si>
  <si>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</si>
  <si>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</si>
  <si>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</si>
  <si>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</si>
  <si>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</si>
  <si>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</si>
  <si>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</si>
  <si>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</si>
  <si>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</si>
  <si>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</si>
  <si>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</si>
  <si>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</si>
  <si>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</si>
  <si>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</si>
  <si>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</si>
  <si>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</si>
  <si>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</si>
  <si>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</si>
  <si>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</si>
  <si>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</si>
  <si>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</si>
  <si>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</si>
  <si>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</si>
  <si>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</si>
  <si>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</si>
  <si>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</si>
  <si>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</si>
  <si>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</si>
  <si>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</si>
  <si>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</si>
  <si>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</si>
  <si>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</si>
  <si>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</si>
  <si>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</si>
  <si>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</si>
  <si>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</si>
  <si>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</si>
  <si>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</si>
  <si>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</si>
  <si>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</si>
  <si>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</si>
  <si>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</si>
  <si>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</si>
  <si>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</si>
  <si>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</si>
  <si>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</si>
  <si>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</si>
  <si>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</si>
  <si>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</si>
  <si>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</si>
  <si>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</si>
  <si>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</si>
  <si>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</si>
  <si>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</si>
  <si>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</si>
  <si>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</si>
  <si>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</si>
  <si>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</si>
  <si>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</si>
  <si>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</si>
  <si>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</si>
  <si>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</si>
  <si>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</si>
  <si>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PODRAVSKA BANKA DD</t>
  </si>
  <si>
    <t>KOPRIVNICA</t>
  </si>
  <si>
    <t>OPATIČKA 3</t>
  </si>
  <si>
    <t>uprava@poba.hr</t>
  </si>
  <si>
    <t>www.poba.hr</t>
  </si>
  <si>
    <t>stanje na dan 31.12.2018</t>
  </si>
  <si>
    <t>Obveznik: PODRAVSKA BANKA DD</t>
  </si>
  <si>
    <t>Obveznik: PODRAVSKA BANKA D.D.</t>
  </si>
  <si>
    <t>u razdoblju 01.01.2018. do 31.12.2018.</t>
  </si>
  <si>
    <t>529900LSO9YYPL05B152</t>
  </si>
  <si>
    <t>Željka Artner-Pavković</t>
  </si>
  <si>
    <t>072 655 259</t>
  </si>
  <si>
    <t>izvjestaji@poba.hr</t>
  </si>
  <si>
    <t xml:space="preserve">Ernst &amp; Young d.o.o. </t>
  </si>
  <si>
    <t xml:space="preserve">                   BILJEŠKE UZ GODIŠNJE FINANCIJSKE IZVJEŠTAJE (GFI)
Naziv izdavatelja:  PODRAVSKA BANKA D.D.
OIB:   97326283154
Izvještajno razdoblje: 1. siječnja 2018. - 31. prosinca 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</si>
  <si>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1. Promjene računovodstvenih politika</t>
  </si>
  <si>
    <t>Tijekom 2018. godine Banka je uskladila računovodstvene politike s odredbama MSFI 9.</t>
  </si>
  <si>
    <t>198</t>
  </si>
  <si>
    <t>Zvonimir Madunić</t>
  </si>
  <si>
    <t>2. Dodatne informacije</t>
  </si>
  <si>
    <t>Detaljne bilješke uz financijske izvještaje prezentirane su u financijskim izvještajima koji su dio Godišnjeg izvješća.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</si>
</sst>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7">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9" borderId="10" xfId="0" applyNumberFormat="1" applyFont="1" applyFill="1" applyBorder="1" applyAlignment="1" applyProtection="1">
      <alignment horizontal="center" vertical="center"/>
    </xf>
    <xf numFmtId="0" fontId="20" fillId="10" borderId="2" xfId="0" applyFont="1" applyFill="1" applyBorder="1"/>
    <xf numFmtId="0" fontId="0" fillId="10" borderId="16" xfId="0" applyFill="1" applyBorder="1"/>
    <xf numFmtId="0" fontId="4" fillId="10" borderId="21" xfId="0" applyFont="1" applyFill="1" applyBorder="1" applyAlignment="1">
      <alignment vertical="center"/>
    </xf>
    <xf numFmtId="0" fontId="0" fillId="10" borderId="20" xfId="0" applyFill="1" applyBorder="1"/>
    <xf numFmtId="0" fontId="23" fillId="10" borderId="19" xfId="0" applyFont="1" applyFill="1" applyBorder="1"/>
    <xf numFmtId="0" fontId="23" fillId="10" borderId="20" xfId="0" applyFont="1" applyFill="1" applyBorder="1" applyAlignment="1">
      <alignment wrapText="1"/>
    </xf>
    <xf numFmtId="0" fontId="23" fillId="10" borderId="20"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23" fillId="10" borderId="19" xfId="0" applyFont="1" applyFill="1" applyBorder="1" applyAlignment="1">
      <alignment vertical="top"/>
    </xf>
    <xf numFmtId="0" fontId="4" fillId="10" borderId="20"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9"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9" borderId="11" xfId="0" applyNumberFormat="1" applyFont="1" applyFill="1" applyBorder="1" applyAlignment="1" applyProtection="1">
      <alignment horizontal="right" vertical="center" shrinkToFit="1"/>
    </xf>
    <xf numFmtId="3" fontId="17" fillId="9"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2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23" fillId="10" borderId="0" xfId="0" applyFont="1" applyFill="1" applyBorder="1" applyAlignment="1">
      <alignment wrapText="1"/>
    </xf>
    <xf numFmtId="0" fontId="23" fillId="10" borderId="19" xfId="0" applyFont="1" applyFill="1" applyBorder="1" applyAlignment="1">
      <alignment wrapText="1"/>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20"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20" xfId="0" applyFont="1" applyFill="1" applyBorder="1" applyAlignment="1">
      <alignment vertical="center"/>
    </xf>
    <xf numFmtId="0" fontId="26" fillId="10" borderId="20" xfId="0" applyFont="1" applyFill="1" applyBorder="1"/>
    <xf numFmtId="1" fontId="3" fillId="11" borderId="22" xfId="0" applyNumberFormat="1" applyFont="1" applyFill="1" applyBorder="1" applyAlignment="1" applyProtection="1">
      <alignment horizontal="center" vertical="center"/>
      <protection locked="0"/>
    </xf>
    <xf numFmtId="49" fontId="3" fillId="11"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0" fillId="0" borderId="0" xfId="0" applyFill="1"/>
    <xf numFmtId="0" fontId="1" fillId="0" borderId="0" xfId="0" applyFont="1" applyAlignment="1">
      <alignment horizontal="left" vertical="top" wrapText="1"/>
    </xf>
    <xf numFmtId="0" fontId="1" fillId="0" borderId="0" xfId="0" applyFont="1" applyFill="1" applyAlignment="1"/>
    <xf numFmtId="0" fontId="1" fillId="0" borderId="0" xfId="0" applyFont="1"/>
    <xf numFmtId="0" fontId="23" fillId="10" borderId="0" xfId="0" applyFont="1" applyFill="1" applyBorder="1"/>
    <xf numFmtId="0" fontId="4" fillId="10" borderId="19"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Border="1" applyAlignment="1">
      <alignment vertical="center"/>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23" fillId="10" borderId="0" xfId="0" applyFont="1" applyFill="1" applyBorder="1" applyAlignment="1">
      <alignment vertical="top"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0" borderId="0" xfId="0" applyFont="1" applyFill="1" applyBorder="1" applyProtection="1">
      <protection locked="0"/>
    </xf>
    <xf numFmtId="0" fontId="23" fillId="10" borderId="0" xfId="0" applyFont="1" applyFill="1" applyBorder="1" applyAlignment="1">
      <alignment vertical="top"/>
    </xf>
    <xf numFmtId="0" fontId="4" fillId="10" borderId="19"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9" xfId="0" applyFont="1" applyFill="1" applyBorder="1" applyAlignment="1">
      <alignment horizontal="right" vertical="top" wrapText="1"/>
    </xf>
    <xf numFmtId="0" fontId="4" fillId="10" borderId="0" xfId="0" applyFont="1" applyFill="1" applyBorder="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9" xfId="0" applyFont="1" applyFill="1" applyBorder="1" applyAlignment="1">
      <alignment horizontal="right" vertical="center"/>
    </xf>
    <xf numFmtId="0" fontId="4" fillId="10" borderId="0" xfId="0" applyFont="1" applyFill="1" applyBorder="1" applyAlignment="1">
      <alignment horizontal="right" vertical="center"/>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23" fillId="10" borderId="0" xfId="0" applyFont="1" applyFill="1" applyBorder="1" applyAlignment="1">
      <alignment vertical="center"/>
    </xf>
    <xf numFmtId="0" fontId="23" fillId="10" borderId="20" xfId="0" applyFont="1" applyFill="1" applyBorder="1" applyAlignment="1">
      <alignment vertical="center"/>
    </xf>
    <xf numFmtId="0" fontId="4" fillId="10" borderId="19" xfId="0" applyFont="1" applyFill="1" applyBorder="1" applyAlignment="1">
      <alignment horizontal="center" vertical="center"/>
    </xf>
    <xf numFmtId="0" fontId="24" fillId="10" borderId="0" xfId="0" applyFont="1" applyFill="1" applyBorder="1" applyAlignment="1">
      <alignment vertical="center"/>
    </xf>
    <xf numFmtId="0" fontId="29" fillId="10" borderId="0" xfId="0" applyFont="1" applyFill="1" applyBorder="1" applyAlignment="1">
      <alignment vertical="center"/>
    </xf>
    <xf numFmtId="0" fontId="29" fillId="10" borderId="20" xfId="0" applyFont="1" applyFill="1" applyBorder="1" applyAlignment="1">
      <alignment vertical="center"/>
    </xf>
    <xf numFmtId="0" fontId="4" fillId="10" borderId="20"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9"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24" fillId="10" borderId="19" xfId="0" applyFont="1" applyFill="1" applyBorder="1" applyAlignment="1">
      <alignment vertical="center"/>
    </xf>
    <xf numFmtId="0" fontId="23" fillId="10" borderId="19" xfId="0" applyFont="1" applyFill="1" applyBorder="1" applyAlignment="1">
      <alignment wrapText="1"/>
    </xf>
    <xf numFmtId="0" fontId="23" fillId="10" borderId="0" xfId="0" applyFont="1" applyFill="1" applyBorder="1" applyAlignment="1">
      <alignment wrapText="1"/>
    </xf>
    <xf numFmtId="0" fontId="19" fillId="10" borderId="15" xfId="0" applyFont="1" applyFill="1" applyBorder="1" applyAlignment="1">
      <alignment vertical="center"/>
    </xf>
    <xf numFmtId="0" fontId="19" fillId="10" borderId="2" xfId="0" applyFont="1" applyFill="1" applyBorder="1" applyAlignment="1">
      <alignment vertical="center"/>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10" borderId="0" xfId="0" applyFont="1" applyFill="1" applyBorder="1" applyAlignment="1">
      <alignment vertical="center" wrapText="1"/>
    </xf>
    <xf numFmtId="0" fontId="21" fillId="10" borderId="19"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0" xfId="0" applyFont="1" applyFill="1" applyBorder="1" applyAlignment="1">
      <alignment horizontal="left" vertical="top" wrapText="1"/>
    </xf>
    <xf numFmtId="0" fontId="4" fillId="10" borderId="20" xfId="0" applyFont="1" applyFill="1" applyBorder="1" applyAlignment="1">
      <alignment horizontal="left" vertical="top" wrapText="1"/>
    </xf>
    <xf numFmtId="49" fontId="4" fillId="0"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9"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49" fontId="4" fillId="9" borderId="10"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0" xfId="0" applyNumberFormat="1" applyFont="1" applyBorder="1" applyAlignment="1" applyProtection="1">
      <alignment horizontal="left" vertical="center" wrapText="1" indent="1"/>
    </xf>
    <xf numFmtId="49" fontId="3" fillId="9" borderId="10" xfId="0" applyNumberFormat="1" applyFont="1" applyFill="1" applyBorder="1" applyAlignment="1" applyProtection="1">
      <alignment horizontal="left" vertical="center" wrapText="1" indent="1"/>
    </xf>
    <xf numFmtId="49" fontId="3" fillId="9" borderId="11" xfId="0" applyNumberFormat="1" applyFont="1" applyFill="1" applyBorder="1" applyAlignment="1" applyProtection="1">
      <alignment horizontal="left" vertical="center" wrapText="1"/>
    </xf>
    <xf numFmtId="49" fontId="4" fillId="9" borderId="11" xfId="0" applyNumberFormat="1" applyFont="1" applyFill="1" applyBorder="1" applyAlignment="1" applyProtection="1">
      <alignment horizontal="left" vertical="center" wrapTex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49" fontId="3" fillId="9" borderId="10"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2"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 xfId="0" applyFont="1" applyBorder="1" applyProtection="1"/>
    <xf numFmtId="0" fontId="1" fillId="0" borderId="0" xfId="0" applyFont="1" applyAlignment="1">
      <alignment horizontal="left" vertical="top" wrapText="1"/>
    </xf>
    <xf numFmtId="0" fontId="1" fillId="0" borderId="0" xfId="0" applyFont="1" applyFill="1" applyAlignment="1">
      <alignment horizontal="left" vertical="top" wrapText="1"/>
    </xf>
  </cellXfs>
  <cellStyles count="4">
    <cellStyle name="Hyperlink 2" xfId="2"/>
    <cellStyle name="Normal" xfId="0" builtinId="0"/>
    <cellStyle name="Normal 2" xfId="3"/>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71"/>
  <sheetViews>
    <sheetView topLeftCell="A28" zoomScaleNormal="100" workbookViewId="0">
      <selection sqref="A1:C1"/>
    </sheetView>
  </sheetViews>
  <sheetFormatPr defaultRowHeight="12.75" x14ac:dyDescent="0.2"/>
  <cols>
    <col min="7" max="7" width="9.7109375" customWidth="1"/>
    <col min="9" max="9" width="14.42578125" customWidth="1"/>
  </cols>
  <sheetData>
    <row r="1" spans="1:11" ht="15.75" x14ac:dyDescent="0.2">
      <c r="A1" s="158"/>
      <c r="B1" s="159"/>
      <c r="C1" s="159"/>
      <c r="D1" s="21"/>
      <c r="E1" s="21"/>
      <c r="F1" s="21"/>
      <c r="G1" s="21"/>
      <c r="H1" s="21"/>
      <c r="I1" s="21"/>
      <c r="J1" s="22"/>
    </row>
    <row r="2" spans="1:11" ht="14.45" customHeight="1" x14ac:dyDescent="0.2">
      <c r="A2" s="160" t="s">
        <v>252</v>
      </c>
      <c r="B2" s="161"/>
      <c r="C2" s="161"/>
      <c r="D2" s="161"/>
      <c r="E2" s="161"/>
      <c r="F2" s="161"/>
      <c r="G2" s="161"/>
      <c r="H2" s="161"/>
      <c r="I2" s="161"/>
      <c r="J2" s="162"/>
    </row>
    <row r="3" spans="1:11" ht="15" x14ac:dyDescent="0.2">
      <c r="A3" s="84"/>
      <c r="B3" s="85"/>
      <c r="C3" s="85"/>
      <c r="D3" s="85"/>
      <c r="E3" s="85"/>
      <c r="F3" s="85"/>
      <c r="G3" s="85"/>
      <c r="H3" s="85"/>
      <c r="I3" s="85"/>
      <c r="J3" s="86"/>
    </row>
    <row r="4" spans="1:11" ht="33.6" customHeight="1" x14ac:dyDescent="0.2">
      <c r="A4" s="163" t="s">
        <v>237</v>
      </c>
      <c r="B4" s="164"/>
      <c r="C4" s="164"/>
      <c r="D4" s="164"/>
      <c r="E4" s="165">
        <v>43101</v>
      </c>
      <c r="F4" s="166"/>
      <c r="G4" s="77" t="s">
        <v>0</v>
      </c>
      <c r="H4" s="165">
        <v>43465</v>
      </c>
      <c r="I4" s="166"/>
      <c r="J4" s="23"/>
    </row>
    <row r="5" spans="1:11" s="89" customFormat="1" ht="10.15" customHeight="1" x14ac:dyDescent="0.25">
      <c r="A5" s="167"/>
      <c r="B5" s="168"/>
      <c r="C5" s="168"/>
      <c r="D5" s="168"/>
      <c r="E5" s="168"/>
      <c r="F5" s="168"/>
      <c r="G5" s="168"/>
      <c r="H5" s="168"/>
      <c r="I5" s="168"/>
      <c r="J5" s="169"/>
    </row>
    <row r="6" spans="1:11" ht="20.45" customHeight="1" x14ac:dyDescent="0.2">
      <c r="A6" s="87"/>
      <c r="B6" s="90" t="s">
        <v>258</v>
      </c>
      <c r="C6" s="88"/>
      <c r="D6" s="88"/>
      <c r="E6" s="101">
        <v>2018</v>
      </c>
      <c r="F6" s="91"/>
      <c r="G6" s="77"/>
      <c r="H6" s="91"/>
      <c r="I6" s="91"/>
      <c r="J6" s="32"/>
    </row>
    <row r="7" spans="1:11" s="93" customFormat="1" ht="10.9" customHeight="1" x14ac:dyDescent="0.2">
      <c r="A7" s="87"/>
      <c r="B7" s="88"/>
      <c r="C7" s="88"/>
      <c r="D7" s="88"/>
      <c r="E7" s="92"/>
      <c r="F7" s="92"/>
      <c r="G7" s="77"/>
      <c r="H7" s="92"/>
      <c r="I7" s="92"/>
      <c r="J7" s="32"/>
    </row>
    <row r="8" spans="1:11" ht="37.9" customHeight="1" x14ac:dyDescent="0.2">
      <c r="A8" s="171" t="s">
        <v>259</v>
      </c>
      <c r="B8" s="172"/>
      <c r="C8" s="172"/>
      <c r="D8" s="172"/>
      <c r="E8" s="172"/>
      <c r="F8" s="172"/>
      <c r="G8" s="172"/>
      <c r="H8" s="172"/>
      <c r="I8" s="172"/>
      <c r="J8" s="24"/>
    </row>
    <row r="9" spans="1:11" ht="14.25" x14ac:dyDescent="0.2">
      <c r="A9" s="25"/>
      <c r="B9" s="72"/>
      <c r="C9" s="72"/>
      <c r="D9" s="72"/>
      <c r="E9" s="170"/>
      <c r="F9" s="170"/>
      <c r="G9" s="109"/>
      <c r="H9" s="109"/>
      <c r="I9" s="80"/>
      <c r="J9" s="81"/>
    </row>
    <row r="10" spans="1:11" ht="25.9" customHeight="1" x14ac:dyDescent="0.2">
      <c r="A10" s="138" t="s">
        <v>238</v>
      </c>
      <c r="B10" s="139"/>
      <c r="C10" s="150" t="s">
        <v>277</v>
      </c>
      <c r="D10" s="151"/>
      <c r="E10" s="83"/>
      <c r="F10" s="173" t="s">
        <v>260</v>
      </c>
      <c r="G10" s="174"/>
      <c r="H10" s="136" t="s">
        <v>278</v>
      </c>
      <c r="I10" s="137"/>
      <c r="J10" s="26"/>
    </row>
    <row r="11" spans="1:11" ht="15.6" customHeight="1" x14ac:dyDescent="0.2">
      <c r="A11" s="25"/>
      <c r="B11" s="72"/>
      <c r="C11" s="72"/>
      <c r="D11" s="72"/>
      <c r="E11" s="157"/>
      <c r="F11" s="157"/>
      <c r="G11" s="157"/>
      <c r="H11" s="157"/>
      <c r="I11" s="82"/>
      <c r="J11" s="26"/>
    </row>
    <row r="12" spans="1:11" ht="21" customHeight="1" x14ac:dyDescent="0.2">
      <c r="A12" s="110" t="s">
        <v>253</v>
      </c>
      <c r="B12" s="139"/>
      <c r="C12" s="150" t="s">
        <v>279</v>
      </c>
      <c r="D12" s="151"/>
      <c r="E12" s="156"/>
      <c r="F12" s="157"/>
      <c r="G12" s="157"/>
      <c r="H12" s="157"/>
      <c r="I12" s="82"/>
      <c r="J12" s="26"/>
    </row>
    <row r="13" spans="1:11" ht="10.9" customHeight="1" x14ac:dyDescent="0.2">
      <c r="A13" s="83"/>
      <c r="B13" s="82"/>
      <c r="C13" s="72"/>
      <c r="D13" s="72"/>
      <c r="E13" s="109"/>
      <c r="F13" s="109"/>
      <c r="G13" s="109"/>
      <c r="H13" s="109"/>
      <c r="I13" s="72"/>
      <c r="J13" s="27"/>
    </row>
    <row r="14" spans="1:11" ht="22.9" customHeight="1" x14ac:dyDescent="0.2">
      <c r="A14" s="110" t="s">
        <v>239</v>
      </c>
      <c r="B14" s="149"/>
      <c r="C14" s="150" t="s">
        <v>280</v>
      </c>
      <c r="D14" s="151"/>
      <c r="E14" s="155"/>
      <c r="F14" s="146"/>
      <c r="G14" s="73" t="s">
        <v>261</v>
      </c>
      <c r="H14" s="136" t="s">
        <v>290</v>
      </c>
      <c r="I14" s="137"/>
      <c r="J14" s="79"/>
      <c r="K14" s="105"/>
    </row>
    <row r="15" spans="1:11" ht="14.45" customHeight="1" x14ac:dyDescent="0.2">
      <c r="A15" s="83"/>
      <c r="B15" s="82"/>
      <c r="C15" s="72"/>
      <c r="D15" s="72"/>
      <c r="E15" s="109"/>
      <c r="F15" s="109"/>
      <c r="G15" s="109"/>
      <c r="H15" s="109"/>
      <c r="I15" s="72"/>
      <c r="J15" s="27"/>
    </row>
    <row r="16" spans="1:11" ht="13.15" customHeight="1" x14ac:dyDescent="0.2">
      <c r="A16" s="110" t="s">
        <v>262</v>
      </c>
      <c r="B16" s="149"/>
      <c r="C16" s="150" t="s">
        <v>298</v>
      </c>
      <c r="D16" s="151"/>
      <c r="E16" s="78"/>
      <c r="F16" s="78"/>
      <c r="G16" s="78"/>
      <c r="H16" s="78"/>
      <c r="I16" s="78"/>
      <c r="J16" s="79"/>
    </row>
    <row r="17" spans="1:10" ht="14.45" customHeight="1" x14ac:dyDescent="0.2">
      <c r="A17" s="152"/>
      <c r="B17" s="153"/>
      <c r="C17" s="153"/>
      <c r="D17" s="153"/>
      <c r="E17" s="153"/>
      <c r="F17" s="153"/>
      <c r="G17" s="153"/>
      <c r="H17" s="153"/>
      <c r="I17" s="153"/>
      <c r="J17" s="154"/>
    </row>
    <row r="18" spans="1:10" x14ac:dyDescent="0.2">
      <c r="A18" s="138" t="s">
        <v>240</v>
      </c>
      <c r="B18" s="139"/>
      <c r="C18" s="127" t="s">
        <v>281</v>
      </c>
      <c r="D18" s="128"/>
      <c r="E18" s="128"/>
      <c r="F18" s="128"/>
      <c r="G18" s="128"/>
      <c r="H18" s="128"/>
      <c r="I18" s="128"/>
      <c r="J18" s="129"/>
    </row>
    <row r="19" spans="1:10" ht="14.25" x14ac:dyDescent="0.2">
      <c r="A19" s="25"/>
      <c r="B19" s="72"/>
      <c r="C19" s="74"/>
      <c r="D19" s="72"/>
      <c r="E19" s="109"/>
      <c r="F19" s="109"/>
      <c r="G19" s="109"/>
      <c r="H19" s="109"/>
      <c r="I19" s="72"/>
      <c r="J19" s="27"/>
    </row>
    <row r="20" spans="1:10" ht="14.25" x14ac:dyDescent="0.2">
      <c r="A20" s="138" t="s">
        <v>241</v>
      </c>
      <c r="B20" s="139"/>
      <c r="C20" s="136">
        <v>48000</v>
      </c>
      <c r="D20" s="137"/>
      <c r="E20" s="109"/>
      <c r="F20" s="109"/>
      <c r="G20" s="127" t="s">
        <v>282</v>
      </c>
      <c r="H20" s="128"/>
      <c r="I20" s="128"/>
      <c r="J20" s="129"/>
    </row>
    <row r="21" spans="1:10" ht="14.25" x14ac:dyDescent="0.2">
      <c r="A21" s="25"/>
      <c r="B21" s="72"/>
      <c r="C21" s="72"/>
      <c r="D21" s="72"/>
      <c r="E21" s="109"/>
      <c r="F21" s="109"/>
      <c r="G21" s="109"/>
      <c r="H21" s="109"/>
      <c r="I21" s="72"/>
      <c r="J21" s="27"/>
    </row>
    <row r="22" spans="1:10" x14ac:dyDescent="0.2">
      <c r="A22" s="138" t="s">
        <v>242</v>
      </c>
      <c r="B22" s="139"/>
      <c r="C22" s="127" t="s">
        <v>283</v>
      </c>
      <c r="D22" s="128"/>
      <c r="E22" s="128"/>
      <c r="F22" s="128"/>
      <c r="G22" s="128"/>
      <c r="H22" s="128"/>
      <c r="I22" s="128"/>
      <c r="J22" s="129"/>
    </row>
    <row r="23" spans="1:10" ht="14.25" x14ac:dyDescent="0.2">
      <c r="A23" s="25"/>
      <c r="B23" s="72"/>
      <c r="C23" s="72"/>
      <c r="D23" s="72"/>
      <c r="E23" s="109"/>
      <c r="F23" s="109"/>
      <c r="G23" s="109"/>
      <c r="H23" s="109"/>
      <c r="I23" s="72"/>
      <c r="J23" s="27"/>
    </row>
    <row r="24" spans="1:10" ht="14.25" x14ac:dyDescent="0.2">
      <c r="A24" s="138" t="s">
        <v>243</v>
      </c>
      <c r="B24" s="139"/>
      <c r="C24" s="140" t="s">
        <v>284</v>
      </c>
      <c r="D24" s="141"/>
      <c r="E24" s="141"/>
      <c r="F24" s="141"/>
      <c r="G24" s="141"/>
      <c r="H24" s="141"/>
      <c r="I24" s="141"/>
      <c r="J24" s="142"/>
    </row>
    <row r="25" spans="1:10" ht="14.25" x14ac:dyDescent="0.2">
      <c r="A25" s="25"/>
      <c r="B25" s="72"/>
      <c r="C25" s="74"/>
      <c r="D25" s="72"/>
      <c r="E25" s="109"/>
      <c r="F25" s="109"/>
      <c r="G25" s="109"/>
      <c r="H25" s="109"/>
      <c r="I25" s="72"/>
      <c r="J25" s="27"/>
    </row>
    <row r="26" spans="1:10" ht="14.25" x14ac:dyDescent="0.2">
      <c r="A26" s="138" t="s">
        <v>244</v>
      </c>
      <c r="B26" s="139"/>
      <c r="C26" s="140" t="s">
        <v>285</v>
      </c>
      <c r="D26" s="141"/>
      <c r="E26" s="141"/>
      <c r="F26" s="141"/>
      <c r="G26" s="141"/>
      <c r="H26" s="141"/>
      <c r="I26" s="141"/>
      <c r="J26" s="142"/>
    </row>
    <row r="27" spans="1:10" ht="13.9" customHeight="1" x14ac:dyDescent="0.2">
      <c r="A27" s="25"/>
      <c r="B27" s="72"/>
      <c r="C27" s="74"/>
      <c r="D27" s="72"/>
      <c r="E27" s="109"/>
      <c r="F27" s="109"/>
      <c r="G27" s="109"/>
      <c r="H27" s="109"/>
      <c r="I27" s="72"/>
      <c r="J27" s="27"/>
    </row>
    <row r="28" spans="1:10" ht="22.9" customHeight="1" x14ac:dyDescent="0.2">
      <c r="A28" s="110" t="s">
        <v>254</v>
      </c>
      <c r="B28" s="139"/>
      <c r="C28" s="36">
        <v>221</v>
      </c>
      <c r="D28" s="28"/>
      <c r="E28" s="117"/>
      <c r="F28" s="117"/>
      <c r="G28" s="117"/>
      <c r="H28" s="117"/>
      <c r="I28" s="143"/>
      <c r="J28" s="144"/>
    </row>
    <row r="29" spans="1:10" ht="14.25" x14ac:dyDescent="0.2">
      <c r="A29" s="25"/>
      <c r="B29" s="72"/>
      <c r="C29" s="72"/>
      <c r="D29" s="72"/>
      <c r="E29" s="109"/>
      <c r="F29" s="109"/>
      <c r="G29" s="109"/>
      <c r="H29" s="109"/>
      <c r="I29" s="72"/>
      <c r="J29" s="27"/>
    </row>
    <row r="30" spans="1:10" ht="15" x14ac:dyDescent="0.2">
      <c r="A30" s="138" t="s">
        <v>245</v>
      </c>
      <c r="B30" s="139"/>
      <c r="C30" s="102" t="s">
        <v>264</v>
      </c>
      <c r="D30" s="145" t="s">
        <v>263</v>
      </c>
      <c r="E30" s="121"/>
      <c r="F30" s="121"/>
      <c r="G30" s="121"/>
      <c r="H30" s="94" t="s">
        <v>264</v>
      </c>
      <c r="I30" s="95" t="s">
        <v>265</v>
      </c>
      <c r="J30" s="96"/>
    </row>
    <row r="31" spans="1:10" x14ac:dyDescent="0.2">
      <c r="A31" s="138"/>
      <c r="B31" s="139"/>
      <c r="C31" s="29"/>
      <c r="D31" s="77"/>
      <c r="E31" s="146"/>
      <c r="F31" s="146"/>
      <c r="G31" s="146"/>
      <c r="H31" s="146"/>
      <c r="I31" s="147"/>
      <c r="J31" s="148"/>
    </row>
    <row r="32" spans="1:10" x14ac:dyDescent="0.2">
      <c r="A32" s="138" t="s">
        <v>255</v>
      </c>
      <c r="B32" s="139"/>
      <c r="C32" s="36" t="s">
        <v>268</v>
      </c>
      <c r="D32" s="145" t="s">
        <v>266</v>
      </c>
      <c r="E32" s="121"/>
      <c r="F32" s="121"/>
      <c r="G32" s="121"/>
      <c r="H32" s="97" t="s">
        <v>267</v>
      </c>
      <c r="I32" s="98" t="s">
        <v>268</v>
      </c>
      <c r="J32" s="99"/>
    </row>
    <row r="33" spans="1:10" ht="14.25" x14ac:dyDescent="0.2">
      <c r="A33" s="25"/>
      <c r="B33" s="72"/>
      <c r="C33" s="72"/>
      <c r="D33" s="72"/>
      <c r="E33" s="109"/>
      <c r="F33" s="109"/>
      <c r="G33" s="109"/>
      <c r="H33" s="109"/>
      <c r="I33" s="72"/>
      <c r="J33" s="27"/>
    </row>
    <row r="34" spans="1:10" x14ac:dyDescent="0.2">
      <c r="A34" s="145" t="s">
        <v>256</v>
      </c>
      <c r="B34" s="121"/>
      <c r="C34" s="121"/>
      <c r="D34" s="121"/>
      <c r="E34" s="121" t="s">
        <v>246</v>
      </c>
      <c r="F34" s="121"/>
      <c r="G34" s="121"/>
      <c r="H34" s="121"/>
      <c r="I34" s="121"/>
      <c r="J34" s="30" t="s">
        <v>247</v>
      </c>
    </row>
    <row r="35" spans="1:10" ht="14.25" x14ac:dyDescent="0.2">
      <c r="A35" s="25"/>
      <c r="B35" s="72"/>
      <c r="C35" s="72"/>
      <c r="D35" s="72"/>
      <c r="E35" s="109"/>
      <c r="F35" s="109"/>
      <c r="G35" s="109"/>
      <c r="H35" s="109"/>
      <c r="I35" s="72"/>
      <c r="J35" s="81"/>
    </row>
    <row r="36" spans="1:10" x14ac:dyDescent="0.2">
      <c r="A36" s="123"/>
      <c r="B36" s="124"/>
      <c r="C36" s="124"/>
      <c r="D36" s="124"/>
      <c r="E36" s="123"/>
      <c r="F36" s="124"/>
      <c r="G36" s="124"/>
      <c r="H36" s="124"/>
      <c r="I36" s="125"/>
      <c r="J36" s="75"/>
    </row>
    <row r="37" spans="1:10" ht="14.25" x14ac:dyDescent="0.2">
      <c r="A37" s="25"/>
      <c r="B37" s="72"/>
      <c r="C37" s="74"/>
      <c r="D37" s="126"/>
      <c r="E37" s="126"/>
      <c r="F37" s="126"/>
      <c r="G37" s="126"/>
      <c r="H37" s="126"/>
      <c r="I37" s="126"/>
      <c r="J37" s="27"/>
    </row>
    <row r="38" spans="1:10" x14ac:dyDescent="0.2">
      <c r="A38" s="123"/>
      <c r="B38" s="124"/>
      <c r="C38" s="124"/>
      <c r="D38" s="125"/>
      <c r="E38" s="123"/>
      <c r="F38" s="124"/>
      <c r="G38" s="124"/>
      <c r="H38" s="124"/>
      <c r="I38" s="125"/>
      <c r="J38" s="36"/>
    </row>
    <row r="39" spans="1:10" ht="14.25" x14ac:dyDescent="0.2">
      <c r="A39" s="25"/>
      <c r="B39" s="72"/>
      <c r="C39" s="74"/>
      <c r="D39" s="76"/>
      <c r="E39" s="126"/>
      <c r="F39" s="126"/>
      <c r="G39" s="126"/>
      <c r="H39" s="126"/>
      <c r="I39" s="82"/>
      <c r="J39" s="27"/>
    </row>
    <row r="40" spans="1:10" x14ac:dyDescent="0.2">
      <c r="A40" s="123"/>
      <c r="B40" s="124"/>
      <c r="C40" s="124"/>
      <c r="D40" s="125"/>
      <c r="E40" s="123"/>
      <c r="F40" s="124"/>
      <c r="G40" s="124"/>
      <c r="H40" s="124"/>
      <c r="I40" s="125"/>
      <c r="J40" s="36"/>
    </row>
    <row r="41" spans="1:10" ht="14.25" x14ac:dyDescent="0.2">
      <c r="A41" s="25"/>
      <c r="B41" s="72"/>
      <c r="C41" s="74"/>
      <c r="D41" s="76"/>
      <c r="E41" s="126"/>
      <c r="F41" s="126"/>
      <c r="G41" s="126"/>
      <c r="H41" s="126"/>
      <c r="I41" s="82"/>
      <c r="J41" s="27"/>
    </row>
    <row r="42" spans="1:10" x14ac:dyDescent="0.2">
      <c r="A42" s="123"/>
      <c r="B42" s="124"/>
      <c r="C42" s="124"/>
      <c r="D42" s="125"/>
      <c r="E42" s="123"/>
      <c r="F42" s="124"/>
      <c r="G42" s="124"/>
      <c r="H42" s="124"/>
      <c r="I42" s="125"/>
      <c r="J42" s="36"/>
    </row>
    <row r="43" spans="1:10" ht="14.25" x14ac:dyDescent="0.2">
      <c r="A43" s="31"/>
      <c r="B43" s="74"/>
      <c r="C43" s="131"/>
      <c r="D43" s="131"/>
      <c r="E43" s="109"/>
      <c r="F43" s="109"/>
      <c r="G43" s="131"/>
      <c r="H43" s="131"/>
      <c r="I43" s="131"/>
      <c r="J43" s="27"/>
    </row>
    <row r="44" spans="1:10" x14ac:dyDescent="0.2">
      <c r="A44" s="123"/>
      <c r="B44" s="124"/>
      <c r="C44" s="124"/>
      <c r="D44" s="125"/>
      <c r="E44" s="123"/>
      <c r="F44" s="124"/>
      <c r="G44" s="124"/>
      <c r="H44" s="124"/>
      <c r="I44" s="125"/>
      <c r="J44" s="36"/>
    </row>
    <row r="45" spans="1:10" ht="14.25" x14ac:dyDescent="0.2">
      <c r="A45" s="31"/>
      <c r="B45" s="74"/>
      <c r="C45" s="74"/>
      <c r="D45" s="72"/>
      <c r="E45" s="130"/>
      <c r="F45" s="130"/>
      <c r="G45" s="131"/>
      <c r="H45" s="131"/>
      <c r="I45" s="72"/>
      <c r="J45" s="27"/>
    </row>
    <row r="46" spans="1:10" x14ac:dyDescent="0.2">
      <c r="A46" s="123"/>
      <c r="B46" s="124"/>
      <c r="C46" s="124"/>
      <c r="D46" s="125"/>
      <c r="E46" s="123"/>
      <c r="F46" s="124"/>
      <c r="G46" s="124"/>
      <c r="H46" s="124"/>
      <c r="I46" s="125"/>
      <c r="J46" s="36"/>
    </row>
    <row r="47" spans="1:10" ht="14.25" x14ac:dyDescent="0.2">
      <c r="A47" s="31"/>
      <c r="B47" s="74"/>
      <c r="C47" s="74"/>
      <c r="D47" s="72"/>
      <c r="E47" s="109"/>
      <c r="F47" s="109"/>
      <c r="G47" s="131"/>
      <c r="H47" s="131"/>
      <c r="I47" s="72"/>
      <c r="J47" s="100" t="s">
        <v>269</v>
      </c>
    </row>
    <row r="48" spans="1:10" ht="14.25" x14ac:dyDescent="0.2">
      <c r="A48" s="31"/>
      <c r="B48" s="74"/>
      <c r="C48" s="74"/>
      <c r="D48" s="72"/>
      <c r="E48" s="109"/>
      <c r="F48" s="109"/>
      <c r="G48" s="131"/>
      <c r="H48" s="131"/>
      <c r="I48" s="72"/>
      <c r="J48" s="100" t="s">
        <v>270</v>
      </c>
    </row>
    <row r="49" spans="1:11" ht="23.25" customHeight="1" x14ac:dyDescent="0.2">
      <c r="A49" s="134" t="s">
        <v>248</v>
      </c>
      <c r="B49" s="135"/>
      <c r="C49" s="136" t="s">
        <v>270</v>
      </c>
      <c r="D49" s="137"/>
      <c r="E49" s="132" t="s">
        <v>271</v>
      </c>
      <c r="F49" s="133"/>
      <c r="G49" s="127"/>
      <c r="H49" s="128"/>
      <c r="I49" s="128"/>
      <c r="J49" s="129"/>
    </row>
    <row r="50" spans="1:11" ht="14.25" x14ac:dyDescent="0.2">
      <c r="A50" s="31"/>
      <c r="B50" s="74"/>
      <c r="C50" s="131"/>
      <c r="D50" s="131"/>
      <c r="E50" s="109"/>
      <c r="F50" s="109"/>
      <c r="G50" s="115" t="s">
        <v>272</v>
      </c>
      <c r="H50" s="115"/>
      <c r="I50" s="115"/>
      <c r="J50" s="32"/>
    </row>
    <row r="51" spans="1:11" ht="13.9" customHeight="1" x14ac:dyDescent="0.2">
      <c r="A51" s="110" t="s">
        <v>249</v>
      </c>
      <c r="B51" s="111"/>
      <c r="C51" s="127" t="s">
        <v>291</v>
      </c>
      <c r="D51" s="128"/>
      <c r="E51" s="128"/>
      <c r="F51" s="128"/>
      <c r="G51" s="128"/>
      <c r="H51" s="128"/>
      <c r="I51" s="128"/>
      <c r="J51" s="129"/>
    </row>
    <row r="52" spans="1:11" ht="14.25" x14ac:dyDescent="0.2">
      <c r="A52" s="25"/>
      <c r="B52" s="72"/>
      <c r="C52" s="117" t="s">
        <v>250</v>
      </c>
      <c r="D52" s="117"/>
      <c r="E52" s="117"/>
      <c r="F52" s="117"/>
      <c r="G52" s="117"/>
      <c r="H52" s="117"/>
      <c r="I52" s="117"/>
      <c r="J52" s="27"/>
    </row>
    <row r="53" spans="1:11" ht="14.25" x14ac:dyDescent="0.2">
      <c r="A53" s="110" t="s">
        <v>251</v>
      </c>
      <c r="B53" s="111"/>
      <c r="C53" s="118" t="s">
        <v>292</v>
      </c>
      <c r="D53" s="119"/>
      <c r="E53" s="120"/>
      <c r="F53" s="109"/>
      <c r="G53" s="109"/>
      <c r="H53" s="121"/>
      <c r="I53" s="121"/>
      <c r="J53" s="122"/>
    </row>
    <row r="54" spans="1:11" ht="14.25" x14ac:dyDescent="0.2">
      <c r="A54" s="25"/>
      <c r="B54" s="72"/>
      <c r="C54" s="74"/>
      <c r="D54" s="72"/>
      <c r="E54" s="109"/>
      <c r="F54" s="109"/>
      <c r="G54" s="109"/>
      <c r="H54" s="109"/>
      <c r="I54" s="72"/>
      <c r="J54" s="27"/>
    </row>
    <row r="55" spans="1:11" ht="14.45" customHeight="1" x14ac:dyDescent="0.2">
      <c r="A55" s="110" t="s">
        <v>243</v>
      </c>
      <c r="B55" s="111"/>
      <c r="C55" s="112" t="s">
        <v>293</v>
      </c>
      <c r="D55" s="113"/>
      <c r="E55" s="113"/>
      <c r="F55" s="113"/>
      <c r="G55" s="113"/>
      <c r="H55" s="113"/>
      <c r="I55" s="113"/>
      <c r="J55" s="114"/>
    </row>
    <row r="56" spans="1:11" ht="14.25" x14ac:dyDescent="0.2">
      <c r="A56" s="25"/>
      <c r="B56" s="72"/>
      <c r="C56" s="72"/>
      <c r="D56" s="72"/>
      <c r="E56" s="109"/>
      <c r="F56" s="109"/>
      <c r="G56" s="109"/>
      <c r="H56" s="109"/>
      <c r="I56" s="72"/>
      <c r="J56" s="27"/>
    </row>
    <row r="57" spans="1:11" ht="14.25" x14ac:dyDescent="0.2">
      <c r="A57" s="110" t="s">
        <v>273</v>
      </c>
      <c r="B57" s="111"/>
      <c r="C57" s="112" t="s">
        <v>294</v>
      </c>
      <c r="D57" s="113"/>
      <c r="E57" s="113"/>
      <c r="F57" s="113"/>
      <c r="G57" s="113"/>
      <c r="H57" s="113"/>
      <c r="I57" s="113"/>
      <c r="J57" s="114"/>
    </row>
    <row r="58" spans="1:11" ht="14.45" customHeight="1" x14ac:dyDescent="0.2">
      <c r="A58" s="25"/>
      <c r="B58" s="72"/>
      <c r="C58" s="115" t="s">
        <v>274</v>
      </c>
      <c r="D58" s="115"/>
      <c r="E58" s="115"/>
      <c r="F58" s="115"/>
      <c r="G58" s="72"/>
      <c r="H58" s="72"/>
      <c r="I58" s="72"/>
      <c r="J58" s="27"/>
    </row>
    <row r="59" spans="1:11" ht="14.25" x14ac:dyDescent="0.2">
      <c r="A59" s="110" t="s">
        <v>275</v>
      </c>
      <c r="B59" s="111"/>
      <c r="C59" s="112" t="s">
        <v>299</v>
      </c>
      <c r="D59" s="113"/>
      <c r="E59" s="113"/>
      <c r="F59" s="113"/>
      <c r="G59" s="113"/>
      <c r="H59" s="113"/>
      <c r="I59" s="113"/>
      <c r="J59" s="114"/>
      <c r="K59" s="105"/>
    </row>
    <row r="60" spans="1:11" ht="14.45" customHeight="1" x14ac:dyDescent="0.2">
      <c r="A60" s="33"/>
      <c r="B60" s="34"/>
      <c r="C60" s="116" t="s">
        <v>276</v>
      </c>
      <c r="D60" s="116"/>
      <c r="E60" s="116"/>
      <c r="F60" s="116"/>
      <c r="G60" s="116"/>
      <c r="H60" s="34"/>
      <c r="I60" s="34"/>
      <c r="J60" s="35"/>
    </row>
    <row r="67" ht="27" customHeight="1" x14ac:dyDescent="0.2"/>
    <row r="71" ht="38.450000000000003" customHeight="1" x14ac:dyDescent="0.2"/>
  </sheetData>
  <sheetProtection algorithmName="SHA-512" hashValue="4el+RQ4eiWvYdNwjTOrJXBmcg/LefoG2nBC0D0jLCZcF9jhQ+JKppxdUICDrx6E/Amuyh2b2QR+N/6po7joU+A==" saltValue="Zj72eVxejXEJucZZ9dto8A==" spinCount="100000" sheet="1" objects="1" scenarios="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8"/>
  <sheetViews>
    <sheetView tabSelected="1" view="pageBreakPreview" zoomScale="110" zoomScaleNormal="100" workbookViewId="0">
      <selection sqref="A1:H1"/>
    </sheetView>
  </sheetViews>
  <sheetFormatPr defaultColWidth="8.85546875" defaultRowHeight="12.75" x14ac:dyDescent="0.2"/>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x14ac:dyDescent="0.2">
      <c r="A1" s="184" t="s">
        <v>1</v>
      </c>
      <c r="B1" s="185"/>
      <c r="C1" s="185"/>
      <c r="D1" s="185"/>
      <c r="E1" s="185"/>
      <c r="F1" s="185"/>
      <c r="G1" s="185"/>
      <c r="H1" s="185"/>
    </row>
    <row r="2" spans="1:9" x14ac:dyDescent="0.2">
      <c r="A2" s="186" t="s">
        <v>286</v>
      </c>
      <c r="B2" s="187"/>
      <c r="C2" s="187"/>
      <c r="D2" s="187"/>
      <c r="E2" s="187"/>
      <c r="F2" s="187"/>
      <c r="G2" s="187"/>
      <c r="H2" s="187"/>
    </row>
    <row r="3" spans="1:9" x14ac:dyDescent="0.2">
      <c r="A3" s="197" t="s">
        <v>12</v>
      </c>
      <c r="B3" s="198"/>
      <c r="C3" s="198"/>
      <c r="D3" s="198"/>
      <c r="E3" s="198"/>
      <c r="F3" s="198"/>
      <c r="G3" s="198"/>
      <c r="H3" s="198"/>
      <c r="I3" s="199"/>
    </row>
    <row r="4" spans="1:9" x14ac:dyDescent="0.2">
      <c r="A4" s="194" t="s">
        <v>287</v>
      </c>
      <c r="B4" s="195"/>
      <c r="C4" s="195"/>
      <c r="D4" s="195"/>
      <c r="E4" s="195"/>
      <c r="F4" s="195"/>
      <c r="G4" s="195"/>
      <c r="H4" s="195"/>
      <c r="I4" s="196"/>
    </row>
    <row r="5" spans="1:9" ht="45.75" thickBot="1" x14ac:dyDescent="0.25">
      <c r="A5" s="191" t="s">
        <v>2</v>
      </c>
      <c r="B5" s="192"/>
      <c r="C5" s="192"/>
      <c r="D5" s="192"/>
      <c r="E5" s="192"/>
      <c r="F5" s="193"/>
      <c r="G5" s="17" t="s">
        <v>4</v>
      </c>
      <c r="H5" s="38" t="s">
        <v>227</v>
      </c>
      <c r="I5" s="39" t="s">
        <v>226</v>
      </c>
    </row>
    <row r="6" spans="1:9" x14ac:dyDescent="0.2">
      <c r="A6" s="188">
        <v>1</v>
      </c>
      <c r="B6" s="189"/>
      <c r="C6" s="189"/>
      <c r="D6" s="189"/>
      <c r="E6" s="189"/>
      <c r="F6" s="190"/>
      <c r="G6" s="18">
        <v>2</v>
      </c>
      <c r="H6" s="19">
        <v>3</v>
      </c>
      <c r="I6" s="19">
        <v>4</v>
      </c>
    </row>
    <row r="7" spans="1:9" x14ac:dyDescent="0.2">
      <c r="A7" s="177"/>
      <c r="B7" s="177"/>
      <c r="C7" s="177"/>
      <c r="D7" s="177"/>
      <c r="E7" s="177"/>
      <c r="F7" s="177"/>
      <c r="G7" s="177"/>
      <c r="H7" s="177"/>
      <c r="I7" s="178"/>
    </row>
    <row r="8" spans="1:9" x14ac:dyDescent="0.2">
      <c r="A8" s="179" t="s">
        <v>14</v>
      </c>
      <c r="B8" s="180"/>
      <c r="C8" s="180"/>
      <c r="D8" s="180"/>
      <c r="E8" s="180"/>
      <c r="F8" s="180"/>
      <c r="G8" s="180"/>
      <c r="H8" s="180"/>
      <c r="I8" s="180"/>
    </row>
    <row r="9" spans="1:9" ht="28.5" customHeight="1" x14ac:dyDescent="0.2">
      <c r="A9" s="181" t="s">
        <v>22</v>
      </c>
      <c r="B9" s="181"/>
      <c r="C9" s="181"/>
      <c r="D9" s="181"/>
      <c r="E9" s="181"/>
      <c r="F9" s="181"/>
      <c r="G9" s="20">
        <v>1</v>
      </c>
      <c r="H9" s="40">
        <f>H10+H11+H12</f>
        <v>567295011</v>
      </c>
      <c r="I9" s="40">
        <f>I10+I11+I12</f>
        <v>429745489</v>
      </c>
    </row>
    <row r="10" spans="1:9" x14ac:dyDescent="0.2">
      <c r="A10" s="182" t="s">
        <v>23</v>
      </c>
      <c r="B10" s="182"/>
      <c r="C10" s="182"/>
      <c r="D10" s="182"/>
      <c r="E10" s="182"/>
      <c r="F10" s="182"/>
      <c r="G10" s="12">
        <v>2</v>
      </c>
      <c r="H10" s="41">
        <v>45573760</v>
      </c>
      <c r="I10" s="41">
        <v>45208242</v>
      </c>
    </row>
    <row r="11" spans="1:9" x14ac:dyDescent="0.2">
      <c r="A11" s="182" t="s">
        <v>24</v>
      </c>
      <c r="B11" s="182"/>
      <c r="C11" s="182"/>
      <c r="D11" s="182"/>
      <c r="E11" s="182"/>
      <c r="F11" s="182"/>
      <c r="G11" s="12">
        <v>3</v>
      </c>
      <c r="H11" s="41">
        <v>380748493</v>
      </c>
      <c r="I11" s="41">
        <v>312934875</v>
      </c>
    </row>
    <row r="12" spans="1:9" x14ac:dyDescent="0.2">
      <c r="A12" s="175" t="s">
        <v>25</v>
      </c>
      <c r="B12" s="175"/>
      <c r="C12" s="175"/>
      <c r="D12" s="175"/>
      <c r="E12" s="175"/>
      <c r="F12" s="175"/>
      <c r="G12" s="12">
        <v>4</v>
      </c>
      <c r="H12" s="41">
        <v>140972758</v>
      </c>
      <c r="I12" s="41">
        <v>71602372</v>
      </c>
    </row>
    <row r="13" spans="1:9" x14ac:dyDescent="0.2">
      <c r="A13" s="183" t="s">
        <v>26</v>
      </c>
      <c r="B13" s="183"/>
      <c r="C13" s="183"/>
      <c r="D13" s="183"/>
      <c r="E13" s="183"/>
      <c r="F13" s="183"/>
      <c r="G13" s="20">
        <v>5</v>
      </c>
      <c r="H13" s="40">
        <f>H14+H15+H16+H17</f>
        <v>0</v>
      </c>
      <c r="I13" s="40">
        <f>I14+I15+I16+I17</f>
        <v>0</v>
      </c>
    </row>
    <row r="14" spans="1:9" x14ac:dyDescent="0.2">
      <c r="A14" s="176" t="s">
        <v>27</v>
      </c>
      <c r="B14" s="176"/>
      <c r="C14" s="176"/>
      <c r="D14" s="176"/>
      <c r="E14" s="176"/>
      <c r="F14" s="176"/>
      <c r="G14" s="12">
        <v>6</v>
      </c>
      <c r="H14" s="41">
        <v>0</v>
      </c>
      <c r="I14" s="41">
        <v>0</v>
      </c>
    </row>
    <row r="15" spans="1:9" x14ac:dyDescent="0.2">
      <c r="A15" s="176" t="s">
        <v>28</v>
      </c>
      <c r="B15" s="176"/>
      <c r="C15" s="176"/>
      <c r="D15" s="176"/>
      <c r="E15" s="176"/>
      <c r="F15" s="176"/>
      <c r="G15" s="12">
        <v>7</v>
      </c>
      <c r="H15" s="41">
        <v>0</v>
      </c>
      <c r="I15" s="41">
        <v>0</v>
      </c>
    </row>
    <row r="16" spans="1:9" x14ac:dyDescent="0.2">
      <c r="A16" s="176" t="s">
        <v>29</v>
      </c>
      <c r="B16" s="176"/>
      <c r="C16" s="176"/>
      <c r="D16" s="176"/>
      <c r="E16" s="176"/>
      <c r="F16" s="176"/>
      <c r="G16" s="12">
        <v>8</v>
      </c>
      <c r="H16" s="41">
        <v>0</v>
      </c>
      <c r="I16" s="41">
        <v>0</v>
      </c>
    </row>
    <row r="17" spans="1:9" x14ac:dyDescent="0.2">
      <c r="A17" s="176" t="s">
        <v>30</v>
      </c>
      <c r="B17" s="176"/>
      <c r="C17" s="176"/>
      <c r="D17" s="176"/>
      <c r="E17" s="176"/>
      <c r="F17" s="176"/>
      <c r="G17" s="12">
        <v>9</v>
      </c>
      <c r="H17" s="41">
        <v>0</v>
      </c>
      <c r="I17" s="41">
        <v>0</v>
      </c>
    </row>
    <row r="18" spans="1:9" ht="25.9" customHeight="1" x14ac:dyDescent="0.2">
      <c r="A18" s="183" t="s">
        <v>31</v>
      </c>
      <c r="B18" s="183"/>
      <c r="C18" s="183"/>
      <c r="D18" s="183"/>
      <c r="E18" s="183"/>
      <c r="F18" s="183"/>
      <c r="G18" s="20">
        <v>10</v>
      </c>
      <c r="H18" s="40">
        <f>H19+H20+H21</f>
        <v>0</v>
      </c>
      <c r="I18" s="40">
        <f>I19+I20+I21</f>
        <v>26589225</v>
      </c>
    </row>
    <row r="19" spans="1:9" x14ac:dyDescent="0.2">
      <c r="A19" s="176" t="s">
        <v>28</v>
      </c>
      <c r="B19" s="176"/>
      <c r="C19" s="176"/>
      <c r="D19" s="176"/>
      <c r="E19" s="176"/>
      <c r="F19" s="176"/>
      <c r="G19" s="12">
        <v>11</v>
      </c>
      <c r="H19" s="41">
        <v>0</v>
      </c>
      <c r="I19" s="41">
        <v>26589225</v>
      </c>
    </row>
    <row r="20" spans="1:9" x14ac:dyDescent="0.2">
      <c r="A20" s="176" t="s">
        <v>29</v>
      </c>
      <c r="B20" s="176"/>
      <c r="C20" s="176"/>
      <c r="D20" s="176"/>
      <c r="E20" s="176"/>
      <c r="F20" s="176"/>
      <c r="G20" s="12">
        <v>12</v>
      </c>
      <c r="H20" s="41">
        <v>0</v>
      </c>
      <c r="I20" s="41">
        <v>0</v>
      </c>
    </row>
    <row r="21" spans="1:9" x14ac:dyDescent="0.2">
      <c r="A21" s="176" t="s">
        <v>30</v>
      </c>
      <c r="B21" s="176"/>
      <c r="C21" s="176"/>
      <c r="D21" s="176"/>
      <c r="E21" s="176"/>
      <c r="F21" s="176"/>
      <c r="G21" s="12">
        <v>13</v>
      </c>
      <c r="H21" s="41">
        <v>0</v>
      </c>
      <c r="I21" s="41">
        <v>0</v>
      </c>
    </row>
    <row r="22" spans="1:9" x14ac:dyDescent="0.2">
      <c r="A22" s="183" t="s">
        <v>32</v>
      </c>
      <c r="B22" s="183"/>
      <c r="C22" s="183"/>
      <c r="D22" s="183"/>
      <c r="E22" s="183"/>
      <c r="F22" s="183"/>
      <c r="G22" s="20">
        <v>14</v>
      </c>
      <c r="H22" s="40">
        <f>H23+H24</f>
        <v>0</v>
      </c>
      <c r="I22" s="40">
        <f>I23+I24</f>
        <v>0</v>
      </c>
    </row>
    <row r="23" spans="1:9" x14ac:dyDescent="0.2">
      <c r="A23" s="176" t="s">
        <v>29</v>
      </c>
      <c r="B23" s="176"/>
      <c r="C23" s="176"/>
      <c r="D23" s="176"/>
      <c r="E23" s="176"/>
      <c r="F23" s="176"/>
      <c r="G23" s="12">
        <v>15</v>
      </c>
      <c r="H23" s="41">
        <v>0</v>
      </c>
      <c r="I23" s="41">
        <v>0</v>
      </c>
    </row>
    <row r="24" spans="1:9" x14ac:dyDescent="0.2">
      <c r="A24" s="176" t="s">
        <v>30</v>
      </c>
      <c r="B24" s="176"/>
      <c r="C24" s="176"/>
      <c r="D24" s="176"/>
      <c r="E24" s="176"/>
      <c r="F24" s="176"/>
      <c r="G24" s="12">
        <v>16</v>
      </c>
      <c r="H24" s="41">
        <v>0</v>
      </c>
      <c r="I24" s="41">
        <v>0</v>
      </c>
    </row>
    <row r="25" spans="1:9" ht="25.9" customHeight="1" x14ac:dyDescent="0.2">
      <c r="A25" s="183" t="s">
        <v>33</v>
      </c>
      <c r="B25" s="183"/>
      <c r="C25" s="183"/>
      <c r="D25" s="183"/>
      <c r="E25" s="183"/>
      <c r="F25" s="183"/>
      <c r="G25" s="20">
        <v>17</v>
      </c>
      <c r="H25" s="40">
        <f>H26+H27+H28</f>
        <v>723360556</v>
      </c>
      <c r="I25" s="40">
        <f>I26+I27+I28</f>
        <v>674016091</v>
      </c>
    </row>
    <row r="26" spans="1:9" x14ac:dyDescent="0.2">
      <c r="A26" s="176" t="s">
        <v>28</v>
      </c>
      <c r="B26" s="176"/>
      <c r="C26" s="176"/>
      <c r="D26" s="176"/>
      <c r="E26" s="176"/>
      <c r="F26" s="176"/>
      <c r="G26" s="12">
        <v>18</v>
      </c>
      <c r="H26" s="42">
        <v>59915921</v>
      </c>
      <c r="I26" s="42">
        <v>168296270</v>
      </c>
    </row>
    <row r="27" spans="1:9" x14ac:dyDescent="0.2">
      <c r="A27" s="176" t="s">
        <v>29</v>
      </c>
      <c r="B27" s="176"/>
      <c r="C27" s="176"/>
      <c r="D27" s="176"/>
      <c r="E27" s="176"/>
      <c r="F27" s="176"/>
      <c r="G27" s="12">
        <v>19</v>
      </c>
      <c r="H27" s="42">
        <v>663444635</v>
      </c>
      <c r="I27" s="42">
        <v>505719821</v>
      </c>
    </row>
    <row r="28" spans="1:9" x14ac:dyDescent="0.2">
      <c r="A28" s="176" t="s">
        <v>30</v>
      </c>
      <c r="B28" s="176"/>
      <c r="C28" s="176"/>
      <c r="D28" s="176"/>
      <c r="E28" s="176"/>
      <c r="F28" s="176"/>
      <c r="G28" s="12">
        <v>20</v>
      </c>
      <c r="H28" s="42">
        <v>0</v>
      </c>
      <c r="I28" s="42">
        <v>0</v>
      </c>
    </row>
    <row r="29" spans="1:9" x14ac:dyDescent="0.2">
      <c r="A29" s="183" t="s">
        <v>34</v>
      </c>
      <c r="B29" s="183"/>
      <c r="C29" s="183"/>
      <c r="D29" s="183"/>
      <c r="E29" s="183"/>
      <c r="F29" s="183"/>
      <c r="G29" s="20">
        <v>21</v>
      </c>
      <c r="H29" s="40">
        <f>H30+H31</f>
        <v>1829954140</v>
      </c>
      <c r="I29" s="40">
        <f>I30+I31</f>
        <v>2097252167</v>
      </c>
    </row>
    <row r="30" spans="1:9" x14ac:dyDescent="0.2">
      <c r="A30" s="176" t="s">
        <v>29</v>
      </c>
      <c r="B30" s="176"/>
      <c r="C30" s="176"/>
      <c r="D30" s="176"/>
      <c r="E30" s="176"/>
      <c r="F30" s="176"/>
      <c r="G30" s="12">
        <v>22</v>
      </c>
      <c r="H30" s="42">
        <v>105750087</v>
      </c>
      <c r="I30" s="42">
        <v>116173694</v>
      </c>
    </row>
    <row r="31" spans="1:9" x14ac:dyDescent="0.2">
      <c r="A31" s="176" t="s">
        <v>30</v>
      </c>
      <c r="B31" s="176"/>
      <c r="C31" s="176"/>
      <c r="D31" s="176"/>
      <c r="E31" s="176"/>
      <c r="F31" s="176"/>
      <c r="G31" s="12">
        <v>23</v>
      </c>
      <c r="H31" s="42">
        <v>1724204053</v>
      </c>
      <c r="I31" s="42">
        <v>1981078473</v>
      </c>
    </row>
    <row r="32" spans="1:9" x14ac:dyDescent="0.2">
      <c r="A32" s="176" t="s">
        <v>35</v>
      </c>
      <c r="B32" s="176"/>
      <c r="C32" s="176"/>
      <c r="D32" s="176"/>
      <c r="E32" s="176"/>
      <c r="F32" s="176"/>
      <c r="G32" s="12">
        <v>24</v>
      </c>
      <c r="H32" s="42">
        <v>0</v>
      </c>
      <c r="I32" s="42">
        <v>0</v>
      </c>
    </row>
    <row r="33" spans="1:9" ht="28.9" customHeight="1" x14ac:dyDescent="0.2">
      <c r="A33" s="176" t="s">
        <v>36</v>
      </c>
      <c r="B33" s="176"/>
      <c r="C33" s="176"/>
      <c r="D33" s="176"/>
      <c r="E33" s="176"/>
      <c r="F33" s="176"/>
      <c r="G33" s="12">
        <v>25</v>
      </c>
      <c r="H33" s="42">
        <v>0</v>
      </c>
      <c r="I33" s="42">
        <v>0</v>
      </c>
    </row>
    <row r="34" spans="1:9" x14ac:dyDescent="0.2">
      <c r="A34" s="176" t="s">
        <v>37</v>
      </c>
      <c r="B34" s="176"/>
      <c r="C34" s="176"/>
      <c r="D34" s="176"/>
      <c r="E34" s="176"/>
      <c r="F34" s="176"/>
      <c r="G34" s="12">
        <v>26</v>
      </c>
      <c r="H34" s="42">
        <v>0</v>
      </c>
      <c r="I34" s="42">
        <v>0</v>
      </c>
    </row>
    <row r="35" spans="1:9" x14ac:dyDescent="0.2">
      <c r="A35" s="176" t="s">
        <v>38</v>
      </c>
      <c r="B35" s="176"/>
      <c r="C35" s="176"/>
      <c r="D35" s="176"/>
      <c r="E35" s="176"/>
      <c r="F35" s="176"/>
      <c r="G35" s="12">
        <v>27</v>
      </c>
      <c r="H35" s="42">
        <v>98706461</v>
      </c>
      <c r="I35" s="42">
        <v>87479814</v>
      </c>
    </row>
    <row r="36" spans="1:9" x14ac:dyDescent="0.2">
      <c r="A36" s="176" t="s">
        <v>39</v>
      </c>
      <c r="B36" s="176"/>
      <c r="C36" s="176"/>
      <c r="D36" s="176"/>
      <c r="E36" s="176"/>
      <c r="F36" s="176"/>
      <c r="G36" s="12">
        <v>28</v>
      </c>
      <c r="H36" s="42">
        <v>44952017</v>
      </c>
      <c r="I36" s="42">
        <v>44566417</v>
      </c>
    </row>
    <row r="37" spans="1:9" x14ac:dyDescent="0.2">
      <c r="A37" s="176" t="s">
        <v>40</v>
      </c>
      <c r="B37" s="176"/>
      <c r="C37" s="176"/>
      <c r="D37" s="176"/>
      <c r="E37" s="176"/>
      <c r="F37" s="176"/>
      <c r="G37" s="12">
        <v>29</v>
      </c>
      <c r="H37" s="42">
        <v>5220456</v>
      </c>
      <c r="I37" s="42">
        <v>6115684</v>
      </c>
    </row>
    <row r="38" spans="1:9" x14ac:dyDescent="0.2">
      <c r="A38" s="176" t="s">
        <v>41</v>
      </c>
      <c r="B38" s="176"/>
      <c r="C38" s="176"/>
      <c r="D38" s="176"/>
      <c r="E38" s="176"/>
      <c r="F38" s="176"/>
      <c r="G38" s="12">
        <v>30</v>
      </c>
      <c r="H38" s="42">
        <v>2848701</v>
      </c>
      <c r="I38" s="42">
        <v>2237378</v>
      </c>
    </row>
    <row r="39" spans="1:9" ht="27.6" customHeight="1" x14ac:dyDescent="0.2">
      <c r="A39" s="176" t="s">
        <v>42</v>
      </c>
      <c r="B39" s="176"/>
      <c r="C39" s="176"/>
      <c r="D39" s="176"/>
      <c r="E39" s="176"/>
      <c r="F39" s="176"/>
      <c r="G39" s="12">
        <v>31</v>
      </c>
      <c r="H39" s="42">
        <v>2576641</v>
      </c>
      <c r="I39" s="42">
        <v>10497940</v>
      </c>
    </row>
    <row r="40" spans="1:9" x14ac:dyDescent="0.2">
      <c r="A40" s="202" t="s">
        <v>43</v>
      </c>
      <c r="B40" s="202"/>
      <c r="C40" s="202"/>
      <c r="D40" s="202"/>
      <c r="E40" s="202"/>
      <c r="F40" s="202"/>
      <c r="G40" s="20">
        <v>32</v>
      </c>
      <c r="H40" s="43">
        <f>H9+H13+H18+H22+H25+H29+H32+H33+H34+H35+H36+H37+H38+H39</f>
        <v>3274913983</v>
      </c>
      <c r="I40" s="43">
        <f>I9+I13+I18+I22+I25+I29+I32+I33+I34+I35+I36+I37+I38+I39</f>
        <v>3378500205</v>
      </c>
    </row>
    <row r="41" spans="1:9" x14ac:dyDescent="0.2">
      <c r="A41" s="179" t="s">
        <v>15</v>
      </c>
      <c r="B41" s="180"/>
      <c r="C41" s="180"/>
      <c r="D41" s="180"/>
      <c r="E41" s="180"/>
      <c r="F41" s="180"/>
      <c r="G41" s="180"/>
      <c r="H41" s="180"/>
      <c r="I41" s="180"/>
    </row>
    <row r="42" spans="1:9" x14ac:dyDescent="0.2">
      <c r="A42" s="201" t="s">
        <v>44</v>
      </c>
      <c r="B42" s="183"/>
      <c r="C42" s="183"/>
      <c r="D42" s="183"/>
      <c r="E42" s="183"/>
      <c r="F42" s="183"/>
      <c r="G42" s="20">
        <v>33</v>
      </c>
      <c r="H42" s="40">
        <f>H43+H44+H45+H46+H47</f>
        <v>0</v>
      </c>
      <c r="I42" s="40">
        <f>I43+I44+I45+I46+I47</f>
        <v>0</v>
      </c>
    </row>
    <row r="43" spans="1:9" x14ac:dyDescent="0.2">
      <c r="A43" s="176" t="s">
        <v>45</v>
      </c>
      <c r="B43" s="176"/>
      <c r="C43" s="176"/>
      <c r="D43" s="176"/>
      <c r="E43" s="176"/>
      <c r="F43" s="176"/>
      <c r="G43" s="12">
        <v>34</v>
      </c>
      <c r="H43" s="41">
        <v>0</v>
      </c>
      <c r="I43" s="41">
        <v>0</v>
      </c>
    </row>
    <row r="44" spans="1:9" x14ac:dyDescent="0.2">
      <c r="A44" s="176" t="s">
        <v>46</v>
      </c>
      <c r="B44" s="176"/>
      <c r="C44" s="176"/>
      <c r="D44" s="176"/>
      <c r="E44" s="176"/>
      <c r="F44" s="176"/>
      <c r="G44" s="12">
        <v>35</v>
      </c>
      <c r="H44" s="41">
        <v>0</v>
      </c>
      <c r="I44" s="41">
        <v>0</v>
      </c>
    </row>
    <row r="45" spans="1:9" x14ac:dyDescent="0.2">
      <c r="A45" s="176" t="s">
        <v>47</v>
      </c>
      <c r="B45" s="176"/>
      <c r="C45" s="176"/>
      <c r="D45" s="176"/>
      <c r="E45" s="176"/>
      <c r="F45" s="176"/>
      <c r="G45" s="12">
        <v>36</v>
      </c>
      <c r="H45" s="41">
        <v>0</v>
      </c>
      <c r="I45" s="41">
        <v>0</v>
      </c>
    </row>
    <row r="46" spans="1:9" x14ac:dyDescent="0.2">
      <c r="A46" s="176" t="s">
        <v>48</v>
      </c>
      <c r="B46" s="176"/>
      <c r="C46" s="176"/>
      <c r="D46" s="176"/>
      <c r="E46" s="176"/>
      <c r="F46" s="176"/>
      <c r="G46" s="12">
        <v>37</v>
      </c>
      <c r="H46" s="41">
        <v>0</v>
      </c>
      <c r="I46" s="41">
        <v>0</v>
      </c>
    </row>
    <row r="47" spans="1:9" x14ac:dyDescent="0.2">
      <c r="A47" s="176" t="s">
        <v>49</v>
      </c>
      <c r="B47" s="176"/>
      <c r="C47" s="176"/>
      <c r="D47" s="176"/>
      <c r="E47" s="176"/>
      <c r="F47" s="176"/>
      <c r="G47" s="12">
        <v>38</v>
      </c>
      <c r="H47" s="41">
        <v>0</v>
      </c>
      <c r="I47" s="41">
        <v>0</v>
      </c>
    </row>
    <row r="48" spans="1:9" ht="27.6" customHeight="1" x14ac:dyDescent="0.2">
      <c r="A48" s="201" t="s">
        <v>50</v>
      </c>
      <c r="B48" s="183"/>
      <c r="C48" s="183"/>
      <c r="D48" s="183"/>
      <c r="E48" s="183"/>
      <c r="F48" s="183"/>
      <c r="G48" s="20">
        <v>39</v>
      </c>
      <c r="H48" s="40">
        <f>H49+H50+H51</f>
        <v>0</v>
      </c>
      <c r="I48" s="40">
        <f>I49+I50+I51</f>
        <v>0</v>
      </c>
    </row>
    <row r="49" spans="1:9" x14ac:dyDescent="0.2">
      <c r="A49" s="176" t="s">
        <v>47</v>
      </c>
      <c r="B49" s="176"/>
      <c r="C49" s="176"/>
      <c r="D49" s="176"/>
      <c r="E49" s="176"/>
      <c r="F49" s="176"/>
      <c r="G49" s="12">
        <v>40</v>
      </c>
      <c r="H49" s="41">
        <v>0</v>
      </c>
      <c r="I49" s="41">
        <v>0</v>
      </c>
    </row>
    <row r="50" spans="1:9" x14ac:dyDescent="0.2">
      <c r="A50" s="176" t="s">
        <v>48</v>
      </c>
      <c r="B50" s="176"/>
      <c r="C50" s="176"/>
      <c r="D50" s="176"/>
      <c r="E50" s="176"/>
      <c r="F50" s="176"/>
      <c r="G50" s="12">
        <v>41</v>
      </c>
      <c r="H50" s="41">
        <v>0</v>
      </c>
      <c r="I50" s="41">
        <v>0</v>
      </c>
    </row>
    <row r="51" spans="1:9" x14ac:dyDescent="0.2">
      <c r="A51" s="176" t="s">
        <v>49</v>
      </c>
      <c r="B51" s="176"/>
      <c r="C51" s="176"/>
      <c r="D51" s="176"/>
      <c r="E51" s="176"/>
      <c r="F51" s="176"/>
      <c r="G51" s="12">
        <v>42</v>
      </c>
      <c r="H51" s="41">
        <v>0</v>
      </c>
      <c r="I51" s="41">
        <v>0</v>
      </c>
    </row>
    <row r="52" spans="1:9" x14ac:dyDescent="0.2">
      <c r="A52" s="201" t="s">
        <v>51</v>
      </c>
      <c r="B52" s="183"/>
      <c r="C52" s="183"/>
      <c r="D52" s="183"/>
      <c r="E52" s="183"/>
      <c r="F52" s="183"/>
      <c r="G52" s="20">
        <v>43</v>
      </c>
      <c r="H52" s="40">
        <f>H53+H54+H55</f>
        <v>2789587705</v>
      </c>
      <c r="I52" s="40">
        <f>I53+I54+I55</f>
        <v>2880565246</v>
      </c>
    </row>
    <row r="53" spans="1:9" x14ac:dyDescent="0.2">
      <c r="A53" s="176" t="s">
        <v>47</v>
      </c>
      <c r="B53" s="176"/>
      <c r="C53" s="176"/>
      <c r="D53" s="176"/>
      <c r="E53" s="176"/>
      <c r="F53" s="176"/>
      <c r="G53" s="12">
        <v>44</v>
      </c>
      <c r="H53" s="41">
        <v>2659664613</v>
      </c>
      <c r="I53" s="41">
        <v>2782040524</v>
      </c>
    </row>
    <row r="54" spans="1:9" x14ac:dyDescent="0.2">
      <c r="A54" s="176" t="s">
        <v>48</v>
      </c>
      <c r="B54" s="176"/>
      <c r="C54" s="176"/>
      <c r="D54" s="176"/>
      <c r="E54" s="176"/>
      <c r="F54" s="176"/>
      <c r="G54" s="12">
        <v>45</v>
      </c>
      <c r="H54" s="41">
        <v>129032206</v>
      </c>
      <c r="I54" s="41">
        <v>97003897</v>
      </c>
    </row>
    <row r="55" spans="1:9" x14ac:dyDescent="0.2">
      <c r="A55" s="176" t="s">
        <v>49</v>
      </c>
      <c r="B55" s="176"/>
      <c r="C55" s="176"/>
      <c r="D55" s="176"/>
      <c r="E55" s="176"/>
      <c r="F55" s="176"/>
      <c r="G55" s="12">
        <v>46</v>
      </c>
      <c r="H55" s="41">
        <v>890886</v>
      </c>
      <c r="I55" s="41">
        <v>1520825</v>
      </c>
    </row>
    <row r="56" spans="1:9" x14ac:dyDescent="0.2">
      <c r="A56" s="176" t="s">
        <v>52</v>
      </c>
      <c r="B56" s="176"/>
      <c r="C56" s="176"/>
      <c r="D56" s="176"/>
      <c r="E56" s="176"/>
      <c r="F56" s="176"/>
      <c r="G56" s="12">
        <v>47</v>
      </c>
      <c r="H56" s="41">
        <v>0</v>
      </c>
      <c r="I56" s="41">
        <v>0</v>
      </c>
    </row>
    <row r="57" spans="1:9" ht="24" customHeight="1" x14ac:dyDescent="0.2">
      <c r="A57" s="200" t="s">
        <v>53</v>
      </c>
      <c r="B57" s="200"/>
      <c r="C57" s="200"/>
      <c r="D57" s="200"/>
      <c r="E57" s="200"/>
      <c r="F57" s="200"/>
      <c r="G57" s="12">
        <v>48</v>
      </c>
      <c r="H57" s="41">
        <v>0</v>
      </c>
      <c r="I57" s="41">
        <v>0</v>
      </c>
    </row>
    <row r="58" spans="1:9" x14ac:dyDescent="0.2">
      <c r="A58" s="200" t="s">
        <v>54</v>
      </c>
      <c r="B58" s="200"/>
      <c r="C58" s="200"/>
      <c r="D58" s="200"/>
      <c r="E58" s="200"/>
      <c r="F58" s="200"/>
      <c r="G58" s="12">
        <v>49</v>
      </c>
      <c r="H58" s="41">
        <v>4653189</v>
      </c>
      <c r="I58" s="41">
        <v>5748169</v>
      </c>
    </row>
    <row r="59" spans="1:9" x14ac:dyDescent="0.2">
      <c r="A59" s="200" t="s">
        <v>55</v>
      </c>
      <c r="B59" s="176"/>
      <c r="C59" s="176"/>
      <c r="D59" s="176"/>
      <c r="E59" s="176"/>
      <c r="F59" s="176"/>
      <c r="G59" s="12">
        <v>50</v>
      </c>
      <c r="H59" s="41">
        <v>2441506</v>
      </c>
      <c r="I59" s="41">
        <v>805603</v>
      </c>
    </row>
    <row r="60" spans="1:9" x14ac:dyDescent="0.2">
      <c r="A60" s="200" t="s">
        <v>56</v>
      </c>
      <c r="B60" s="200"/>
      <c r="C60" s="200"/>
      <c r="D60" s="200"/>
      <c r="E60" s="200"/>
      <c r="F60" s="200"/>
      <c r="G60" s="12">
        <v>51</v>
      </c>
      <c r="H60" s="41">
        <v>0</v>
      </c>
      <c r="I60" s="41">
        <v>0</v>
      </c>
    </row>
    <row r="61" spans="1:9" x14ac:dyDescent="0.2">
      <c r="A61" s="200" t="s">
        <v>57</v>
      </c>
      <c r="B61" s="200"/>
      <c r="C61" s="200"/>
      <c r="D61" s="200"/>
      <c r="E61" s="200"/>
      <c r="F61" s="200"/>
      <c r="G61" s="12">
        <v>52</v>
      </c>
      <c r="H61" s="41">
        <v>39308254</v>
      </c>
      <c r="I61" s="41">
        <v>50817018</v>
      </c>
    </row>
    <row r="62" spans="1:9" ht="31.15" customHeight="1" x14ac:dyDescent="0.2">
      <c r="A62" s="200" t="s">
        <v>58</v>
      </c>
      <c r="B62" s="200"/>
      <c r="C62" s="200"/>
      <c r="D62" s="200"/>
      <c r="E62" s="200"/>
      <c r="F62" s="200"/>
      <c r="G62" s="12">
        <v>53</v>
      </c>
      <c r="H62" s="41">
        <v>0</v>
      </c>
      <c r="I62" s="41">
        <v>0</v>
      </c>
    </row>
    <row r="63" spans="1:9" x14ac:dyDescent="0.2">
      <c r="A63" s="202" t="s">
        <v>59</v>
      </c>
      <c r="B63" s="203"/>
      <c r="C63" s="203"/>
      <c r="D63" s="203"/>
      <c r="E63" s="203"/>
      <c r="F63" s="203"/>
      <c r="G63" s="20">
        <v>54</v>
      </c>
      <c r="H63" s="43">
        <f>H42+H48+H52+H56+H57+H58+H59+H60+H61+H62</f>
        <v>2835990654</v>
      </c>
      <c r="I63" s="43">
        <f>I42+I48+I52+I56+I57+I58+I59+I60+I61+I62</f>
        <v>2937936036</v>
      </c>
    </row>
    <row r="64" spans="1:9" x14ac:dyDescent="0.2">
      <c r="A64" s="204" t="s">
        <v>16</v>
      </c>
      <c r="B64" s="205"/>
      <c r="C64" s="205"/>
      <c r="D64" s="205"/>
      <c r="E64" s="205"/>
      <c r="F64" s="205"/>
      <c r="G64" s="205"/>
      <c r="H64" s="205"/>
      <c r="I64" s="205"/>
    </row>
    <row r="65" spans="1:9" x14ac:dyDescent="0.2">
      <c r="A65" s="176" t="s">
        <v>60</v>
      </c>
      <c r="B65" s="176"/>
      <c r="C65" s="176"/>
      <c r="D65" s="176"/>
      <c r="E65" s="176"/>
      <c r="F65" s="176"/>
      <c r="G65" s="12">
        <v>55</v>
      </c>
      <c r="H65" s="41">
        <v>267499600</v>
      </c>
      <c r="I65" s="41">
        <v>267499600</v>
      </c>
    </row>
    <row r="66" spans="1:9" x14ac:dyDescent="0.2">
      <c r="A66" s="176" t="s">
        <v>61</v>
      </c>
      <c r="B66" s="176"/>
      <c r="C66" s="176"/>
      <c r="D66" s="176"/>
      <c r="E66" s="176"/>
      <c r="F66" s="176"/>
      <c r="G66" s="12">
        <v>56</v>
      </c>
      <c r="H66" s="41">
        <v>3015402</v>
      </c>
      <c r="I66" s="41">
        <v>3015402</v>
      </c>
    </row>
    <row r="67" spans="1:9" x14ac:dyDescent="0.2">
      <c r="A67" s="176" t="s">
        <v>62</v>
      </c>
      <c r="B67" s="176"/>
      <c r="C67" s="176"/>
      <c r="D67" s="176"/>
      <c r="E67" s="176"/>
      <c r="F67" s="176"/>
      <c r="G67" s="12">
        <v>57</v>
      </c>
      <c r="H67" s="41">
        <v>0</v>
      </c>
      <c r="I67" s="41">
        <v>0</v>
      </c>
    </row>
    <row r="68" spans="1:9" x14ac:dyDescent="0.2">
      <c r="A68" s="176" t="s">
        <v>63</v>
      </c>
      <c r="B68" s="176"/>
      <c r="C68" s="176"/>
      <c r="D68" s="176"/>
      <c r="E68" s="176"/>
      <c r="F68" s="176"/>
      <c r="G68" s="12">
        <v>58</v>
      </c>
      <c r="H68" s="41">
        <v>0</v>
      </c>
      <c r="I68" s="41">
        <v>0</v>
      </c>
    </row>
    <row r="69" spans="1:9" x14ac:dyDescent="0.2">
      <c r="A69" s="176" t="s">
        <v>64</v>
      </c>
      <c r="B69" s="176"/>
      <c r="C69" s="176"/>
      <c r="D69" s="176"/>
      <c r="E69" s="176"/>
      <c r="F69" s="176"/>
      <c r="G69" s="12">
        <v>59</v>
      </c>
      <c r="H69" s="41">
        <v>8075733</v>
      </c>
      <c r="I69" s="41">
        <v>-8507847</v>
      </c>
    </row>
    <row r="70" spans="1:9" x14ac:dyDescent="0.2">
      <c r="A70" s="176" t="s">
        <v>65</v>
      </c>
      <c r="B70" s="176"/>
      <c r="C70" s="176"/>
      <c r="D70" s="176"/>
      <c r="E70" s="176"/>
      <c r="F70" s="176"/>
      <c r="G70" s="12">
        <v>60</v>
      </c>
      <c r="H70" s="41">
        <v>0</v>
      </c>
      <c r="I70" s="41">
        <v>4480609</v>
      </c>
    </row>
    <row r="71" spans="1:9" x14ac:dyDescent="0.2">
      <c r="A71" s="176" t="s">
        <v>66</v>
      </c>
      <c r="B71" s="176"/>
      <c r="C71" s="176"/>
      <c r="D71" s="176"/>
      <c r="E71" s="176"/>
      <c r="F71" s="176"/>
      <c r="G71" s="12">
        <v>61</v>
      </c>
      <c r="H71" s="41">
        <v>0</v>
      </c>
      <c r="I71" s="41">
        <v>0</v>
      </c>
    </row>
    <row r="72" spans="1:9" x14ac:dyDescent="0.2">
      <c r="A72" s="176" t="s">
        <v>67</v>
      </c>
      <c r="B72" s="176"/>
      <c r="C72" s="176"/>
      <c r="D72" s="176"/>
      <c r="E72" s="176"/>
      <c r="F72" s="176"/>
      <c r="G72" s="12">
        <v>62</v>
      </c>
      <c r="H72" s="41">
        <v>157318267</v>
      </c>
      <c r="I72" s="41">
        <v>163359158</v>
      </c>
    </row>
    <row r="73" spans="1:9" x14ac:dyDescent="0.2">
      <c r="A73" s="176" t="s">
        <v>68</v>
      </c>
      <c r="B73" s="176"/>
      <c r="C73" s="176"/>
      <c r="D73" s="176"/>
      <c r="E73" s="176"/>
      <c r="F73" s="176"/>
      <c r="G73" s="12">
        <v>63</v>
      </c>
      <c r="H73" s="41">
        <v>-11081779</v>
      </c>
      <c r="I73" s="41">
        <v>-1388383</v>
      </c>
    </row>
    <row r="74" spans="1:9" x14ac:dyDescent="0.2">
      <c r="A74" s="176" t="s">
        <v>69</v>
      </c>
      <c r="B74" s="176"/>
      <c r="C74" s="176"/>
      <c r="D74" s="176"/>
      <c r="E74" s="176"/>
      <c r="F74" s="176"/>
      <c r="G74" s="12">
        <v>64</v>
      </c>
      <c r="H74" s="41">
        <v>14096106</v>
      </c>
      <c r="I74" s="41">
        <v>12105630</v>
      </c>
    </row>
    <row r="75" spans="1:9" x14ac:dyDescent="0.2">
      <c r="A75" s="176" t="s">
        <v>70</v>
      </c>
      <c r="B75" s="176"/>
      <c r="C75" s="176"/>
      <c r="D75" s="176"/>
      <c r="E75" s="176"/>
      <c r="F75" s="176"/>
      <c r="G75" s="12">
        <v>65</v>
      </c>
      <c r="H75" s="41">
        <v>0</v>
      </c>
      <c r="I75" s="41">
        <v>0</v>
      </c>
    </row>
    <row r="76" spans="1:9" x14ac:dyDescent="0.2">
      <c r="A76" s="176" t="s">
        <v>71</v>
      </c>
      <c r="B76" s="176"/>
      <c r="C76" s="176"/>
      <c r="D76" s="176"/>
      <c r="E76" s="176"/>
      <c r="F76" s="176"/>
      <c r="G76" s="12">
        <v>66</v>
      </c>
      <c r="H76" s="41">
        <v>0</v>
      </c>
      <c r="I76" s="41">
        <v>0</v>
      </c>
    </row>
    <row r="77" spans="1:9" x14ac:dyDescent="0.2">
      <c r="A77" s="206" t="s">
        <v>72</v>
      </c>
      <c r="B77" s="206"/>
      <c r="C77" s="206"/>
      <c r="D77" s="206"/>
      <c r="E77" s="206"/>
      <c r="F77" s="206"/>
      <c r="G77" s="20">
        <v>67</v>
      </c>
      <c r="H77" s="44">
        <f>H65+H66+H67+H68+H69+H70+H71+H72+H73+H74+H75+H76</f>
        <v>438923329</v>
      </c>
      <c r="I77" s="44">
        <f>I65+I66+I67+I68+I69+I70+I71+I72+I73+I74+I75+I76</f>
        <v>440564169</v>
      </c>
    </row>
    <row r="78" spans="1:9" x14ac:dyDescent="0.2">
      <c r="A78" s="202" t="s">
        <v>73</v>
      </c>
      <c r="B78" s="203"/>
      <c r="C78" s="203"/>
      <c r="D78" s="203"/>
      <c r="E78" s="203"/>
      <c r="F78" s="203"/>
      <c r="G78" s="20">
        <v>68</v>
      </c>
      <c r="H78" s="43">
        <f>H63+H77</f>
        <v>3274913983</v>
      </c>
      <c r="I78" s="43">
        <f>I63+I77</f>
        <v>3378500205</v>
      </c>
    </row>
  </sheetData>
  <sheetProtection algorithmName="SHA-512" hashValue="I00NFrhOEG4d9XCsHWgksK5A64+ZTASdUte/Y+ZoZjTtuqlcU7G9R2L7mqZXD1iG1sJMFofZUPAYj7QQgAFQpw==" saltValue="V3fVC9kHHLNvjd51Ujl1s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4803149606299213" right="0.74803149606299213" top="0.59055118110236227" bottom="0.98425196850393704" header="0.51181102362204722" footer="0.51181102362204722"/>
  <pageSetup paperSize="9" fitToHeight="2" orientation="portrait" r:id="rId1"/>
  <headerFooter alignWithMargins="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8"/>
  <sheetViews>
    <sheetView view="pageBreakPreview" zoomScale="110" zoomScaleNormal="100" zoomScaleSheetLayoutView="110" workbookViewId="0">
      <selection activeCell="A2" sqref="A2:H2"/>
    </sheetView>
  </sheetViews>
  <sheetFormatPr defaultRowHeight="12.75" x14ac:dyDescent="0.2"/>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19" t="s">
        <v>5</v>
      </c>
      <c r="B1" s="185"/>
      <c r="C1" s="185"/>
      <c r="D1" s="185"/>
      <c r="E1" s="185"/>
      <c r="F1" s="185"/>
      <c r="G1" s="185"/>
      <c r="H1" s="185"/>
    </row>
    <row r="2" spans="1:9" x14ac:dyDescent="0.2">
      <c r="A2" s="218" t="s">
        <v>289</v>
      </c>
      <c r="B2" s="187"/>
      <c r="C2" s="187"/>
      <c r="D2" s="187"/>
      <c r="E2" s="187"/>
      <c r="F2" s="187"/>
      <c r="G2" s="187"/>
      <c r="H2" s="187"/>
    </row>
    <row r="3" spans="1:9" x14ac:dyDescent="0.2">
      <c r="A3" s="220" t="s">
        <v>12</v>
      </c>
      <c r="B3" s="199"/>
      <c r="C3" s="199"/>
      <c r="D3" s="199"/>
      <c r="E3" s="199"/>
      <c r="F3" s="199"/>
      <c r="G3" s="199"/>
      <c r="H3" s="199"/>
      <c r="I3" s="199"/>
    </row>
    <row r="4" spans="1:9" x14ac:dyDescent="0.2">
      <c r="A4" s="226" t="s">
        <v>288</v>
      </c>
      <c r="B4" s="196"/>
      <c r="C4" s="196"/>
      <c r="D4" s="196"/>
      <c r="E4" s="196"/>
      <c r="F4" s="196"/>
      <c r="G4" s="196"/>
      <c r="H4" s="196"/>
      <c r="I4" s="196"/>
    </row>
    <row r="5" spans="1:9" ht="33.75" x14ac:dyDescent="0.2">
      <c r="A5" s="221" t="s">
        <v>2</v>
      </c>
      <c r="B5" s="222"/>
      <c r="C5" s="222"/>
      <c r="D5" s="222"/>
      <c r="E5" s="222"/>
      <c r="F5" s="223"/>
      <c r="G5" s="13" t="s">
        <v>6</v>
      </c>
      <c r="H5" s="66" t="s">
        <v>228</v>
      </c>
      <c r="I5" s="46" t="s">
        <v>226</v>
      </c>
    </row>
    <row r="6" spans="1:9" x14ac:dyDescent="0.2">
      <c r="A6" s="224">
        <v>1</v>
      </c>
      <c r="B6" s="225"/>
      <c r="C6" s="225"/>
      <c r="D6" s="225"/>
      <c r="E6" s="225"/>
      <c r="F6" s="225"/>
      <c r="G6" s="14">
        <v>2</v>
      </c>
      <c r="H6" s="15">
        <v>3</v>
      </c>
      <c r="I6" s="15">
        <v>4</v>
      </c>
    </row>
    <row r="7" spans="1:9" x14ac:dyDescent="0.2">
      <c r="A7" s="207" t="s">
        <v>75</v>
      </c>
      <c r="B7" s="207"/>
      <c r="C7" s="207"/>
      <c r="D7" s="207"/>
      <c r="E7" s="207"/>
      <c r="F7" s="207"/>
      <c r="G7" s="6">
        <v>1</v>
      </c>
      <c r="H7" s="47">
        <v>110311797</v>
      </c>
      <c r="I7" s="47">
        <v>99879474</v>
      </c>
    </row>
    <row r="8" spans="1:9" x14ac:dyDescent="0.2">
      <c r="A8" s="207" t="s">
        <v>74</v>
      </c>
      <c r="B8" s="207"/>
      <c r="C8" s="207"/>
      <c r="D8" s="207"/>
      <c r="E8" s="207"/>
      <c r="F8" s="207"/>
      <c r="G8" s="6">
        <v>2</v>
      </c>
      <c r="H8" s="47">
        <v>34540077</v>
      </c>
      <c r="I8" s="47">
        <v>22202372</v>
      </c>
    </row>
    <row r="9" spans="1:9" x14ac:dyDescent="0.2">
      <c r="A9" s="207" t="s">
        <v>76</v>
      </c>
      <c r="B9" s="207"/>
      <c r="C9" s="207"/>
      <c r="D9" s="207"/>
      <c r="E9" s="207"/>
      <c r="F9" s="207"/>
      <c r="G9" s="6">
        <v>3</v>
      </c>
      <c r="H9" s="47">
        <v>0</v>
      </c>
      <c r="I9" s="47">
        <v>0</v>
      </c>
    </row>
    <row r="10" spans="1:9" x14ac:dyDescent="0.2">
      <c r="A10" s="207" t="s">
        <v>77</v>
      </c>
      <c r="B10" s="207"/>
      <c r="C10" s="207"/>
      <c r="D10" s="207"/>
      <c r="E10" s="207"/>
      <c r="F10" s="207"/>
      <c r="G10" s="6">
        <v>4</v>
      </c>
      <c r="H10" s="47">
        <v>687775</v>
      </c>
      <c r="I10" s="47">
        <v>816139</v>
      </c>
    </row>
    <row r="11" spans="1:9" x14ac:dyDescent="0.2">
      <c r="A11" s="207" t="s">
        <v>78</v>
      </c>
      <c r="B11" s="207"/>
      <c r="C11" s="207"/>
      <c r="D11" s="207"/>
      <c r="E11" s="207"/>
      <c r="F11" s="207"/>
      <c r="G11" s="6">
        <v>5</v>
      </c>
      <c r="H11" s="47">
        <v>37119150</v>
      </c>
      <c r="I11" s="47">
        <v>37160957</v>
      </c>
    </row>
    <row r="12" spans="1:9" ht="12.6" customHeight="1" x14ac:dyDescent="0.2">
      <c r="A12" s="207" t="s">
        <v>79</v>
      </c>
      <c r="B12" s="207"/>
      <c r="C12" s="207"/>
      <c r="D12" s="207"/>
      <c r="E12" s="207"/>
      <c r="F12" s="207"/>
      <c r="G12" s="6">
        <v>6</v>
      </c>
      <c r="H12" s="47">
        <v>14077680</v>
      </c>
      <c r="I12" s="47">
        <v>14471439</v>
      </c>
    </row>
    <row r="13" spans="1:9" ht="35.450000000000003" customHeight="1" x14ac:dyDescent="0.2">
      <c r="A13" s="207" t="s">
        <v>80</v>
      </c>
      <c r="B13" s="207"/>
      <c r="C13" s="207"/>
      <c r="D13" s="207"/>
      <c r="E13" s="207"/>
      <c r="F13" s="207"/>
      <c r="G13" s="6">
        <v>7</v>
      </c>
      <c r="H13" s="47">
        <v>26271820</v>
      </c>
      <c r="I13" s="47">
        <v>3774160</v>
      </c>
    </row>
    <row r="14" spans="1:9" ht="28.9" customHeight="1" x14ac:dyDescent="0.2">
      <c r="A14" s="207" t="s">
        <v>81</v>
      </c>
      <c r="B14" s="207"/>
      <c r="C14" s="207"/>
      <c r="D14" s="207"/>
      <c r="E14" s="207"/>
      <c r="F14" s="207"/>
      <c r="G14" s="6">
        <v>8</v>
      </c>
      <c r="H14" s="47">
        <v>0</v>
      </c>
      <c r="I14" s="47">
        <v>5447097</v>
      </c>
    </row>
    <row r="15" spans="1:9" ht="28.9" customHeight="1" x14ac:dyDescent="0.2">
      <c r="A15" s="207" t="s">
        <v>82</v>
      </c>
      <c r="B15" s="207"/>
      <c r="C15" s="207"/>
      <c r="D15" s="207"/>
      <c r="E15" s="207"/>
      <c r="F15" s="207"/>
      <c r="G15" s="6">
        <v>9</v>
      </c>
      <c r="H15" s="47">
        <v>0</v>
      </c>
      <c r="I15" s="47">
        <v>1213044</v>
      </c>
    </row>
    <row r="16" spans="1:9" ht="28.9" customHeight="1" x14ac:dyDescent="0.2">
      <c r="A16" s="207" t="s">
        <v>83</v>
      </c>
      <c r="B16" s="207"/>
      <c r="C16" s="207"/>
      <c r="D16" s="207"/>
      <c r="E16" s="207"/>
      <c r="F16" s="207"/>
      <c r="G16" s="6">
        <v>10</v>
      </c>
      <c r="H16" s="47">
        <v>0</v>
      </c>
      <c r="I16" s="47">
        <v>0</v>
      </c>
    </row>
    <row r="17" spans="1:9" x14ac:dyDescent="0.2">
      <c r="A17" s="207" t="s">
        <v>84</v>
      </c>
      <c r="B17" s="207"/>
      <c r="C17" s="207"/>
      <c r="D17" s="207"/>
      <c r="E17" s="207"/>
      <c r="F17" s="207"/>
      <c r="G17" s="6">
        <v>11</v>
      </c>
      <c r="H17" s="47">
        <v>0</v>
      </c>
      <c r="I17" s="47">
        <v>0</v>
      </c>
    </row>
    <row r="18" spans="1:9" x14ac:dyDescent="0.2">
      <c r="A18" s="207" t="s">
        <v>85</v>
      </c>
      <c r="B18" s="207"/>
      <c r="C18" s="207"/>
      <c r="D18" s="207"/>
      <c r="E18" s="207"/>
      <c r="F18" s="207"/>
      <c r="G18" s="6">
        <v>12</v>
      </c>
      <c r="H18" s="47">
        <v>6522513</v>
      </c>
      <c r="I18" s="47">
        <v>1612197</v>
      </c>
    </row>
    <row r="19" spans="1:9" x14ac:dyDescent="0.2">
      <c r="A19" s="207" t="s">
        <v>86</v>
      </c>
      <c r="B19" s="207"/>
      <c r="C19" s="207"/>
      <c r="D19" s="207"/>
      <c r="E19" s="207"/>
      <c r="F19" s="207"/>
      <c r="G19" s="6">
        <v>13</v>
      </c>
      <c r="H19" s="47">
        <v>0</v>
      </c>
      <c r="I19" s="47">
        <v>184524</v>
      </c>
    </row>
    <row r="20" spans="1:9" x14ac:dyDescent="0.2">
      <c r="A20" s="207" t="s">
        <v>87</v>
      </c>
      <c r="B20" s="207"/>
      <c r="C20" s="207"/>
      <c r="D20" s="207"/>
      <c r="E20" s="207"/>
      <c r="F20" s="207"/>
      <c r="G20" s="6">
        <v>14</v>
      </c>
      <c r="H20" s="47">
        <v>4581905</v>
      </c>
      <c r="I20" s="47">
        <v>6926818</v>
      </c>
    </row>
    <row r="21" spans="1:9" x14ac:dyDescent="0.2">
      <c r="A21" s="207" t="s">
        <v>88</v>
      </c>
      <c r="B21" s="207"/>
      <c r="C21" s="207"/>
      <c r="D21" s="207"/>
      <c r="E21" s="207"/>
      <c r="F21" s="207"/>
      <c r="G21" s="6">
        <v>15</v>
      </c>
      <c r="H21" s="47">
        <v>11147656</v>
      </c>
      <c r="I21" s="47">
        <v>10797319</v>
      </c>
    </row>
    <row r="22" spans="1:9" ht="25.15" customHeight="1" x14ac:dyDescent="0.2">
      <c r="A22" s="208" t="s">
        <v>89</v>
      </c>
      <c r="B22" s="208"/>
      <c r="C22" s="208"/>
      <c r="D22" s="208"/>
      <c r="E22" s="208"/>
      <c r="F22" s="208"/>
      <c r="G22" s="7">
        <v>16</v>
      </c>
      <c r="H22" s="48">
        <f>H7-H8-H9+H10+H11-H12+H13+H14+H15+H16+H17+H18+H19+H20-H21</f>
        <v>125729547</v>
      </c>
      <c r="I22" s="48">
        <f>I7-I8-I9+I10+I11-I12+I13+I14+I15+I16+I17+I18+I19+I20-I21</f>
        <v>109543280</v>
      </c>
    </row>
    <row r="23" spans="1:9" x14ac:dyDescent="0.2">
      <c r="A23" s="207" t="s">
        <v>90</v>
      </c>
      <c r="B23" s="207"/>
      <c r="C23" s="207"/>
      <c r="D23" s="207"/>
      <c r="E23" s="207"/>
      <c r="F23" s="207"/>
      <c r="G23" s="6">
        <v>17</v>
      </c>
      <c r="H23" s="47">
        <v>77830804</v>
      </c>
      <c r="I23" s="47">
        <v>75299609</v>
      </c>
    </row>
    <row r="24" spans="1:9" x14ac:dyDescent="0.2">
      <c r="A24" s="207" t="s">
        <v>91</v>
      </c>
      <c r="B24" s="207"/>
      <c r="C24" s="207"/>
      <c r="D24" s="207"/>
      <c r="E24" s="207"/>
      <c r="F24" s="207"/>
      <c r="G24" s="6">
        <v>18</v>
      </c>
      <c r="H24" s="47">
        <v>8491035</v>
      </c>
      <c r="I24" s="47">
        <v>5806929</v>
      </c>
    </row>
    <row r="25" spans="1:9" x14ac:dyDescent="0.2">
      <c r="A25" s="207" t="s">
        <v>92</v>
      </c>
      <c r="B25" s="207"/>
      <c r="C25" s="207"/>
      <c r="D25" s="207"/>
      <c r="E25" s="207"/>
      <c r="F25" s="207"/>
      <c r="G25" s="6">
        <v>19</v>
      </c>
      <c r="H25" s="47">
        <v>0</v>
      </c>
      <c r="I25" s="47">
        <v>0</v>
      </c>
    </row>
    <row r="26" spans="1:9" x14ac:dyDescent="0.2">
      <c r="A26" s="207" t="s">
        <v>93</v>
      </c>
      <c r="B26" s="207"/>
      <c r="C26" s="207"/>
      <c r="D26" s="207"/>
      <c r="E26" s="207"/>
      <c r="F26" s="207"/>
      <c r="G26" s="6">
        <v>20</v>
      </c>
      <c r="H26" s="47">
        <v>-1269224</v>
      </c>
      <c r="I26" s="47">
        <v>1353505</v>
      </c>
    </row>
    <row r="27" spans="1:9" ht="26.45" customHeight="1" x14ac:dyDescent="0.2">
      <c r="A27" s="207" t="s">
        <v>94</v>
      </c>
      <c r="B27" s="207"/>
      <c r="C27" s="207"/>
      <c r="D27" s="207"/>
      <c r="E27" s="207"/>
      <c r="F27" s="207"/>
      <c r="G27" s="6">
        <v>21</v>
      </c>
      <c r="H27" s="47">
        <v>20331065</v>
      </c>
      <c r="I27" s="47">
        <v>12511792</v>
      </c>
    </row>
    <row r="28" spans="1:9" ht="26.45" customHeight="1" x14ac:dyDescent="0.2">
      <c r="A28" s="207" t="s">
        <v>95</v>
      </c>
      <c r="B28" s="207"/>
      <c r="C28" s="207"/>
      <c r="D28" s="207"/>
      <c r="E28" s="207"/>
      <c r="F28" s="207"/>
      <c r="G28" s="6">
        <v>22</v>
      </c>
      <c r="H28" s="47">
        <v>0</v>
      </c>
      <c r="I28" s="47">
        <v>0</v>
      </c>
    </row>
    <row r="29" spans="1:9" ht="26.45" customHeight="1" x14ac:dyDescent="0.2">
      <c r="A29" s="207" t="s">
        <v>96</v>
      </c>
      <c r="B29" s="207"/>
      <c r="C29" s="207"/>
      <c r="D29" s="207"/>
      <c r="E29" s="207"/>
      <c r="F29" s="207"/>
      <c r="G29" s="6">
        <v>23</v>
      </c>
      <c r="H29" s="47">
        <v>2878929</v>
      </c>
      <c r="I29" s="47">
        <v>0</v>
      </c>
    </row>
    <row r="30" spans="1:9" ht="14.45" customHeight="1" x14ac:dyDescent="0.2">
      <c r="A30" s="207" t="s">
        <v>97</v>
      </c>
      <c r="B30" s="207"/>
      <c r="C30" s="207"/>
      <c r="D30" s="207"/>
      <c r="E30" s="207"/>
      <c r="F30" s="207"/>
      <c r="G30" s="6">
        <v>24</v>
      </c>
      <c r="H30" s="47">
        <v>0</v>
      </c>
      <c r="I30" s="47">
        <v>0</v>
      </c>
    </row>
    <row r="31" spans="1:9" ht="21" customHeight="1" x14ac:dyDescent="0.2">
      <c r="A31" s="207" t="s">
        <v>98</v>
      </c>
      <c r="B31" s="207"/>
      <c r="C31" s="207"/>
      <c r="D31" s="207"/>
      <c r="E31" s="207"/>
      <c r="F31" s="207"/>
      <c r="G31" s="6">
        <v>25</v>
      </c>
      <c r="H31" s="47">
        <v>0</v>
      </c>
      <c r="I31" s="47">
        <v>0</v>
      </c>
    </row>
    <row r="32" spans="1:9" ht="21" customHeight="1" x14ac:dyDescent="0.2">
      <c r="A32" s="207" t="s">
        <v>99</v>
      </c>
      <c r="B32" s="207"/>
      <c r="C32" s="207"/>
      <c r="D32" s="207"/>
      <c r="E32" s="207"/>
      <c r="F32" s="207"/>
      <c r="G32" s="6">
        <v>26</v>
      </c>
      <c r="H32" s="47">
        <v>0</v>
      </c>
      <c r="I32" s="47">
        <v>-283638</v>
      </c>
    </row>
    <row r="33" spans="1:10" ht="21" customHeight="1" x14ac:dyDescent="0.2">
      <c r="A33" s="212" t="s">
        <v>100</v>
      </c>
      <c r="B33" s="212"/>
      <c r="C33" s="212"/>
      <c r="D33" s="212"/>
      <c r="E33" s="212"/>
      <c r="F33" s="212"/>
      <c r="G33" s="7">
        <v>27</v>
      </c>
      <c r="H33" s="48">
        <f>H22-H23+H25-H24-H26-H27-H28-H29+H30+H31+H32</f>
        <v>17466938</v>
      </c>
      <c r="I33" s="48">
        <f>I22-I23+I25-I24-I26-I27-I28-I29+I30+I31+I32</f>
        <v>14287807</v>
      </c>
    </row>
    <row r="34" spans="1:10" ht="21" customHeight="1" x14ac:dyDescent="0.2">
      <c r="A34" s="207" t="s">
        <v>101</v>
      </c>
      <c r="B34" s="207"/>
      <c r="C34" s="207"/>
      <c r="D34" s="207"/>
      <c r="E34" s="207"/>
      <c r="F34" s="207"/>
      <c r="G34" s="6">
        <v>28</v>
      </c>
      <c r="H34" s="47">
        <v>3304041</v>
      </c>
      <c r="I34" s="47">
        <v>3193591</v>
      </c>
    </row>
    <row r="35" spans="1:10" ht="21" customHeight="1" x14ac:dyDescent="0.2">
      <c r="A35" s="212" t="s">
        <v>102</v>
      </c>
      <c r="B35" s="212"/>
      <c r="C35" s="212"/>
      <c r="D35" s="212"/>
      <c r="E35" s="212"/>
      <c r="F35" s="212"/>
      <c r="G35" s="7">
        <v>29</v>
      </c>
      <c r="H35" s="48">
        <f>H33-H34</f>
        <v>14162897</v>
      </c>
      <c r="I35" s="48">
        <f>I33-I34</f>
        <v>11094216</v>
      </c>
    </row>
    <row r="36" spans="1:10" ht="21" customHeight="1" x14ac:dyDescent="0.2">
      <c r="A36" s="212" t="s">
        <v>103</v>
      </c>
      <c r="B36" s="212"/>
      <c r="C36" s="212"/>
      <c r="D36" s="212"/>
      <c r="E36" s="212"/>
      <c r="F36" s="212"/>
      <c r="G36" s="7">
        <v>30</v>
      </c>
      <c r="H36" s="48">
        <f>H37-H38</f>
        <v>-66792</v>
      </c>
      <c r="I36" s="48">
        <f>I37-I38</f>
        <v>1011414</v>
      </c>
    </row>
    <row r="37" spans="1:10" x14ac:dyDescent="0.2">
      <c r="A37" s="207" t="s">
        <v>104</v>
      </c>
      <c r="B37" s="207"/>
      <c r="C37" s="207"/>
      <c r="D37" s="207"/>
      <c r="E37" s="207"/>
      <c r="F37" s="207"/>
      <c r="G37" s="6">
        <v>31</v>
      </c>
      <c r="H37" s="47">
        <v>-66792</v>
      </c>
      <c r="I37" s="47">
        <v>1011414</v>
      </c>
    </row>
    <row r="38" spans="1:10" ht="22.9" customHeight="1" x14ac:dyDescent="0.2">
      <c r="A38" s="207" t="s">
        <v>105</v>
      </c>
      <c r="B38" s="207"/>
      <c r="C38" s="207"/>
      <c r="D38" s="207"/>
      <c r="E38" s="207"/>
      <c r="F38" s="207"/>
      <c r="G38" s="6">
        <v>32</v>
      </c>
      <c r="H38" s="47">
        <v>0</v>
      </c>
      <c r="I38" s="47">
        <v>0</v>
      </c>
    </row>
    <row r="39" spans="1:10" x14ac:dyDescent="0.2">
      <c r="A39" s="212" t="s">
        <v>106</v>
      </c>
      <c r="B39" s="212"/>
      <c r="C39" s="212"/>
      <c r="D39" s="212"/>
      <c r="E39" s="212"/>
      <c r="F39" s="212"/>
      <c r="G39" s="7">
        <v>33</v>
      </c>
      <c r="H39" s="48">
        <f>H35+H36</f>
        <v>14096105</v>
      </c>
      <c r="I39" s="48">
        <f>I35+I36</f>
        <v>12105630</v>
      </c>
    </row>
    <row r="40" spans="1:10" x14ac:dyDescent="0.2">
      <c r="A40" s="207" t="s">
        <v>107</v>
      </c>
      <c r="B40" s="207"/>
      <c r="C40" s="207"/>
      <c r="D40" s="207"/>
      <c r="E40" s="207"/>
      <c r="F40" s="207"/>
      <c r="G40" s="6">
        <v>34</v>
      </c>
      <c r="H40" s="47">
        <v>0</v>
      </c>
      <c r="I40" s="47">
        <v>0</v>
      </c>
    </row>
    <row r="41" spans="1:10" x14ac:dyDescent="0.2">
      <c r="A41" s="207" t="s">
        <v>108</v>
      </c>
      <c r="B41" s="207"/>
      <c r="C41" s="207"/>
      <c r="D41" s="207"/>
      <c r="E41" s="207"/>
      <c r="F41" s="207"/>
      <c r="G41" s="6">
        <v>35</v>
      </c>
      <c r="H41" s="47">
        <v>14096105</v>
      </c>
      <c r="I41" s="47">
        <v>12105630</v>
      </c>
    </row>
    <row r="42" spans="1:10" x14ac:dyDescent="0.2">
      <c r="A42" s="209" t="s">
        <v>17</v>
      </c>
      <c r="B42" s="210"/>
      <c r="C42" s="210"/>
      <c r="D42" s="210"/>
      <c r="E42" s="210"/>
      <c r="F42" s="210"/>
      <c r="G42" s="211"/>
      <c r="H42" s="211"/>
      <c r="I42" s="211"/>
      <c r="J42" s="4"/>
    </row>
    <row r="43" spans="1:10" x14ac:dyDescent="0.2">
      <c r="A43" s="214" t="s">
        <v>109</v>
      </c>
      <c r="B43" s="214"/>
      <c r="C43" s="214"/>
      <c r="D43" s="214"/>
      <c r="E43" s="214"/>
      <c r="F43" s="214"/>
      <c r="G43" s="6">
        <v>36</v>
      </c>
      <c r="H43" s="49">
        <f>H39</f>
        <v>14096105</v>
      </c>
      <c r="I43" s="49">
        <f>I39</f>
        <v>12105630</v>
      </c>
    </row>
    <row r="44" spans="1:10" x14ac:dyDescent="0.2">
      <c r="A44" s="208" t="s">
        <v>233</v>
      </c>
      <c r="B44" s="208"/>
      <c r="C44" s="208"/>
      <c r="D44" s="208"/>
      <c r="E44" s="208"/>
      <c r="F44" s="208"/>
      <c r="G44" s="7">
        <v>37</v>
      </c>
      <c r="H44" s="48">
        <f>H45+H57</f>
        <v>-2788659</v>
      </c>
      <c r="I44" s="48">
        <f>I45+I57</f>
        <v>-16583579</v>
      </c>
    </row>
    <row r="45" spans="1:10" ht="21.6" customHeight="1" x14ac:dyDescent="0.2">
      <c r="A45" s="215" t="s">
        <v>234</v>
      </c>
      <c r="B45" s="215"/>
      <c r="C45" s="215"/>
      <c r="D45" s="215"/>
      <c r="E45" s="215"/>
      <c r="F45" s="215"/>
      <c r="G45" s="7">
        <v>38</v>
      </c>
      <c r="H45" s="48">
        <f>SUM(H46:H52)+H55+H56</f>
        <v>1172321</v>
      </c>
      <c r="I45" s="48">
        <f>SUM(I46:I52)+I55+I56</f>
        <v>-13370321</v>
      </c>
    </row>
    <row r="46" spans="1:10" x14ac:dyDescent="0.2">
      <c r="A46" s="213" t="s">
        <v>110</v>
      </c>
      <c r="B46" s="213"/>
      <c r="C46" s="213"/>
      <c r="D46" s="213"/>
      <c r="E46" s="213"/>
      <c r="F46" s="213"/>
      <c r="G46" s="6">
        <v>39</v>
      </c>
      <c r="H46" s="47">
        <v>0</v>
      </c>
      <c r="I46" s="47">
        <v>0</v>
      </c>
    </row>
    <row r="47" spans="1:10" x14ac:dyDescent="0.2">
      <c r="A47" s="213" t="s">
        <v>111</v>
      </c>
      <c r="B47" s="213"/>
      <c r="C47" s="213"/>
      <c r="D47" s="213"/>
      <c r="E47" s="213"/>
      <c r="F47" s="213"/>
      <c r="G47" s="6">
        <v>40</v>
      </c>
      <c r="H47" s="47">
        <v>0</v>
      </c>
      <c r="I47" s="47">
        <v>0</v>
      </c>
    </row>
    <row r="48" spans="1:10" ht="23.45" customHeight="1" x14ac:dyDescent="0.2">
      <c r="A48" s="213" t="s">
        <v>112</v>
      </c>
      <c r="B48" s="213"/>
      <c r="C48" s="213"/>
      <c r="D48" s="213"/>
      <c r="E48" s="213"/>
      <c r="F48" s="213"/>
      <c r="G48" s="6">
        <v>41</v>
      </c>
      <c r="H48" s="47">
        <v>0</v>
      </c>
      <c r="I48" s="47">
        <v>0</v>
      </c>
    </row>
    <row r="49" spans="1:9" x14ac:dyDescent="0.2">
      <c r="A49" s="213" t="s">
        <v>113</v>
      </c>
      <c r="B49" s="213"/>
      <c r="C49" s="213"/>
      <c r="D49" s="213"/>
      <c r="E49" s="213"/>
      <c r="F49" s="213"/>
      <c r="G49" s="6">
        <v>42</v>
      </c>
      <c r="H49" s="47">
        <v>0</v>
      </c>
      <c r="I49" s="47">
        <v>0</v>
      </c>
    </row>
    <row r="50" spans="1:9" ht="21" customHeight="1" x14ac:dyDescent="0.2">
      <c r="A50" s="213" t="s">
        <v>114</v>
      </c>
      <c r="B50" s="213"/>
      <c r="C50" s="213"/>
      <c r="D50" s="213"/>
      <c r="E50" s="213"/>
      <c r="F50" s="213"/>
      <c r="G50" s="6">
        <v>43</v>
      </c>
      <c r="H50" s="47">
        <v>0</v>
      </c>
      <c r="I50" s="47">
        <v>0</v>
      </c>
    </row>
    <row r="51" spans="1:9" ht="27.6" customHeight="1" x14ac:dyDescent="0.2">
      <c r="A51" s="213" t="s">
        <v>115</v>
      </c>
      <c r="B51" s="213"/>
      <c r="C51" s="213"/>
      <c r="D51" s="213"/>
      <c r="E51" s="213"/>
      <c r="F51" s="213"/>
      <c r="G51" s="6">
        <v>44</v>
      </c>
      <c r="H51" s="47">
        <v>1429660</v>
      </c>
      <c r="I51" s="47">
        <v>-16305270</v>
      </c>
    </row>
    <row r="52" spans="1:9" x14ac:dyDescent="0.2">
      <c r="A52" s="217" t="s">
        <v>116</v>
      </c>
      <c r="B52" s="217"/>
      <c r="C52" s="217"/>
      <c r="D52" s="217"/>
      <c r="E52" s="217"/>
      <c r="F52" s="217"/>
      <c r="G52" s="6">
        <v>45</v>
      </c>
      <c r="H52" s="47">
        <v>0</v>
      </c>
      <c r="I52" s="47">
        <v>0</v>
      </c>
    </row>
    <row r="53" spans="1:9" ht="12.75" customHeight="1" x14ac:dyDescent="0.2">
      <c r="A53" s="217" t="s">
        <v>117</v>
      </c>
      <c r="B53" s="217"/>
      <c r="C53" s="217"/>
      <c r="D53" s="217"/>
      <c r="E53" s="217"/>
      <c r="F53" s="217"/>
      <c r="G53" s="6">
        <v>46</v>
      </c>
      <c r="H53" s="47">
        <v>0</v>
      </c>
      <c r="I53" s="47">
        <v>0</v>
      </c>
    </row>
    <row r="54" spans="1:9" ht="12.75" customHeight="1" x14ac:dyDescent="0.2">
      <c r="A54" s="217" t="s">
        <v>118</v>
      </c>
      <c r="B54" s="217"/>
      <c r="C54" s="217"/>
      <c r="D54" s="217"/>
      <c r="E54" s="217"/>
      <c r="F54" s="217"/>
      <c r="G54" s="6">
        <v>47</v>
      </c>
      <c r="H54" s="47">
        <v>0</v>
      </c>
      <c r="I54" s="47">
        <v>0</v>
      </c>
    </row>
    <row r="55" spans="1:9" ht="12.75" customHeight="1" x14ac:dyDescent="0.2">
      <c r="A55" s="217" t="s">
        <v>119</v>
      </c>
      <c r="B55" s="217"/>
      <c r="C55" s="217"/>
      <c r="D55" s="217"/>
      <c r="E55" s="217"/>
      <c r="F55" s="217"/>
      <c r="G55" s="6">
        <v>48</v>
      </c>
      <c r="H55" s="47">
        <v>0</v>
      </c>
      <c r="I55" s="47">
        <v>0</v>
      </c>
    </row>
    <row r="56" spans="1:9" ht="12" customHeight="1" x14ac:dyDescent="0.2">
      <c r="A56" s="217" t="s">
        <v>232</v>
      </c>
      <c r="B56" s="217"/>
      <c r="C56" s="217"/>
      <c r="D56" s="217"/>
      <c r="E56" s="217"/>
      <c r="F56" s="217"/>
      <c r="G56" s="6">
        <v>49</v>
      </c>
      <c r="H56" s="47">
        <v>-257339</v>
      </c>
      <c r="I56" s="47">
        <v>2934949</v>
      </c>
    </row>
    <row r="57" spans="1:9" ht="25.15" customHeight="1" x14ac:dyDescent="0.2">
      <c r="A57" s="215" t="s">
        <v>235</v>
      </c>
      <c r="B57" s="215"/>
      <c r="C57" s="215"/>
      <c r="D57" s="215"/>
      <c r="E57" s="215"/>
      <c r="F57" s="215"/>
      <c r="G57" s="7">
        <v>50</v>
      </c>
      <c r="H57" s="48">
        <f>SUM(H58:H65)</f>
        <v>-3960980</v>
      </c>
      <c r="I57" s="48">
        <f>SUM(I58:I65)</f>
        <v>-3213258</v>
      </c>
    </row>
    <row r="58" spans="1:9" ht="12.75" customHeight="1" x14ac:dyDescent="0.2">
      <c r="A58" s="217" t="s">
        <v>120</v>
      </c>
      <c r="B58" s="217"/>
      <c r="C58" s="217"/>
      <c r="D58" s="217"/>
      <c r="E58" s="217"/>
      <c r="F58" s="217"/>
      <c r="G58" s="6">
        <v>51</v>
      </c>
      <c r="H58" s="47">
        <v>0</v>
      </c>
      <c r="I58" s="47">
        <v>0</v>
      </c>
    </row>
    <row r="59" spans="1:9" ht="12.75" customHeight="1" x14ac:dyDescent="0.2">
      <c r="A59" s="217" t="s">
        <v>121</v>
      </c>
      <c r="B59" s="217"/>
      <c r="C59" s="217"/>
      <c r="D59" s="217"/>
      <c r="E59" s="217"/>
      <c r="F59" s="217"/>
      <c r="G59" s="6">
        <v>52</v>
      </c>
      <c r="H59" s="47">
        <v>0</v>
      </c>
      <c r="I59" s="47">
        <v>0</v>
      </c>
    </row>
    <row r="60" spans="1:9" ht="12.75" customHeight="1" x14ac:dyDescent="0.2">
      <c r="A60" s="217" t="s">
        <v>122</v>
      </c>
      <c r="B60" s="217"/>
      <c r="C60" s="217"/>
      <c r="D60" s="217"/>
      <c r="E60" s="217"/>
      <c r="F60" s="217"/>
      <c r="G60" s="6">
        <v>53</v>
      </c>
      <c r="H60" s="47">
        <v>0</v>
      </c>
      <c r="I60" s="47">
        <v>0</v>
      </c>
    </row>
    <row r="61" spans="1:9" ht="12.75" customHeight="1" x14ac:dyDescent="0.2">
      <c r="A61" s="217" t="s">
        <v>123</v>
      </c>
      <c r="B61" s="217"/>
      <c r="C61" s="217"/>
      <c r="D61" s="217"/>
      <c r="E61" s="217"/>
      <c r="F61" s="217"/>
      <c r="G61" s="6">
        <v>54</v>
      </c>
      <c r="H61" s="47">
        <v>0</v>
      </c>
      <c r="I61" s="47">
        <v>0</v>
      </c>
    </row>
    <row r="62" spans="1:9" ht="12.75" customHeight="1" x14ac:dyDescent="0.2">
      <c r="A62" s="217" t="s">
        <v>124</v>
      </c>
      <c r="B62" s="217"/>
      <c r="C62" s="217"/>
      <c r="D62" s="217"/>
      <c r="E62" s="217"/>
      <c r="F62" s="217"/>
      <c r="G62" s="6">
        <v>55</v>
      </c>
      <c r="H62" s="47">
        <v>-4830463</v>
      </c>
      <c r="I62" s="47">
        <v>-3995052</v>
      </c>
    </row>
    <row r="63" spans="1:9" ht="12.75" customHeight="1" x14ac:dyDescent="0.2">
      <c r="A63" s="217" t="s">
        <v>113</v>
      </c>
      <c r="B63" s="217"/>
      <c r="C63" s="217"/>
      <c r="D63" s="217"/>
      <c r="E63" s="217"/>
      <c r="F63" s="217"/>
      <c r="G63" s="6">
        <v>56</v>
      </c>
      <c r="H63" s="47">
        <v>0</v>
      </c>
      <c r="I63" s="47">
        <v>0</v>
      </c>
    </row>
    <row r="64" spans="1:9" ht="21.6" customHeight="1" x14ac:dyDescent="0.2">
      <c r="A64" s="217" t="s">
        <v>125</v>
      </c>
      <c r="B64" s="217"/>
      <c r="C64" s="217"/>
      <c r="D64" s="217"/>
      <c r="E64" s="217"/>
      <c r="F64" s="217"/>
      <c r="G64" s="6">
        <v>57</v>
      </c>
      <c r="H64" s="47">
        <v>0</v>
      </c>
      <c r="I64" s="47">
        <v>0</v>
      </c>
    </row>
    <row r="65" spans="1:9" ht="22.9" customHeight="1" x14ac:dyDescent="0.2">
      <c r="A65" s="217" t="s">
        <v>126</v>
      </c>
      <c r="B65" s="217"/>
      <c r="C65" s="217"/>
      <c r="D65" s="217"/>
      <c r="E65" s="217"/>
      <c r="F65" s="217"/>
      <c r="G65" s="6">
        <v>58</v>
      </c>
      <c r="H65" s="47">
        <v>869483</v>
      </c>
      <c r="I65" s="47">
        <v>781794</v>
      </c>
    </row>
    <row r="66" spans="1:9" ht="12.75" customHeight="1" x14ac:dyDescent="0.2">
      <c r="A66" s="215" t="s">
        <v>236</v>
      </c>
      <c r="B66" s="215"/>
      <c r="C66" s="215"/>
      <c r="D66" s="215"/>
      <c r="E66" s="215"/>
      <c r="F66" s="215"/>
      <c r="G66" s="7">
        <v>59</v>
      </c>
      <c r="H66" s="50">
        <f>H43+H44</f>
        <v>11307446</v>
      </c>
      <c r="I66" s="50">
        <f>I43+I44</f>
        <v>-4477949</v>
      </c>
    </row>
    <row r="67" spans="1:9" ht="12.75" customHeight="1" x14ac:dyDescent="0.2">
      <c r="A67" s="216" t="s">
        <v>127</v>
      </c>
      <c r="B67" s="216"/>
      <c r="C67" s="216"/>
      <c r="D67" s="216"/>
      <c r="E67" s="216"/>
      <c r="F67" s="216"/>
      <c r="G67" s="6">
        <v>60</v>
      </c>
      <c r="H67" s="47">
        <v>0</v>
      </c>
      <c r="I67" s="47">
        <v>0</v>
      </c>
    </row>
    <row r="68" spans="1:9" x14ac:dyDescent="0.2">
      <c r="A68" s="214" t="s">
        <v>128</v>
      </c>
      <c r="B68" s="214"/>
      <c r="C68" s="214"/>
      <c r="D68" s="214"/>
      <c r="E68" s="214"/>
      <c r="F68" s="214"/>
      <c r="G68" s="6">
        <v>61</v>
      </c>
      <c r="H68" s="103">
        <v>11307447</v>
      </c>
      <c r="I68" s="104">
        <v>-4477950</v>
      </c>
    </row>
  </sheetData>
  <sheetProtection algorithmName="SHA-512" hashValue="4mRvNnftn52dOlmP8N3KAT4hGjKFlHA2JDLhFrauiq5JUMueeEC7HErDK2eDp9m6ZCEesGAXhkJyqhDxdugZaQ==" saltValue="axGtEaVU0vv4A1RHdc7oCg==" spinCount="100000" sheet="1" objects="1" scenarios="1"/>
  <mergeCells count="68">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 ref="A33:F33"/>
    <mergeCell ref="A13:F13"/>
    <mergeCell ref="A14:F14"/>
    <mergeCell ref="A15:F15"/>
    <mergeCell ref="A16:F16"/>
    <mergeCell ref="A17:F17"/>
    <mergeCell ref="A30:F30"/>
    <mergeCell ref="A23:F23"/>
    <mergeCell ref="A24:F24"/>
    <mergeCell ref="A31:F31"/>
    <mergeCell ref="A32:F32"/>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46:F46"/>
    <mergeCell ref="A47:F47"/>
    <mergeCell ref="A48:F48"/>
    <mergeCell ref="A43:F43"/>
    <mergeCell ref="A44:F44"/>
    <mergeCell ref="A45:F45"/>
    <mergeCell ref="A42:I42"/>
    <mergeCell ref="A41:F41"/>
    <mergeCell ref="A40:F40"/>
    <mergeCell ref="A39:F39"/>
    <mergeCell ref="A34:F34"/>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4803149606299213" right="0.15748031496062992" top="0.98425196850393704" bottom="0.98425196850393704" header="0.51181102362204722" footer="0.51181102362204722"/>
  <pageSetup paperSize="9" scale="87" orientation="portrait" r:id="rId1"/>
  <headerFooter alignWithMargins="0"/>
  <rowBreaks count="1" manualBreakCount="1">
    <brk id="4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63"/>
  <sheetViews>
    <sheetView view="pageBreakPreview" zoomScale="110" zoomScaleNormal="100" workbookViewId="0">
      <selection activeCell="A2" sqref="A2:H2"/>
    </sheetView>
  </sheetViews>
  <sheetFormatPr defaultRowHeight="12.75" x14ac:dyDescent="0.2"/>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19" t="s">
        <v>182</v>
      </c>
      <c r="B1" s="234"/>
      <c r="C1" s="234"/>
      <c r="D1" s="234"/>
      <c r="E1" s="234"/>
      <c r="F1" s="234"/>
      <c r="G1" s="234"/>
      <c r="H1" s="234"/>
    </row>
    <row r="2" spans="1:9" ht="12.75" customHeight="1" x14ac:dyDescent="0.2">
      <c r="A2" s="218" t="s">
        <v>289</v>
      </c>
      <c r="B2" s="187"/>
      <c r="C2" s="187"/>
      <c r="D2" s="187"/>
      <c r="E2" s="187"/>
      <c r="F2" s="187"/>
      <c r="G2" s="187"/>
      <c r="H2" s="187"/>
    </row>
    <row r="3" spans="1:9" x14ac:dyDescent="0.2">
      <c r="A3" s="237" t="s">
        <v>12</v>
      </c>
      <c r="B3" s="238"/>
      <c r="C3" s="238"/>
      <c r="D3" s="238"/>
      <c r="E3" s="238"/>
      <c r="F3" s="238"/>
      <c r="G3" s="238"/>
      <c r="H3" s="238"/>
      <c r="I3" s="199"/>
    </row>
    <row r="4" spans="1:9" x14ac:dyDescent="0.2">
      <c r="A4" s="233" t="s">
        <v>288</v>
      </c>
      <c r="B4" s="195"/>
      <c r="C4" s="195"/>
      <c r="D4" s="195"/>
      <c r="E4" s="195"/>
      <c r="F4" s="195"/>
      <c r="G4" s="195"/>
      <c r="H4" s="195"/>
      <c r="I4" s="196"/>
    </row>
    <row r="5" spans="1:9" ht="45" x14ac:dyDescent="0.2">
      <c r="A5" s="235" t="s">
        <v>2</v>
      </c>
      <c r="B5" s="236"/>
      <c r="C5" s="236"/>
      <c r="D5" s="236"/>
      <c r="E5" s="236"/>
      <c r="F5" s="236"/>
      <c r="G5" s="67" t="s">
        <v>6</v>
      </c>
      <c r="H5" s="15" t="s">
        <v>228</v>
      </c>
      <c r="I5" s="68" t="s">
        <v>231</v>
      </c>
    </row>
    <row r="6" spans="1:9" x14ac:dyDescent="0.2">
      <c r="A6" s="239">
        <v>1</v>
      </c>
      <c r="B6" s="236"/>
      <c r="C6" s="236"/>
      <c r="D6" s="236"/>
      <c r="E6" s="236"/>
      <c r="F6" s="236"/>
      <c r="G6" s="64">
        <v>2</v>
      </c>
      <c r="H6" s="15" t="s">
        <v>7</v>
      </c>
      <c r="I6" s="15" t="s">
        <v>8</v>
      </c>
    </row>
    <row r="7" spans="1:9" x14ac:dyDescent="0.2">
      <c r="A7" s="229" t="s">
        <v>136</v>
      </c>
      <c r="B7" s="230"/>
      <c r="C7" s="230"/>
      <c r="D7" s="230"/>
      <c r="E7" s="230"/>
      <c r="F7" s="230"/>
      <c r="G7" s="230"/>
      <c r="H7" s="230"/>
      <c r="I7" s="230"/>
    </row>
    <row r="8" spans="1:9" x14ac:dyDescent="0.2">
      <c r="A8" s="227" t="s">
        <v>129</v>
      </c>
      <c r="B8" s="227"/>
      <c r="C8" s="227"/>
      <c r="D8" s="227"/>
      <c r="E8" s="227"/>
      <c r="F8" s="227"/>
      <c r="G8" s="6">
        <v>1</v>
      </c>
      <c r="H8" s="69">
        <v>0</v>
      </c>
      <c r="I8" s="69">
        <v>0</v>
      </c>
    </row>
    <row r="9" spans="1:9" x14ac:dyDescent="0.2">
      <c r="A9" s="227" t="s">
        <v>130</v>
      </c>
      <c r="B9" s="227"/>
      <c r="C9" s="227"/>
      <c r="D9" s="227"/>
      <c r="E9" s="227"/>
      <c r="F9" s="227"/>
      <c r="G9" s="6">
        <v>2</v>
      </c>
      <c r="H9" s="69">
        <v>0</v>
      </c>
      <c r="I9" s="69">
        <v>0</v>
      </c>
    </row>
    <row r="10" spans="1:9" x14ac:dyDescent="0.2">
      <c r="A10" s="227" t="s">
        <v>131</v>
      </c>
      <c r="B10" s="227"/>
      <c r="C10" s="227"/>
      <c r="D10" s="227"/>
      <c r="E10" s="227"/>
      <c r="F10" s="227"/>
      <c r="G10" s="6">
        <v>3</v>
      </c>
      <c r="H10" s="69">
        <v>0</v>
      </c>
      <c r="I10" s="69">
        <v>0</v>
      </c>
    </row>
    <row r="11" spans="1:9" x14ac:dyDescent="0.2">
      <c r="A11" s="227" t="s">
        <v>132</v>
      </c>
      <c r="B11" s="227"/>
      <c r="C11" s="227"/>
      <c r="D11" s="227"/>
      <c r="E11" s="227"/>
      <c r="F11" s="227"/>
      <c r="G11" s="6">
        <v>4</v>
      </c>
      <c r="H11" s="69">
        <v>0</v>
      </c>
      <c r="I11" s="69">
        <v>0</v>
      </c>
    </row>
    <row r="12" spans="1:9" x14ac:dyDescent="0.2">
      <c r="A12" s="227" t="s">
        <v>133</v>
      </c>
      <c r="B12" s="227"/>
      <c r="C12" s="227"/>
      <c r="D12" s="227"/>
      <c r="E12" s="227"/>
      <c r="F12" s="227"/>
      <c r="G12" s="6">
        <v>5</v>
      </c>
      <c r="H12" s="69">
        <v>0</v>
      </c>
      <c r="I12" s="69">
        <v>0</v>
      </c>
    </row>
    <row r="13" spans="1:9" ht="22.5" customHeight="1" x14ac:dyDescent="0.2">
      <c r="A13" s="227" t="s">
        <v>153</v>
      </c>
      <c r="B13" s="227"/>
      <c r="C13" s="227"/>
      <c r="D13" s="227"/>
      <c r="E13" s="227"/>
      <c r="F13" s="227"/>
      <c r="G13" s="6">
        <v>6</v>
      </c>
      <c r="H13" s="69">
        <v>0</v>
      </c>
      <c r="I13" s="69">
        <v>0</v>
      </c>
    </row>
    <row r="14" spans="1:9" x14ac:dyDescent="0.2">
      <c r="A14" s="227" t="s">
        <v>134</v>
      </c>
      <c r="B14" s="227"/>
      <c r="C14" s="227"/>
      <c r="D14" s="227"/>
      <c r="E14" s="227"/>
      <c r="F14" s="227"/>
      <c r="G14" s="6">
        <v>7</v>
      </c>
      <c r="H14" s="69">
        <v>0</v>
      </c>
      <c r="I14" s="69">
        <v>0</v>
      </c>
    </row>
    <row r="15" spans="1:9" x14ac:dyDescent="0.2">
      <c r="A15" s="227" t="s">
        <v>135</v>
      </c>
      <c r="B15" s="227"/>
      <c r="C15" s="227"/>
      <c r="D15" s="227"/>
      <c r="E15" s="227"/>
      <c r="F15" s="227"/>
      <c r="G15" s="6">
        <v>8</v>
      </c>
      <c r="H15" s="69">
        <v>0</v>
      </c>
      <c r="I15" s="69">
        <v>0</v>
      </c>
    </row>
    <row r="16" spans="1:9" x14ac:dyDescent="0.2">
      <c r="A16" s="229" t="s">
        <v>137</v>
      </c>
      <c r="B16" s="230"/>
      <c r="C16" s="230"/>
      <c r="D16" s="230"/>
      <c r="E16" s="230"/>
      <c r="F16" s="230"/>
      <c r="G16" s="230"/>
      <c r="H16" s="230"/>
      <c r="I16" s="230"/>
    </row>
    <row r="17" spans="1:9" x14ac:dyDescent="0.2">
      <c r="A17" s="227" t="s">
        <v>138</v>
      </c>
      <c r="B17" s="227"/>
      <c r="C17" s="227"/>
      <c r="D17" s="227"/>
      <c r="E17" s="227"/>
      <c r="F17" s="227"/>
      <c r="G17" s="6">
        <v>9</v>
      </c>
      <c r="H17" s="69">
        <v>17400147</v>
      </c>
      <c r="I17" s="69">
        <v>15299220</v>
      </c>
    </row>
    <row r="18" spans="1:9" x14ac:dyDescent="0.2">
      <c r="A18" s="227" t="s">
        <v>139</v>
      </c>
      <c r="B18" s="227"/>
      <c r="C18" s="227"/>
      <c r="D18" s="227"/>
      <c r="E18" s="227"/>
      <c r="F18" s="227"/>
      <c r="G18" s="6"/>
      <c r="H18" s="69"/>
      <c r="I18" s="69"/>
    </row>
    <row r="19" spans="1:9" x14ac:dyDescent="0.2">
      <c r="A19" s="227" t="s">
        <v>140</v>
      </c>
      <c r="B19" s="227"/>
      <c r="C19" s="227"/>
      <c r="D19" s="227"/>
      <c r="E19" s="227"/>
      <c r="F19" s="227"/>
      <c r="G19" s="6">
        <v>10</v>
      </c>
      <c r="H19" s="69">
        <v>21940769</v>
      </c>
      <c r="I19" s="69">
        <v>13964410</v>
      </c>
    </row>
    <row r="20" spans="1:9" x14ac:dyDescent="0.2">
      <c r="A20" s="227" t="s">
        <v>141</v>
      </c>
      <c r="B20" s="227"/>
      <c r="C20" s="227"/>
      <c r="D20" s="227"/>
      <c r="E20" s="227"/>
      <c r="F20" s="227"/>
      <c r="G20" s="6">
        <v>11</v>
      </c>
      <c r="H20" s="69">
        <v>8491035</v>
      </c>
      <c r="I20" s="69">
        <v>5806929</v>
      </c>
    </row>
    <row r="21" spans="1:9" ht="23.25" customHeight="1" x14ac:dyDescent="0.2">
      <c r="A21" s="227" t="s">
        <v>142</v>
      </c>
      <c r="B21" s="227"/>
      <c r="C21" s="227"/>
      <c r="D21" s="227"/>
      <c r="E21" s="227"/>
      <c r="F21" s="227"/>
      <c r="G21" s="6">
        <v>12</v>
      </c>
      <c r="H21" s="69">
        <v>0</v>
      </c>
      <c r="I21" s="69">
        <v>-1213044</v>
      </c>
    </row>
    <row r="22" spans="1:9" x14ac:dyDescent="0.2">
      <c r="A22" s="227" t="s">
        <v>143</v>
      </c>
      <c r="B22" s="227"/>
      <c r="C22" s="227"/>
      <c r="D22" s="227"/>
      <c r="E22" s="227"/>
      <c r="F22" s="227"/>
      <c r="G22" s="6">
        <v>13</v>
      </c>
      <c r="H22" s="69">
        <v>-614772</v>
      </c>
      <c r="I22" s="69">
        <v>-1116849</v>
      </c>
    </row>
    <row r="23" spans="1:9" x14ac:dyDescent="0.2">
      <c r="A23" s="227" t="s">
        <v>144</v>
      </c>
      <c r="B23" s="227"/>
      <c r="C23" s="227"/>
      <c r="D23" s="227"/>
      <c r="E23" s="227"/>
      <c r="F23" s="227"/>
      <c r="G23" s="6">
        <v>14</v>
      </c>
      <c r="H23" s="69">
        <v>0</v>
      </c>
      <c r="I23" s="69">
        <v>-265572</v>
      </c>
    </row>
    <row r="24" spans="1:9" x14ac:dyDescent="0.2">
      <c r="A24" s="229" t="s">
        <v>145</v>
      </c>
      <c r="B24" s="230"/>
      <c r="C24" s="230"/>
      <c r="D24" s="230"/>
      <c r="E24" s="230"/>
      <c r="F24" s="230"/>
      <c r="G24" s="230"/>
      <c r="H24" s="230"/>
      <c r="I24" s="230"/>
    </row>
    <row r="25" spans="1:9" x14ac:dyDescent="0.2">
      <c r="A25" s="227" t="s">
        <v>146</v>
      </c>
      <c r="B25" s="227"/>
      <c r="C25" s="227"/>
      <c r="D25" s="227"/>
      <c r="E25" s="227"/>
      <c r="F25" s="227"/>
      <c r="G25" s="6">
        <v>15</v>
      </c>
      <c r="H25" s="69">
        <v>-540336</v>
      </c>
      <c r="I25" s="69">
        <v>-1918243</v>
      </c>
    </row>
    <row r="26" spans="1:9" x14ac:dyDescent="0.2">
      <c r="A26" s="227" t="s">
        <v>147</v>
      </c>
      <c r="B26" s="227"/>
      <c r="C26" s="227"/>
      <c r="D26" s="227"/>
      <c r="E26" s="227"/>
      <c r="F26" s="227"/>
      <c r="G26" s="6">
        <v>16</v>
      </c>
      <c r="H26" s="69">
        <v>-576406</v>
      </c>
      <c r="I26" s="69">
        <v>-37590026</v>
      </c>
    </row>
    <row r="27" spans="1:9" x14ac:dyDescent="0.2">
      <c r="A27" s="227" t="s">
        <v>148</v>
      </c>
      <c r="B27" s="227"/>
      <c r="C27" s="227"/>
      <c r="D27" s="227"/>
      <c r="E27" s="227"/>
      <c r="F27" s="227"/>
      <c r="G27" s="6">
        <v>17</v>
      </c>
      <c r="H27" s="69">
        <v>-64991912</v>
      </c>
      <c r="I27" s="69">
        <v>-275144498</v>
      </c>
    </row>
    <row r="28" spans="1:9" ht="25.5" customHeight="1" x14ac:dyDescent="0.2">
      <c r="A28" s="227" t="s">
        <v>149</v>
      </c>
      <c r="B28" s="227"/>
      <c r="C28" s="227"/>
      <c r="D28" s="227"/>
      <c r="E28" s="227"/>
      <c r="F28" s="227"/>
      <c r="G28" s="6">
        <v>18</v>
      </c>
      <c r="H28" s="69">
        <v>313240947</v>
      </c>
      <c r="I28" s="69">
        <v>-98881402</v>
      </c>
    </row>
    <row r="29" spans="1:9" ht="23.25" customHeight="1" x14ac:dyDescent="0.2">
      <c r="A29" s="227" t="s">
        <v>150</v>
      </c>
      <c r="B29" s="227"/>
      <c r="C29" s="227"/>
      <c r="D29" s="227"/>
      <c r="E29" s="227"/>
      <c r="F29" s="227"/>
      <c r="G29" s="6">
        <v>19</v>
      </c>
      <c r="H29" s="69">
        <v>0</v>
      </c>
      <c r="I29" s="69">
        <v>0</v>
      </c>
    </row>
    <row r="30" spans="1:9" ht="27.75" customHeight="1" x14ac:dyDescent="0.2">
      <c r="A30" s="227" t="s">
        <v>151</v>
      </c>
      <c r="B30" s="227"/>
      <c r="C30" s="227"/>
      <c r="D30" s="227"/>
      <c r="E30" s="227"/>
      <c r="F30" s="227"/>
      <c r="G30" s="6">
        <v>20</v>
      </c>
      <c r="H30" s="69">
        <v>0</v>
      </c>
      <c r="I30" s="69">
        <v>0</v>
      </c>
    </row>
    <row r="31" spans="1:9" ht="27.75" customHeight="1" x14ac:dyDescent="0.2">
      <c r="A31" s="227" t="s">
        <v>152</v>
      </c>
      <c r="B31" s="227"/>
      <c r="C31" s="227"/>
      <c r="D31" s="227"/>
      <c r="E31" s="227"/>
      <c r="F31" s="227"/>
      <c r="G31" s="6">
        <v>21</v>
      </c>
      <c r="H31" s="69">
        <v>0</v>
      </c>
      <c r="I31" s="69">
        <v>0</v>
      </c>
    </row>
    <row r="32" spans="1:9" ht="29.25" customHeight="1" x14ac:dyDescent="0.2">
      <c r="A32" s="227" t="s">
        <v>154</v>
      </c>
      <c r="B32" s="227"/>
      <c r="C32" s="227"/>
      <c r="D32" s="227"/>
      <c r="E32" s="227"/>
      <c r="F32" s="227"/>
      <c r="G32" s="6">
        <v>22</v>
      </c>
      <c r="H32" s="69">
        <v>121309929</v>
      </c>
      <c r="I32" s="69">
        <v>84768202</v>
      </c>
    </row>
    <row r="33" spans="1:9" x14ac:dyDescent="0.2">
      <c r="A33" s="227" t="s">
        <v>155</v>
      </c>
      <c r="B33" s="227"/>
      <c r="C33" s="227"/>
      <c r="D33" s="227"/>
      <c r="E33" s="227"/>
      <c r="F33" s="227"/>
      <c r="G33" s="6">
        <v>23</v>
      </c>
      <c r="H33" s="69">
        <v>-1246209</v>
      </c>
      <c r="I33" s="69">
        <v>242467</v>
      </c>
    </row>
    <row r="34" spans="1:9" x14ac:dyDescent="0.2">
      <c r="A34" s="227" t="s">
        <v>156</v>
      </c>
      <c r="B34" s="227"/>
      <c r="C34" s="227"/>
      <c r="D34" s="227"/>
      <c r="E34" s="227"/>
      <c r="F34" s="227"/>
      <c r="G34" s="6">
        <v>24</v>
      </c>
      <c r="H34" s="69">
        <v>-104840901</v>
      </c>
      <c r="I34" s="69">
        <v>-31253250</v>
      </c>
    </row>
    <row r="35" spans="1:9" x14ac:dyDescent="0.2">
      <c r="A35" s="227" t="s">
        <v>157</v>
      </c>
      <c r="B35" s="227"/>
      <c r="C35" s="227"/>
      <c r="D35" s="227"/>
      <c r="E35" s="227"/>
      <c r="F35" s="227"/>
      <c r="G35" s="6">
        <v>25</v>
      </c>
      <c r="H35" s="69">
        <v>307132003</v>
      </c>
      <c r="I35" s="69">
        <v>223718880</v>
      </c>
    </row>
    <row r="36" spans="1:9" x14ac:dyDescent="0.2">
      <c r="A36" s="227" t="s">
        <v>158</v>
      </c>
      <c r="B36" s="227"/>
      <c r="C36" s="227"/>
      <c r="D36" s="227"/>
      <c r="E36" s="227"/>
      <c r="F36" s="227"/>
      <c r="G36" s="6">
        <v>26</v>
      </c>
      <c r="H36" s="69">
        <v>-165642676</v>
      </c>
      <c r="I36" s="69">
        <v>49636087</v>
      </c>
    </row>
    <row r="37" spans="1:9" x14ac:dyDescent="0.2">
      <c r="A37" s="227" t="s">
        <v>159</v>
      </c>
      <c r="B37" s="227"/>
      <c r="C37" s="227"/>
      <c r="D37" s="227"/>
      <c r="E37" s="227"/>
      <c r="F37" s="227"/>
      <c r="G37" s="6">
        <v>27</v>
      </c>
      <c r="H37" s="69">
        <v>-74752399</v>
      </c>
      <c r="I37" s="69">
        <v>-224972447</v>
      </c>
    </row>
    <row r="38" spans="1:9" x14ac:dyDescent="0.2">
      <c r="A38" s="227" t="s">
        <v>160</v>
      </c>
      <c r="B38" s="227"/>
      <c r="C38" s="227"/>
      <c r="D38" s="227"/>
      <c r="E38" s="227"/>
      <c r="F38" s="227"/>
      <c r="G38" s="6">
        <v>28</v>
      </c>
      <c r="H38" s="69">
        <v>0</v>
      </c>
      <c r="I38" s="69">
        <v>0</v>
      </c>
    </row>
    <row r="39" spans="1:9" x14ac:dyDescent="0.2">
      <c r="A39" s="227" t="s">
        <v>161</v>
      </c>
      <c r="B39" s="227"/>
      <c r="C39" s="227"/>
      <c r="D39" s="227"/>
      <c r="E39" s="227"/>
      <c r="F39" s="227"/>
      <c r="G39" s="6">
        <v>29</v>
      </c>
      <c r="H39" s="69">
        <v>-4279284</v>
      </c>
      <c r="I39" s="69">
        <v>16559343</v>
      </c>
    </row>
    <row r="40" spans="1:9" x14ac:dyDescent="0.2">
      <c r="A40" s="227" t="s">
        <v>162</v>
      </c>
      <c r="B40" s="227"/>
      <c r="C40" s="227"/>
      <c r="D40" s="227"/>
      <c r="E40" s="227"/>
      <c r="F40" s="227"/>
      <c r="G40" s="6">
        <v>30</v>
      </c>
      <c r="H40" s="69">
        <v>118464770</v>
      </c>
      <c r="I40" s="69">
        <v>98987364</v>
      </c>
    </row>
    <row r="41" spans="1:9" x14ac:dyDescent="0.2">
      <c r="A41" s="227" t="s">
        <v>163</v>
      </c>
      <c r="B41" s="227"/>
      <c r="C41" s="227"/>
      <c r="D41" s="227"/>
      <c r="E41" s="227"/>
      <c r="F41" s="227"/>
      <c r="G41" s="6">
        <v>31</v>
      </c>
      <c r="H41" s="69">
        <v>687775</v>
      </c>
      <c r="I41" s="69">
        <v>820575</v>
      </c>
    </row>
    <row r="42" spans="1:9" x14ac:dyDescent="0.2">
      <c r="A42" s="227" t="s">
        <v>164</v>
      </c>
      <c r="B42" s="227"/>
      <c r="C42" s="227"/>
      <c r="D42" s="227"/>
      <c r="E42" s="227"/>
      <c r="F42" s="227"/>
      <c r="G42" s="6">
        <v>32</v>
      </c>
      <c r="H42" s="69">
        <v>-37301959</v>
      </c>
      <c r="I42" s="69">
        <v>-26812347</v>
      </c>
    </row>
    <row r="43" spans="1:9" x14ac:dyDescent="0.2">
      <c r="A43" s="227" t="s">
        <v>165</v>
      </c>
      <c r="B43" s="227"/>
      <c r="C43" s="227"/>
      <c r="D43" s="227"/>
      <c r="E43" s="227"/>
      <c r="F43" s="227"/>
      <c r="G43" s="6">
        <v>33</v>
      </c>
      <c r="H43" s="69">
        <v>-12020392</v>
      </c>
      <c r="I43" s="69">
        <v>-4493046</v>
      </c>
    </row>
    <row r="44" spans="1:9" ht="13.5" customHeight="1" x14ac:dyDescent="0.2">
      <c r="A44" s="228" t="s">
        <v>166</v>
      </c>
      <c r="B44" s="228"/>
      <c r="C44" s="228"/>
      <c r="D44" s="228"/>
      <c r="E44" s="228"/>
      <c r="F44" s="228"/>
      <c r="G44" s="6">
        <v>34</v>
      </c>
      <c r="H44" s="70">
        <f>SUM(H25:H43)+SUM(H17:H23)+SUM(H8:H15)</f>
        <v>441860129</v>
      </c>
      <c r="I44" s="70">
        <f>SUM(I25:I43)+SUM(I17:I23)+SUM(I8:I15)</f>
        <v>-193857247</v>
      </c>
    </row>
    <row r="45" spans="1:9" x14ac:dyDescent="0.2">
      <c r="A45" s="229" t="s">
        <v>18</v>
      </c>
      <c r="B45" s="230"/>
      <c r="C45" s="230"/>
      <c r="D45" s="230"/>
      <c r="E45" s="230"/>
      <c r="F45" s="230"/>
      <c r="G45" s="230"/>
      <c r="H45" s="230"/>
      <c r="I45" s="230"/>
    </row>
    <row r="46" spans="1:9" ht="24.75" customHeight="1" x14ac:dyDescent="0.2">
      <c r="A46" s="227" t="s">
        <v>167</v>
      </c>
      <c r="B46" s="227"/>
      <c r="C46" s="227"/>
      <c r="D46" s="227"/>
      <c r="E46" s="227"/>
      <c r="F46" s="227"/>
      <c r="G46" s="6">
        <v>35</v>
      </c>
      <c r="H46" s="69">
        <v>-1135230</v>
      </c>
      <c r="I46" s="69">
        <v>-832674</v>
      </c>
    </row>
    <row r="47" spans="1:9" ht="26.25" customHeight="1" x14ac:dyDescent="0.2">
      <c r="A47" s="227" t="s">
        <v>168</v>
      </c>
      <c r="B47" s="227"/>
      <c r="C47" s="227"/>
      <c r="D47" s="227"/>
      <c r="E47" s="227"/>
      <c r="F47" s="227"/>
      <c r="G47" s="6">
        <v>36</v>
      </c>
      <c r="H47" s="69">
        <v>0</v>
      </c>
      <c r="I47" s="69">
        <v>0</v>
      </c>
    </row>
    <row r="48" spans="1:9" ht="24" customHeight="1" x14ac:dyDescent="0.2">
      <c r="A48" s="227" t="s">
        <v>169</v>
      </c>
      <c r="B48" s="227"/>
      <c r="C48" s="227"/>
      <c r="D48" s="227"/>
      <c r="E48" s="227"/>
      <c r="F48" s="227"/>
      <c r="G48" s="6">
        <v>37</v>
      </c>
      <c r="H48" s="69">
        <v>0</v>
      </c>
      <c r="I48" s="69">
        <v>0</v>
      </c>
    </row>
    <row r="49" spans="1:9" x14ac:dyDescent="0.2">
      <c r="A49" s="227" t="s">
        <v>170</v>
      </c>
      <c r="B49" s="227"/>
      <c r="C49" s="227"/>
      <c r="D49" s="227"/>
      <c r="E49" s="227"/>
      <c r="F49" s="227"/>
      <c r="G49" s="6">
        <v>38</v>
      </c>
      <c r="H49" s="69">
        <v>0</v>
      </c>
      <c r="I49" s="69">
        <v>0</v>
      </c>
    </row>
    <row r="50" spans="1:9" x14ac:dyDescent="0.2">
      <c r="A50" s="227" t="s">
        <v>171</v>
      </c>
      <c r="B50" s="227"/>
      <c r="C50" s="227"/>
      <c r="D50" s="227"/>
      <c r="E50" s="227"/>
      <c r="F50" s="227"/>
      <c r="G50" s="6">
        <v>39</v>
      </c>
      <c r="H50" s="69">
        <v>0</v>
      </c>
      <c r="I50" s="69">
        <v>0</v>
      </c>
    </row>
    <row r="51" spans="1:9" x14ac:dyDescent="0.2">
      <c r="A51" s="228" t="s">
        <v>172</v>
      </c>
      <c r="B51" s="228"/>
      <c r="C51" s="228"/>
      <c r="D51" s="228"/>
      <c r="E51" s="228"/>
      <c r="F51" s="228"/>
      <c r="G51" s="6">
        <v>40</v>
      </c>
      <c r="H51" s="70">
        <f>SUM(H46:H50)</f>
        <v>-1135230</v>
      </c>
      <c r="I51" s="70">
        <f>SUM(I46:I50)</f>
        <v>-832674</v>
      </c>
    </row>
    <row r="52" spans="1:9" x14ac:dyDescent="0.2">
      <c r="A52" s="229" t="s">
        <v>19</v>
      </c>
      <c r="B52" s="230"/>
      <c r="C52" s="230"/>
      <c r="D52" s="230"/>
      <c r="E52" s="230"/>
      <c r="F52" s="230"/>
      <c r="G52" s="230"/>
      <c r="H52" s="230"/>
      <c r="I52" s="230"/>
    </row>
    <row r="53" spans="1:9" ht="23.25" customHeight="1" x14ac:dyDescent="0.2">
      <c r="A53" s="227" t="s">
        <v>173</v>
      </c>
      <c r="B53" s="227"/>
      <c r="C53" s="227"/>
      <c r="D53" s="227"/>
      <c r="E53" s="227"/>
      <c r="F53" s="227"/>
      <c r="G53" s="6">
        <v>41</v>
      </c>
      <c r="H53" s="69">
        <v>-108212757</v>
      </c>
      <c r="I53" s="69">
        <v>123580219</v>
      </c>
    </row>
    <row r="54" spans="1:9" x14ac:dyDescent="0.2">
      <c r="A54" s="227" t="s">
        <v>174</v>
      </c>
      <c r="B54" s="227"/>
      <c r="C54" s="227"/>
      <c r="D54" s="227"/>
      <c r="E54" s="227"/>
      <c r="F54" s="227"/>
      <c r="G54" s="6">
        <v>42</v>
      </c>
      <c r="H54" s="69">
        <v>7827745</v>
      </c>
      <c r="I54" s="69">
        <v>-23733380</v>
      </c>
    </row>
    <row r="55" spans="1:9" x14ac:dyDescent="0.2">
      <c r="A55" s="232" t="s">
        <v>175</v>
      </c>
      <c r="B55" s="232"/>
      <c r="C55" s="232"/>
      <c r="D55" s="232"/>
      <c r="E55" s="232"/>
      <c r="F55" s="232"/>
      <c r="G55" s="6">
        <v>43</v>
      </c>
      <c r="H55" s="69">
        <v>0</v>
      </c>
      <c r="I55" s="69">
        <v>0</v>
      </c>
    </row>
    <row r="56" spans="1:9" x14ac:dyDescent="0.2">
      <c r="A56" s="232" t="s">
        <v>176</v>
      </c>
      <c r="B56" s="232"/>
      <c r="C56" s="232"/>
      <c r="D56" s="232"/>
      <c r="E56" s="232"/>
      <c r="F56" s="232"/>
      <c r="G56" s="6">
        <v>44</v>
      </c>
      <c r="H56" s="69">
        <v>0</v>
      </c>
      <c r="I56" s="69">
        <v>0</v>
      </c>
    </row>
    <row r="57" spans="1:9" x14ac:dyDescent="0.2">
      <c r="A57" s="227" t="s">
        <v>177</v>
      </c>
      <c r="B57" s="227"/>
      <c r="C57" s="227"/>
      <c r="D57" s="227"/>
      <c r="E57" s="227"/>
      <c r="F57" s="227"/>
      <c r="G57" s="6">
        <v>45</v>
      </c>
      <c r="H57" s="69">
        <v>0</v>
      </c>
      <c r="I57" s="69">
        <v>0</v>
      </c>
    </row>
    <row r="58" spans="1:9" x14ac:dyDescent="0.2">
      <c r="A58" s="227" t="s">
        <v>178</v>
      </c>
      <c r="B58" s="227"/>
      <c r="C58" s="227"/>
      <c r="D58" s="227"/>
      <c r="E58" s="227"/>
      <c r="F58" s="227"/>
      <c r="G58" s="6">
        <v>46</v>
      </c>
      <c r="H58" s="69">
        <v>0</v>
      </c>
      <c r="I58" s="69">
        <v>0</v>
      </c>
    </row>
    <row r="59" spans="1:9" x14ac:dyDescent="0.2">
      <c r="A59" s="228" t="s">
        <v>180</v>
      </c>
      <c r="B59" s="227"/>
      <c r="C59" s="227"/>
      <c r="D59" s="227"/>
      <c r="E59" s="227"/>
      <c r="F59" s="227"/>
      <c r="G59" s="6">
        <v>47</v>
      </c>
      <c r="H59" s="70">
        <f>H53+H54+H55+H56+H57+H58</f>
        <v>-100385012</v>
      </c>
      <c r="I59" s="70">
        <f>I53+I54+I55+I56+I57+I58</f>
        <v>99846839</v>
      </c>
    </row>
    <row r="60" spans="1:9" ht="25.5" customHeight="1" x14ac:dyDescent="0.2">
      <c r="A60" s="228" t="s">
        <v>179</v>
      </c>
      <c r="B60" s="228"/>
      <c r="C60" s="228"/>
      <c r="D60" s="228"/>
      <c r="E60" s="228"/>
      <c r="F60" s="228"/>
      <c r="G60" s="6">
        <v>48</v>
      </c>
      <c r="H60" s="70">
        <f>H44+H51+H59</f>
        <v>340339887</v>
      </c>
      <c r="I60" s="70">
        <f>I44+I51+I59</f>
        <v>-94843082</v>
      </c>
    </row>
    <row r="61" spans="1:9" x14ac:dyDescent="0.2">
      <c r="A61" s="228" t="s">
        <v>229</v>
      </c>
      <c r="B61" s="227"/>
      <c r="C61" s="227"/>
      <c r="D61" s="227"/>
      <c r="E61" s="227"/>
      <c r="F61" s="227"/>
      <c r="G61" s="6">
        <v>49</v>
      </c>
      <c r="H61" s="71">
        <v>247793365</v>
      </c>
      <c r="I61" s="71">
        <v>588133252</v>
      </c>
    </row>
    <row r="62" spans="1:9" x14ac:dyDescent="0.2">
      <c r="A62" s="227" t="s">
        <v>181</v>
      </c>
      <c r="B62" s="227"/>
      <c r="C62" s="227"/>
      <c r="D62" s="227"/>
      <c r="E62" s="227"/>
      <c r="F62" s="227"/>
      <c r="G62" s="6">
        <v>50</v>
      </c>
      <c r="H62" s="71">
        <v>0</v>
      </c>
      <c r="I62" s="71">
        <v>0</v>
      </c>
    </row>
    <row r="63" spans="1:9" x14ac:dyDescent="0.2">
      <c r="A63" s="231" t="s">
        <v>230</v>
      </c>
      <c r="B63" s="232"/>
      <c r="C63" s="232"/>
      <c r="D63" s="232"/>
      <c r="E63" s="232"/>
      <c r="F63" s="232"/>
      <c r="G63" s="6">
        <v>51</v>
      </c>
      <c r="H63" s="70">
        <f>H60+H61+H62</f>
        <v>588133252</v>
      </c>
      <c r="I63" s="70">
        <f>I60+I61+I62</f>
        <v>493290170</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0866141732283472" right="0.23622047244094491" top="0.55118110236220474" bottom="0.55118110236220474"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A27"/>
  <sheetViews>
    <sheetView view="pageBreakPreview" zoomScale="110" zoomScaleNormal="100" workbookViewId="0">
      <selection activeCell="F2" sqref="F2"/>
    </sheetView>
  </sheetViews>
  <sheetFormatPr defaultRowHeight="12.75" x14ac:dyDescent="0.2"/>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51" t="s">
        <v>9</v>
      </c>
      <c r="B1" s="252"/>
      <c r="C1" s="252"/>
      <c r="D1" s="252"/>
      <c r="E1" s="252"/>
      <c r="F1" s="252"/>
      <c r="G1" s="252"/>
      <c r="H1" s="252"/>
      <c r="I1" s="252"/>
      <c r="J1" s="51"/>
      <c r="K1" s="51"/>
      <c r="L1" s="51"/>
      <c r="M1" s="51"/>
      <c r="N1" s="51"/>
      <c r="O1" s="51"/>
    </row>
    <row r="2" spans="1:27" ht="15.75" x14ac:dyDescent="0.2">
      <c r="A2" s="2"/>
      <c r="B2" s="3"/>
      <c r="C2" s="253" t="s">
        <v>257</v>
      </c>
      <c r="D2" s="253"/>
      <c r="E2" s="53" t="s">
        <v>0</v>
      </c>
      <c r="F2" s="65">
        <v>43465</v>
      </c>
      <c r="G2" s="54"/>
      <c r="H2" s="54"/>
      <c r="I2" s="54"/>
      <c r="J2" s="55"/>
      <c r="K2" s="55"/>
      <c r="L2" s="55"/>
      <c r="M2" s="55"/>
      <c r="N2" s="55"/>
      <c r="O2" s="55"/>
      <c r="R2" s="56" t="s">
        <v>12</v>
      </c>
      <c r="AA2" s="4"/>
    </row>
    <row r="3" spans="1:27" ht="13.5" customHeight="1" x14ac:dyDescent="0.2">
      <c r="A3" s="243" t="s">
        <v>10</v>
      </c>
      <c r="B3" s="244"/>
      <c r="C3" s="244"/>
      <c r="D3" s="243" t="s">
        <v>3</v>
      </c>
      <c r="E3" s="240" t="s">
        <v>11</v>
      </c>
      <c r="F3" s="249"/>
      <c r="G3" s="249"/>
      <c r="H3" s="249"/>
      <c r="I3" s="249"/>
      <c r="J3" s="249"/>
      <c r="K3" s="249"/>
      <c r="L3" s="249"/>
      <c r="M3" s="249"/>
      <c r="N3" s="249"/>
      <c r="O3" s="249"/>
      <c r="P3" s="240" t="s">
        <v>20</v>
      </c>
      <c r="Q3" s="249"/>
      <c r="R3" s="240" t="s">
        <v>194</v>
      </c>
    </row>
    <row r="4" spans="1:27" ht="56.25" x14ac:dyDescent="0.2">
      <c r="A4" s="244"/>
      <c r="B4" s="244"/>
      <c r="C4" s="244"/>
      <c r="D4" s="254"/>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240"/>
    </row>
    <row r="5" spans="1:27" x14ac:dyDescent="0.2">
      <c r="A5" s="245">
        <v>1</v>
      </c>
      <c r="B5" s="245"/>
      <c r="C5" s="245"/>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
      <c r="A6" s="246" t="s">
        <v>195</v>
      </c>
      <c r="B6" s="247"/>
      <c r="C6" s="247"/>
      <c r="D6" s="6">
        <v>1</v>
      </c>
      <c r="E6" s="60">
        <v>267499600</v>
      </c>
      <c r="F6" s="60">
        <v>3015402</v>
      </c>
      <c r="G6" s="60">
        <v>0</v>
      </c>
      <c r="H6" s="60">
        <v>0</v>
      </c>
      <c r="I6" s="60">
        <v>8075733</v>
      </c>
      <c r="J6" s="60">
        <v>0</v>
      </c>
      <c r="K6" s="60">
        <v>0</v>
      </c>
      <c r="L6" s="60">
        <v>157318267</v>
      </c>
      <c r="M6" s="60">
        <v>-11081779</v>
      </c>
      <c r="N6" s="60">
        <v>14096106</v>
      </c>
      <c r="O6" s="60">
        <v>0</v>
      </c>
      <c r="P6" s="60">
        <v>0</v>
      </c>
      <c r="Q6" s="60">
        <v>0</v>
      </c>
      <c r="R6" s="61">
        <f>SUM(E6:Q6)</f>
        <v>438923329</v>
      </c>
    </row>
    <row r="7" spans="1:27" ht="30" customHeight="1" x14ac:dyDescent="0.2">
      <c r="A7" s="241" t="s">
        <v>196</v>
      </c>
      <c r="B7" s="242"/>
      <c r="C7" s="242"/>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x14ac:dyDescent="0.2">
      <c r="A8" s="246" t="s">
        <v>197</v>
      </c>
      <c r="B8" s="247"/>
      <c r="C8" s="247"/>
      <c r="D8" s="6">
        <v>3</v>
      </c>
      <c r="E8" s="60">
        <v>0</v>
      </c>
      <c r="F8" s="60">
        <v>0</v>
      </c>
      <c r="G8" s="60">
        <v>0</v>
      </c>
      <c r="H8" s="60">
        <v>0</v>
      </c>
      <c r="I8" s="60">
        <v>0</v>
      </c>
      <c r="J8" s="60">
        <v>2583310</v>
      </c>
      <c r="K8" s="60">
        <v>0</v>
      </c>
      <c r="L8" s="60">
        <v>0</v>
      </c>
      <c r="M8" s="60">
        <v>0</v>
      </c>
      <c r="N8" s="60">
        <v>0</v>
      </c>
      <c r="O8" s="60">
        <v>0</v>
      </c>
      <c r="P8" s="60">
        <v>0</v>
      </c>
      <c r="Q8" s="60">
        <v>0</v>
      </c>
      <c r="R8" s="61">
        <f t="shared" si="0"/>
        <v>2583310</v>
      </c>
    </row>
    <row r="9" spans="1:27" ht="18" customHeight="1" x14ac:dyDescent="0.2">
      <c r="A9" s="248" t="s">
        <v>198</v>
      </c>
      <c r="B9" s="248"/>
      <c r="C9" s="248"/>
      <c r="D9" s="7">
        <v>4</v>
      </c>
      <c r="E9" s="62">
        <f>E6+E7+E8</f>
        <v>267499600</v>
      </c>
      <c r="F9" s="62">
        <f t="shared" ref="F9:Q9" si="1">F6+F7+F8</f>
        <v>3015402</v>
      </c>
      <c r="G9" s="62">
        <f t="shared" si="1"/>
        <v>0</v>
      </c>
      <c r="H9" s="62">
        <f t="shared" si="1"/>
        <v>0</v>
      </c>
      <c r="I9" s="62">
        <f t="shared" si="1"/>
        <v>8075733</v>
      </c>
      <c r="J9" s="62">
        <f t="shared" si="1"/>
        <v>2583310</v>
      </c>
      <c r="K9" s="62">
        <f t="shared" si="1"/>
        <v>0</v>
      </c>
      <c r="L9" s="62">
        <f t="shared" si="1"/>
        <v>157318267</v>
      </c>
      <c r="M9" s="62">
        <f t="shared" si="1"/>
        <v>-11081779</v>
      </c>
      <c r="N9" s="62">
        <f t="shared" si="1"/>
        <v>14096106</v>
      </c>
      <c r="O9" s="62">
        <f t="shared" si="1"/>
        <v>0</v>
      </c>
      <c r="P9" s="62">
        <f t="shared" si="1"/>
        <v>0</v>
      </c>
      <c r="Q9" s="62">
        <f t="shared" si="1"/>
        <v>0</v>
      </c>
      <c r="R9" s="61">
        <f t="shared" si="0"/>
        <v>441506639</v>
      </c>
    </row>
    <row r="10" spans="1:27" ht="33" customHeight="1" x14ac:dyDescent="0.2">
      <c r="A10" s="241" t="s">
        <v>199</v>
      </c>
      <c r="B10" s="242"/>
      <c r="C10" s="242"/>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x14ac:dyDescent="0.2">
      <c r="A11" s="241" t="s">
        <v>200</v>
      </c>
      <c r="B11" s="242"/>
      <c r="C11" s="242"/>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x14ac:dyDescent="0.2">
      <c r="A12" s="241" t="s">
        <v>201</v>
      </c>
      <c r="B12" s="242"/>
      <c r="C12" s="242"/>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x14ac:dyDescent="0.2">
      <c r="A13" s="246" t="s">
        <v>202</v>
      </c>
      <c r="B13" s="247"/>
      <c r="C13" s="247"/>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x14ac:dyDescent="0.2">
      <c r="A14" s="241" t="s">
        <v>203</v>
      </c>
      <c r="B14" s="242"/>
      <c r="C14" s="242"/>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x14ac:dyDescent="0.2">
      <c r="A15" s="246" t="s">
        <v>204</v>
      </c>
      <c r="B15" s="247"/>
      <c r="C15" s="247"/>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x14ac:dyDescent="0.2">
      <c r="A16" s="241" t="s">
        <v>205</v>
      </c>
      <c r="B16" s="242"/>
      <c r="C16" s="242"/>
      <c r="D16" s="6">
        <v>11</v>
      </c>
      <c r="E16" s="60">
        <v>0</v>
      </c>
      <c r="F16" s="60">
        <v>0</v>
      </c>
      <c r="G16" s="60">
        <v>0</v>
      </c>
      <c r="H16" s="60">
        <v>0</v>
      </c>
      <c r="I16" s="60">
        <v>0</v>
      </c>
      <c r="J16" s="60">
        <v>0</v>
      </c>
      <c r="K16" s="60">
        <v>0</v>
      </c>
      <c r="L16" s="60">
        <v>0</v>
      </c>
      <c r="M16" s="60">
        <v>0</v>
      </c>
      <c r="N16" s="60">
        <v>0</v>
      </c>
      <c r="O16" s="60">
        <v>0</v>
      </c>
      <c r="P16" s="60">
        <v>0</v>
      </c>
      <c r="Q16" s="60">
        <v>0</v>
      </c>
      <c r="R16" s="61">
        <f t="shared" si="0"/>
        <v>0</v>
      </c>
    </row>
    <row r="17" spans="1:18" ht="12.75" customHeight="1" x14ac:dyDescent="0.2">
      <c r="A17" s="241" t="s">
        <v>21</v>
      </c>
      <c r="B17" s="242"/>
      <c r="C17" s="242"/>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x14ac:dyDescent="0.2">
      <c r="A18" s="241" t="s">
        <v>206</v>
      </c>
      <c r="B18" s="242"/>
      <c r="C18" s="242"/>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x14ac:dyDescent="0.2">
      <c r="A19" s="241" t="s">
        <v>207</v>
      </c>
      <c r="B19" s="242"/>
      <c r="C19" s="242"/>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x14ac:dyDescent="0.2">
      <c r="A20" s="241" t="s">
        <v>208</v>
      </c>
      <c r="B20" s="242"/>
      <c r="C20" s="242"/>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x14ac:dyDescent="0.2">
      <c r="A21" s="246" t="s">
        <v>209</v>
      </c>
      <c r="B21" s="247"/>
      <c r="C21" s="247"/>
      <c r="D21" s="6">
        <v>16</v>
      </c>
      <c r="E21" s="60">
        <v>0</v>
      </c>
      <c r="F21" s="60">
        <v>0</v>
      </c>
      <c r="G21" s="60">
        <v>0</v>
      </c>
      <c r="H21" s="60">
        <v>0</v>
      </c>
      <c r="I21" s="60">
        <v>0</v>
      </c>
      <c r="J21" s="60">
        <v>0</v>
      </c>
      <c r="K21" s="60">
        <v>0</v>
      </c>
      <c r="L21" s="60">
        <v>0</v>
      </c>
      <c r="M21" s="60">
        <v>0</v>
      </c>
      <c r="N21" s="60">
        <v>0</v>
      </c>
      <c r="O21" s="60">
        <v>0</v>
      </c>
      <c r="P21" s="60">
        <v>0</v>
      </c>
      <c r="Q21" s="60">
        <v>0</v>
      </c>
      <c r="R21" s="61">
        <f t="shared" si="0"/>
        <v>0</v>
      </c>
    </row>
    <row r="22" spans="1:18" ht="20.25" customHeight="1" x14ac:dyDescent="0.2">
      <c r="A22" s="246" t="s">
        <v>211</v>
      </c>
      <c r="B22" s="247"/>
      <c r="C22" s="247"/>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x14ac:dyDescent="0.2">
      <c r="A23" s="246" t="s">
        <v>212</v>
      </c>
      <c r="B23" s="247"/>
      <c r="C23" s="247"/>
      <c r="D23" s="6">
        <v>18</v>
      </c>
      <c r="E23" s="60">
        <v>0</v>
      </c>
      <c r="F23" s="60">
        <v>0</v>
      </c>
      <c r="G23" s="60">
        <v>0</v>
      </c>
      <c r="H23" s="60">
        <v>0</v>
      </c>
      <c r="I23" s="60">
        <v>0</v>
      </c>
      <c r="J23" s="60">
        <v>1897299</v>
      </c>
      <c r="K23" s="60">
        <v>0</v>
      </c>
      <c r="L23" s="60">
        <v>6040891</v>
      </c>
      <c r="M23" s="60">
        <v>9693396</v>
      </c>
      <c r="N23" s="60">
        <v>-14096106</v>
      </c>
      <c r="O23" s="60">
        <v>0</v>
      </c>
      <c r="P23" s="60">
        <v>0</v>
      </c>
      <c r="Q23" s="60">
        <v>0</v>
      </c>
      <c r="R23" s="61">
        <f t="shared" si="0"/>
        <v>3535480</v>
      </c>
    </row>
    <row r="24" spans="1:18" ht="20.25" customHeight="1" x14ac:dyDescent="0.2">
      <c r="A24" s="246" t="s">
        <v>213</v>
      </c>
      <c r="B24" s="247"/>
      <c r="C24" s="247"/>
      <c r="D24" s="6">
        <v>19</v>
      </c>
      <c r="E24" s="60">
        <v>0</v>
      </c>
      <c r="F24" s="60">
        <v>0</v>
      </c>
      <c r="G24" s="60">
        <v>0</v>
      </c>
      <c r="H24" s="60">
        <v>0</v>
      </c>
      <c r="I24" s="60">
        <v>-16583580</v>
      </c>
      <c r="J24" s="60">
        <v>0</v>
      </c>
      <c r="K24" s="60">
        <v>0</v>
      </c>
      <c r="L24" s="60">
        <v>0</v>
      </c>
      <c r="M24" s="60">
        <v>0</v>
      </c>
      <c r="N24" s="60">
        <v>12105630</v>
      </c>
      <c r="O24" s="60">
        <v>0</v>
      </c>
      <c r="P24" s="60">
        <v>0</v>
      </c>
      <c r="Q24" s="60">
        <v>0</v>
      </c>
      <c r="R24" s="61">
        <f t="shared" si="0"/>
        <v>-4477950</v>
      </c>
    </row>
    <row r="25" spans="1:18" ht="20.25" customHeight="1" x14ac:dyDescent="0.2">
      <c r="A25" s="246" t="s">
        <v>210</v>
      </c>
      <c r="B25" s="247"/>
      <c r="C25" s="247"/>
      <c r="D25" s="6">
        <v>20</v>
      </c>
      <c r="E25" s="60">
        <v>0</v>
      </c>
      <c r="F25" s="60">
        <v>0</v>
      </c>
      <c r="G25" s="60">
        <v>0</v>
      </c>
      <c r="H25" s="60">
        <v>0</v>
      </c>
      <c r="I25" s="60">
        <v>0</v>
      </c>
      <c r="J25" s="60">
        <v>0</v>
      </c>
      <c r="K25" s="60">
        <v>0</v>
      </c>
      <c r="L25" s="60">
        <v>0</v>
      </c>
      <c r="M25" s="60">
        <v>0</v>
      </c>
      <c r="N25" s="60">
        <v>0</v>
      </c>
      <c r="O25" s="60">
        <v>0</v>
      </c>
      <c r="P25" s="60">
        <v>0</v>
      </c>
      <c r="Q25" s="60">
        <v>0</v>
      </c>
      <c r="R25" s="61">
        <f t="shared" si="0"/>
        <v>0</v>
      </c>
    </row>
    <row r="26" spans="1:18" ht="21" customHeight="1" x14ac:dyDescent="0.2">
      <c r="A26" s="250" t="s">
        <v>214</v>
      </c>
      <c r="B26" s="250"/>
      <c r="C26" s="250"/>
      <c r="D26" s="7">
        <v>21</v>
      </c>
      <c r="E26" s="61">
        <f>SUM(E9:E25)</f>
        <v>267499600</v>
      </c>
      <c r="F26" s="61">
        <f t="shared" ref="F26:Q26" si="2">SUM(F9:F25)</f>
        <v>3015402</v>
      </c>
      <c r="G26" s="61">
        <f t="shared" si="2"/>
        <v>0</v>
      </c>
      <c r="H26" s="61">
        <f t="shared" si="2"/>
        <v>0</v>
      </c>
      <c r="I26" s="61">
        <f t="shared" si="2"/>
        <v>-8507847</v>
      </c>
      <c r="J26" s="61">
        <f t="shared" si="2"/>
        <v>4480609</v>
      </c>
      <c r="K26" s="61">
        <f t="shared" si="2"/>
        <v>0</v>
      </c>
      <c r="L26" s="61">
        <f t="shared" si="2"/>
        <v>163359158</v>
      </c>
      <c r="M26" s="61">
        <f t="shared" si="2"/>
        <v>-1388383</v>
      </c>
      <c r="N26" s="61">
        <f t="shared" si="2"/>
        <v>12105630</v>
      </c>
      <c r="O26" s="61">
        <f t="shared" si="2"/>
        <v>0</v>
      </c>
      <c r="P26" s="61">
        <f t="shared" si="2"/>
        <v>0</v>
      </c>
      <c r="Q26" s="61">
        <f t="shared" si="2"/>
        <v>0</v>
      </c>
      <c r="R26" s="61">
        <f t="shared" si="0"/>
        <v>440564169</v>
      </c>
    </row>
    <row r="27" spans="1:18" ht="21" customHeight="1" x14ac:dyDescent="0.2">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51" right="0.39370078740157483" top="0.89" bottom="0.98425196850393704" header="0.51181102362204722" footer="0.51181102362204722"/>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4"/>
  <sheetViews>
    <sheetView zoomScaleNormal="100" workbookViewId="0">
      <selection activeCell="Q18" sqref="Q18"/>
    </sheetView>
  </sheetViews>
  <sheetFormatPr defaultRowHeight="12.75" x14ac:dyDescent="0.2"/>
  <sheetData>
    <row r="1" spans="1:10" ht="17.45" customHeight="1" x14ac:dyDescent="0.2">
      <c r="A1" s="255" t="s">
        <v>295</v>
      </c>
      <c r="B1" s="255"/>
      <c r="C1" s="255"/>
      <c r="D1" s="255"/>
      <c r="E1" s="255"/>
      <c r="F1" s="255"/>
      <c r="G1" s="255"/>
      <c r="H1" s="255"/>
      <c r="I1" s="255"/>
      <c r="J1" s="255"/>
    </row>
    <row r="2" spans="1:10" ht="17.45" customHeight="1" x14ac:dyDescent="0.2">
      <c r="A2" s="255"/>
      <c r="B2" s="255"/>
      <c r="C2" s="255"/>
      <c r="D2" s="255"/>
      <c r="E2" s="255"/>
      <c r="F2" s="255"/>
      <c r="G2" s="255"/>
      <c r="H2" s="255"/>
      <c r="I2" s="255"/>
      <c r="J2" s="255"/>
    </row>
    <row r="3" spans="1:10" ht="17.45" customHeight="1" x14ac:dyDescent="0.2">
      <c r="A3" s="255"/>
      <c r="B3" s="255"/>
      <c r="C3" s="255"/>
      <c r="D3" s="255"/>
      <c r="E3" s="255"/>
      <c r="F3" s="255"/>
      <c r="G3" s="255"/>
      <c r="H3" s="255"/>
      <c r="I3" s="255"/>
      <c r="J3" s="255"/>
    </row>
    <row r="4" spans="1:10" ht="17.45" customHeight="1" x14ac:dyDescent="0.2">
      <c r="A4" s="255"/>
      <c r="B4" s="255"/>
      <c r="C4" s="255"/>
      <c r="D4" s="255"/>
      <c r="E4" s="255"/>
      <c r="F4" s="255"/>
      <c r="G4" s="255"/>
      <c r="H4" s="255"/>
      <c r="I4" s="255"/>
      <c r="J4" s="255"/>
    </row>
    <row r="5" spans="1:10" ht="17.45" customHeight="1" x14ac:dyDescent="0.2">
      <c r="A5" s="255"/>
      <c r="B5" s="255"/>
      <c r="C5" s="255"/>
      <c r="D5" s="255"/>
      <c r="E5" s="255"/>
      <c r="F5" s="255"/>
      <c r="G5" s="255"/>
      <c r="H5" s="255"/>
      <c r="I5" s="255"/>
      <c r="J5" s="255"/>
    </row>
    <row r="6" spans="1:10" ht="17.45" customHeight="1" x14ac:dyDescent="0.2">
      <c r="A6" s="255"/>
      <c r="B6" s="255"/>
      <c r="C6" s="255"/>
      <c r="D6" s="255"/>
      <c r="E6" s="255"/>
      <c r="F6" s="255"/>
      <c r="G6" s="255"/>
      <c r="H6" s="255"/>
      <c r="I6" s="255"/>
      <c r="J6" s="255"/>
    </row>
    <row r="7" spans="1:10" ht="17.45" customHeight="1" x14ac:dyDescent="0.2">
      <c r="A7" s="255"/>
      <c r="B7" s="255"/>
      <c r="C7" s="255"/>
      <c r="D7" s="255"/>
      <c r="E7" s="255"/>
      <c r="F7" s="255"/>
      <c r="G7" s="255"/>
      <c r="H7" s="255"/>
      <c r="I7" s="255"/>
      <c r="J7" s="255"/>
    </row>
    <row r="8" spans="1:10" ht="17.45" customHeight="1" x14ac:dyDescent="0.2">
      <c r="A8" s="255"/>
      <c r="B8" s="255"/>
      <c r="C8" s="255"/>
      <c r="D8" s="255"/>
      <c r="E8" s="255"/>
      <c r="F8" s="255"/>
      <c r="G8" s="255"/>
      <c r="H8" s="255"/>
      <c r="I8" s="255"/>
      <c r="J8" s="255"/>
    </row>
    <row r="9" spans="1:10" ht="17.45" customHeight="1" x14ac:dyDescent="0.2">
      <c r="A9" s="255"/>
      <c r="B9" s="255"/>
      <c r="C9" s="255"/>
      <c r="D9" s="255"/>
      <c r="E9" s="255"/>
      <c r="F9" s="255"/>
      <c r="G9" s="255"/>
      <c r="H9" s="255"/>
      <c r="I9" s="255"/>
      <c r="J9" s="255"/>
    </row>
    <row r="10" spans="1:10" ht="17.45" customHeight="1" x14ac:dyDescent="0.2">
      <c r="A10" s="255"/>
      <c r="B10" s="255"/>
      <c r="C10" s="255"/>
      <c r="D10" s="255"/>
      <c r="E10" s="255"/>
      <c r="F10" s="255"/>
      <c r="G10" s="255"/>
      <c r="H10" s="255"/>
      <c r="I10" s="255"/>
      <c r="J10" s="255"/>
    </row>
    <row r="11" spans="1:10" ht="17.45" customHeight="1" x14ac:dyDescent="0.2">
      <c r="A11" s="255"/>
      <c r="B11" s="255"/>
      <c r="C11" s="255"/>
      <c r="D11" s="255"/>
      <c r="E11" s="255"/>
      <c r="F11" s="255"/>
      <c r="G11" s="255"/>
      <c r="H11" s="255"/>
      <c r="I11" s="255"/>
      <c r="J11" s="255"/>
    </row>
    <row r="12" spans="1:10" ht="17.45" customHeight="1" x14ac:dyDescent="0.2">
      <c r="A12" s="255"/>
      <c r="B12" s="255"/>
      <c r="C12" s="255"/>
      <c r="D12" s="255"/>
      <c r="E12" s="255"/>
      <c r="F12" s="255"/>
      <c r="G12" s="255"/>
      <c r="H12" s="255"/>
      <c r="I12" s="255"/>
      <c r="J12" s="255"/>
    </row>
    <row r="13" spans="1:10" ht="17.45" customHeight="1" x14ac:dyDescent="0.2">
      <c r="A13" s="255"/>
      <c r="B13" s="255"/>
      <c r="C13" s="255"/>
      <c r="D13" s="255"/>
      <c r="E13" s="255"/>
      <c r="F13" s="255"/>
      <c r="G13" s="255"/>
      <c r="H13" s="255"/>
      <c r="I13" s="255"/>
      <c r="J13" s="255"/>
    </row>
    <row r="14" spans="1:10" ht="17.45" customHeight="1" x14ac:dyDescent="0.2">
      <c r="A14" s="255"/>
      <c r="B14" s="255"/>
      <c r="C14" s="255"/>
      <c r="D14" s="255"/>
      <c r="E14" s="255"/>
      <c r="F14" s="255"/>
      <c r="G14" s="255"/>
      <c r="H14" s="255"/>
      <c r="I14" s="255"/>
      <c r="J14" s="255"/>
    </row>
    <row r="15" spans="1:10" ht="17.45" customHeight="1" x14ac:dyDescent="0.2">
      <c r="A15" s="255"/>
      <c r="B15" s="255"/>
      <c r="C15" s="255"/>
      <c r="D15" s="255"/>
      <c r="E15" s="255"/>
      <c r="F15" s="255"/>
      <c r="G15" s="255"/>
      <c r="H15" s="255"/>
      <c r="I15" s="255"/>
      <c r="J15" s="255"/>
    </row>
    <row r="16" spans="1:10" ht="17.45" customHeight="1" x14ac:dyDescent="0.2">
      <c r="A16" s="255"/>
      <c r="B16" s="255"/>
      <c r="C16" s="255"/>
      <c r="D16" s="255"/>
      <c r="E16" s="255"/>
      <c r="F16" s="255"/>
      <c r="G16" s="255"/>
      <c r="H16" s="255"/>
      <c r="I16" s="255"/>
      <c r="J16" s="255"/>
    </row>
    <row r="17" spans="1:10" ht="17.45" customHeight="1" x14ac:dyDescent="0.2">
      <c r="A17" s="255"/>
      <c r="B17" s="255"/>
      <c r="C17" s="255"/>
      <c r="D17" s="255"/>
      <c r="E17" s="255"/>
      <c r="F17" s="255"/>
      <c r="G17" s="255"/>
      <c r="H17" s="255"/>
      <c r="I17" s="255"/>
      <c r="J17" s="255"/>
    </row>
    <row r="18" spans="1:10" ht="17.45" customHeight="1" x14ac:dyDescent="0.2">
      <c r="A18" s="255"/>
      <c r="B18" s="255"/>
      <c r="C18" s="255"/>
      <c r="D18" s="255"/>
      <c r="E18" s="255"/>
      <c r="F18" s="255"/>
      <c r="G18" s="255"/>
      <c r="H18" s="255"/>
      <c r="I18" s="255"/>
      <c r="J18" s="255"/>
    </row>
    <row r="19" spans="1:10" ht="17.45" customHeight="1" x14ac:dyDescent="0.2">
      <c r="A19" s="106"/>
      <c r="B19" s="106"/>
      <c r="C19" s="106"/>
      <c r="D19" s="106"/>
      <c r="E19" s="106"/>
      <c r="F19" s="106"/>
      <c r="G19" s="106"/>
      <c r="H19" s="106"/>
      <c r="I19" s="106"/>
      <c r="J19" s="106"/>
    </row>
    <row r="20" spans="1:10" s="108" customFormat="1" x14ac:dyDescent="0.2">
      <c r="A20" s="107" t="s">
        <v>296</v>
      </c>
    </row>
    <row r="21" spans="1:10" s="108" customFormat="1" x14ac:dyDescent="0.2">
      <c r="A21" s="107" t="s">
        <v>297</v>
      </c>
    </row>
    <row r="22" spans="1:10" s="108" customFormat="1" x14ac:dyDescent="0.2"/>
    <row r="23" spans="1:10" x14ac:dyDescent="0.2">
      <c r="A23" s="108" t="s">
        <v>300</v>
      </c>
    </row>
    <row r="24" spans="1:10" ht="30" customHeight="1" x14ac:dyDescent="0.2">
      <c r="A24" s="256" t="s">
        <v>301</v>
      </c>
      <c r="B24" s="256"/>
      <c r="C24" s="256"/>
      <c r="D24" s="256"/>
      <c r="E24" s="256"/>
      <c r="F24" s="256"/>
      <c r="G24" s="256"/>
      <c r="H24" s="256"/>
      <c r="I24" s="256"/>
      <c r="J24" s="256"/>
    </row>
  </sheetData>
  <mergeCells count="2">
    <mergeCell ref="A1:J18"/>
    <mergeCell ref="A24:J24"/>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terms/"/>
    <ds:schemaRef ds:uri="http://www.w3.org/XML/1998/namespace"/>
    <ds:schemaRef ds:uri="22baa3bd-a2fa-4ea9-9ebb-3a9c6a55952b"/>
    <ds:schemaRef ds:uri="d8745bc5-821e-4205-946a-621c2da728c8"/>
    <ds:schemaRef ds:uri="http://purl.org/dc/dcmitype/"/>
  </ds:schemaRefs>
</ds:datastoreItem>
</file>

<file path=customXml/itemProps3.xml><?xml version="1.0" encoding="utf-8"?>
<ds:datastoreItem xmlns:ds="http://schemas.openxmlformats.org/officeDocument/2006/customXml" ds:itemID="{6D86A9DD-29A5-4C22-837C-3492455E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Opći podaci</vt:lpstr>
      <vt:lpstr>Bilanca</vt:lpstr>
      <vt:lpstr>RDG</vt:lpstr>
      <vt:lpstr>NT_D</vt:lpstr>
      <vt:lpstr>PK</vt:lpstr>
      <vt:lpstr>Bilješke</vt:lpstr>
      <vt:lpstr>Bilješke!Print_Area</vt:lpstr>
      <vt:lpstr>NT_D!Print_Area</vt:lpstr>
      <vt:lpstr>'Opći podaci'!Print_Area</vt:lpstr>
      <vt:lpstr>PK!Print_Area</vt:lpstr>
      <vt:lpstr>RDG!Print_Area</vt:lpstr>
      <vt:lpstr>Bilanca!Print_Titles</vt:lpstr>
      <vt:lpstr>NT_D!Print_Titles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Zeljka Artner-Pavkovic</cp:lastModifiedBy>
  <cp:lastPrinted>2019-04-30T11:55:40Z</cp:lastPrinted>
  <dcterms:created xsi:type="dcterms:W3CDTF">2008-10-17T11:51:54Z</dcterms:created>
  <dcterms:modified xsi:type="dcterms:W3CDTF">2019-04-30T11:55:48Z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