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0-12-31_TFI-KI\"/>
    </mc:Choice>
  </mc:AlternateContent>
  <xr:revisionPtr revIDLastSave="0" documentId="13_ncr:1_{9BA88F03-8D02-455A-BB00-15971B4E7E3E}" xr6:coauthVersionLast="36" xr6:coauthVersionMax="36" xr10:uidLastSave="{00000000-0000-0000-0000-000000000000}"/>
  <workbookProtection workbookPassword="CA29" lockStructure="1"/>
  <bookViews>
    <workbookView xWindow="-15" yWindow="4845" windowWidth="24030" windowHeight="4890" activeTab="1"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Bilješke!$A$1:$I$153</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H77" i="18"/>
  <c r="H52" i="18"/>
  <c r="H48" i="18"/>
  <c r="H42" i="18"/>
  <c r="H29" i="18"/>
  <c r="H25" i="18"/>
  <c r="H22" i="18"/>
  <c r="H13" i="18"/>
  <c r="H18" i="18"/>
  <c r="H9" i="18"/>
  <c r="I25" i="18"/>
  <c r="I22" i="18"/>
  <c r="I18" i="18"/>
  <c r="I13" i="18"/>
  <c r="I44" i="19" l="1"/>
  <c r="I42" i="19"/>
  <c r="H63" i="18"/>
  <c r="H78" i="18" s="1"/>
  <c r="H40" i="18"/>
  <c r="I45" i="19"/>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J45" i="19" s="1"/>
  <c r="H46" i="19"/>
  <c r="K40" i="19"/>
  <c r="J40" i="19"/>
  <c r="H40" i="19"/>
  <c r="I77" i="18"/>
  <c r="I42" i="18"/>
  <c r="I63" i="18" s="1"/>
  <c r="I48" i="18"/>
  <c r="I52" i="18"/>
  <c r="I9" i="18"/>
  <c r="I29" i="18"/>
  <c r="I67" i="19" l="1"/>
  <c r="I40" i="18"/>
  <c r="J44" i="19"/>
  <c r="J69" i="19" s="1"/>
  <c r="J42" i="19"/>
  <c r="K44" i="19"/>
  <c r="K69" i="19" s="1"/>
  <c r="K42" i="19"/>
  <c r="H44" i="19"/>
  <c r="H42" i="19"/>
  <c r="I69" i="19"/>
  <c r="K45" i="19"/>
  <c r="I78" i="18"/>
  <c r="H45" i="19"/>
  <c r="R26" i="22"/>
  <c r="R9" i="22"/>
  <c r="H69" i="19" l="1"/>
  <c r="J67" i="19"/>
  <c r="H67" i="19"/>
  <c r="K67" i="19"/>
</calcChain>
</file>

<file path=xl/sharedStrings.xml><?xml version="1.0" encoding="utf-8"?>
<sst xmlns="http://schemas.openxmlformats.org/spreadsheetml/2006/main" count="513" uniqueCount="375">
  <si>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</si>
  <si>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</si>
  <si>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</si>
  <si>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</si>
  <si>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</si>
  <si>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</si>
  <si>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</si>
  <si>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</si>
  <si>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</si>
  <si>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</si>
  <si>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</si>
  <si>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</si>
  <si>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</si>
  <si>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</si>
  <si>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</si>
  <si>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</si>
  <si>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</si>
  <si>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</si>
  <si>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</si>
  <si>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</si>
  <si>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</si>
  <si>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</si>
  <si>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</si>
  <si>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</si>
  <si>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</si>
  <si>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</si>
  <si>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</si>
  <si>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</si>
  <si>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</si>
  <si>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</si>
  <si>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</si>
  <si>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</si>
  <si>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</si>
  <si>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</si>
  <si>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</si>
  <si>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</si>
  <si>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</si>
  <si>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</si>
  <si>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</si>
  <si>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</si>
  <si>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</si>
  <si>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</si>
  <si>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</si>
  <si>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</si>
  <si>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</si>
  <si>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</si>
  <si>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</si>
  <si>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</si>
  <si>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</si>
  <si>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</si>
  <si>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</si>
  <si>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</si>
  <si>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</si>
  <si>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</si>
  <si>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</si>
  <si>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</si>
  <si>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</si>
  <si>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</si>
  <si>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</si>
  <si>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</si>
  <si>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</si>
  <si>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</si>
  <si>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</si>
  <si>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</si>
  <si>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</si>
  <si>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</si>
  <si>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</si>
  <si>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</si>
  <si>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</si>
  <si>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</si>
  <si>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</si>
  <si>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</si>
  <si>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</si>
  <si>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</si>
  <si>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</si>
  <si>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</si>
  <si>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</si>
  <si>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</si>
  <si>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</si>
  <si>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</si>
  <si>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</si>
  <si>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</si>
  <si>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</si>
  <si>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</si>
  <si>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</si>
  <si>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</si>
  <si>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</si>
  <si>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</si>
  <si>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</si>
  <si>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</si>
  <si>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</si>
  <si>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</si>
  <si>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</si>
  <si>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</si>
  <si>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</si>
  <si>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</si>
  <si>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</si>
  <si>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</si>
  <si>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</si>
  <si>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</si>
  <si>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</si>
  <si>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</si>
  <si>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</si>
  <si>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</si>
  <si>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</si>
  <si>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</si>
  <si>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</si>
  <si>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</si>
  <si>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</si>
  <si>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</si>
  <si>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</si>
  <si>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</si>
  <si>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</si>
  <si>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</si>
  <si>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</si>
  <si>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</si>
  <si>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</si>
  <si>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</si>
  <si>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</si>
  <si>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</si>
  <si>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</si>
  <si>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</si>
  <si>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</si>
  <si>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</si>
  <si>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</si>
  <si>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</si>
  <si>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</si>
  <si>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</si>
  <si>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</si>
  <si>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</si>
  <si>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</si>
  <si>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</si>
  <si>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</si>
  <si>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</si>
  <si>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</si>
  <si>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</si>
  <si>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</si>
  <si>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</si>
  <si>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</si>
  <si>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</si>
  <si>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</si>
  <si>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</si>
  <si>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</si>
  <si>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</si>
  <si>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</si>
  <si>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</si>
  <si>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</si>
  <si>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</si>
  <si>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</si>
  <si>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</si>
  <si>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</si>
  <si>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</si>
  <si>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</si>
  <si>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</si>
  <si>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</si>
  <si>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</si>
  <si>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</si>
  <si>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</si>
  <si>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</si>
  <si>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</si>
  <si>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</si>
  <si>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</si>
  <si>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</si>
  <si>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</si>
  <si>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</si>
  <si>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</si>
  <si>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</si>
  <si>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</si>
  <si>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</si>
  <si>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</si>
  <si>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</si>
  <si>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</si>
  <si>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</si>
  <si>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</si>
  <si>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</si>
  <si>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</si>
  <si>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</si>
  <si>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</si>
  <si>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</si>
  <si>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</si>
  <si>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</si>
  <si>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</si>
  <si>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</si>
  <si>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</si>
  <si>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</si>
  <si>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</si>
  <si>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</si>
  <si>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</si>
  <si>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</si>
  <si>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</si>
  <si>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</si>
  <si>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</si>
  <si>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</si>
  <si>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</si>
  <si>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</si>
  <si>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</si>
  <si>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</si>
  <si>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</si>
  <si>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</si>
  <si>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</si>
  <si>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</si>
  <si>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</si>
  <si>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</si>
  <si>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</si>
  <si>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</si>
  <si>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</si>
  <si>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</si>
  <si>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</si>
  <si>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</si>
  <si>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</si>
  <si>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</si>
  <si>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</si>
  <si>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</si>
  <si>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</si>
  <si>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</si>
  <si>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</si>
  <si>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</si>
  <si>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</si>
  <si>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</si>
  <si>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</si>
  <si>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</si>
  <si>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</si>
  <si>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</si>
  <si>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</si>
  <si>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</si>
  <si>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</si>
  <si>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</si>
  <si>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</si>
  <si>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</si>
  <si>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</si>
  <si>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</si>
  <si>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</si>
  <si>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</si>
  <si>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</si>
  <si>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</si>
  <si>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</si>
  <si>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</si>
  <si>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</si>
  <si>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</si>
  <si>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</si>
  <si>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</si>
  <si>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</si>
  <si>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</si>
  <si>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</si>
  <si>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</si>
  <si>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</si>
  <si>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</si>
  <si>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</si>
  <si>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</si>
  <si>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</si>
  <si>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</si>
  <si>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</si>
  <si>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</si>
  <si>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</si>
  <si>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</si>
  <si>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</si>
  <si>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</si>
  <si>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</si>
  <si>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</si>
  <si>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</si>
  <si>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</si>
  <si>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</si>
  <si>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</si>
  <si>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</si>
  <si>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</si>
  <si>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</si>
  <si>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</si>
  <si>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</si>
  <si>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</si>
  <si>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</si>
  <si>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</si>
  <si>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</si>
  <si>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</si>
  <si>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</si>
  <si>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</si>
  <si>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</si>
  <si>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</si>
  <si>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</si>
  <si>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</si>
  <si>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</si>
  <si>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</si>
  <si>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</si>
  <si>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</si>
  <si>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</si>
  <si>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</si>
  <si>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</si>
  <si>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</si>
  <si>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</si>
  <si>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</si>
  <si>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</si>
  <si>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</si>
  <si>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</si>
  <si>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</si>
  <si>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</si>
  <si>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</si>
  <si>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Obveznik: PODRAVSKA BANKA DD</t>
  </si>
  <si>
    <t>BILJEŠKE UZ FINANCIJSKE IZVJEŠTAJE - TFI</t>
  </si>
  <si>
    <t>(sastavljaju se za tromjesečna izvještajna razdoblja)</t>
  </si>
  <si>
    <t>Naziv izdavatelja:   PODRAVSKA BANKA DD</t>
  </si>
  <si>
    <t>OIB:  97326283154</t>
  </si>
  <si>
    <t>za razdoblje od</t>
  </si>
  <si>
    <t>stanje na dan 31.12.2020</t>
  </si>
  <si>
    <t>u razdoblju 01.01.2020 do 31.12.2020</t>
  </si>
  <si>
    <t>Izvještajno razdoblje: 1. siječnja 2020. - 31. prosinca 2020.</t>
  </si>
  <si>
    <t>Značajnije poslovne aktivnosti i događaji prezentirani su u nastavku i u izvještaju poslovodstva za izvještajno razdoblje.</t>
  </si>
  <si>
    <t>Kamatni prihodi</t>
  </si>
  <si>
    <t>AOP oznaka 001</t>
  </si>
  <si>
    <t>Kumulativ  01.01.2019. - 31.12.2019.</t>
  </si>
  <si>
    <t>Tromjesečje  01.10.2019. - 31.12.2019.</t>
  </si>
  <si>
    <t>Kumulativ  01.01.2020. - 31.12.2020.</t>
  </si>
  <si>
    <t>Tromjesečje 01.10.2020. - 31.12.2020.</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</si>
  <si>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</si>
  <si>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</si>
  <si>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</si>
  <si>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</si>
  <si>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</si>
  <si>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</si>
  <si>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</si>
  <si>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</si>
  <si>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</si>
  <si>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</si>
  <si>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</si>
  <si>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</si>
  <si>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</si>
  <si>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</si>
  <si>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</si>
  <si>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</si>
  <si>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</si>
  <si>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</si>
  <si>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</si>
  <si>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</si>
  <si>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</si>
  <si>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Dobici ili ( – ) gubici po prestanku priznavanja financijske imovine i financijskih obveza koje nisu mjerene po fer vrijednosti kroz dobit ili gubitak, neto</t>
  </si>
  <si>
    <t>AOP oznaka 007</t>
  </si>
  <si>
    <t>Financijska imovina po fer vrijednosti kroz ostalu sveobuhvatnu dobit</t>
  </si>
  <si>
    <t>Financijske obveze koje se mjere po amortiziranom trošku</t>
  </si>
  <si>
    <t>Administrativni rashodi</t>
  </si>
  <si>
    <t>AOP oznaka 017</t>
  </si>
  <si>
    <t>(Rashodi za zaposlenike)</t>
  </si>
  <si>
    <t>(Ostali administrativni rashodi)</t>
  </si>
  <si>
    <t>Amortizacija</t>
  </si>
  <si>
    <t>Nekretnine, postrojenja i oprema</t>
  </si>
  <si>
    <t>Ostala nematerijalna imovina</t>
  </si>
  <si>
    <t>Umanjenje vrijednosti ili (-) ukidanje umanjenja vrijednosti po financijskoj imovini koja se ne mjeri po fer vrijednosti kroz dobit ili gubitak</t>
  </si>
  <si>
    <t>AOP oznaka 021</t>
  </si>
  <si>
    <t>(Financijska imovina po fer vrijednosti kroz ostalu sveobuhvatnu dobit)</t>
  </si>
  <si>
    <t>(Financijska imovina po amortiziranom trošku)</t>
  </si>
  <si>
    <t>BILANCA STANJA</t>
  </si>
  <si>
    <t>Krediti i predujmovi</t>
  </si>
  <si>
    <t>31.12.2019.</t>
  </si>
  <si>
    <t>31.12.2020.</t>
  </si>
  <si>
    <t>AOP oznaka 023</t>
  </si>
  <si>
    <t>Kreditne institucije</t>
  </si>
  <si>
    <t>Ostala imovina</t>
  </si>
  <si>
    <t>Kućanstva</t>
  </si>
  <si>
    <t>Dani krediti</t>
  </si>
  <si>
    <t>Faktoring</t>
  </si>
  <si>
    <t>Nefinancijska društva</t>
  </si>
  <si>
    <t>Opće države</t>
  </si>
  <si>
    <t>Ostala financijska društva</t>
  </si>
  <si>
    <t>Ostali dani depoziti</t>
  </si>
  <si>
    <t>Središnje banke</t>
  </si>
  <si>
    <t>Izdvojena obvezna pričuva</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</si>
  <si>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</si>
  <si>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</si>
  <si>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</si>
  <si>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</si>
  <si>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</si>
  <si>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</si>
  <si>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</si>
  <si>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</si>
  <si>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Godišnji finanacijski izvještaji za prethodnu poslovnu godinu dostupni su na internet stranici Banke na adresi www.poba.hr i Zagrebačke burze www.zse.hr kao i u Službenom registru propisanih informacija (SRPI) i putem Fina OTS financijskog servisa.</t>
  </si>
  <si>
    <t>Bilješke uz financijske izvještaje</t>
  </si>
  <si>
    <t xml:space="preserve">U 2020. godini Banka nije primala javne subvencije. </t>
  </si>
  <si>
    <t>Pri sastavljanju financijskih izvještaja za izvještajno razdoblje primjenjene su iste računovodstvene politike kao i u posljednjim godišnjim financijskim izvještajima.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</si>
</sst>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color theme="1"/>
      <name val="Arial"/>
      <family val="2"/>
      <charset val="238"/>
    </font>
    <font>
      <sz val="9"/>
      <color theme="1"/>
      <name val="Arial"/>
      <family val="2"/>
      <charset val="238"/>
    </font>
    <font>
      <sz val="10"/>
      <color rgb="FFFF0000"/>
      <name val="Arial"/>
      <family val="2"/>
      <charset val="238"/>
    </font>
    <font>
      <b/>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7" fillId="0" borderId="0"/>
    <xf numFmtId="0" fontId="2" fillId="0" borderId="0"/>
    <xf numFmtId="0" fontId="2" fillId="0" borderId="0"/>
  </cellStyleXfs>
  <cellXfs count="301">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0" fillId="0" borderId="0" xfId="0" applyAlignment="1">
      <alignment vertical="top"/>
    </xf>
    <xf numFmtId="0" fontId="0" fillId="0" borderId="0" xfId="0" applyAlignment="1">
      <alignment vertical="center"/>
    </xf>
    <xf numFmtId="0" fontId="0" fillId="0" borderId="0" xfId="0" applyAlignment="1">
      <alignment horizontal="left" vertical="center"/>
    </xf>
    <xf numFmtId="0" fontId="2" fillId="0" borderId="0" xfId="3" applyFont="1" applyBorder="1" applyAlignment="1" applyProtection="1">
      <alignment horizontal="center" vertical="center" wrapText="1"/>
      <protection locked="0"/>
    </xf>
    <xf numFmtId="3" fontId="31" fillId="0" borderId="1" xfId="0" applyNumberFormat="1" applyFont="1" applyBorder="1" applyProtection="1">
      <protection locked="0"/>
    </xf>
    <xf numFmtId="0" fontId="32" fillId="0" borderId="0" xfId="0" applyFont="1" applyAlignment="1">
      <alignment vertical="top"/>
    </xf>
    <xf numFmtId="0" fontId="32" fillId="0" borderId="0" xfId="0" applyFont="1"/>
    <xf numFmtId="0" fontId="33" fillId="0" borderId="0" xfId="0" applyFont="1" applyAlignment="1">
      <alignment vertical="top"/>
    </xf>
    <xf numFmtId="0" fontId="33" fillId="0" borderId="0" xfId="0" applyFont="1" applyAlignment="1">
      <alignment horizontal="left"/>
    </xf>
    <xf numFmtId="0" fontId="33" fillId="0" borderId="0" xfId="0" applyFont="1" applyAlignment="1">
      <alignment horizontal="left" vertical="top"/>
    </xf>
    <xf numFmtId="0" fontId="31" fillId="0" borderId="0" xfId="0" applyFont="1" applyAlignment="1">
      <alignment vertical="top"/>
    </xf>
    <xf numFmtId="0" fontId="31" fillId="0" borderId="0" xfId="0" applyFont="1"/>
    <xf numFmtId="0" fontId="33" fillId="0" borderId="0" xfId="0" applyFont="1"/>
    <xf numFmtId="0" fontId="31" fillId="15" borderId="30" xfId="0" applyFont="1" applyFill="1" applyBorder="1"/>
    <xf numFmtId="0" fontId="31" fillId="0" borderId="0" xfId="0" applyFont="1" applyFill="1"/>
    <xf numFmtId="0" fontId="31" fillId="15" borderId="33" xfId="0" applyFont="1" applyFill="1" applyBorder="1" applyAlignment="1">
      <alignment vertical="top"/>
    </xf>
    <xf numFmtId="3" fontId="4" fillId="15" borderId="34" xfId="3" applyNumberFormat="1" applyFont="1" applyFill="1" applyBorder="1" applyAlignment="1" applyProtection="1">
      <alignment horizontal="center" vertical="center" wrapText="1"/>
    </xf>
    <xf numFmtId="0" fontId="34" fillId="0" borderId="34" xfId="0" applyFont="1" applyBorder="1" applyAlignment="1">
      <alignment vertical="center"/>
    </xf>
    <xf numFmtId="3" fontId="34" fillId="0" borderId="34" xfId="0" applyNumberFormat="1" applyFont="1" applyFill="1" applyBorder="1" applyAlignment="1">
      <alignment horizontal="right" vertical="center" wrapText="1"/>
    </xf>
    <xf numFmtId="0" fontId="35" fillId="0" borderId="34" xfId="0" applyFont="1" applyBorder="1" applyAlignment="1">
      <alignment vertical="center"/>
    </xf>
    <xf numFmtId="3" fontId="35" fillId="0" borderId="34" xfId="0" applyNumberFormat="1" applyFont="1" applyFill="1" applyBorder="1" applyAlignment="1">
      <alignment horizontal="right" vertical="center" wrapText="1"/>
    </xf>
    <xf numFmtId="0" fontId="34" fillId="0" borderId="34" xfId="0" applyFont="1" applyBorder="1" applyAlignment="1">
      <alignment vertical="center" wrapText="1"/>
    </xf>
    <xf numFmtId="3" fontId="34" fillId="0" borderId="34" xfId="0" applyNumberFormat="1" applyFont="1" applyFill="1" applyBorder="1" applyAlignment="1">
      <alignment horizontal="right" vertical="center"/>
    </xf>
    <xf numFmtId="3" fontId="35" fillId="0" borderId="34" xfId="0" applyNumberFormat="1" applyFont="1" applyFill="1" applyBorder="1" applyAlignment="1">
      <alignment horizontal="right" vertical="center"/>
    </xf>
    <xf numFmtId="0" fontId="35" fillId="0" borderId="0" xfId="0" applyFont="1" applyAlignment="1">
      <alignment vertical="center"/>
    </xf>
    <xf numFmtId="3" fontId="36" fillId="0" borderId="0" xfId="0" applyNumberFormat="1" applyFont="1" applyFill="1" applyAlignment="1">
      <alignment horizontal="right" vertical="center"/>
    </xf>
    <xf numFmtId="0" fontId="31" fillId="15" borderId="33" xfId="0" applyFont="1" applyFill="1" applyBorder="1" applyAlignment="1">
      <alignment vertical="center"/>
    </xf>
    <xf numFmtId="0" fontId="39" fillId="0" borderId="34" xfId="5" applyFont="1" applyFill="1" applyBorder="1" applyAlignment="1">
      <alignment horizontal="left" vertical="center"/>
    </xf>
    <xf numFmtId="3" fontId="31" fillId="0" borderId="34" xfId="0" applyNumberFormat="1" applyFont="1" applyBorder="1"/>
    <xf numFmtId="3" fontId="33" fillId="0" borderId="34" xfId="0" applyNumberFormat="1" applyFont="1" applyBorder="1"/>
    <xf numFmtId="0" fontId="5" fillId="0" borderId="34" xfId="5" applyFont="1" applyFill="1" applyBorder="1" applyAlignment="1">
      <alignment horizontal="left" vertical="center" wrapText="1"/>
    </xf>
    <xf numFmtId="0" fontId="4" fillId="0" borderId="34" xfId="5" applyFont="1" applyFill="1" applyBorder="1" applyAlignment="1">
      <alignment vertical="center" wrapText="1"/>
    </xf>
    <xf numFmtId="0" fontId="33" fillId="0" borderId="34" xfId="0" applyFont="1" applyBorder="1" applyAlignment="1">
      <alignment horizontal="left"/>
    </xf>
    <xf numFmtId="0" fontId="31" fillId="0" borderId="34" xfId="0" applyFont="1" applyBorder="1" applyAlignment="1">
      <alignment horizontal="left" indent="1"/>
    </xf>
    <xf numFmtId="0" fontId="35" fillId="0" borderId="34" xfId="0" applyFont="1" applyFill="1" applyBorder="1" applyAlignment="1">
      <alignment vertical="center"/>
    </xf>
    <xf numFmtId="3" fontId="33" fillId="0" borderId="34" xfId="0" applyNumberFormat="1" applyFont="1" applyFill="1" applyBorder="1"/>
    <xf numFmtId="0" fontId="35" fillId="0" borderId="0" xfId="0" applyFont="1" applyFill="1" applyBorder="1" applyAlignment="1">
      <alignment vertical="center"/>
    </xf>
    <xf numFmtId="3" fontId="33" fillId="0" borderId="0" xfId="0" applyNumberFormat="1" applyFont="1" applyFill="1" applyBorder="1"/>
    <xf numFmtId="0" fontId="5" fillId="10" borderId="34" xfId="6" applyFont="1" applyFill="1" applyBorder="1" applyAlignment="1">
      <alignment horizontal="left" vertical="center" indent="1"/>
    </xf>
    <xf numFmtId="3" fontId="5" fillId="0" borderId="34" xfId="7" applyNumberFormat="1" applyFont="1" applyFill="1" applyBorder="1" applyAlignment="1">
      <alignment horizontal="right"/>
    </xf>
    <xf numFmtId="3" fontId="4" fillId="0" borderId="34" xfId="7" applyNumberFormat="1" applyFont="1" applyFill="1" applyBorder="1" applyAlignment="1">
      <alignment horizontal="right"/>
    </xf>
    <xf numFmtId="0" fontId="5" fillId="0" borderId="34" xfId="6" applyFont="1" applyFill="1" applyBorder="1" applyAlignment="1">
      <alignment horizontal="left" vertical="center" indent="1"/>
    </xf>
    <xf numFmtId="0" fontId="38" fillId="0" borderId="34" xfId="6" applyFont="1" applyFill="1" applyBorder="1" applyAlignment="1">
      <alignment horizontal="justify" vertical="center"/>
    </xf>
    <xf numFmtId="0" fontId="31" fillId="0" borderId="34" xfId="0" applyFont="1" applyBorder="1"/>
    <xf numFmtId="0" fontId="31" fillId="0" borderId="0" xfId="0" applyFont="1" applyAlignment="1">
      <alignment vertical="top" wrapText="1"/>
    </xf>
    <xf numFmtId="0" fontId="5" fillId="0" borderId="0" xfId="0" applyFont="1" applyAlignment="1">
      <alignment vertical="top" wrapText="1"/>
    </xf>
    <xf numFmtId="0" fontId="31" fillId="0" borderId="0" xfId="0" applyFont="1" applyAlignment="1">
      <alignment horizontal="left" vertical="top"/>
    </xf>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3" fillId="0" borderId="1" xfId="0" applyFont="1" applyBorder="1" applyProtection="1"/>
    <xf numFmtId="0" fontId="31" fillId="0" borderId="0" xfId="0" applyFont="1" applyAlignment="1">
      <alignment horizontal="left" vertical="top"/>
    </xf>
    <xf numFmtId="0" fontId="2" fillId="0" borderId="0" xfId="0" applyFont="1" applyAlignment="1">
      <alignment horizontal="left" vertical="center"/>
    </xf>
    <xf numFmtId="0" fontId="23" fillId="0" borderId="0" xfId="0" applyFont="1" applyAlignment="1">
      <alignment horizontal="left" vertical="center"/>
    </xf>
    <xf numFmtId="0" fontId="30" fillId="0" borderId="0" xfId="0" applyFont="1" applyAlignment="1">
      <alignment horizontal="left" vertical="center"/>
    </xf>
    <xf numFmtId="3" fontId="4" fillId="15" borderId="31" xfId="3" applyNumberFormat="1" applyFont="1" applyFill="1" applyBorder="1" applyAlignment="1" applyProtection="1">
      <alignment horizontal="center" vertical="center" wrapText="1"/>
    </xf>
    <xf numFmtId="3" fontId="31" fillId="15" borderId="32" xfId="0" applyNumberFormat="1" applyFont="1" applyFill="1" applyBorder="1" applyAlignment="1" applyProtection="1">
      <alignment horizontal="center" vertical="center" wrapText="1"/>
    </xf>
    <xf numFmtId="3" fontId="4" fillId="15" borderId="30" xfId="3" applyNumberFormat="1" applyFont="1" applyFill="1" applyBorder="1" applyAlignment="1" applyProtection="1">
      <alignment horizontal="center" vertical="center" wrapText="1"/>
    </xf>
    <xf numFmtId="3" fontId="4" fillId="15" borderId="33" xfId="3" applyNumberFormat="1" applyFont="1" applyFill="1" applyBorder="1" applyAlignment="1" applyProtection="1">
      <alignment horizontal="center" vertical="center" wrapText="1"/>
    </xf>
    <xf numFmtId="0" fontId="31" fillId="0" borderId="0" xfId="0" applyFont="1" applyAlignment="1">
      <alignment horizontal="left" vertical="top" wrapText="1"/>
    </xf>
    <xf numFmtId="0" fontId="5" fillId="0" borderId="0" xfId="0" applyFont="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3" xfId="4" xr:uid="{00000000-0005-0000-0000-000003000000}"/>
    <cellStyle name="Normalno 2" xfId="6" xr:uid="{E145146F-6309-4614-9931-34E39040EDCC}"/>
    <cellStyle name="Normalno 2 2" xfId="5" xr:uid="{30AA0306-0D3B-4B1F-99EE-0813129AF063}"/>
    <cellStyle name="Obično 2" xfId="7" xr:uid="{CB28CDE0-426A-46D2-B07B-F2A746837593}"/>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5" connectionId="0">
    <xmlCellPr id="1" xr6:uid="{00000000-0010-0000-D000-000001000000}" uniqueName="P1072161">
      <xmlPr mapId="1" xpath="/TFI-IZD-KI/ISD-KI_1000336/P1072161" xmlDataType="decimal"/>
    </xmlCellPr>
  </singleXmlCell>
  <singleXmlCell id="214" xr6:uid="{00000000-000C-0000-FFFF-FFFFD1000000}" r="I25" connectionId="0">
    <xmlCellPr id="1" xr6:uid="{00000000-0010-0000-D100-000001000000}" uniqueName="P1072162">
      <xmlPr mapId="1" xpath="/TFI-IZD-KI/ISD-KI_1000336/P1072162" xmlDataType="decimal"/>
    </xmlCellPr>
  </singleXmlCell>
  <singleXmlCell id="215" xr6:uid="{00000000-000C-0000-FFFF-FFFFD2000000}" r="J25" connectionId="0">
    <xmlCellPr id="1" xr6:uid="{00000000-0010-0000-D200-000001000000}" uniqueName="P1072163">
      <xmlPr mapId="1" xpath="/TFI-IZD-KI/ISD-KI_1000336/P1072163" xmlDataType="decimal"/>
    </xmlCellPr>
  </singleXmlCell>
  <singleXmlCell id="216" xr6:uid="{00000000-000C-0000-FFFF-FFFFD3000000}" r="K25" connectionId="0">
    <xmlCellPr id="1" xr6:uid="{00000000-0010-0000-D300-000001000000}" uniqueName="P1072164">
      <xmlPr mapId="1" xpath="/TFI-IZD-KI/ISD-KI_1000336/P1072164" xmlDataType="decimal"/>
    </xmlCellPr>
  </singleXmlCell>
  <singleXmlCell id="217" xr6:uid="{00000000-000C-0000-FFFF-FFFFD4000000}" r="H26" connectionId="0">
    <xmlCellPr id="1" xr6:uid="{00000000-0010-0000-D400-000001000000}" uniqueName="P1072165">
      <xmlPr mapId="1" xpath="/TFI-IZD-KI/ISD-KI_1000336/P1072165" xmlDataType="decimal"/>
    </xmlCellPr>
  </singleXmlCell>
  <singleXmlCell id="218" xr6:uid="{00000000-000C-0000-FFFF-FFFFD5000000}" r="I26" connectionId="0">
    <xmlCellPr id="1" xr6:uid="{00000000-0010-0000-D500-000001000000}" uniqueName="P1072166">
      <xmlPr mapId="1" xpath="/TFI-IZD-KI/ISD-KI_1000336/P1072166" xmlDataType="decimal"/>
    </xmlCellPr>
  </singleXmlCell>
  <singleXmlCell id="219" xr6:uid="{00000000-000C-0000-FFFF-FFFFD6000000}" r="J26" connectionId="0">
    <xmlCellPr id="1" xr6:uid="{00000000-0010-0000-D600-000001000000}" uniqueName="P1072167">
      <xmlPr mapId="1" xpath="/TFI-IZD-KI/ISD-KI_1000336/P1072167" xmlDataType="decimal"/>
    </xmlCellPr>
  </singleXmlCell>
  <singleXmlCell id="220" xr6:uid="{00000000-000C-0000-FFFF-FFFFD7000000}" r="K26" connectionId="0">
    <xmlCellPr id="1" xr6:uid="{00000000-0010-0000-D700-000001000000}" uniqueName="P1072168">
      <xmlPr mapId="1" xpath="/TFI-IZD-KI/ISD-KI_1000336/P1072168" xmlDataType="decimal"/>
    </xmlCellPr>
  </singleXmlCell>
  <singleXmlCell id="221" xr6:uid="{00000000-000C-0000-FFFF-FFFFD8000000}" r="H27" connectionId="0">
    <xmlCellPr id="1" xr6:uid="{00000000-0010-0000-D800-000001000000}" uniqueName="P1072169">
      <xmlPr mapId="1" xpath="/TFI-IZD-KI/ISD-KI_1000336/P1072169" xmlDataType="decimal"/>
    </xmlCellPr>
  </singleXmlCell>
  <singleXmlCell id="222" xr6:uid="{00000000-000C-0000-FFFF-FFFFD9000000}" r="I27" connectionId="0">
    <xmlCellPr id="1" xr6:uid="{00000000-0010-0000-D900-000001000000}" uniqueName="P1072170">
      <xmlPr mapId="1" xpath="/TFI-IZD-KI/ISD-KI_1000336/P1072170" xmlDataType="decimal"/>
    </xmlCellPr>
  </singleXmlCell>
  <singleXmlCell id="223" xr6:uid="{00000000-000C-0000-FFFF-FFFFDA000000}" r="J27" connectionId="0">
    <xmlCellPr id="1" xr6:uid="{00000000-0010-0000-DA00-000001000000}" uniqueName="P1072171">
      <xmlPr mapId="1" xpath="/TFI-IZD-KI/ISD-KI_1000336/P1072171" xmlDataType="decimal"/>
    </xmlCellPr>
  </singleXmlCell>
  <singleXmlCell id="224" xr6:uid="{00000000-000C-0000-FFFF-FFFFDB000000}" r="K27" connectionId="0">
    <xmlCellPr id="1" xr6:uid="{00000000-0010-0000-DB00-000001000000}" uniqueName="P1072172">
      <xmlPr mapId="1" xpath="/TFI-IZD-KI/ISD-KI_1000336/P1072172" xmlDataType="decimal"/>
    </xmlCellPr>
  </singleXmlCell>
  <singleXmlCell id="225" xr6:uid="{00000000-000C-0000-FFFF-FFFFDC000000}" r="H28" connectionId="0">
    <xmlCellPr id="1" xr6:uid="{00000000-0010-0000-DC00-000001000000}" uniqueName="P1072173">
      <xmlPr mapId="1" xpath="/TFI-IZD-KI/ISD-KI_1000336/P1072173" xmlDataType="decimal"/>
    </xmlCellPr>
  </singleXmlCell>
  <singleXmlCell id="226" xr6:uid="{00000000-000C-0000-FFFF-FFFFDD000000}" r="I28" connectionId="0">
    <xmlCellPr id="1" xr6:uid="{00000000-0010-0000-DD00-000001000000}" uniqueName="P1072174">
      <xmlPr mapId="1" xpath="/TFI-IZD-KI/ISD-KI_1000336/P1072174" xmlDataType="decimal"/>
    </xmlCellPr>
  </singleXmlCell>
  <singleXmlCell id="227" xr6:uid="{00000000-000C-0000-FFFF-FFFFDE000000}" r="J28" connectionId="0">
    <xmlCellPr id="1" xr6:uid="{00000000-0010-0000-DE00-000001000000}" uniqueName="P1072175">
      <xmlPr mapId="1" xpath="/TFI-IZD-KI/ISD-KI_1000336/P1072175" xmlDataType="decimal"/>
    </xmlCellPr>
  </singleXmlCell>
  <singleXmlCell id="228" xr6:uid="{00000000-000C-0000-FFFF-FFFFDF000000}" r="K28" connectionId="0">
    <xmlCellPr id="1" xr6:uid="{00000000-0010-0000-DF00-000001000000}" uniqueName="P1072176">
      <xmlPr mapId="1" xpath="/TFI-IZD-KI/ISD-KI_1000336/P1072176" xmlDataType="decimal"/>
    </xmlCellPr>
  </singleXmlCell>
  <singleXmlCell id="229" xr6:uid="{00000000-000C-0000-FFFF-FFFFE0000000}" r="H29" connectionId="0">
    <xmlCellPr id="1" xr6:uid="{00000000-0010-0000-E000-000001000000}" uniqueName="P1072177">
      <xmlPr mapId="1" xpath="/TFI-IZD-KI/ISD-KI_1000336/P1072177" xmlDataType="decimal"/>
    </xmlCellPr>
  </singleXmlCell>
  <singleXmlCell id="230" xr6:uid="{00000000-000C-0000-FFFF-FFFFE1000000}" r="I29" connectionId="0">
    <xmlCellPr id="1" xr6:uid="{00000000-0010-0000-E100-000001000000}" uniqueName="P1072178">
      <xmlPr mapId="1" xpath="/TFI-IZD-KI/ISD-KI_1000336/P1072178" xmlDataType="decimal"/>
    </xmlCellPr>
  </singleXmlCell>
  <singleXmlCell id="231" xr6:uid="{00000000-000C-0000-FFFF-FFFFE2000000}" r="J29" connectionId="0">
    <xmlCellPr id="1" xr6:uid="{00000000-0010-0000-E200-000001000000}" uniqueName="P1072179">
      <xmlPr mapId="1" xpath="/TFI-IZD-KI/ISD-KI_1000336/P1072179" xmlDataType="decimal"/>
    </xmlCellPr>
  </singleXmlCell>
  <singleXmlCell id="232" xr6:uid="{00000000-000C-0000-FFFF-FFFFE3000000}" r="K29" connectionId="0">
    <xmlCellPr id="1" xr6:uid="{00000000-0010-0000-E300-000001000000}" uniqueName="P1072180">
      <xmlPr mapId="1" xpath="/TFI-IZD-KI/ISD-KI_1000336/P1072180" xmlDataType="decimal"/>
    </xmlCellPr>
  </singleXmlCell>
  <singleXmlCell id="233" xr6:uid="{00000000-000C-0000-FFFF-FFFFE4000000}" r="H30" connectionId="0">
    <xmlCellPr id="1" xr6:uid="{00000000-0010-0000-E400-000001000000}" uniqueName="P1072181">
      <xmlPr mapId="1" xpath="/TFI-IZD-KI/ISD-KI_1000336/P1072181" xmlDataType="decimal"/>
    </xmlCellPr>
  </singleXmlCell>
  <singleXmlCell id="234" xr6:uid="{00000000-000C-0000-FFFF-FFFFE5000000}" r="I30" connectionId="0">
    <xmlCellPr id="1" xr6:uid="{00000000-0010-0000-E500-000001000000}" uniqueName="P1072182">
      <xmlPr mapId="1" xpath="/TFI-IZD-KI/ISD-KI_1000336/P1072182" xmlDataType="decimal"/>
    </xmlCellPr>
  </singleXmlCell>
  <singleXmlCell id="235" xr6:uid="{00000000-000C-0000-FFFF-FFFFE6000000}" r="J30" connectionId="0">
    <xmlCellPr id="1" xr6:uid="{00000000-0010-0000-E600-000001000000}" uniqueName="P1072183">
      <xmlPr mapId="1" xpath="/TFI-IZD-KI/ISD-KI_1000336/P1072183" xmlDataType="decimal"/>
    </xmlCellPr>
  </singleXmlCell>
  <singleXmlCell id="236" xr6:uid="{00000000-000C-0000-FFFF-FFFFE7000000}" r="K30" connectionId="0">
    <xmlCellPr id="1" xr6:uid="{00000000-0010-0000-E700-000001000000}" uniqueName="P1072184">
      <xmlPr mapId="1" xpath="/TFI-IZD-KI/ISD-KI_1000336/P1072184" xmlDataType="decimal"/>
    </xmlCellPr>
  </singleXmlCell>
  <singleXmlCell id="237" xr6:uid="{00000000-000C-0000-FFFF-FFFFE8000000}" r="H31" connectionId="0">
    <xmlCellPr id="1" xr6:uid="{00000000-0010-0000-E800-000001000000}" uniqueName="P1072185">
      <xmlPr mapId="1" xpath="/TFI-IZD-KI/ISD-KI_1000336/P1072185" xmlDataType="decimal"/>
    </xmlCellPr>
  </singleXmlCell>
  <singleXmlCell id="238" xr6:uid="{00000000-000C-0000-FFFF-FFFFE9000000}" r="I31" connectionId="0">
    <xmlCellPr id="1" xr6:uid="{00000000-0010-0000-E900-000001000000}" uniqueName="P1072186">
      <xmlPr mapId="1" xpath="/TFI-IZD-KI/ISD-KI_1000336/P1072186" xmlDataType="decimal"/>
    </xmlCellPr>
  </singleXmlCell>
  <singleXmlCell id="239" xr6:uid="{00000000-000C-0000-FFFF-FFFFEA000000}" r="J31" connectionId="0">
    <xmlCellPr id="1" xr6:uid="{00000000-0010-0000-EA00-000001000000}" uniqueName="P1072187">
      <xmlPr mapId="1" xpath="/TFI-IZD-KI/ISD-KI_1000336/P1072187" xmlDataType="decimal"/>
    </xmlCellPr>
  </singleXmlCell>
  <singleXmlCell id="240" xr6:uid="{00000000-000C-0000-FFFF-FFFFEB000000}" r="K31" connectionId="0">
    <xmlCellPr id="1" xr6:uid="{00000000-0010-0000-EB00-000001000000}" uniqueName="P1072188">
      <xmlPr mapId="1" xpath="/TFI-IZD-KI/ISD-KI_1000336/P1072188" xmlDataType="decimal"/>
    </xmlCellPr>
  </singleXmlCell>
  <singleXmlCell id="241" xr6:uid="{00000000-000C-0000-FFFF-FFFFEC000000}" r="H32" connectionId="0">
    <xmlCellPr id="1" xr6:uid="{00000000-0010-0000-EC00-000001000000}" uniqueName="P1072189">
      <xmlPr mapId="1" xpath="/TFI-IZD-KI/ISD-KI_1000336/P1072189" xmlDataType="decimal"/>
    </xmlCellPr>
  </singleXmlCell>
  <singleXmlCell id="242" xr6:uid="{00000000-000C-0000-FFFF-FFFFED000000}" r="I32" connectionId="0">
    <xmlCellPr id="1" xr6:uid="{00000000-0010-0000-ED00-000001000000}" uniqueName="P1072190">
      <xmlPr mapId="1" xpath="/TFI-IZD-KI/ISD-KI_1000336/P1072190" xmlDataType="decimal"/>
    </xmlCellPr>
  </singleXmlCell>
  <singleXmlCell id="243" xr6:uid="{00000000-000C-0000-FFFF-FFFFEE000000}" r="J32" connectionId="0">
    <xmlCellPr id="1" xr6:uid="{00000000-0010-0000-EE00-000001000000}" uniqueName="P1072191">
      <xmlPr mapId="1" xpath="/TFI-IZD-KI/ISD-KI_1000336/P1072191" xmlDataType="decimal"/>
    </xmlCellPr>
  </singleXmlCell>
  <singleXmlCell id="244" xr6:uid="{00000000-000C-0000-FFFF-FFFFEF000000}" r="K32" connectionId="0">
    <xmlCellPr id="1" xr6:uid="{00000000-0010-0000-EF00-000001000000}" uniqueName="P1072192">
      <xmlPr mapId="1" xpath="/TFI-IZD-KI/ISD-KI_1000336/P1072192" xmlDataType="decimal"/>
    </xmlCellPr>
  </singleXmlCell>
  <singleXmlCell id="245" xr6:uid="{00000000-000C-0000-FFFF-FFFFF0000000}" r="H33" connectionId="0">
    <xmlCellPr id="1" xr6:uid="{00000000-0010-0000-F000-000001000000}" uniqueName="P1072193">
      <xmlPr mapId="1" xpath="/TFI-IZD-KI/ISD-KI_1000336/P1072193" xmlDataType="decimal"/>
    </xmlCellPr>
  </singleXmlCell>
  <singleXmlCell id="246" xr6:uid="{00000000-000C-0000-FFFF-FFFFF1000000}" r="I33" connectionId="0">
    <xmlCellPr id="1" xr6:uid="{00000000-0010-0000-F100-000001000000}" uniqueName="P1072194">
      <xmlPr mapId="1" xpath="/TFI-IZD-KI/ISD-KI_1000336/P1072194" xmlDataType="decimal"/>
    </xmlCellPr>
  </singleXmlCell>
  <singleXmlCell id="247" xr6:uid="{00000000-000C-0000-FFFF-FFFFF2000000}" r="J33" connectionId="0">
    <xmlCellPr id="1" xr6:uid="{00000000-0010-0000-F200-000001000000}" uniqueName="P1072195">
      <xmlPr mapId="1" xpath="/TFI-IZD-KI/ISD-KI_1000336/P1072195" xmlDataType="decimal"/>
    </xmlCellPr>
  </singleXmlCell>
  <singleXmlCell id="248" xr6:uid="{00000000-000C-0000-FFFF-FFFFF3000000}" r="K33" connectionId="0">
    <xmlCellPr id="1" xr6:uid="{00000000-0010-0000-F300-000001000000}" uniqueName="P1072196">
      <xmlPr mapId="1" xpath="/TFI-IZD-KI/ISD-KI_1000336/P1072196" xmlDataType="decimal"/>
    </xmlCellPr>
  </singleXmlCell>
  <singleXmlCell id="249" xr6:uid="{00000000-000C-0000-FFFF-FFFFF4000000}" r="H34" connectionId="0">
    <xmlCellPr id="1" xr6:uid="{00000000-0010-0000-F400-000001000000}" uniqueName="P1072197">
      <xmlPr mapId="1" xpath="/TFI-IZD-KI/ISD-KI_1000336/P1072197" xmlDataType="decimal"/>
    </xmlCellPr>
  </singleXmlCell>
  <singleXmlCell id="250" xr6:uid="{00000000-000C-0000-FFFF-FFFFF5000000}" r="I34" connectionId="0">
    <xmlCellPr id="1" xr6:uid="{00000000-0010-0000-F500-000001000000}" uniqueName="P1072198">
      <xmlPr mapId="1" xpath="/TFI-IZD-KI/ISD-KI_1000336/P1072198" xmlDataType="decimal"/>
    </xmlCellPr>
  </singleXmlCell>
  <singleXmlCell id="251" xr6:uid="{00000000-000C-0000-FFFF-FFFFF6000000}" r="J34" connectionId="0">
    <xmlCellPr id="1" xr6:uid="{00000000-0010-0000-F600-000001000000}" uniqueName="P1072199">
      <xmlPr mapId="1" xpath="/TFI-IZD-KI/ISD-KI_1000336/P1072199" xmlDataType="decimal"/>
    </xmlCellPr>
  </singleXmlCell>
  <singleXmlCell id="252" xr6:uid="{00000000-000C-0000-FFFF-FFFFF7000000}" r="K34" connectionId="0">
    <xmlCellPr id="1" xr6:uid="{00000000-0010-0000-F700-000001000000}" uniqueName="P1072200">
      <xmlPr mapId="1" xpath="/TFI-IZD-KI/ISD-KI_1000336/P1072200" xmlDataType="decimal"/>
    </xmlCellPr>
  </singleXmlCell>
  <singleXmlCell id="253" xr6:uid="{00000000-000C-0000-FFFF-FFFFF8000000}" r="H35" connectionId="0">
    <xmlCellPr id="1" xr6:uid="{00000000-0010-0000-F800-000001000000}" uniqueName="P1072201">
      <xmlPr mapId="1" xpath="/TFI-IZD-KI/ISD-KI_1000336/P1072201" xmlDataType="decimal"/>
    </xmlCellPr>
  </singleXmlCell>
  <singleXmlCell id="254" xr6:uid="{00000000-000C-0000-FFFF-FFFFF9000000}" r="I35" connectionId="0">
    <xmlCellPr id="1" xr6:uid="{00000000-0010-0000-F900-000001000000}" uniqueName="P1072202">
      <xmlPr mapId="1" xpath="/TFI-IZD-KI/ISD-KI_1000336/P1072202" xmlDataType="decimal"/>
    </xmlCellPr>
  </singleXmlCell>
  <singleXmlCell id="255" xr6:uid="{00000000-000C-0000-FFFF-FFFFFA000000}" r="J35" connectionId="0">
    <xmlCellPr id="1" xr6:uid="{00000000-0010-0000-FA00-000001000000}" uniqueName="P1072203">
      <xmlPr mapId="1" xpath="/TFI-IZD-KI/ISD-KI_1000336/P1072203" xmlDataType="decimal"/>
    </xmlCellPr>
  </singleXmlCell>
  <singleXmlCell id="256" xr6:uid="{00000000-000C-0000-FFFF-FFFFFB000000}" r="K35" connectionId="0">
    <xmlCellPr id="1" xr6:uid="{00000000-0010-0000-FB00-000001000000}" uniqueName="P1072204">
      <xmlPr mapId="1" xpath="/TFI-IZD-KI/ISD-KI_1000336/P1072204" xmlDataType="decimal"/>
    </xmlCellPr>
  </singleXmlCell>
  <singleXmlCell id="257" xr6:uid="{00000000-000C-0000-FFFF-FFFFFC000000}" r="H36" connectionId="0">
    <xmlCellPr id="1" xr6:uid="{00000000-0010-0000-FC00-000001000000}" uniqueName="P1072205">
      <xmlPr mapId="1" xpath="/TFI-IZD-KI/ISD-KI_1000336/P1072205" xmlDataType="decimal"/>
    </xmlCellPr>
  </singleXmlCell>
  <singleXmlCell id="258" xr6:uid="{00000000-000C-0000-FFFF-FFFFFD000000}" r="I36" connectionId="0">
    <xmlCellPr id="1" xr6:uid="{00000000-0010-0000-FD00-000001000000}" uniqueName="P1072206">
      <xmlPr mapId="1" xpath="/TFI-IZD-KI/ISD-KI_1000336/P1072206" xmlDataType="decimal"/>
    </xmlCellPr>
  </singleXmlCell>
  <singleXmlCell id="259" xr6:uid="{00000000-000C-0000-FFFF-FFFFFE000000}" r="J36" connectionId="0">
    <xmlCellPr id="1" xr6:uid="{00000000-0010-0000-FE00-000001000000}" uniqueName="P1072207">
      <xmlPr mapId="1" xpath="/TFI-IZD-KI/ISD-KI_1000336/P1072207" xmlDataType="decimal"/>
    </xmlCellPr>
  </singleXmlCell>
  <singleXmlCell id="260" xr6:uid="{00000000-000C-0000-FFFF-FFFFFF000000}" r="K36" connectionId="0">
    <xmlCellPr id="1" xr6:uid="{00000000-0010-0000-FF00-000001000000}" uniqueName="P1072208">
      <xmlPr mapId="1" xpath="/TFI-IZD-KI/ISD-KI_1000336/P1072208" xmlDataType="decimal"/>
    </xmlCellPr>
  </singleXmlCell>
  <singleXmlCell id="261" xr6:uid="{00000000-000C-0000-FFFF-FFFF00010000}" r="H37" connectionId="0">
    <xmlCellPr id="1" xr6:uid="{00000000-0010-0000-0001-000001000000}" uniqueName="P1072209">
      <xmlPr mapId="1" xpath="/TFI-IZD-KI/ISD-KI_1000336/P1072209" xmlDataType="decimal"/>
    </xmlCellPr>
  </singleXmlCell>
  <singleXmlCell id="262" xr6:uid="{00000000-000C-0000-FFFF-FFFF01010000}" r="I37" connectionId="0">
    <xmlCellPr id="1" xr6:uid="{00000000-0010-0000-0101-000001000000}" uniqueName="P1072210">
      <xmlPr mapId="1" xpath="/TFI-IZD-KI/ISD-KI_1000336/P1072210" xmlDataType="decimal"/>
    </xmlCellPr>
  </singleXmlCell>
  <singleXmlCell id="263" xr6:uid="{00000000-000C-0000-FFFF-FFFF02010000}" r="J37" connectionId="0">
    <xmlCellPr id="1" xr6:uid="{00000000-0010-0000-0201-000001000000}" uniqueName="P1072211">
      <xmlPr mapId="1" xpath="/TFI-IZD-KI/ISD-KI_1000336/P1072211" xmlDataType="decimal"/>
    </xmlCellPr>
  </singleXmlCell>
  <singleXmlCell id="264" xr6:uid="{00000000-000C-0000-FFFF-FFFF03010000}" r="K37" connectionId="0">
    <xmlCellPr id="1" xr6:uid="{00000000-0010-0000-0301-000001000000}" uniqueName="P1072212">
      <xmlPr mapId="1" xpath="/TFI-IZD-KI/ISD-KI_1000336/P1072212" xmlDataType="decimal"/>
    </xmlCellPr>
  </singleXmlCell>
  <singleXmlCell id="265" xr6:uid="{00000000-000C-0000-FFFF-FFFF04010000}" r="H38" connectionId="0">
    <xmlCellPr id="1" xr6:uid="{00000000-0010-0000-0401-000001000000}" uniqueName="P1072213">
      <xmlPr mapId="1" xpath="/TFI-IZD-KI/ISD-KI_1000336/P1072213" xmlDataType="decimal"/>
    </xmlCellPr>
  </singleXmlCell>
  <singleXmlCell id="266" xr6:uid="{00000000-000C-0000-FFFF-FFFF05010000}" r="I38" connectionId="0">
    <xmlCellPr id="1" xr6:uid="{00000000-0010-0000-0501-000001000000}" uniqueName="P1072214">
      <xmlPr mapId="1" xpath="/TFI-IZD-KI/ISD-KI_1000336/P1072214" xmlDataType="decimal"/>
    </xmlCellPr>
  </singleXmlCell>
  <singleXmlCell id="267" xr6:uid="{00000000-000C-0000-FFFF-FFFF06010000}" r="J38" connectionId="0">
    <xmlCellPr id="1" xr6:uid="{00000000-0010-0000-0601-000001000000}" uniqueName="P1072215">
      <xmlPr mapId="1" xpath="/TFI-IZD-KI/ISD-KI_1000336/P1072215" xmlDataType="decimal"/>
    </xmlCellPr>
  </singleXmlCell>
  <singleXmlCell id="268" xr6:uid="{00000000-000C-0000-FFFF-FFFF07010000}" r="K38" connectionId="0">
    <xmlCellPr id="1" xr6:uid="{00000000-0010-0000-0701-000001000000}" uniqueName="P1072216">
      <xmlPr mapId="1" xpath="/TFI-IZD-KI/ISD-KI_1000336/P1072216" xmlDataType="decimal"/>
    </xmlCellPr>
  </singleXmlCell>
  <singleXmlCell id="269" xr6:uid="{00000000-000C-0000-FFFF-FFFF08010000}" r="H39" connectionId="0">
    <xmlCellPr id="1" xr6:uid="{00000000-0010-0000-0801-000001000000}" uniqueName="P1072217">
      <xmlPr mapId="1" xpath="/TFI-IZD-KI/ISD-KI_1000336/P1072217" xmlDataType="decimal"/>
    </xmlCellPr>
  </singleXmlCell>
  <singleXmlCell id="270" xr6:uid="{00000000-000C-0000-FFFF-FFFF09010000}" r="I39" connectionId="0">
    <xmlCellPr id="1" xr6:uid="{00000000-0010-0000-0901-000001000000}" uniqueName="P1072218">
      <xmlPr mapId="1" xpath="/TFI-IZD-KI/ISD-KI_1000336/P1072218" xmlDataType="decimal"/>
    </xmlCellPr>
  </singleXmlCell>
  <singleXmlCell id="271" xr6:uid="{00000000-000C-0000-FFFF-FFFF0A010000}" r="J39" connectionId="0">
    <xmlCellPr id="1" xr6:uid="{00000000-0010-0000-0A01-000001000000}" uniqueName="P1072219">
      <xmlPr mapId="1" xpath="/TFI-IZD-KI/ISD-KI_1000336/P1072219" xmlDataType="decimal"/>
    </xmlCellPr>
  </singleXmlCell>
  <singleXmlCell id="272" xr6:uid="{00000000-000C-0000-FFFF-FFFF0B010000}" r="K39" connectionId="0">
    <xmlCellPr id="1" xr6:uid="{00000000-0010-0000-0B01-000001000000}" uniqueName="P1072220">
      <xmlPr mapId="1" xpath="/TFI-IZD-KI/ISD-KI_1000336/P1072220" xmlDataType="decimal"/>
    </xmlCellPr>
  </singleXmlCell>
  <singleXmlCell id="273" xr6:uid="{00000000-000C-0000-FFFF-FFFF0C010000}" r="H40" connectionId="0">
    <xmlCellPr id="1" xr6:uid="{00000000-0010-0000-0C01-000001000000}" uniqueName="P1072221">
      <xmlPr mapId="1" xpath="/TFI-IZD-KI/ISD-KI_1000336/P1072221" xmlDataType="decimal"/>
    </xmlCellPr>
  </singleXmlCell>
  <singleXmlCell id="274" xr6:uid="{00000000-000C-0000-FFFF-FFFF0D010000}" r="I40" connectionId="0">
    <xmlCellPr id="1" xr6:uid="{00000000-0010-0000-0D01-000001000000}" uniqueName="P1072222">
      <xmlPr mapId="1" xpath="/TFI-IZD-KI/ISD-KI_1000336/P1072222" xmlDataType="decimal"/>
    </xmlCellPr>
  </singleXmlCell>
  <singleXmlCell id="275" xr6:uid="{00000000-000C-0000-FFFF-FFFF0E010000}" r="J40" connectionId="0">
    <xmlCellPr id="1" xr6:uid="{00000000-0010-0000-0E01-000001000000}" uniqueName="P1072223">
      <xmlPr mapId="1" xpath="/TFI-IZD-KI/ISD-KI_1000336/P1072223" xmlDataType="decimal"/>
    </xmlCellPr>
  </singleXmlCell>
  <singleXmlCell id="276" xr6:uid="{00000000-000C-0000-FFFF-FFFF0F010000}" r="K40" connectionId="0">
    <xmlCellPr id="1" xr6:uid="{00000000-0010-0000-0F01-000001000000}" uniqueName="P1072224">
      <xmlPr mapId="1" xpath="/TFI-IZD-KI/ISD-KI_1000336/P1072224" xmlDataType="decimal"/>
    </xmlCellPr>
  </singleXmlCell>
  <singleXmlCell id="277" xr6:uid="{00000000-000C-0000-FFFF-FFFF10010000}" r="H41" connectionId="0">
    <xmlCellPr id="1" xr6:uid="{00000000-0010-0000-1001-000001000000}" uniqueName="P1072225">
      <xmlPr mapId="1" xpath="/TFI-IZD-KI/ISD-KI_1000336/P1072225" xmlDataType="decimal"/>
    </xmlCellPr>
  </singleXmlCell>
  <singleXmlCell id="278" xr6:uid="{00000000-000C-0000-FFFF-FFFF11010000}" r="I41" connectionId="0">
    <xmlCellPr id="1" xr6:uid="{00000000-0010-0000-1101-000001000000}" uniqueName="P1072226">
      <xmlPr mapId="1" xpath="/TFI-IZD-KI/ISD-KI_1000336/P1072226" xmlDataType="decimal"/>
    </xmlCellPr>
  </singleXmlCell>
  <singleXmlCell id="279" xr6:uid="{00000000-000C-0000-FFFF-FFFF12010000}" r="J41" connectionId="0">
    <xmlCellPr id="1" xr6:uid="{00000000-0010-0000-1201-000001000000}" uniqueName="P1072227">
      <xmlPr mapId="1" xpath="/TFI-IZD-KI/ISD-KI_1000336/P1072227" xmlDataType="decimal"/>
    </xmlCellPr>
  </singleXmlCell>
  <singleXmlCell id="280" xr6:uid="{00000000-000C-0000-FFFF-FFFF13010000}" r="K41" connectionId="0">
    <xmlCellPr id="1" xr6:uid="{00000000-0010-0000-1301-000001000000}" uniqueName="P1072228">
      <xmlPr mapId="1" xpath="/TFI-IZD-KI/ISD-KI_1000336/P1072228" xmlDataType="decimal"/>
    </xmlCellPr>
  </singleXmlCell>
  <singleXmlCell id="281" xr6:uid="{00000000-000C-0000-FFFF-FFFF14010000}" r="H42" connectionId="0">
    <xmlCellPr id="1" xr6:uid="{00000000-0010-0000-1401-000001000000}" uniqueName="P1072229">
      <xmlPr mapId="1" xpath="/TFI-IZD-KI/ISD-KI_1000336/P1072229" xmlDataType="decimal"/>
    </xmlCellPr>
  </singleXmlCell>
  <singleXmlCell id="282" xr6:uid="{00000000-000C-0000-FFFF-FFFF15010000}" r="I42" connectionId="0">
    <xmlCellPr id="1" xr6:uid="{00000000-0010-0000-1501-000001000000}" uniqueName="P1072230">
      <xmlPr mapId="1" xpath="/TFI-IZD-KI/ISD-KI_1000336/P1072230" xmlDataType="decimal"/>
    </xmlCellPr>
  </singleXmlCell>
  <singleXmlCell id="283" xr6:uid="{00000000-000C-0000-FFFF-FFFF16010000}" r="J42" connectionId="0">
    <xmlCellPr id="1" xr6:uid="{00000000-0010-0000-1601-000001000000}" uniqueName="P1072231">
      <xmlPr mapId="1" xpath="/TFI-IZD-KI/ISD-KI_1000336/P1072231" xmlDataType="decimal"/>
    </xmlCellPr>
  </singleXmlCell>
  <singleXmlCell id="284" xr6:uid="{00000000-000C-0000-FFFF-FFFF17010000}" r="K42" connectionId="0">
    <xmlCellPr id="1" xr6:uid="{00000000-0010-0000-1701-000001000000}" uniqueName="P1072232">
      <xmlPr mapId="1" xpath="/TFI-IZD-KI/ISD-KI_1000336/P1072232" xmlDataType="decimal"/>
    </xmlCellPr>
  </singleXmlCell>
  <singleXmlCell id="285" xr6:uid="{00000000-000C-0000-FFFF-FFFF18010000}" r="H44" connectionId="0">
    <xmlCellPr id="1" xr6:uid="{00000000-0010-0000-1801-000001000000}" uniqueName="P1072233">
      <xmlPr mapId="1" xpath="/TFI-IZD-KI/ISD-KI_1000336/P1072233" xmlDataType="decimal"/>
    </xmlCellPr>
  </singleXmlCell>
  <singleXmlCell id="286" xr6:uid="{00000000-000C-0000-FFFF-FFFF19010000}" r="I44" connectionId="0">
    <xmlCellPr id="1" xr6:uid="{00000000-0010-0000-1901-000001000000}" uniqueName="P1072234">
      <xmlPr mapId="1" xpath="/TFI-IZD-KI/ISD-KI_1000336/P1072234" xmlDataType="decimal"/>
    </xmlCellPr>
  </singleXmlCell>
  <singleXmlCell id="287" xr6:uid="{00000000-000C-0000-FFFF-FFFF1A010000}" r="J44" connectionId="0">
    <xmlCellPr id="1" xr6:uid="{00000000-0010-0000-1A01-000001000000}" uniqueName="P1072235">
      <xmlPr mapId="1" xpath="/TFI-IZD-KI/ISD-KI_1000336/P1072235" xmlDataType="decimal"/>
    </xmlCellPr>
  </singleXmlCell>
  <singleXmlCell id="288" xr6:uid="{00000000-000C-0000-FFFF-FFFF1B010000}" r="K44" connectionId="0">
    <xmlCellPr id="1" xr6:uid="{00000000-0010-0000-1B01-000001000000}" uniqueName="P1072236">
      <xmlPr mapId="1" xpath="/TFI-IZD-KI/ISD-KI_1000336/P1072236" xmlDataType="decimal"/>
    </xmlCellPr>
  </singleXmlCell>
  <singleXmlCell id="289" xr6:uid="{00000000-000C-0000-FFFF-FFFF1C010000}" r="H45" connectionId="0">
    <xmlCellPr id="1" xr6:uid="{00000000-0010-0000-1C01-000001000000}" uniqueName="P1072237">
      <xmlPr mapId="1" xpath="/TFI-IZD-KI/ISD-KI_1000336/P1072237" xmlDataType="decimal"/>
    </xmlCellPr>
  </singleXmlCell>
  <singleXmlCell id="290" xr6:uid="{00000000-000C-0000-FFFF-FFFF1D010000}" r="I45" connectionId="0">
    <xmlCellPr id="1" xr6:uid="{00000000-0010-0000-1D01-000001000000}" uniqueName="P1072238">
      <xmlPr mapId="1" xpath="/TFI-IZD-KI/ISD-KI_1000336/P1072238" xmlDataType="decimal"/>
    </xmlCellPr>
  </singleXmlCell>
  <singleXmlCell id="291" xr6:uid="{00000000-000C-0000-FFFF-FFFF1E010000}" r="J45" connectionId="0">
    <xmlCellPr id="1" xr6:uid="{00000000-0010-0000-1E01-000001000000}" uniqueName="P1072239">
      <xmlPr mapId="1" xpath="/TFI-IZD-KI/ISD-KI_1000336/P1072239" xmlDataType="decimal"/>
    </xmlCellPr>
  </singleXmlCell>
  <singleXmlCell id="292" xr6:uid="{00000000-000C-0000-FFFF-FFFF1F010000}" r="K45" connectionId="0">
    <xmlCellPr id="1" xr6:uid="{00000000-0010-0000-1F01-000001000000}" uniqueName="P1072240">
      <xmlPr mapId="1" xpath="/TFI-IZD-KI/ISD-KI_1000336/P1072240" xmlDataType="decimal"/>
    </xmlCellPr>
  </singleXmlCell>
  <singleXmlCell id="293" xr6:uid="{00000000-000C-0000-FFFF-FFFF20010000}" r="H46" connectionId="0">
    <xmlCellPr id="1" xr6:uid="{00000000-0010-0000-2001-000001000000}" uniqueName="P1072241">
      <xmlPr mapId="1" xpath="/TFI-IZD-KI/ISD-KI_1000336/P1072241" xmlDataType="decimal"/>
    </xmlCellPr>
  </singleXmlCell>
  <singleXmlCell id="294" xr6:uid="{00000000-000C-0000-FFFF-FFFF21010000}" r="I46" connectionId="0">
    <xmlCellPr id="1" xr6:uid="{00000000-0010-0000-2101-000001000000}" uniqueName="P1072242">
      <xmlPr mapId="1" xpath="/TFI-IZD-KI/ISD-KI_1000336/P1072242" xmlDataType="decimal"/>
    </xmlCellPr>
  </singleXmlCell>
  <singleXmlCell id="295" xr6:uid="{00000000-000C-0000-FFFF-FFFF22010000}" r="J46" connectionId="0">
    <xmlCellPr id="1" xr6:uid="{00000000-0010-0000-2201-000001000000}" uniqueName="P1072243">
      <xmlPr mapId="1" xpath="/TFI-IZD-KI/ISD-KI_1000336/P1072243" xmlDataType="decimal"/>
    </xmlCellPr>
  </singleXmlCell>
  <singleXmlCell id="296" xr6:uid="{00000000-000C-0000-FFFF-FFFF23010000}" r="K46" connectionId="0">
    <xmlCellPr id="1" xr6:uid="{00000000-0010-0000-2301-000001000000}" uniqueName="P1072244">
      <xmlPr mapId="1" xpath="/TFI-IZD-KI/ISD-KI_1000336/P1072244" xmlDataType="decimal"/>
    </xmlCellPr>
  </singleXmlCell>
  <singleXmlCell id="297" xr6:uid="{00000000-000C-0000-FFFF-FFFF24010000}" r="H47" connectionId="0">
    <xmlCellPr id="1" xr6:uid="{00000000-0010-0000-2401-000001000000}" uniqueName="P1072245">
      <xmlPr mapId="1" xpath="/TFI-IZD-KI/ISD-KI_1000336/P1072245" xmlDataType="decimal"/>
    </xmlCellPr>
  </singleXmlCell>
  <singleXmlCell id="298" xr6:uid="{00000000-000C-0000-FFFF-FFFF25010000}" r="I47" connectionId="0">
    <xmlCellPr id="1" xr6:uid="{00000000-0010-0000-2501-000001000000}" uniqueName="P1072246">
      <xmlPr mapId="1" xpath="/TFI-IZD-KI/ISD-KI_1000336/P1072246" xmlDataType="decimal"/>
    </xmlCellPr>
  </singleXmlCell>
  <singleXmlCell id="299" xr6:uid="{00000000-000C-0000-FFFF-FFFF26010000}" r="J47" connectionId="0">
    <xmlCellPr id="1" xr6:uid="{00000000-0010-0000-2601-000001000000}" uniqueName="P1072247">
      <xmlPr mapId="1" xpath="/TFI-IZD-KI/ISD-KI_1000336/P1072247" xmlDataType="decimal"/>
    </xmlCellPr>
  </singleXmlCell>
  <singleXmlCell id="300" xr6:uid="{00000000-000C-0000-FFFF-FFFF27010000}" r="K47" connectionId="0">
    <xmlCellPr id="1" xr6:uid="{00000000-0010-0000-2701-000001000000}" uniqueName="P1072248">
      <xmlPr mapId="1" xpath="/TFI-IZD-KI/ISD-KI_1000336/P1072248" xmlDataType="decimal"/>
    </xmlCellPr>
  </singleXmlCell>
  <singleXmlCell id="301" xr6:uid="{00000000-000C-0000-FFFF-FFFF28010000}" r="H48" connectionId="0">
    <xmlCellPr id="1" xr6:uid="{00000000-0010-0000-2801-000001000000}" uniqueName="P1072249">
      <xmlPr mapId="1" xpath="/TFI-IZD-KI/ISD-KI_1000336/P1072249" xmlDataType="decimal"/>
    </xmlCellPr>
  </singleXmlCell>
  <singleXmlCell id="302" xr6:uid="{00000000-000C-0000-FFFF-FFFF29010000}" r="I48" connectionId="0">
    <xmlCellPr id="1" xr6:uid="{00000000-0010-0000-2901-000001000000}" uniqueName="P1072250">
      <xmlPr mapId="1" xpath="/TFI-IZD-KI/ISD-KI_1000336/P1072250" xmlDataType="decimal"/>
    </xmlCellPr>
  </singleXmlCell>
  <singleXmlCell id="303" xr6:uid="{00000000-000C-0000-FFFF-FFFF2A010000}" r="J48" connectionId="0">
    <xmlCellPr id="1" xr6:uid="{00000000-0010-0000-2A01-000001000000}" uniqueName="P1072251">
      <xmlPr mapId="1" xpath="/TFI-IZD-KI/ISD-KI_1000336/P1072251" xmlDataType="decimal"/>
    </xmlCellPr>
  </singleXmlCell>
  <singleXmlCell id="304" xr6:uid="{00000000-000C-0000-FFFF-FFFF2B010000}" r="K48" connectionId="0">
    <xmlCellPr id="1" xr6:uid="{00000000-0010-0000-2B01-000001000000}" uniqueName="P1072252">
      <xmlPr mapId="1" xpath="/TFI-IZD-KI/ISD-KI_1000336/P1072252" xmlDataType="decimal"/>
    </xmlCellPr>
  </singleXmlCell>
  <singleXmlCell id="305" xr6:uid="{00000000-000C-0000-FFFF-FFFF2C010000}" r="H49" connectionId="0">
    <xmlCellPr id="1" xr6:uid="{00000000-0010-0000-2C01-000001000000}" uniqueName="P1072253">
      <xmlPr mapId="1" xpath="/TFI-IZD-KI/ISD-KI_1000336/P1072253" xmlDataType="decimal"/>
    </xmlCellPr>
  </singleXmlCell>
  <singleXmlCell id="306" xr6:uid="{00000000-000C-0000-FFFF-FFFF2D010000}" r="I49" connectionId="0">
    <xmlCellPr id="1" xr6:uid="{00000000-0010-0000-2D01-000001000000}" uniqueName="P1072254">
      <xmlPr mapId="1" xpath="/TFI-IZD-KI/ISD-KI_1000336/P1072254" xmlDataType="decimal"/>
    </xmlCellPr>
  </singleXmlCell>
  <singleXmlCell id="307" xr6:uid="{00000000-000C-0000-FFFF-FFFF2E010000}" r="J49" connectionId="0">
    <xmlCellPr id="1" xr6:uid="{00000000-0010-0000-2E01-000001000000}" uniqueName="P1072255">
      <xmlPr mapId="1" xpath="/TFI-IZD-KI/ISD-KI_1000336/P1072255" xmlDataType="decimal"/>
    </xmlCellPr>
  </singleXmlCell>
  <singleXmlCell id="308" xr6:uid="{00000000-000C-0000-FFFF-FFFF2F010000}" r="K49" connectionId="0">
    <xmlCellPr id="1" xr6:uid="{00000000-0010-0000-2F01-000001000000}" uniqueName="P1072256">
      <xmlPr mapId="1" xpath="/TFI-IZD-KI/ISD-KI_1000336/P1072256" xmlDataType="decimal"/>
    </xmlCellPr>
  </singleXmlCell>
  <singleXmlCell id="309" xr6:uid="{00000000-000C-0000-FFFF-FFFF30010000}" r="H50" connectionId="0">
    <xmlCellPr id="1" xr6:uid="{00000000-0010-0000-3001-000001000000}" uniqueName="P1072257">
      <xmlPr mapId="1" xpath="/TFI-IZD-KI/ISD-KI_1000336/P1072257" xmlDataType="decimal"/>
    </xmlCellPr>
  </singleXmlCell>
  <singleXmlCell id="310" xr6:uid="{00000000-000C-0000-FFFF-FFFF31010000}" r="I50" connectionId="0">
    <xmlCellPr id="1" xr6:uid="{00000000-0010-0000-3101-000001000000}" uniqueName="P1072258">
      <xmlPr mapId="1" xpath="/TFI-IZD-KI/ISD-KI_1000336/P1072258" xmlDataType="decimal"/>
    </xmlCellPr>
  </singleXmlCell>
  <singleXmlCell id="311" xr6:uid="{00000000-000C-0000-FFFF-FFFF32010000}" r="J50" connectionId="0">
    <xmlCellPr id="1" xr6:uid="{00000000-0010-0000-3201-000001000000}" uniqueName="P1072259">
      <xmlPr mapId="1" xpath="/TFI-IZD-KI/ISD-KI_1000336/P1072259" xmlDataType="decimal"/>
    </xmlCellPr>
  </singleXmlCell>
  <singleXmlCell id="312" xr6:uid="{00000000-000C-0000-FFFF-FFFF33010000}" r="K50" connectionId="0">
    <xmlCellPr id="1" xr6:uid="{00000000-0010-0000-3301-000001000000}" uniqueName="P1072260">
      <xmlPr mapId="1" xpath="/TFI-IZD-KI/ISD-KI_1000336/P1072260" xmlDataType="decimal"/>
    </xmlCellPr>
  </singleXmlCell>
  <singleXmlCell id="313" xr6:uid="{00000000-000C-0000-FFFF-FFFF34010000}" r="H51" connectionId="0">
    <xmlCellPr id="1" xr6:uid="{00000000-0010-0000-3401-000001000000}" uniqueName="P1072261">
      <xmlPr mapId="1" xpath="/TFI-IZD-KI/ISD-KI_1000336/P1072261" xmlDataType="decimal"/>
    </xmlCellPr>
  </singleXmlCell>
  <singleXmlCell id="314" xr6:uid="{00000000-000C-0000-FFFF-FFFF35010000}" r="I51" connectionId="0">
    <xmlCellPr id="1" xr6:uid="{00000000-0010-0000-3501-000001000000}" uniqueName="P1072262">
      <xmlPr mapId="1" xpath="/TFI-IZD-KI/ISD-KI_1000336/P1072262" xmlDataType="decimal"/>
    </xmlCellPr>
  </singleXmlCell>
  <singleXmlCell id="315" xr6:uid="{00000000-000C-0000-FFFF-FFFF36010000}" r="J51" connectionId="0">
    <xmlCellPr id="1" xr6:uid="{00000000-0010-0000-3601-000001000000}" uniqueName="P1072263">
      <xmlPr mapId="1" xpath="/TFI-IZD-KI/ISD-KI_1000336/P1072263" xmlDataType="decimal"/>
    </xmlCellPr>
  </singleXmlCell>
  <singleXmlCell id="316" xr6:uid="{00000000-000C-0000-FFFF-FFFF37010000}" r="K51" connectionId="0">
    <xmlCellPr id="1" xr6:uid="{00000000-0010-0000-3701-000001000000}" uniqueName="P1072264">
      <xmlPr mapId="1" xpath="/TFI-IZD-KI/ISD-KI_1000336/P1072264" xmlDataType="decimal"/>
    </xmlCellPr>
  </singleXmlCell>
  <singleXmlCell id="317" xr6:uid="{00000000-000C-0000-FFFF-FFFF38010000}" r="H52" connectionId="0">
    <xmlCellPr id="1" xr6:uid="{00000000-0010-0000-3801-000001000000}" uniqueName="P1072265">
      <xmlPr mapId="1" xpath="/TFI-IZD-KI/ISD-KI_1000336/P1072265" xmlDataType="decimal"/>
    </xmlCellPr>
  </singleXmlCell>
  <singleXmlCell id="318" xr6:uid="{00000000-000C-0000-FFFF-FFFF39010000}" r="I52" connectionId="0">
    <xmlCellPr id="1" xr6:uid="{00000000-0010-0000-3901-000001000000}" uniqueName="P1072266">
      <xmlPr mapId="1" xpath="/TFI-IZD-KI/ISD-KI_1000336/P1072266" xmlDataType="decimal"/>
    </xmlCellPr>
  </singleXmlCell>
  <singleXmlCell id="319" xr6:uid="{00000000-000C-0000-FFFF-FFFF3A010000}" r="J52" connectionId="0">
    <xmlCellPr id="1" xr6:uid="{00000000-0010-0000-3A01-000001000000}" uniqueName="P1072267">
      <xmlPr mapId="1" xpath="/TFI-IZD-KI/ISD-KI_1000336/P1072267" xmlDataType="decimal"/>
    </xmlCellPr>
  </singleXmlCell>
  <singleXmlCell id="320" xr6:uid="{00000000-000C-0000-FFFF-FFFF3B010000}" r="K52" connectionId="0">
    <xmlCellPr id="1" xr6:uid="{00000000-0010-0000-3B01-000001000000}" uniqueName="P1072268">
      <xmlPr mapId="1" xpath="/TFI-IZD-KI/ISD-KI_1000336/P1072268" xmlDataType="decimal"/>
    </xmlCellPr>
  </singleXmlCell>
  <singleXmlCell id="321" xr6:uid="{00000000-000C-0000-FFFF-FFFF3C010000}" r="H53" connectionId="0">
    <xmlCellPr id="1" xr6:uid="{00000000-0010-0000-3C01-000001000000}" uniqueName="P1072269">
      <xmlPr mapId="1" xpath="/TFI-IZD-KI/ISD-KI_1000336/P1072269" xmlDataType="decimal"/>
    </xmlCellPr>
  </singleXmlCell>
  <singleXmlCell id="322" xr6:uid="{00000000-000C-0000-FFFF-FFFF3D010000}" r="I53" connectionId="0">
    <xmlCellPr id="1" xr6:uid="{00000000-0010-0000-3D01-000001000000}" uniqueName="P1072270">
      <xmlPr mapId="1" xpath="/TFI-IZD-KI/ISD-KI_1000336/P1072270" xmlDataType="decimal"/>
    </xmlCellPr>
  </singleXmlCell>
  <singleXmlCell id="323" xr6:uid="{00000000-000C-0000-FFFF-FFFF3E010000}" r="J53" connectionId="0">
    <xmlCellPr id="1" xr6:uid="{00000000-0010-0000-3E01-000001000000}" uniqueName="P1072271">
      <xmlPr mapId="1" xpath="/TFI-IZD-KI/ISD-KI_1000336/P1072271" xmlDataType="decimal"/>
    </xmlCellPr>
  </singleXmlCell>
  <singleXmlCell id="324" xr6:uid="{00000000-000C-0000-FFFF-FFFF3F010000}" r="K53" connectionId="0">
    <xmlCellPr id="1" xr6:uid="{00000000-0010-0000-3F01-000001000000}" uniqueName="P1072272">
      <xmlPr mapId="1" xpath="/TFI-IZD-KI/ISD-KI_1000336/P1072272" xmlDataType="decimal"/>
    </xmlCellPr>
  </singleXmlCell>
  <singleXmlCell id="325" xr6:uid="{00000000-000C-0000-FFFF-FFFF40010000}" r="H54" connectionId="0">
    <xmlCellPr id="1" xr6:uid="{00000000-0010-0000-4001-000001000000}" uniqueName="P1072273">
      <xmlPr mapId="1" xpath="/TFI-IZD-KI/ISD-KI_1000336/P1072273" xmlDataType="decimal"/>
    </xmlCellPr>
  </singleXmlCell>
  <singleXmlCell id="326" xr6:uid="{00000000-000C-0000-FFFF-FFFF41010000}" r="I54" connectionId="0">
    <xmlCellPr id="1" xr6:uid="{00000000-0010-0000-4101-000001000000}" uniqueName="P1072274">
      <xmlPr mapId="1" xpath="/TFI-IZD-KI/ISD-KI_1000336/P1072274" xmlDataType="decimal"/>
    </xmlCellPr>
  </singleXmlCell>
  <singleXmlCell id="327" xr6:uid="{00000000-000C-0000-FFFF-FFFF42010000}" r="J54" connectionId="0">
    <xmlCellPr id="1" xr6:uid="{00000000-0010-0000-4201-000001000000}" uniqueName="P1072275">
      <xmlPr mapId="1" xpath="/TFI-IZD-KI/ISD-KI_1000336/P1072275" xmlDataType="decimal"/>
    </xmlCellPr>
  </singleXmlCell>
  <singleXmlCell id="328" xr6:uid="{00000000-000C-0000-FFFF-FFFF43010000}" r="K54" connectionId="0">
    <xmlCellPr id="1" xr6:uid="{00000000-0010-0000-4301-000001000000}" uniqueName="P1072276">
      <xmlPr mapId="1" xpath="/TFI-IZD-KI/ISD-KI_1000336/P1072276" xmlDataType="decimal"/>
    </xmlCellPr>
  </singleXmlCell>
  <singleXmlCell id="329" xr6:uid="{00000000-000C-0000-FFFF-FFFF44010000}" r="H55" connectionId="0">
    <xmlCellPr id="1" xr6:uid="{00000000-0010-0000-4401-000001000000}" uniqueName="P1072277">
      <xmlPr mapId="1" xpath="/TFI-IZD-KI/ISD-KI_1000336/P1072277" xmlDataType="decimal"/>
    </xmlCellPr>
  </singleXmlCell>
  <singleXmlCell id="330" xr6:uid="{00000000-000C-0000-FFFF-FFFF45010000}" r="I55" connectionId="0">
    <xmlCellPr id="1" xr6:uid="{00000000-0010-0000-4501-000001000000}" uniqueName="P1072278">
      <xmlPr mapId="1" xpath="/TFI-IZD-KI/ISD-KI_1000336/P1072278" xmlDataType="decimal"/>
    </xmlCellPr>
  </singleXmlCell>
  <singleXmlCell id="331" xr6:uid="{00000000-000C-0000-FFFF-FFFF46010000}" r="J55" connectionId="0">
    <xmlCellPr id="1" xr6:uid="{00000000-0010-0000-4601-000001000000}" uniqueName="P1072279">
      <xmlPr mapId="1" xpath="/TFI-IZD-KI/ISD-KI_1000336/P1072279" xmlDataType="decimal"/>
    </xmlCellPr>
  </singleXmlCell>
  <singleXmlCell id="332" xr6:uid="{00000000-000C-0000-FFFF-FFFF47010000}" r="K55" connectionId="0">
    <xmlCellPr id="1" xr6:uid="{00000000-0010-0000-4701-000001000000}" uniqueName="P1072280">
      <xmlPr mapId="1" xpath="/TFI-IZD-KI/ISD-KI_1000336/P1072280" xmlDataType="decimal"/>
    </xmlCellPr>
  </singleXmlCell>
  <singleXmlCell id="333" xr6:uid="{00000000-000C-0000-FFFF-FFFF48010000}" r="H56" connectionId="0">
    <xmlCellPr id="1" xr6:uid="{00000000-0010-0000-4801-000001000000}" uniqueName="P1072281">
      <xmlPr mapId="1" xpath="/TFI-IZD-KI/ISD-KI_1000336/P1072281" xmlDataType="decimal"/>
    </xmlCellPr>
  </singleXmlCell>
  <singleXmlCell id="334" xr6:uid="{00000000-000C-0000-FFFF-FFFF49010000}" r="I56" connectionId="0">
    <xmlCellPr id="1" xr6:uid="{00000000-0010-0000-4901-000001000000}" uniqueName="P1072282">
      <xmlPr mapId="1" xpath="/TFI-IZD-KI/ISD-KI_1000336/P1072282" xmlDataType="decimal"/>
    </xmlCellPr>
  </singleXmlCell>
  <singleXmlCell id="335" xr6:uid="{00000000-000C-0000-FFFF-FFFF4A010000}" r="J56" connectionId="0">
    <xmlCellPr id="1" xr6:uid="{00000000-0010-0000-4A01-000001000000}" uniqueName="P1072283">
      <xmlPr mapId="1" xpath="/TFI-IZD-KI/ISD-KI_1000336/P1072283" xmlDataType="decimal"/>
    </xmlCellPr>
  </singleXmlCell>
  <singleXmlCell id="336" xr6:uid="{00000000-000C-0000-FFFF-FFFF4B010000}" r="K56" connectionId="0">
    <xmlCellPr id="1" xr6:uid="{00000000-0010-0000-4B01-000001000000}" uniqueName="P1072284">
      <xmlPr mapId="1" xpath="/TFI-IZD-KI/ISD-KI_1000336/P1072284" xmlDataType="decimal"/>
    </xmlCellPr>
  </singleXmlCell>
  <singleXmlCell id="337" xr6:uid="{00000000-000C-0000-FFFF-FFFF4C010000}" r="H57" connectionId="0">
    <xmlCellPr id="1" xr6:uid="{00000000-0010-0000-4C01-000001000000}" uniqueName="P1072285">
      <xmlPr mapId="1" xpath="/TFI-IZD-KI/ISD-KI_1000336/P1072285" xmlDataType="decimal"/>
    </xmlCellPr>
  </singleXmlCell>
  <singleXmlCell id="338" xr6:uid="{00000000-000C-0000-FFFF-FFFF4D010000}" r="I57" connectionId="0">
    <xmlCellPr id="1" xr6:uid="{00000000-0010-0000-4D01-000001000000}" uniqueName="P1072286">
      <xmlPr mapId="1" xpath="/TFI-IZD-KI/ISD-KI_1000336/P1072286" xmlDataType="decimal"/>
    </xmlCellPr>
  </singleXmlCell>
  <singleXmlCell id="339" xr6:uid="{00000000-000C-0000-FFFF-FFFF4E010000}" r="J57" connectionId="0">
    <xmlCellPr id="1" xr6:uid="{00000000-0010-0000-4E01-000001000000}" uniqueName="P1072287">
      <xmlPr mapId="1" xpath="/TFI-IZD-KI/ISD-KI_1000336/P1072287" xmlDataType="decimal"/>
    </xmlCellPr>
  </singleXmlCell>
  <singleXmlCell id="340" xr6:uid="{00000000-000C-0000-FFFF-FFFF4F010000}" r="K57" connectionId="0">
    <xmlCellPr id="1" xr6:uid="{00000000-0010-0000-4F01-000001000000}" uniqueName="P1072288">
      <xmlPr mapId="1" xpath="/TFI-IZD-KI/ISD-KI_1000336/P1072288" xmlDataType="decimal"/>
    </xmlCellPr>
  </singleXmlCell>
  <singleXmlCell id="341" xr6:uid="{00000000-000C-0000-FFFF-FFFF50010000}" r="H58" connectionId="0">
    <xmlCellPr id="1" xr6:uid="{00000000-0010-0000-5001-000001000000}" uniqueName="P1072289">
      <xmlPr mapId="1" xpath="/TFI-IZD-KI/ISD-KI_1000336/P1072289" xmlDataType="decimal"/>
    </xmlCellPr>
  </singleXmlCell>
  <singleXmlCell id="342" xr6:uid="{00000000-000C-0000-FFFF-FFFF51010000}" r="I58" connectionId="0">
    <xmlCellPr id="1" xr6:uid="{00000000-0010-0000-5101-000001000000}" uniqueName="P1072290">
      <xmlPr mapId="1" xpath="/TFI-IZD-KI/ISD-KI_1000336/P1072290" xmlDataType="decimal"/>
    </xmlCellPr>
  </singleXmlCell>
  <singleXmlCell id="343" xr6:uid="{00000000-000C-0000-FFFF-FFFF52010000}" r="J58" connectionId="0">
    <xmlCellPr id="1" xr6:uid="{00000000-0010-0000-5201-000001000000}" uniqueName="P1072291">
      <xmlPr mapId="1" xpath="/TFI-IZD-KI/ISD-KI_1000336/P1072291" xmlDataType="decimal"/>
    </xmlCellPr>
  </singleXmlCell>
  <singleXmlCell id="344" xr6:uid="{00000000-000C-0000-FFFF-FFFF53010000}" r="K58" connectionId="0">
    <xmlCellPr id="1" xr6:uid="{00000000-0010-0000-5301-000001000000}" uniqueName="P1072292">
      <xmlPr mapId="1" xpath="/TFI-IZD-KI/ISD-KI_1000336/P1072292" xmlDataType="decimal"/>
    </xmlCellPr>
  </singleXmlCell>
  <singleXmlCell id="345" xr6:uid="{00000000-000C-0000-FFFF-FFFF54010000}" r="H59" connectionId="0">
    <xmlCellPr id="1" xr6:uid="{00000000-0010-0000-5401-000001000000}" uniqueName="P1072293">
      <xmlPr mapId="1" xpath="/TFI-IZD-KI/ISD-KI_1000336/P1072293" xmlDataType="decimal"/>
    </xmlCellPr>
  </singleXmlCell>
  <singleXmlCell id="346" xr6:uid="{00000000-000C-0000-FFFF-FFFF55010000}" r="I59" connectionId="0">
    <xmlCellPr id="1" xr6:uid="{00000000-0010-0000-5501-000001000000}" uniqueName="P1072294">
      <xmlPr mapId="1" xpath="/TFI-IZD-KI/ISD-KI_1000336/P1072294" xmlDataType="decimal"/>
    </xmlCellPr>
  </singleXmlCell>
  <singleXmlCell id="347" xr6:uid="{00000000-000C-0000-FFFF-FFFF56010000}" r="J59" connectionId="0">
    <xmlCellPr id="1" xr6:uid="{00000000-0010-0000-5601-000001000000}" uniqueName="P1072295">
      <xmlPr mapId="1" xpath="/TFI-IZD-KI/ISD-KI_1000336/P1072295" xmlDataType="decimal"/>
    </xmlCellPr>
  </singleXmlCell>
  <singleXmlCell id="348" xr6:uid="{00000000-000C-0000-FFFF-FFFF57010000}" r="K59" connectionId="0">
    <xmlCellPr id="1" xr6:uid="{00000000-0010-0000-5701-000001000000}" uniqueName="P1072296">
      <xmlPr mapId="1" xpath="/TFI-IZD-KI/ISD-KI_1000336/P1072296" xmlDataType="decimal"/>
    </xmlCellPr>
  </singleXmlCell>
  <singleXmlCell id="349" xr6:uid="{00000000-000C-0000-FFFF-FFFF58010000}" r="H60" connectionId="0">
    <xmlCellPr id="1" xr6:uid="{00000000-0010-0000-5801-000001000000}" uniqueName="P1072297">
      <xmlPr mapId="1" xpath="/TFI-IZD-KI/ISD-KI_1000336/P1072297" xmlDataType="decimal"/>
    </xmlCellPr>
  </singleXmlCell>
  <singleXmlCell id="350" xr6:uid="{00000000-000C-0000-FFFF-FFFF59010000}" r="I60" connectionId="0">
    <xmlCellPr id="1" xr6:uid="{00000000-0010-0000-5901-000001000000}" uniqueName="P1072298">
      <xmlPr mapId="1" xpath="/TFI-IZD-KI/ISD-KI_1000336/P1072298" xmlDataType="decimal"/>
    </xmlCellPr>
  </singleXmlCell>
  <singleXmlCell id="351" xr6:uid="{00000000-000C-0000-FFFF-FFFF5A010000}" r="J60" connectionId="0">
    <xmlCellPr id="1" xr6:uid="{00000000-0010-0000-5A01-000001000000}" uniqueName="P1072299">
      <xmlPr mapId="1" xpath="/TFI-IZD-KI/ISD-KI_1000336/P1072299" xmlDataType="decimal"/>
    </xmlCellPr>
  </singleXmlCell>
  <singleXmlCell id="352" xr6:uid="{00000000-000C-0000-FFFF-FFFF5B010000}" r="K60" connectionId="0">
    <xmlCellPr id="1" xr6:uid="{00000000-0010-0000-5B01-000001000000}" uniqueName="P1072300">
      <xmlPr mapId="1" xpath="/TFI-IZD-KI/ISD-KI_1000336/P1072300" xmlDataType="decimal"/>
    </xmlCellPr>
  </singleXmlCell>
  <singleXmlCell id="353" xr6:uid="{00000000-000C-0000-FFFF-FFFF5C010000}" r="H61" connectionId="0">
    <xmlCellPr id="1" xr6:uid="{00000000-0010-0000-5C01-000001000000}" uniqueName="P1072301">
      <xmlPr mapId="1" xpath="/TFI-IZD-KI/ISD-KI_1000336/P1072301" xmlDataType="decimal"/>
    </xmlCellPr>
  </singleXmlCell>
  <singleXmlCell id="354" xr6:uid="{00000000-000C-0000-FFFF-FFFF5D010000}" r="I61" connectionId="0">
    <xmlCellPr id="1" xr6:uid="{00000000-0010-0000-5D01-000001000000}" uniqueName="P1072302">
      <xmlPr mapId="1" xpath="/TFI-IZD-KI/ISD-KI_1000336/P1072302" xmlDataType="decimal"/>
    </xmlCellPr>
  </singleXmlCell>
  <singleXmlCell id="355" xr6:uid="{00000000-000C-0000-FFFF-FFFF5E010000}" r="J61" connectionId="0">
    <xmlCellPr id="1" xr6:uid="{00000000-0010-0000-5E01-000001000000}" uniqueName="P1072303">
      <xmlPr mapId="1" xpath="/TFI-IZD-KI/ISD-KI_1000336/P1072303" xmlDataType="decimal"/>
    </xmlCellPr>
  </singleXmlCell>
  <singleXmlCell id="356" xr6:uid="{00000000-000C-0000-FFFF-FFFF5F010000}" r="K61" connectionId="0">
    <xmlCellPr id="1" xr6:uid="{00000000-0010-0000-5F01-000001000000}" uniqueName="P1072304">
      <xmlPr mapId="1" xpath="/TFI-IZD-KI/ISD-KI_1000336/P1072304" xmlDataType="decimal"/>
    </xmlCellPr>
  </singleXmlCell>
  <singleXmlCell id="357" xr6:uid="{00000000-000C-0000-FFFF-FFFF60010000}" r="H62" connectionId="0">
    <xmlCellPr id="1" xr6:uid="{00000000-0010-0000-6001-000001000000}" uniqueName="P1072305">
      <xmlPr mapId="1" xpath="/TFI-IZD-KI/ISD-KI_1000336/P1072305" xmlDataType="decimal"/>
    </xmlCellPr>
  </singleXmlCell>
  <singleXmlCell id="358" xr6:uid="{00000000-000C-0000-FFFF-FFFF61010000}" r="I62" connectionId="0">
    <xmlCellPr id="1" xr6:uid="{00000000-0010-0000-6101-000001000000}" uniqueName="P1072306">
      <xmlPr mapId="1" xpath="/TFI-IZD-KI/ISD-KI_1000336/P1072306" xmlDataType="decimal"/>
    </xmlCellPr>
  </singleXmlCell>
  <singleXmlCell id="359" xr6:uid="{00000000-000C-0000-FFFF-FFFF62010000}" r="J62" connectionId="0">
    <xmlCellPr id="1" xr6:uid="{00000000-0010-0000-6201-000001000000}" uniqueName="P1072307">
      <xmlPr mapId="1" xpath="/TFI-IZD-KI/ISD-KI_1000336/P1072307" xmlDataType="decimal"/>
    </xmlCellPr>
  </singleXmlCell>
  <singleXmlCell id="360" xr6:uid="{00000000-000C-0000-FFFF-FFFF63010000}" r="K62" connectionId="0">
    <xmlCellPr id="1" xr6:uid="{00000000-0010-0000-6301-000001000000}" uniqueName="P1072308">
      <xmlPr mapId="1" xpath="/TFI-IZD-KI/ISD-KI_1000336/P1072308" xmlDataType="decimal"/>
    </xmlCellPr>
  </singleXmlCell>
  <singleXmlCell id="361" xr6:uid="{00000000-000C-0000-FFFF-FFFF64010000}" r="H63" connectionId="0">
    <xmlCellPr id="1" xr6:uid="{00000000-0010-0000-6401-000001000000}" uniqueName="P1072309">
      <xmlPr mapId="1" xpath="/TFI-IZD-KI/ISD-KI_1000336/P1072309" xmlDataType="decimal"/>
    </xmlCellPr>
  </singleXmlCell>
  <singleXmlCell id="362" xr6:uid="{00000000-000C-0000-FFFF-FFFF65010000}" r="I63" connectionId="0">
    <xmlCellPr id="1" xr6:uid="{00000000-0010-0000-6501-000001000000}" uniqueName="P1072310">
      <xmlPr mapId="1" xpath="/TFI-IZD-KI/ISD-KI_1000336/P1072310" xmlDataType="decimal"/>
    </xmlCellPr>
  </singleXmlCell>
  <singleXmlCell id="363" xr6:uid="{00000000-000C-0000-FFFF-FFFF66010000}" r="J63" connectionId="0">
    <xmlCellPr id="1" xr6:uid="{00000000-0010-0000-6601-000001000000}" uniqueName="P1072311">
      <xmlPr mapId="1" xpath="/TFI-IZD-KI/ISD-KI_1000336/P1072311" xmlDataType="decimal"/>
    </xmlCellPr>
  </singleXmlCell>
  <singleXmlCell id="364" xr6:uid="{00000000-000C-0000-FFFF-FFFF67010000}" r="K63" connectionId="0">
    <xmlCellPr id="1" xr6:uid="{00000000-0010-0000-6701-000001000000}" uniqueName="P1072312">
      <xmlPr mapId="1" xpath="/TFI-IZD-KI/ISD-KI_1000336/P1072312" xmlDataType="decimal"/>
    </xmlCellPr>
  </singleXmlCell>
  <singleXmlCell id="365" xr6:uid="{00000000-000C-0000-FFFF-FFFF68010000}" r="H64" connectionId="0">
    <xmlCellPr id="1" xr6:uid="{00000000-0010-0000-6801-000001000000}" uniqueName="P1072313">
      <xmlPr mapId="1" xpath="/TFI-IZD-KI/ISD-KI_1000336/P1072313" xmlDataType="decimal"/>
    </xmlCellPr>
  </singleXmlCell>
  <singleXmlCell id="366" xr6:uid="{00000000-000C-0000-FFFF-FFFF69010000}" r="I64" connectionId="0">
    <xmlCellPr id="1" xr6:uid="{00000000-0010-0000-6901-000001000000}" uniqueName="P1072314">
      <xmlPr mapId="1" xpath="/TFI-IZD-KI/ISD-KI_1000336/P1072314" xmlDataType="decimal"/>
    </xmlCellPr>
  </singleXmlCell>
  <singleXmlCell id="367" xr6:uid="{00000000-000C-0000-FFFF-FFFF6A010000}" r="J64" connectionId="0">
    <xmlCellPr id="1" xr6:uid="{00000000-0010-0000-6A01-000001000000}" uniqueName="P1072315">
      <xmlPr mapId="1" xpath="/TFI-IZD-KI/ISD-KI_1000336/P1072315" xmlDataType="decimal"/>
    </xmlCellPr>
  </singleXmlCell>
  <singleXmlCell id="368" xr6:uid="{00000000-000C-0000-FFFF-FFFF6B010000}" r="K64" connectionId="0">
    <xmlCellPr id="1" xr6:uid="{00000000-0010-0000-6B01-000001000000}" uniqueName="P1072316">
      <xmlPr mapId="1" xpath="/TFI-IZD-KI/ISD-KI_1000336/P1072316" xmlDataType="decimal"/>
    </xmlCellPr>
  </singleXmlCell>
  <singleXmlCell id="369" xr6:uid="{00000000-000C-0000-FFFF-FFFF6C010000}" r="H65" connectionId="0">
    <xmlCellPr id="1" xr6:uid="{00000000-0010-0000-6C01-000001000000}" uniqueName="P1072317">
      <xmlPr mapId="1" xpath="/TFI-IZD-KI/ISD-KI_1000336/P1072317" xmlDataType="decimal"/>
    </xmlCellPr>
  </singleXmlCell>
  <singleXmlCell id="370" xr6:uid="{00000000-000C-0000-FFFF-FFFF6D010000}" r="I65" connectionId="0">
    <xmlCellPr id="1" xr6:uid="{00000000-0010-0000-6D01-000001000000}" uniqueName="P1072318">
      <xmlPr mapId="1" xpath="/TFI-IZD-KI/ISD-KI_1000336/P1072318" xmlDataType="decimal"/>
    </xmlCellPr>
  </singleXmlCell>
  <singleXmlCell id="371" xr6:uid="{00000000-000C-0000-FFFF-FFFF6E010000}" r="J65" connectionId="0">
    <xmlCellPr id="1" xr6:uid="{00000000-0010-0000-6E01-000001000000}" uniqueName="P1072319">
      <xmlPr mapId="1" xpath="/TFI-IZD-KI/ISD-KI_1000336/P1072319" xmlDataType="decimal"/>
    </xmlCellPr>
  </singleXmlCell>
  <singleXmlCell id="372" xr6:uid="{00000000-000C-0000-FFFF-FFFF6F010000}" r="K65" connectionId="0">
    <xmlCellPr id="1" xr6:uid="{00000000-0010-0000-6F01-000001000000}" uniqueName="P1072320">
      <xmlPr mapId="1" xpath="/TFI-IZD-KI/ISD-KI_1000336/P1072320" xmlDataType="decimal"/>
    </xmlCellPr>
  </singleXmlCell>
  <singleXmlCell id="373" xr6:uid="{00000000-000C-0000-FFFF-FFFF70010000}" r="H66" connectionId="0">
    <xmlCellPr id="1" xr6:uid="{00000000-0010-0000-7001-000001000000}" uniqueName="P1072321">
      <xmlPr mapId="1" xpath="/TFI-IZD-KI/ISD-KI_1000336/P1072321" xmlDataType="decimal"/>
    </xmlCellPr>
  </singleXmlCell>
  <singleXmlCell id="374" xr6:uid="{00000000-000C-0000-FFFF-FFFF71010000}" r="I66" connectionId="0">
    <xmlCellPr id="1" xr6:uid="{00000000-0010-0000-7101-000001000000}" uniqueName="P1072322">
      <xmlPr mapId="1" xpath="/TFI-IZD-KI/ISD-KI_1000336/P1072322" xmlDataType="decimal"/>
    </xmlCellPr>
  </singleXmlCell>
  <singleXmlCell id="375" xr6:uid="{00000000-000C-0000-FFFF-FFFF72010000}" r="J66" connectionId="0">
    <xmlCellPr id="1" xr6:uid="{00000000-0010-0000-7201-000001000000}" uniqueName="P1072323">
      <xmlPr mapId="1" xpath="/TFI-IZD-KI/ISD-KI_1000336/P1072323" xmlDataType="decimal"/>
    </xmlCellPr>
  </singleXmlCell>
  <singleXmlCell id="376" xr6:uid="{00000000-000C-0000-FFFF-FFFF73010000}" r="K66" connectionId="0">
    <xmlCellPr id="1" xr6:uid="{00000000-0010-0000-7301-000001000000}" uniqueName="P1072324">
      <xmlPr mapId="1" xpath="/TFI-IZD-KI/ISD-KI_1000336/P1072324" xmlDataType="decimal"/>
    </xmlCellPr>
  </singleXmlCell>
  <singleXmlCell id="377" xr6:uid="{00000000-000C-0000-FFFF-FFFF74010000}" r="H67" connectionId="0">
    <xmlCellPr id="1" xr6:uid="{00000000-0010-0000-7401-000001000000}" uniqueName="P1072325">
      <xmlPr mapId="1" xpath="/TFI-IZD-KI/ISD-KI_1000336/P1072325" xmlDataType="decimal"/>
    </xmlCellPr>
  </singleXmlCell>
  <singleXmlCell id="378" xr6:uid="{00000000-000C-0000-FFFF-FFFF75010000}" r="I67" connectionId="0">
    <xmlCellPr id="1" xr6:uid="{00000000-0010-0000-7501-000001000000}" uniqueName="P1072326">
      <xmlPr mapId="1" xpath="/TFI-IZD-KI/ISD-KI_1000336/P1072326" xmlDataType="decimal"/>
    </xmlCellPr>
  </singleXmlCell>
  <singleXmlCell id="379" xr6:uid="{00000000-000C-0000-FFFF-FFFF76010000}" r="J67" connectionId="0">
    <xmlCellPr id="1" xr6:uid="{00000000-0010-0000-7601-000001000000}" uniqueName="P1072327">
      <xmlPr mapId="1" xpath="/TFI-IZD-KI/ISD-KI_1000336/P1072327" xmlDataType="decimal"/>
    </xmlCellPr>
  </singleXmlCell>
  <singleXmlCell id="380" xr6:uid="{00000000-000C-0000-FFFF-FFFF77010000}" r="K67" connectionId="0">
    <xmlCellPr id="1" xr6:uid="{00000000-0010-0000-7701-000001000000}" uniqueName="P1072328">
      <xmlPr mapId="1" xpath="/TFI-IZD-KI/ISD-KI_1000336/P1072328" xmlDataType="decimal"/>
    </xmlCellPr>
  </singleXmlCell>
  <singleXmlCell id="381" xr6:uid="{00000000-000C-0000-FFFF-FFFF78010000}" r="H68" connectionId="0">
    <xmlCellPr id="1" xr6:uid="{00000000-0010-0000-7801-000001000000}" uniqueName="P1072329">
      <xmlPr mapId="1" xpath="/TFI-IZD-KI/ISD-KI_1000336/P1072329" xmlDataType="decimal"/>
    </xmlCellPr>
  </singleXmlCell>
  <singleXmlCell id="382" xr6:uid="{00000000-000C-0000-FFFF-FFFF79010000}" r="I68" connectionId="0">
    <xmlCellPr id="1" xr6:uid="{00000000-0010-0000-7901-000001000000}" uniqueName="P1072330">
      <xmlPr mapId="1" xpath="/TFI-IZD-KI/ISD-KI_1000336/P1072330" xmlDataType="decimal"/>
    </xmlCellPr>
  </singleXmlCell>
  <singleXmlCell id="383" xr6:uid="{00000000-000C-0000-FFFF-FFFF7A010000}" r="J68" connectionId="0">
    <xmlCellPr id="1" xr6:uid="{00000000-0010-0000-7A01-000001000000}" uniqueName="P1072331">
      <xmlPr mapId="1" xpath="/TFI-IZD-KI/ISD-KI_1000336/P1072331" xmlDataType="decimal"/>
    </xmlCellPr>
  </singleXmlCell>
  <singleXmlCell id="384" xr6:uid="{00000000-000C-0000-FFFF-FFFF7B010000}" r="K68" connectionId="0">
    <xmlCellPr id="1" xr6:uid="{00000000-0010-0000-7B01-000001000000}" uniqueName="P1072332">
      <xmlPr mapId="1" xpath="/TFI-IZD-KI/ISD-KI_1000336/P1072332" xmlDataType="decimal"/>
    </xmlCellPr>
  </singleXmlCell>
  <singleXmlCell id="385" xr6:uid="{00000000-000C-0000-FFFF-FFFF7C010000}" r="H69" connectionId="0">
    <xmlCellPr id="1" xr6:uid="{00000000-0010-0000-7C01-000001000000}" uniqueName="P1072333">
      <xmlPr mapId="1" xpath="/TFI-IZD-KI/ISD-KI_1000336/P1072333" xmlDataType="decimal"/>
    </xmlCellPr>
  </singleXmlCell>
  <singleXmlCell id="386" xr6:uid="{00000000-000C-0000-FFFF-FFFF7D010000}" r="I69" connectionId="0">
    <xmlCellPr id="1" xr6:uid="{00000000-0010-0000-7D01-000001000000}" uniqueName="P1072334">
      <xmlPr mapId="1" xpath="/TFI-IZD-KI/ISD-KI_1000336/P1072334" xmlDataType="decimal"/>
    </xmlCellPr>
  </singleXmlCell>
  <singleXmlCell id="387" xr6:uid="{00000000-000C-0000-FFFF-FFFF7E010000}" r="J69" connectionId="0">
    <xmlCellPr id="1" xr6:uid="{00000000-0010-0000-7E01-000001000000}" uniqueName="P1072335">
      <xmlPr mapId="1" xpath="/TFI-IZD-KI/ISD-KI_1000336/P1072335" xmlDataType="decimal"/>
    </xmlCellPr>
  </singleXmlCell>
  <singleXmlCell id="388" xr6:uid="{00000000-000C-0000-FFFF-FFFF7F010000}" r="K69"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view="pageBreakPreview" zoomScale="110" zoomScaleNormal="115" zoomScaleSheetLayoutView="110" workbookViewId="0">
      <selection sqref="A1:C1"/>
    </sheetView>
  </sheetViews>
  <sheetFormatPr defaultColWidth="9.140625" defaultRowHeight="15" x14ac:dyDescent="0.25"/>
  <cols>
    <col min="1" max="1" width="9.140625" style="59"/>
    <col min="2" max="2" width="10.42578125" style="59" customWidth="1"/>
    <col min="3" max="8" width="9.140625" style="59"/>
    <col min="9" max="9" width="13.42578125" style="59" customWidth="1"/>
    <col min="10" max="16384" width="9.140625" style="59"/>
  </cols>
  <sheetData>
    <row r="1" spans="1:10" ht="15.75" x14ac:dyDescent="0.25">
      <c r="A1" s="198" t="s">
        <v>239</v>
      </c>
      <c r="B1" s="199"/>
      <c r="C1" s="199"/>
      <c r="D1" s="57"/>
      <c r="E1" s="57"/>
      <c r="F1" s="57"/>
      <c r="G1" s="57"/>
      <c r="H1" s="57"/>
      <c r="I1" s="57"/>
      <c r="J1" s="58"/>
    </row>
    <row r="2" spans="1:10" ht="14.45" customHeight="1" x14ac:dyDescent="0.25">
      <c r="A2" s="200" t="s">
        <v>255</v>
      </c>
      <c r="B2" s="201"/>
      <c r="C2" s="201"/>
      <c r="D2" s="201"/>
      <c r="E2" s="201"/>
      <c r="F2" s="201"/>
      <c r="G2" s="201"/>
      <c r="H2" s="201"/>
      <c r="I2" s="201"/>
      <c r="J2" s="202"/>
    </row>
    <row r="3" spans="1:10" x14ac:dyDescent="0.25">
      <c r="A3" s="60"/>
      <c r="B3" s="61"/>
      <c r="C3" s="61"/>
      <c r="D3" s="61"/>
      <c r="E3" s="61"/>
      <c r="F3" s="61"/>
      <c r="G3" s="61"/>
      <c r="H3" s="61"/>
      <c r="I3" s="61"/>
      <c r="J3" s="62"/>
    </row>
    <row r="4" spans="1:10" ht="33.6" customHeight="1" x14ac:dyDescent="0.25">
      <c r="A4" s="203" t="s">
        <v>240</v>
      </c>
      <c r="B4" s="204"/>
      <c r="C4" s="204"/>
      <c r="D4" s="204"/>
      <c r="E4" s="205">
        <v>43831</v>
      </c>
      <c r="F4" s="206"/>
      <c r="G4" s="63" t="s">
        <v>0</v>
      </c>
      <c r="H4" s="207">
        <v>44196</v>
      </c>
      <c r="I4" s="206"/>
      <c r="J4" s="64"/>
    </row>
    <row r="5" spans="1:10" s="65" customFormat="1" ht="10.15" customHeight="1" x14ac:dyDescent="0.25">
      <c r="A5" s="208"/>
      <c r="B5" s="209"/>
      <c r="C5" s="209"/>
      <c r="D5" s="209"/>
      <c r="E5" s="209"/>
      <c r="F5" s="209"/>
      <c r="G5" s="209"/>
      <c r="H5" s="209"/>
      <c r="I5" s="209"/>
      <c r="J5" s="210"/>
    </row>
    <row r="6" spans="1:10" ht="20.45" customHeight="1" x14ac:dyDescent="0.25">
      <c r="A6" s="66"/>
      <c r="B6" s="67" t="s">
        <v>260</v>
      </c>
      <c r="C6" s="68"/>
      <c r="D6" s="68"/>
      <c r="E6" s="74">
        <v>2020</v>
      </c>
      <c r="F6" s="69"/>
      <c r="G6" s="63"/>
      <c r="H6" s="69"/>
      <c r="I6" s="70"/>
      <c r="J6" s="71"/>
    </row>
    <row r="7" spans="1:10" s="73" customFormat="1" ht="10.9" customHeight="1" x14ac:dyDescent="0.25">
      <c r="A7" s="66"/>
      <c r="B7" s="68"/>
      <c r="C7" s="68"/>
      <c r="D7" s="68"/>
      <c r="E7" s="72"/>
      <c r="F7" s="72"/>
      <c r="G7" s="63"/>
      <c r="H7" s="69"/>
      <c r="I7" s="70"/>
      <c r="J7" s="71"/>
    </row>
    <row r="8" spans="1:10" ht="20.45" customHeight="1" x14ac:dyDescent="0.25">
      <c r="A8" s="66"/>
      <c r="B8" s="67" t="s">
        <v>261</v>
      </c>
      <c r="C8" s="68"/>
      <c r="D8" s="68"/>
      <c r="E8" s="74">
        <v>4</v>
      </c>
      <c r="F8" s="69"/>
      <c r="G8" s="63"/>
      <c r="H8" s="69"/>
      <c r="I8" s="70"/>
      <c r="J8" s="71"/>
    </row>
    <row r="9" spans="1:10" s="73" customFormat="1" ht="10.9" customHeight="1" x14ac:dyDescent="0.25">
      <c r="A9" s="66"/>
      <c r="B9" s="68"/>
      <c r="C9" s="68"/>
      <c r="D9" s="68"/>
      <c r="E9" s="72"/>
      <c r="F9" s="72"/>
      <c r="G9" s="63"/>
      <c r="H9" s="72"/>
      <c r="I9" s="75"/>
      <c r="J9" s="71"/>
    </row>
    <row r="10" spans="1:10" ht="37.9" customHeight="1" x14ac:dyDescent="0.25">
      <c r="A10" s="194" t="s">
        <v>262</v>
      </c>
      <c r="B10" s="195"/>
      <c r="C10" s="195"/>
      <c r="D10" s="195"/>
      <c r="E10" s="195"/>
      <c r="F10" s="195"/>
      <c r="G10" s="195"/>
      <c r="H10" s="195"/>
      <c r="I10" s="195"/>
      <c r="J10" s="76"/>
    </row>
    <row r="11" spans="1:10" ht="24.6" customHeight="1" x14ac:dyDescent="0.25">
      <c r="A11" s="181" t="s">
        <v>241</v>
      </c>
      <c r="B11" s="196"/>
      <c r="C11" s="188" t="s">
        <v>280</v>
      </c>
      <c r="D11" s="189"/>
      <c r="E11" s="77"/>
      <c r="F11" s="153" t="s">
        <v>263</v>
      </c>
      <c r="G11" s="192"/>
      <c r="H11" s="169" t="s">
        <v>281</v>
      </c>
      <c r="I11" s="170"/>
      <c r="J11" s="78"/>
    </row>
    <row r="12" spans="1:10" ht="14.45" customHeight="1" x14ac:dyDescent="0.25">
      <c r="A12" s="79"/>
      <c r="B12" s="80"/>
      <c r="C12" s="80"/>
      <c r="D12" s="80"/>
      <c r="E12" s="197"/>
      <c r="F12" s="197"/>
      <c r="G12" s="197"/>
      <c r="H12" s="197"/>
      <c r="I12" s="81"/>
      <c r="J12" s="78"/>
    </row>
    <row r="13" spans="1:10" ht="21" customHeight="1" x14ac:dyDescent="0.25">
      <c r="A13" s="152" t="s">
        <v>256</v>
      </c>
      <c r="B13" s="192"/>
      <c r="C13" s="188" t="s">
        <v>282</v>
      </c>
      <c r="D13" s="189"/>
      <c r="E13" s="211"/>
      <c r="F13" s="197"/>
      <c r="G13" s="197"/>
      <c r="H13" s="197"/>
      <c r="I13" s="81"/>
      <c r="J13" s="78"/>
    </row>
    <row r="14" spans="1:10" ht="10.9" customHeight="1" x14ac:dyDescent="0.25">
      <c r="A14" s="77"/>
      <c r="B14" s="81"/>
      <c r="C14" s="80"/>
      <c r="D14" s="80"/>
      <c r="E14" s="159"/>
      <c r="F14" s="159"/>
      <c r="G14" s="159"/>
      <c r="H14" s="159"/>
      <c r="I14" s="80"/>
      <c r="J14" s="82"/>
    </row>
    <row r="15" spans="1:10" ht="22.9" customHeight="1" x14ac:dyDescent="0.25">
      <c r="A15" s="152" t="s">
        <v>242</v>
      </c>
      <c r="B15" s="192"/>
      <c r="C15" s="188" t="s">
        <v>283</v>
      </c>
      <c r="D15" s="189"/>
      <c r="E15" s="193"/>
      <c r="F15" s="183"/>
      <c r="G15" s="83" t="s">
        <v>264</v>
      </c>
      <c r="H15" s="169" t="s">
        <v>284</v>
      </c>
      <c r="I15" s="170"/>
      <c r="J15" s="84"/>
    </row>
    <row r="16" spans="1:10" ht="10.9" customHeight="1" x14ac:dyDescent="0.25">
      <c r="A16" s="77"/>
      <c r="B16" s="81"/>
      <c r="C16" s="80"/>
      <c r="D16" s="80"/>
      <c r="E16" s="159"/>
      <c r="F16" s="159"/>
      <c r="G16" s="159"/>
      <c r="H16" s="159"/>
      <c r="I16" s="80"/>
      <c r="J16" s="82"/>
    </row>
    <row r="17" spans="1:10" ht="22.9" customHeight="1" x14ac:dyDescent="0.25">
      <c r="A17" s="85"/>
      <c r="B17" s="83" t="s">
        <v>265</v>
      </c>
      <c r="C17" s="188" t="s">
        <v>285</v>
      </c>
      <c r="D17" s="189"/>
      <c r="E17" s="86"/>
      <c r="F17" s="86"/>
      <c r="G17" s="86"/>
      <c r="H17" s="86"/>
      <c r="I17" s="86"/>
      <c r="J17" s="84"/>
    </row>
    <row r="18" spans="1:10" x14ac:dyDescent="0.25">
      <c r="A18" s="190"/>
      <c r="B18" s="191"/>
      <c r="C18" s="159"/>
      <c r="D18" s="159"/>
      <c r="E18" s="159"/>
      <c r="F18" s="159"/>
      <c r="G18" s="159"/>
      <c r="H18" s="159"/>
      <c r="I18" s="80"/>
      <c r="J18" s="82"/>
    </row>
    <row r="19" spans="1:10" x14ac:dyDescent="0.25">
      <c r="A19" s="181" t="s">
        <v>243</v>
      </c>
      <c r="B19" s="182"/>
      <c r="C19" s="160" t="s">
        <v>286</v>
      </c>
      <c r="D19" s="161"/>
      <c r="E19" s="161"/>
      <c r="F19" s="161"/>
      <c r="G19" s="161"/>
      <c r="H19" s="161"/>
      <c r="I19" s="161"/>
      <c r="J19" s="162"/>
    </row>
    <row r="20" spans="1:10" x14ac:dyDescent="0.25">
      <c r="A20" s="79"/>
      <c r="B20" s="80"/>
      <c r="C20" s="87"/>
      <c r="D20" s="80"/>
      <c r="E20" s="159"/>
      <c r="F20" s="159"/>
      <c r="G20" s="159"/>
      <c r="H20" s="159"/>
      <c r="I20" s="80"/>
      <c r="J20" s="82"/>
    </row>
    <row r="21" spans="1:10" x14ac:dyDescent="0.25">
      <c r="A21" s="181" t="s">
        <v>244</v>
      </c>
      <c r="B21" s="182"/>
      <c r="C21" s="169">
        <v>48000</v>
      </c>
      <c r="D21" s="170"/>
      <c r="E21" s="159"/>
      <c r="F21" s="159"/>
      <c r="G21" s="160" t="s">
        <v>287</v>
      </c>
      <c r="H21" s="161"/>
      <c r="I21" s="161"/>
      <c r="J21" s="162"/>
    </row>
    <row r="22" spans="1:10" x14ac:dyDescent="0.25">
      <c r="A22" s="79"/>
      <c r="B22" s="80"/>
      <c r="C22" s="80"/>
      <c r="D22" s="80"/>
      <c r="E22" s="159"/>
      <c r="F22" s="159"/>
      <c r="G22" s="159"/>
      <c r="H22" s="159"/>
      <c r="I22" s="80"/>
      <c r="J22" s="82"/>
    </row>
    <row r="23" spans="1:10" x14ac:dyDescent="0.25">
      <c r="A23" s="181" t="s">
        <v>245</v>
      </c>
      <c r="B23" s="182"/>
      <c r="C23" s="160" t="s">
        <v>288</v>
      </c>
      <c r="D23" s="161"/>
      <c r="E23" s="161"/>
      <c r="F23" s="161"/>
      <c r="G23" s="161"/>
      <c r="H23" s="161"/>
      <c r="I23" s="161"/>
      <c r="J23" s="162"/>
    </row>
    <row r="24" spans="1:10" x14ac:dyDescent="0.25">
      <c r="A24" s="79"/>
      <c r="B24" s="80"/>
      <c r="C24" s="80"/>
      <c r="D24" s="80"/>
      <c r="E24" s="159"/>
      <c r="F24" s="159"/>
      <c r="G24" s="159"/>
      <c r="H24" s="159"/>
      <c r="I24" s="80"/>
      <c r="J24" s="82"/>
    </row>
    <row r="25" spans="1:10" x14ac:dyDescent="0.25">
      <c r="A25" s="181" t="s">
        <v>246</v>
      </c>
      <c r="B25" s="182"/>
      <c r="C25" s="185" t="s">
        <v>289</v>
      </c>
      <c r="D25" s="186"/>
      <c r="E25" s="186"/>
      <c r="F25" s="186"/>
      <c r="G25" s="186"/>
      <c r="H25" s="186"/>
      <c r="I25" s="186"/>
      <c r="J25" s="187"/>
    </row>
    <row r="26" spans="1:10" x14ac:dyDescent="0.25">
      <c r="A26" s="79"/>
      <c r="B26" s="80"/>
      <c r="C26" s="87"/>
      <c r="D26" s="80"/>
      <c r="E26" s="159"/>
      <c r="F26" s="159"/>
      <c r="G26" s="159"/>
      <c r="H26" s="159"/>
      <c r="I26" s="80"/>
      <c r="J26" s="82"/>
    </row>
    <row r="27" spans="1:10" x14ac:dyDescent="0.25">
      <c r="A27" s="181" t="s">
        <v>247</v>
      </c>
      <c r="B27" s="182"/>
      <c r="C27" s="185" t="s">
        <v>290</v>
      </c>
      <c r="D27" s="186"/>
      <c r="E27" s="186"/>
      <c r="F27" s="186"/>
      <c r="G27" s="186"/>
      <c r="H27" s="186"/>
      <c r="I27" s="186"/>
      <c r="J27" s="187"/>
    </row>
    <row r="28" spans="1:10" ht="13.9" customHeight="1" x14ac:dyDescent="0.25">
      <c r="A28" s="79"/>
      <c r="B28" s="80"/>
      <c r="C28" s="87"/>
      <c r="D28" s="80"/>
      <c r="E28" s="159"/>
      <c r="F28" s="159"/>
      <c r="G28" s="159"/>
      <c r="H28" s="159"/>
      <c r="I28" s="80"/>
      <c r="J28" s="82"/>
    </row>
    <row r="29" spans="1:10" ht="22.9" customHeight="1" x14ac:dyDescent="0.25">
      <c r="A29" s="184" t="s">
        <v>257</v>
      </c>
      <c r="B29" s="172"/>
      <c r="C29" s="88">
        <v>239</v>
      </c>
      <c r="D29" s="89"/>
      <c r="E29" s="163"/>
      <c r="F29" s="163"/>
      <c r="G29" s="163"/>
      <c r="H29" s="163"/>
      <c r="I29" s="90"/>
      <c r="J29" s="91"/>
    </row>
    <row r="30" spans="1:10" x14ac:dyDescent="0.25">
      <c r="A30" s="79"/>
      <c r="B30" s="80"/>
      <c r="C30" s="80"/>
      <c r="D30" s="80"/>
      <c r="E30" s="159"/>
      <c r="F30" s="159"/>
      <c r="G30" s="159"/>
      <c r="H30" s="159"/>
      <c r="I30" s="90"/>
      <c r="J30" s="91"/>
    </row>
    <row r="31" spans="1:10" x14ac:dyDescent="0.25">
      <c r="A31" s="181" t="s">
        <v>248</v>
      </c>
      <c r="B31" s="182"/>
      <c r="C31" s="104" t="s">
        <v>267</v>
      </c>
      <c r="D31" s="180" t="s">
        <v>266</v>
      </c>
      <c r="E31" s="167"/>
      <c r="F31" s="167"/>
      <c r="G31" s="167"/>
      <c r="H31" s="92"/>
      <c r="I31" s="93" t="s">
        <v>267</v>
      </c>
      <c r="J31" s="94" t="s">
        <v>268</v>
      </c>
    </row>
    <row r="32" spans="1:10" x14ac:dyDescent="0.25">
      <c r="A32" s="181"/>
      <c r="B32" s="182"/>
      <c r="C32" s="95"/>
      <c r="D32" s="63"/>
      <c r="E32" s="183"/>
      <c r="F32" s="183"/>
      <c r="G32" s="183"/>
      <c r="H32" s="183"/>
      <c r="I32" s="90"/>
      <c r="J32" s="91"/>
    </row>
    <row r="33" spans="1:10" x14ac:dyDescent="0.25">
      <c r="A33" s="181" t="s">
        <v>258</v>
      </c>
      <c r="B33" s="182"/>
      <c r="C33" s="88" t="s">
        <v>270</v>
      </c>
      <c r="D33" s="180" t="s">
        <v>269</v>
      </c>
      <c r="E33" s="167"/>
      <c r="F33" s="167"/>
      <c r="G33" s="167"/>
      <c r="H33" s="86"/>
      <c r="I33" s="93" t="s">
        <v>270</v>
      </c>
      <c r="J33" s="94" t="s">
        <v>271</v>
      </c>
    </row>
    <row r="34" spans="1:10" x14ac:dyDescent="0.25">
      <c r="A34" s="79"/>
      <c r="B34" s="80"/>
      <c r="C34" s="80"/>
      <c r="D34" s="80"/>
      <c r="E34" s="159"/>
      <c r="F34" s="159"/>
      <c r="G34" s="159"/>
      <c r="H34" s="159"/>
      <c r="I34" s="80"/>
      <c r="J34" s="82"/>
    </row>
    <row r="35" spans="1:10" x14ac:dyDescent="0.25">
      <c r="A35" s="180" t="s">
        <v>259</v>
      </c>
      <c r="B35" s="167"/>
      <c r="C35" s="167"/>
      <c r="D35" s="167"/>
      <c r="E35" s="167" t="s">
        <v>249</v>
      </c>
      <c r="F35" s="167"/>
      <c r="G35" s="167"/>
      <c r="H35" s="167"/>
      <c r="I35" s="167"/>
      <c r="J35" s="96" t="s">
        <v>250</v>
      </c>
    </row>
    <row r="36" spans="1:10" x14ac:dyDescent="0.25">
      <c r="A36" s="79"/>
      <c r="B36" s="80"/>
      <c r="C36" s="80"/>
      <c r="D36" s="80"/>
      <c r="E36" s="159"/>
      <c r="F36" s="159"/>
      <c r="G36" s="159"/>
      <c r="H36" s="159"/>
      <c r="I36" s="80"/>
      <c r="J36" s="91"/>
    </row>
    <row r="37" spans="1:10" x14ac:dyDescent="0.25">
      <c r="A37" s="175"/>
      <c r="B37" s="176"/>
      <c r="C37" s="176"/>
      <c r="D37" s="176"/>
      <c r="E37" s="175"/>
      <c r="F37" s="176"/>
      <c r="G37" s="176"/>
      <c r="H37" s="176"/>
      <c r="I37" s="177"/>
      <c r="J37" s="97"/>
    </row>
    <row r="38" spans="1:10" x14ac:dyDescent="0.25">
      <c r="A38" s="79"/>
      <c r="B38" s="80"/>
      <c r="C38" s="87"/>
      <c r="D38" s="179"/>
      <c r="E38" s="179"/>
      <c r="F38" s="179"/>
      <c r="G38" s="179"/>
      <c r="H38" s="179"/>
      <c r="I38" s="179"/>
      <c r="J38" s="82"/>
    </row>
    <row r="39" spans="1:10" x14ac:dyDescent="0.25">
      <c r="A39" s="175"/>
      <c r="B39" s="176"/>
      <c r="C39" s="176"/>
      <c r="D39" s="177"/>
      <c r="E39" s="175"/>
      <c r="F39" s="176"/>
      <c r="G39" s="176"/>
      <c r="H39" s="176"/>
      <c r="I39" s="177"/>
      <c r="J39" s="88"/>
    </row>
    <row r="40" spans="1:10" x14ac:dyDescent="0.25">
      <c r="A40" s="79"/>
      <c r="B40" s="80"/>
      <c r="C40" s="87"/>
      <c r="D40" s="98"/>
      <c r="E40" s="179"/>
      <c r="F40" s="179"/>
      <c r="G40" s="179"/>
      <c r="H40" s="179"/>
      <c r="I40" s="81"/>
      <c r="J40" s="82"/>
    </row>
    <row r="41" spans="1:10" x14ac:dyDescent="0.25">
      <c r="A41" s="175"/>
      <c r="B41" s="176"/>
      <c r="C41" s="176"/>
      <c r="D41" s="177"/>
      <c r="E41" s="175"/>
      <c r="F41" s="176"/>
      <c r="G41" s="176"/>
      <c r="H41" s="176"/>
      <c r="I41" s="177"/>
      <c r="J41" s="88"/>
    </row>
    <row r="42" spans="1:10" x14ac:dyDescent="0.25">
      <c r="A42" s="79"/>
      <c r="B42" s="80"/>
      <c r="C42" s="87"/>
      <c r="D42" s="98"/>
      <c r="E42" s="179"/>
      <c r="F42" s="179"/>
      <c r="G42" s="179"/>
      <c r="H42" s="179"/>
      <c r="I42" s="81"/>
      <c r="J42" s="82"/>
    </row>
    <row r="43" spans="1:10" x14ac:dyDescent="0.25">
      <c r="A43" s="175"/>
      <c r="B43" s="176"/>
      <c r="C43" s="176"/>
      <c r="D43" s="177"/>
      <c r="E43" s="175"/>
      <c r="F43" s="176"/>
      <c r="G43" s="176"/>
      <c r="H43" s="176"/>
      <c r="I43" s="177"/>
      <c r="J43" s="88"/>
    </row>
    <row r="44" spans="1:10" x14ac:dyDescent="0.25">
      <c r="A44" s="99"/>
      <c r="B44" s="87"/>
      <c r="C44" s="173"/>
      <c r="D44" s="173"/>
      <c r="E44" s="159"/>
      <c r="F44" s="159"/>
      <c r="G44" s="173"/>
      <c r="H44" s="173"/>
      <c r="I44" s="173"/>
      <c r="J44" s="82"/>
    </row>
    <row r="45" spans="1:10" x14ac:dyDescent="0.25">
      <c r="A45" s="175"/>
      <c r="B45" s="176"/>
      <c r="C45" s="176"/>
      <c r="D45" s="177"/>
      <c r="E45" s="175"/>
      <c r="F45" s="176"/>
      <c r="G45" s="176"/>
      <c r="H45" s="176"/>
      <c r="I45" s="177"/>
      <c r="J45" s="88"/>
    </row>
    <row r="46" spans="1:10" x14ac:dyDescent="0.25">
      <c r="A46" s="99"/>
      <c r="B46" s="87"/>
      <c r="C46" s="87"/>
      <c r="D46" s="80"/>
      <c r="E46" s="178"/>
      <c r="F46" s="178"/>
      <c r="G46" s="173"/>
      <c r="H46" s="173"/>
      <c r="I46" s="80"/>
      <c r="J46" s="82"/>
    </row>
    <row r="47" spans="1:10" x14ac:dyDescent="0.25">
      <c r="A47" s="175"/>
      <c r="B47" s="176"/>
      <c r="C47" s="176"/>
      <c r="D47" s="177"/>
      <c r="E47" s="175"/>
      <c r="F47" s="176"/>
      <c r="G47" s="176"/>
      <c r="H47" s="176"/>
      <c r="I47" s="177"/>
      <c r="J47" s="88"/>
    </row>
    <row r="48" spans="1:10" x14ac:dyDescent="0.25">
      <c r="A48" s="99"/>
      <c r="B48" s="87"/>
      <c r="C48" s="87"/>
      <c r="D48" s="80"/>
      <c r="E48" s="159"/>
      <c r="F48" s="159"/>
      <c r="G48" s="173"/>
      <c r="H48" s="173"/>
      <c r="I48" s="80"/>
      <c r="J48" s="100" t="s">
        <v>272</v>
      </c>
    </row>
    <row r="49" spans="1:10" x14ac:dyDescent="0.25">
      <c r="A49" s="99"/>
      <c r="B49" s="87"/>
      <c r="C49" s="87"/>
      <c r="D49" s="80"/>
      <c r="E49" s="159"/>
      <c r="F49" s="159"/>
      <c r="G49" s="173"/>
      <c r="H49" s="173"/>
      <c r="I49" s="80"/>
      <c r="J49" s="100" t="s">
        <v>273</v>
      </c>
    </row>
    <row r="50" spans="1:10" ht="14.45" customHeight="1" x14ac:dyDescent="0.25">
      <c r="A50" s="152" t="s">
        <v>251</v>
      </c>
      <c r="B50" s="153"/>
      <c r="C50" s="169" t="s">
        <v>273</v>
      </c>
      <c r="D50" s="170"/>
      <c r="E50" s="171" t="s">
        <v>274</v>
      </c>
      <c r="F50" s="172"/>
      <c r="G50" s="160"/>
      <c r="H50" s="161"/>
      <c r="I50" s="161"/>
      <c r="J50" s="162"/>
    </row>
    <row r="51" spans="1:10" x14ac:dyDescent="0.25">
      <c r="A51" s="99"/>
      <c r="B51" s="87"/>
      <c r="C51" s="173"/>
      <c r="D51" s="173"/>
      <c r="E51" s="159"/>
      <c r="F51" s="159"/>
      <c r="G51" s="174" t="s">
        <v>275</v>
      </c>
      <c r="H51" s="174"/>
      <c r="I51" s="174"/>
      <c r="J51" s="71"/>
    </row>
    <row r="52" spans="1:10" ht="13.9" customHeight="1" x14ac:dyDescent="0.25">
      <c r="A52" s="152" t="s">
        <v>252</v>
      </c>
      <c r="B52" s="153"/>
      <c r="C52" s="160" t="s">
        <v>291</v>
      </c>
      <c r="D52" s="161"/>
      <c r="E52" s="161"/>
      <c r="F52" s="161"/>
      <c r="G52" s="161"/>
      <c r="H52" s="161"/>
      <c r="I52" s="161"/>
      <c r="J52" s="162"/>
    </row>
    <row r="53" spans="1:10" x14ac:dyDescent="0.25">
      <c r="A53" s="79"/>
      <c r="B53" s="80"/>
      <c r="C53" s="163" t="s">
        <v>253</v>
      </c>
      <c r="D53" s="163"/>
      <c r="E53" s="163"/>
      <c r="F53" s="163"/>
      <c r="G53" s="163"/>
      <c r="H53" s="163"/>
      <c r="I53" s="163"/>
      <c r="J53" s="82"/>
    </row>
    <row r="54" spans="1:10" x14ac:dyDescent="0.25">
      <c r="A54" s="152" t="s">
        <v>254</v>
      </c>
      <c r="B54" s="153"/>
      <c r="C54" s="164" t="s">
        <v>292</v>
      </c>
      <c r="D54" s="165"/>
      <c r="E54" s="166"/>
      <c r="F54" s="159"/>
      <c r="G54" s="159"/>
      <c r="H54" s="167"/>
      <c r="I54" s="167"/>
      <c r="J54" s="168"/>
    </row>
    <row r="55" spans="1:10" x14ac:dyDescent="0.25">
      <c r="A55" s="79"/>
      <c r="B55" s="80"/>
      <c r="C55" s="87"/>
      <c r="D55" s="80"/>
      <c r="E55" s="159"/>
      <c r="F55" s="159"/>
      <c r="G55" s="159"/>
      <c r="H55" s="159"/>
      <c r="I55" s="80"/>
      <c r="J55" s="82"/>
    </row>
    <row r="56" spans="1:10" ht="14.45" customHeight="1" x14ac:dyDescent="0.25">
      <c r="A56" s="152" t="s">
        <v>246</v>
      </c>
      <c r="B56" s="153"/>
      <c r="C56" s="154" t="s">
        <v>293</v>
      </c>
      <c r="D56" s="155"/>
      <c r="E56" s="155"/>
      <c r="F56" s="155"/>
      <c r="G56" s="155"/>
      <c r="H56" s="155"/>
      <c r="I56" s="155"/>
      <c r="J56" s="156"/>
    </row>
    <row r="57" spans="1:10" x14ac:dyDescent="0.25">
      <c r="A57" s="79"/>
      <c r="B57" s="80"/>
      <c r="C57" s="80"/>
      <c r="D57" s="80"/>
      <c r="E57" s="159"/>
      <c r="F57" s="159"/>
      <c r="G57" s="159"/>
      <c r="H57" s="159"/>
      <c r="I57" s="80"/>
      <c r="J57" s="82"/>
    </row>
    <row r="58" spans="1:10" x14ac:dyDescent="0.25">
      <c r="A58" s="152" t="s">
        <v>276</v>
      </c>
      <c r="B58" s="153"/>
      <c r="C58" s="154"/>
      <c r="D58" s="155"/>
      <c r="E58" s="155"/>
      <c r="F58" s="155"/>
      <c r="G58" s="155"/>
      <c r="H58" s="155"/>
      <c r="I58" s="155"/>
      <c r="J58" s="156"/>
    </row>
    <row r="59" spans="1:10" ht="14.45" customHeight="1" x14ac:dyDescent="0.25">
      <c r="A59" s="79"/>
      <c r="B59" s="80"/>
      <c r="C59" s="157" t="s">
        <v>277</v>
      </c>
      <c r="D59" s="157"/>
      <c r="E59" s="157"/>
      <c r="F59" s="157"/>
      <c r="G59" s="80"/>
      <c r="H59" s="80"/>
      <c r="I59" s="80"/>
      <c r="J59" s="82"/>
    </row>
    <row r="60" spans="1:10" x14ac:dyDescent="0.25">
      <c r="A60" s="152" t="s">
        <v>278</v>
      </c>
      <c r="B60" s="153"/>
      <c r="C60" s="154"/>
      <c r="D60" s="155"/>
      <c r="E60" s="155"/>
      <c r="F60" s="155"/>
      <c r="G60" s="155"/>
      <c r="H60" s="155"/>
      <c r="I60" s="155"/>
      <c r="J60" s="156"/>
    </row>
    <row r="61" spans="1:10" ht="14.45" customHeight="1" x14ac:dyDescent="0.25">
      <c r="A61" s="101"/>
      <c r="B61" s="102"/>
      <c r="C61" s="158" t="s">
        <v>279</v>
      </c>
      <c r="D61" s="158"/>
      <c r="E61" s="158"/>
      <c r="F61" s="158"/>
      <c r="G61" s="158"/>
      <c r="H61" s="102"/>
      <c r="I61" s="102"/>
      <c r="J61" s="103"/>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abSelected="1" view="pageBreakPreview" zoomScale="110" zoomScaleNormal="100" zoomScaleSheetLayoutView="110" workbookViewId="0">
      <selection activeCell="I10" sqref="I10"/>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21" t="s">
        <v>1</v>
      </c>
      <c r="B1" s="222"/>
      <c r="C1" s="222"/>
      <c r="D1" s="222"/>
      <c r="E1" s="222"/>
      <c r="F1" s="222"/>
      <c r="G1" s="222"/>
      <c r="H1" s="222"/>
    </row>
    <row r="2" spans="1:9" x14ac:dyDescent="0.2">
      <c r="A2" s="223" t="s">
        <v>301</v>
      </c>
      <c r="B2" s="224"/>
      <c r="C2" s="224"/>
      <c r="D2" s="224"/>
      <c r="E2" s="224"/>
      <c r="F2" s="224"/>
      <c r="G2" s="224"/>
      <c r="H2" s="224"/>
    </row>
    <row r="3" spans="1:9" x14ac:dyDescent="0.2">
      <c r="A3" s="232" t="s">
        <v>12</v>
      </c>
      <c r="B3" s="233"/>
      <c r="C3" s="233"/>
      <c r="D3" s="233"/>
      <c r="E3" s="233"/>
      <c r="F3" s="233"/>
      <c r="G3" s="233"/>
      <c r="H3" s="233"/>
      <c r="I3" s="234"/>
    </row>
    <row r="4" spans="1:9" x14ac:dyDescent="0.2">
      <c r="A4" s="229" t="s">
        <v>295</v>
      </c>
      <c r="B4" s="230"/>
      <c r="C4" s="230"/>
      <c r="D4" s="230"/>
      <c r="E4" s="230"/>
      <c r="F4" s="230"/>
      <c r="G4" s="230"/>
      <c r="H4" s="230"/>
      <c r="I4" s="231"/>
    </row>
    <row r="5" spans="1:9" ht="67.5" x14ac:dyDescent="0.2">
      <c r="A5" s="227" t="s">
        <v>2</v>
      </c>
      <c r="B5" s="228"/>
      <c r="C5" s="228"/>
      <c r="D5" s="228"/>
      <c r="E5" s="228"/>
      <c r="F5" s="228"/>
      <c r="G5" s="2" t="s">
        <v>4</v>
      </c>
      <c r="H5" s="26" t="s">
        <v>227</v>
      </c>
      <c r="I5" s="26" t="s">
        <v>228</v>
      </c>
    </row>
    <row r="6" spans="1:9" x14ac:dyDescent="0.2">
      <c r="A6" s="225">
        <v>1</v>
      </c>
      <c r="B6" s="226"/>
      <c r="C6" s="226"/>
      <c r="D6" s="226"/>
      <c r="E6" s="226"/>
      <c r="F6" s="226"/>
      <c r="G6" s="3">
        <v>2</v>
      </c>
      <c r="H6" s="26">
        <v>3</v>
      </c>
      <c r="I6" s="26">
        <v>4</v>
      </c>
    </row>
    <row r="7" spans="1:9" x14ac:dyDescent="0.2">
      <c r="A7" s="214"/>
      <c r="B7" s="214"/>
      <c r="C7" s="214"/>
      <c r="D7" s="214"/>
      <c r="E7" s="214"/>
      <c r="F7" s="214"/>
      <c r="G7" s="214"/>
      <c r="H7" s="214"/>
      <c r="I7" s="215"/>
    </row>
    <row r="8" spans="1:9" x14ac:dyDescent="0.2">
      <c r="A8" s="216" t="s">
        <v>14</v>
      </c>
      <c r="B8" s="217"/>
      <c r="C8" s="217"/>
      <c r="D8" s="217"/>
      <c r="E8" s="217"/>
      <c r="F8" s="217"/>
      <c r="G8" s="217"/>
      <c r="H8" s="217"/>
      <c r="I8" s="217"/>
    </row>
    <row r="9" spans="1:9" ht="28.5" customHeight="1" x14ac:dyDescent="0.2">
      <c r="A9" s="218" t="s">
        <v>22</v>
      </c>
      <c r="B9" s="218"/>
      <c r="C9" s="218"/>
      <c r="D9" s="218"/>
      <c r="E9" s="218"/>
      <c r="F9" s="218"/>
      <c r="G9" s="4">
        <v>1</v>
      </c>
      <c r="H9" s="27">
        <f>H10+H11+H12</f>
        <v>399881237</v>
      </c>
      <c r="I9" s="27">
        <f>I10+I11+I12</f>
        <v>768206993</v>
      </c>
    </row>
    <row r="10" spans="1:9" x14ac:dyDescent="0.2">
      <c r="A10" s="219" t="s">
        <v>23</v>
      </c>
      <c r="B10" s="219"/>
      <c r="C10" s="219"/>
      <c r="D10" s="219"/>
      <c r="E10" s="219"/>
      <c r="F10" s="219"/>
      <c r="G10" s="5">
        <v>2</v>
      </c>
      <c r="H10" s="28">
        <v>47761431</v>
      </c>
      <c r="I10" s="28">
        <v>46502970</v>
      </c>
    </row>
    <row r="11" spans="1:9" x14ac:dyDescent="0.2">
      <c r="A11" s="219" t="s">
        <v>24</v>
      </c>
      <c r="B11" s="219"/>
      <c r="C11" s="219"/>
      <c r="D11" s="219"/>
      <c r="E11" s="219"/>
      <c r="F11" s="219"/>
      <c r="G11" s="5">
        <v>3</v>
      </c>
      <c r="H11" s="28">
        <v>283229341</v>
      </c>
      <c r="I11" s="28">
        <v>590147418</v>
      </c>
    </row>
    <row r="12" spans="1:9" x14ac:dyDescent="0.2">
      <c r="A12" s="212" t="s">
        <v>25</v>
      </c>
      <c r="B12" s="212"/>
      <c r="C12" s="212"/>
      <c r="D12" s="212"/>
      <c r="E12" s="212"/>
      <c r="F12" s="212"/>
      <c r="G12" s="5">
        <v>4</v>
      </c>
      <c r="H12" s="28">
        <v>68890465</v>
      </c>
      <c r="I12" s="28">
        <v>131556605</v>
      </c>
    </row>
    <row r="13" spans="1:9" x14ac:dyDescent="0.2">
      <c r="A13" s="220" t="s">
        <v>26</v>
      </c>
      <c r="B13" s="220"/>
      <c r="C13" s="220"/>
      <c r="D13" s="220"/>
      <c r="E13" s="220"/>
      <c r="F13" s="220"/>
      <c r="G13" s="4">
        <v>5</v>
      </c>
      <c r="H13" s="29">
        <f>H14+H15+H16+H17</f>
        <v>0</v>
      </c>
      <c r="I13" s="29">
        <f>I14+I15+I16+I17</f>
        <v>0</v>
      </c>
    </row>
    <row r="14" spans="1:9" x14ac:dyDescent="0.2">
      <c r="A14" s="213" t="s">
        <v>27</v>
      </c>
      <c r="B14" s="213"/>
      <c r="C14" s="213"/>
      <c r="D14" s="213"/>
      <c r="E14" s="213"/>
      <c r="F14" s="213"/>
      <c r="G14" s="5">
        <v>6</v>
      </c>
      <c r="H14" s="28">
        <v>0</v>
      </c>
      <c r="I14" s="28">
        <v>0</v>
      </c>
    </row>
    <row r="15" spans="1:9" x14ac:dyDescent="0.2">
      <c r="A15" s="213" t="s">
        <v>28</v>
      </c>
      <c r="B15" s="213"/>
      <c r="C15" s="213"/>
      <c r="D15" s="213"/>
      <c r="E15" s="213"/>
      <c r="F15" s="213"/>
      <c r="G15" s="5">
        <v>7</v>
      </c>
      <c r="H15" s="28">
        <v>0</v>
      </c>
      <c r="I15" s="28">
        <v>0</v>
      </c>
    </row>
    <row r="16" spans="1:9" x14ac:dyDescent="0.2">
      <c r="A16" s="213" t="s">
        <v>29</v>
      </c>
      <c r="B16" s="213"/>
      <c r="C16" s="213"/>
      <c r="D16" s="213"/>
      <c r="E16" s="213"/>
      <c r="F16" s="213"/>
      <c r="G16" s="5">
        <v>8</v>
      </c>
      <c r="H16" s="28">
        <v>0</v>
      </c>
      <c r="I16" s="28">
        <v>0</v>
      </c>
    </row>
    <row r="17" spans="1:9" x14ac:dyDescent="0.2">
      <c r="A17" s="213" t="s">
        <v>30</v>
      </c>
      <c r="B17" s="213"/>
      <c r="C17" s="213"/>
      <c r="D17" s="213"/>
      <c r="E17" s="213"/>
      <c r="F17" s="213"/>
      <c r="G17" s="5">
        <v>9</v>
      </c>
      <c r="H17" s="28">
        <v>0</v>
      </c>
      <c r="I17" s="28">
        <v>0</v>
      </c>
    </row>
    <row r="18" spans="1:9" ht="32.450000000000003" customHeight="1" x14ac:dyDescent="0.2">
      <c r="A18" s="220" t="s">
        <v>31</v>
      </c>
      <c r="B18" s="220"/>
      <c r="C18" s="220"/>
      <c r="D18" s="220"/>
      <c r="E18" s="220"/>
      <c r="F18" s="220"/>
      <c r="G18" s="4">
        <v>10</v>
      </c>
      <c r="H18" s="29">
        <f>H19+H20+H21</f>
        <v>137853328</v>
      </c>
      <c r="I18" s="29">
        <f>I19+I20+I21</f>
        <v>183532595</v>
      </c>
    </row>
    <row r="19" spans="1:9" x14ac:dyDescent="0.2">
      <c r="A19" s="213" t="s">
        <v>28</v>
      </c>
      <c r="B19" s="213"/>
      <c r="C19" s="213"/>
      <c r="D19" s="213"/>
      <c r="E19" s="213"/>
      <c r="F19" s="213"/>
      <c r="G19" s="5">
        <v>11</v>
      </c>
      <c r="H19" s="28">
        <v>137853328</v>
      </c>
      <c r="I19" s="28">
        <v>183532595</v>
      </c>
    </row>
    <row r="20" spans="1:9" x14ac:dyDescent="0.2">
      <c r="A20" s="213" t="s">
        <v>29</v>
      </c>
      <c r="B20" s="213"/>
      <c r="C20" s="213"/>
      <c r="D20" s="213"/>
      <c r="E20" s="213"/>
      <c r="F20" s="213"/>
      <c r="G20" s="5">
        <v>12</v>
      </c>
      <c r="H20" s="28">
        <v>0</v>
      </c>
      <c r="I20" s="28">
        <v>0</v>
      </c>
    </row>
    <row r="21" spans="1:9" x14ac:dyDescent="0.2">
      <c r="A21" s="213" t="s">
        <v>30</v>
      </c>
      <c r="B21" s="213"/>
      <c r="C21" s="213"/>
      <c r="D21" s="213"/>
      <c r="E21" s="213"/>
      <c r="F21" s="213"/>
      <c r="G21" s="5">
        <v>13</v>
      </c>
      <c r="H21" s="28">
        <v>0</v>
      </c>
      <c r="I21" s="28">
        <v>0</v>
      </c>
    </row>
    <row r="22" spans="1:9" x14ac:dyDescent="0.2">
      <c r="A22" s="220" t="s">
        <v>32</v>
      </c>
      <c r="B22" s="220"/>
      <c r="C22" s="220"/>
      <c r="D22" s="220"/>
      <c r="E22" s="220"/>
      <c r="F22" s="220"/>
      <c r="G22" s="4">
        <v>14</v>
      </c>
      <c r="H22" s="29">
        <f>H23+H24</f>
        <v>0</v>
      </c>
      <c r="I22" s="29">
        <f>I23+I24</f>
        <v>0</v>
      </c>
    </row>
    <row r="23" spans="1:9" x14ac:dyDescent="0.2">
      <c r="A23" s="213" t="s">
        <v>29</v>
      </c>
      <c r="B23" s="213"/>
      <c r="C23" s="213"/>
      <c r="D23" s="213"/>
      <c r="E23" s="213"/>
      <c r="F23" s="213"/>
      <c r="G23" s="5">
        <v>15</v>
      </c>
      <c r="H23" s="28">
        <v>0</v>
      </c>
      <c r="I23" s="28">
        <v>0</v>
      </c>
    </row>
    <row r="24" spans="1:9" x14ac:dyDescent="0.2">
      <c r="A24" s="213" t="s">
        <v>30</v>
      </c>
      <c r="B24" s="213"/>
      <c r="C24" s="213"/>
      <c r="D24" s="213"/>
      <c r="E24" s="213"/>
      <c r="F24" s="213"/>
      <c r="G24" s="5">
        <v>16</v>
      </c>
      <c r="H24" s="28">
        <v>0</v>
      </c>
      <c r="I24" s="28">
        <v>0</v>
      </c>
    </row>
    <row r="25" spans="1:9" ht="22.9" customHeight="1" x14ac:dyDescent="0.2">
      <c r="A25" s="220" t="s">
        <v>33</v>
      </c>
      <c r="B25" s="220"/>
      <c r="C25" s="220"/>
      <c r="D25" s="220"/>
      <c r="E25" s="220"/>
      <c r="F25" s="220"/>
      <c r="G25" s="4">
        <v>17</v>
      </c>
      <c r="H25" s="29">
        <f>H26+H27+H28</f>
        <v>685957772</v>
      </c>
      <c r="I25" s="29">
        <f>I26+I27+I28</f>
        <v>714122350</v>
      </c>
    </row>
    <row r="26" spans="1:9" x14ac:dyDescent="0.2">
      <c r="A26" s="213" t="s">
        <v>28</v>
      </c>
      <c r="B26" s="213"/>
      <c r="C26" s="213"/>
      <c r="D26" s="213"/>
      <c r="E26" s="213"/>
      <c r="F26" s="213"/>
      <c r="G26" s="5">
        <v>18</v>
      </c>
      <c r="H26" s="28">
        <v>39652429</v>
      </c>
      <c r="I26" s="28">
        <v>36779425</v>
      </c>
    </row>
    <row r="27" spans="1:9" x14ac:dyDescent="0.2">
      <c r="A27" s="213" t="s">
        <v>29</v>
      </c>
      <c r="B27" s="213"/>
      <c r="C27" s="213"/>
      <c r="D27" s="213"/>
      <c r="E27" s="213"/>
      <c r="F27" s="213"/>
      <c r="G27" s="5">
        <v>19</v>
      </c>
      <c r="H27" s="28">
        <v>646305343</v>
      </c>
      <c r="I27" s="28">
        <v>677342925</v>
      </c>
    </row>
    <row r="28" spans="1:9" x14ac:dyDescent="0.2">
      <c r="A28" s="213" t="s">
        <v>30</v>
      </c>
      <c r="B28" s="213"/>
      <c r="C28" s="213"/>
      <c r="D28" s="213"/>
      <c r="E28" s="213"/>
      <c r="F28" s="213"/>
      <c r="G28" s="5">
        <v>20</v>
      </c>
      <c r="H28" s="28">
        <v>0</v>
      </c>
      <c r="I28" s="28">
        <v>0</v>
      </c>
    </row>
    <row r="29" spans="1:9" x14ac:dyDescent="0.2">
      <c r="A29" s="220" t="s">
        <v>34</v>
      </c>
      <c r="B29" s="220"/>
      <c r="C29" s="220"/>
      <c r="D29" s="220"/>
      <c r="E29" s="220"/>
      <c r="F29" s="220"/>
      <c r="G29" s="4">
        <v>21</v>
      </c>
      <c r="H29" s="29">
        <f>H30+H31</f>
        <v>2237375645</v>
      </c>
      <c r="I29" s="29">
        <f>I30+I31</f>
        <v>2102675675</v>
      </c>
    </row>
    <row r="30" spans="1:9" x14ac:dyDescent="0.2">
      <c r="A30" s="213" t="s">
        <v>29</v>
      </c>
      <c r="B30" s="213"/>
      <c r="C30" s="213"/>
      <c r="D30" s="213"/>
      <c r="E30" s="213"/>
      <c r="F30" s="213"/>
      <c r="G30" s="5">
        <v>22</v>
      </c>
      <c r="H30" s="28">
        <v>68028736</v>
      </c>
      <c r="I30" s="28">
        <v>23754174</v>
      </c>
    </row>
    <row r="31" spans="1:9" x14ac:dyDescent="0.2">
      <c r="A31" s="213" t="s">
        <v>30</v>
      </c>
      <c r="B31" s="213"/>
      <c r="C31" s="213"/>
      <c r="D31" s="213"/>
      <c r="E31" s="213"/>
      <c r="F31" s="213"/>
      <c r="G31" s="5">
        <v>23</v>
      </c>
      <c r="H31" s="28">
        <v>2169346909</v>
      </c>
      <c r="I31" s="28">
        <v>2078921501</v>
      </c>
    </row>
    <row r="32" spans="1:9" x14ac:dyDescent="0.2">
      <c r="A32" s="213" t="s">
        <v>35</v>
      </c>
      <c r="B32" s="213"/>
      <c r="C32" s="213"/>
      <c r="D32" s="213"/>
      <c r="E32" s="213"/>
      <c r="F32" s="213"/>
      <c r="G32" s="5">
        <v>24</v>
      </c>
      <c r="H32" s="28">
        <v>0</v>
      </c>
      <c r="I32" s="28">
        <v>0</v>
      </c>
    </row>
    <row r="33" spans="1:9" ht="23.45" customHeight="1" x14ac:dyDescent="0.2">
      <c r="A33" s="213" t="s">
        <v>36</v>
      </c>
      <c r="B33" s="213"/>
      <c r="C33" s="213"/>
      <c r="D33" s="213"/>
      <c r="E33" s="213"/>
      <c r="F33" s="213"/>
      <c r="G33" s="5">
        <v>25</v>
      </c>
      <c r="H33" s="28">
        <v>0</v>
      </c>
      <c r="I33" s="28">
        <v>0</v>
      </c>
    </row>
    <row r="34" spans="1:9" x14ac:dyDescent="0.2">
      <c r="A34" s="213" t="s">
        <v>37</v>
      </c>
      <c r="B34" s="213"/>
      <c r="C34" s="213"/>
      <c r="D34" s="213"/>
      <c r="E34" s="213"/>
      <c r="F34" s="213"/>
      <c r="G34" s="5">
        <v>26</v>
      </c>
      <c r="H34" s="28">
        <v>0</v>
      </c>
      <c r="I34" s="28">
        <v>0</v>
      </c>
    </row>
    <row r="35" spans="1:9" x14ac:dyDescent="0.2">
      <c r="A35" s="213" t="s">
        <v>38</v>
      </c>
      <c r="B35" s="213"/>
      <c r="C35" s="213"/>
      <c r="D35" s="213"/>
      <c r="E35" s="213"/>
      <c r="F35" s="213"/>
      <c r="G35" s="5">
        <v>27</v>
      </c>
      <c r="H35" s="28">
        <v>98702696</v>
      </c>
      <c r="I35" s="28">
        <v>106253081</v>
      </c>
    </row>
    <row r="36" spans="1:9" x14ac:dyDescent="0.2">
      <c r="A36" s="213" t="s">
        <v>39</v>
      </c>
      <c r="B36" s="213"/>
      <c r="C36" s="213"/>
      <c r="D36" s="213"/>
      <c r="E36" s="213"/>
      <c r="F36" s="213"/>
      <c r="G36" s="5">
        <v>28</v>
      </c>
      <c r="H36" s="28">
        <v>43407948</v>
      </c>
      <c r="I36" s="28">
        <v>42623875</v>
      </c>
    </row>
    <row r="37" spans="1:9" x14ac:dyDescent="0.2">
      <c r="A37" s="213" t="s">
        <v>40</v>
      </c>
      <c r="B37" s="213"/>
      <c r="C37" s="213"/>
      <c r="D37" s="213"/>
      <c r="E37" s="213"/>
      <c r="F37" s="213"/>
      <c r="G37" s="5">
        <v>29</v>
      </c>
      <c r="H37" s="28">
        <v>4001026</v>
      </c>
      <c r="I37" s="28">
        <v>8095595</v>
      </c>
    </row>
    <row r="38" spans="1:9" x14ac:dyDescent="0.2">
      <c r="A38" s="213" t="s">
        <v>41</v>
      </c>
      <c r="B38" s="213"/>
      <c r="C38" s="213"/>
      <c r="D38" s="213"/>
      <c r="E38" s="213"/>
      <c r="F38" s="213"/>
      <c r="G38" s="5">
        <v>30</v>
      </c>
      <c r="H38" s="28">
        <v>2194770</v>
      </c>
      <c r="I38" s="28">
        <v>1979828</v>
      </c>
    </row>
    <row r="39" spans="1:9" ht="31.15" customHeight="1" x14ac:dyDescent="0.2">
      <c r="A39" s="213" t="s">
        <v>42</v>
      </c>
      <c r="B39" s="213"/>
      <c r="C39" s="213"/>
      <c r="D39" s="213"/>
      <c r="E39" s="213"/>
      <c r="F39" s="213"/>
      <c r="G39" s="5">
        <v>31</v>
      </c>
      <c r="H39" s="28">
        <v>9112743</v>
      </c>
      <c r="I39" s="28">
        <v>11967159</v>
      </c>
    </row>
    <row r="40" spans="1:9" x14ac:dyDescent="0.2">
      <c r="A40" s="237" t="s">
        <v>43</v>
      </c>
      <c r="B40" s="237"/>
      <c r="C40" s="237"/>
      <c r="D40" s="237"/>
      <c r="E40" s="237"/>
      <c r="F40" s="237"/>
      <c r="G40" s="4">
        <v>32</v>
      </c>
      <c r="H40" s="27">
        <f>H9+H13+H18+H22+H25+H29+H32+H33+H34+H35+H36+H37+H38+H39</f>
        <v>3618487165</v>
      </c>
      <c r="I40" s="27">
        <f>I9+I13+I18+I22+I25+I29+I32+I33+I34+I35+I36+I37+I38+I39</f>
        <v>3939457151</v>
      </c>
    </row>
    <row r="41" spans="1:9" x14ac:dyDescent="0.2">
      <c r="A41" s="216" t="s">
        <v>15</v>
      </c>
      <c r="B41" s="217"/>
      <c r="C41" s="217"/>
      <c r="D41" s="217"/>
      <c r="E41" s="217"/>
      <c r="F41" s="217"/>
      <c r="G41" s="217"/>
      <c r="H41" s="217"/>
      <c r="I41" s="217"/>
    </row>
    <row r="42" spans="1:9" x14ac:dyDescent="0.2">
      <c r="A42" s="236" t="s">
        <v>44</v>
      </c>
      <c r="B42" s="220"/>
      <c r="C42" s="220"/>
      <c r="D42" s="220"/>
      <c r="E42" s="220"/>
      <c r="F42" s="220"/>
      <c r="G42" s="4">
        <v>33</v>
      </c>
      <c r="H42" s="27">
        <f>H43+H44+H45+H46+H47</f>
        <v>0</v>
      </c>
      <c r="I42" s="27">
        <f>I43+I44+I45+I46+I47</f>
        <v>0</v>
      </c>
    </row>
    <row r="43" spans="1:9" x14ac:dyDescent="0.2">
      <c r="A43" s="213" t="s">
        <v>45</v>
      </c>
      <c r="B43" s="213"/>
      <c r="C43" s="213"/>
      <c r="D43" s="213"/>
      <c r="E43" s="213"/>
      <c r="F43" s="213"/>
      <c r="G43" s="5">
        <v>34</v>
      </c>
      <c r="H43" s="28">
        <v>0</v>
      </c>
      <c r="I43" s="28">
        <v>0</v>
      </c>
    </row>
    <row r="44" spans="1:9" x14ac:dyDescent="0.2">
      <c r="A44" s="213" t="s">
        <v>46</v>
      </c>
      <c r="B44" s="213"/>
      <c r="C44" s="213"/>
      <c r="D44" s="213"/>
      <c r="E44" s="213"/>
      <c r="F44" s="213"/>
      <c r="G44" s="5">
        <v>35</v>
      </c>
      <c r="H44" s="28">
        <v>0</v>
      </c>
      <c r="I44" s="28">
        <v>0</v>
      </c>
    </row>
    <row r="45" spans="1:9" x14ac:dyDescent="0.2">
      <c r="A45" s="213" t="s">
        <v>47</v>
      </c>
      <c r="B45" s="213"/>
      <c r="C45" s="213"/>
      <c r="D45" s="213"/>
      <c r="E45" s="213"/>
      <c r="F45" s="213"/>
      <c r="G45" s="5">
        <v>36</v>
      </c>
      <c r="H45" s="28">
        <v>0</v>
      </c>
      <c r="I45" s="28">
        <v>0</v>
      </c>
    </row>
    <row r="46" spans="1:9" x14ac:dyDescent="0.2">
      <c r="A46" s="213" t="s">
        <v>48</v>
      </c>
      <c r="B46" s="213"/>
      <c r="C46" s="213"/>
      <c r="D46" s="213"/>
      <c r="E46" s="213"/>
      <c r="F46" s="213"/>
      <c r="G46" s="5">
        <v>37</v>
      </c>
      <c r="H46" s="28">
        <v>0</v>
      </c>
      <c r="I46" s="28">
        <v>0</v>
      </c>
    </row>
    <row r="47" spans="1:9" x14ac:dyDescent="0.2">
      <c r="A47" s="213" t="s">
        <v>49</v>
      </c>
      <c r="B47" s="213"/>
      <c r="C47" s="213"/>
      <c r="D47" s="213"/>
      <c r="E47" s="213"/>
      <c r="F47" s="213"/>
      <c r="G47" s="5">
        <v>38</v>
      </c>
      <c r="H47" s="28">
        <v>0</v>
      </c>
      <c r="I47" s="28">
        <v>0</v>
      </c>
    </row>
    <row r="48" spans="1:9" ht="22.15" customHeight="1" x14ac:dyDescent="0.2">
      <c r="A48" s="236" t="s">
        <v>50</v>
      </c>
      <c r="B48" s="220"/>
      <c r="C48" s="220"/>
      <c r="D48" s="220"/>
      <c r="E48" s="220"/>
      <c r="F48" s="220"/>
      <c r="G48" s="4">
        <v>39</v>
      </c>
      <c r="H48" s="27">
        <f>H49+H50+H51</f>
        <v>0</v>
      </c>
      <c r="I48" s="27">
        <f>I49+I50+I51</f>
        <v>0</v>
      </c>
    </row>
    <row r="49" spans="1:9" x14ac:dyDescent="0.2">
      <c r="A49" s="213" t="s">
        <v>47</v>
      </c>
      <c r="B49" s="213"/>
      <c r="C49" s="213"/>
      <c r="D49" s="213"/>
      <c r="E49" s="213"/>
      <c r="F49" s="213"/>
      <c r="G49" s="5">
        <v>40</v>
      </c>
      <c r="H49" s="28">
        <v>0</v>
      </c>
      <c r="I49" s="28">
        <v>0</v>
      </c>
    </row>
    <row r="50" spans="1:9" x14ac:dyDescent="0.2">
      <c r="A50" s="213" t="s">
        <v>48</v>
      </c>
      <c r="B50" s="213"/>
      <c r="C50" s="213"/>
      <c r="D50" s="213"/>
      <c r="E50" s="213"/>
      <c r="F50" s="213"/>
      <c r="G50" s="5">
        <v>41</v>
      </c>
      <c r="H50" s="28">
        <v>0</v>
      </c>
      <c r="I50" s="28">
        <v>0</v>
      </c>
    </row>
    <row r="51" spans="1:9" x14ac:dyDescent="0.2">
      <c r="A51" s="213" t="s">
        <v>49</v>
      </c>
      <c r="B51" s="213"/>
      <c r="C51" s="213"/>
      <c r="D51" s="213"/>
      <c r="E51" s="213"/>
      <c r="F51" s="213"/>
      <c r="G51" s="5">
        <v>42</v>
      </c>
      <c r="H51" s="28">
        <v>0</v>
      </c>
      <c r="I51" s="28">
        <v>0</v>
      </c>
    </row>
    <row r="52" spans="1:9" x14ac:dyDescent="0.2">
      <c r="A52" s="236" t="s">
        <v>51</v>
      </c>
      <c r="B52" s="220"/>
      <c r="C52" s="220"/>
      <c r="D52" s="220"/>
      <c r="E52" s="220"/>
      <c r="F52" s="220"/>
      <c r="G52" s="4">
        <v>43</v>
      </c>
      <c r="H52" s="27">
        <f>H53+H54+H55</f>
        <v>3090505811</v>
      </c>
      <c r="I52" s="27">
        <f>I53+I54+I55</f>
        <v>3413655389</v>
      </c>
    </row>
    <row r="53" spans="1:9" x14ac:dyDescent="0.2">
      <c r="A53" s="213" t="s">
        <v>47</v>
      </c>
      <c r="B53" s="213"/>
      <c r="C53" s="213"/>
      <c r="D53" s="213"/>
      <c r="E53" s="213"/>
      <c r="F53" s="213"/>
      <c r="G53" s="5">
        <v>44</v>
      </c>
      <c r="H53" s="28">
        <v>2974446766</v>
      </c>
      <c r="I53" s="28">
        <v>3297869932</v>
      </c>
    </row>
    <row r="54" spans="1:9" x14ac:dyDescent="0.2">
      <c r="A54" s="213" t="s">
        <v>48</v>
      </c>
      <c r="B54" s="213"/>
      <c r="C54" s="213"/>
      <c r="D54" s="213"/>
      <c r="E54" s="213"/>
      <c r="F54" s="213"/>
      <c r="G54" s="5">
        <v>45</v>
      </c>
      <c r="H54" s="28">
        <v>97336710</v>
      </c>
      <c r="I54" s="28">
        <v>98564374</v>
      </c>
    </row>
    <row r="55" spans="1:9" x14ac:dyDescent="0.2">
      <c r="A55" s="213" t="s">
        <v>49</v>
      </c>
      <c r="B55" s="213"/>
      <c r="C55" s="213"/>
      <c r="D55" s="213"/>
      <c r="E55" s="213"/>
      <c r="F55" s="213"/>
      <c r="G55" s="5">
        <v>46</v>
      </c>
      <c r="H55" s="28">
        <v>18722335</v>
      </c>
      <c r="I55" s="28">
        <v>17221083</v>
      </c>
    </row>
    <row r="56" spans="1:9" x14ac:dyDescent="0.2">
      <c r="A56" s="213" t="s">
        <v>52</v>
      </c>
      <c r="B56" s="213"/>
      <c r="C56" s="213"/>
      <c r="D56" s="213"/>
      <c r="E56" s="213"/>
      <c r="F56" s="213"/>
      <c r="G56" s="5">
        <v>47</v>
      </c>
      <c r="H56" s="28">
        <v>0</v>
      </c>
      <c r="I56" s="28">
        <v>0</v>
      </c>
    </row>
    <row r="57" spans="1:9" ht="26.45" customHeight="1" x14ac:dyDescent="0.2">
      <c r="A57" s="235" t="s">
        <v>53</v>
      </c>
      <c r="B57" s="235"/>
      <c r="C57" s="235"/>
      <c r="D57" s="235"/>
      <c r="E57" s="235"/>
      <c r="F57" s="235"/>
      <c r="G57" s="5">
        <v>48</v>
      </c>
      <c r="H57" s="28">
        <v>0</v>
      </c>
      <c r="I57" s="28">
        <v>0</v>
      </c>
    </row>
    <row r="58" spans="1:9" x14ac:dyDescent="0.2">
      <c r="A58" s="235" t="s">
        <v>54</v>
      </c>
      <c r="B58" s="235"/>
      <c r="C58" s="235"/>
      <c r="D58" s="235"/>
      <c r="E58" s="235"/>
      <c r="F58" s="235"/>
      <c r="G58" s="5">
        <v>49</v>
      </c>
      <c r="H58" s="28">
        <v>5464920</v>
      </c>
      <c r="I58" s="28">
        <v>5349482</v>
      </c>
    </row>
    <row r="59" spans="1:9" x14ac:dyDescent="0.2">
      <c r="A59" s="235" t="s">
        <v>55</v>
      </c>
      <c r="B59" s="213"/>
      <c r="C59" s="213"/>
      <c r="D59" s="213"/>
      <c r="E59" s="213"/>
      <c r="F59" s="213"/>
      <c r="G59" s="5">
        <v>50</v>
      </c>
      <c r="H59" s="28">
        <v>3524891</v>
      </c>
      <c r="I59" s="28">
        <v>688404</v>
      </c>
    </row>
    <row r="60" spans="1:9" x14ac:dyDescent="0.2">
      <c r="A60" s="235" t="s">
        <v>56</v>
      </c>
      <c r="B60" s="235"/>
      <c r="C60" s="235"/>
      <c r="D60" s="235"/>
      <c r="E60" s="235"/>
      <c r="F60" s="235"/>
      <c r="G60" s="5">
        <v>51</v>
      </c>
      <c r="H60" s="28">
        <v>0</v>
      </c>
      <c r="I60" s="28">
        <v>0</v>
      </c>
    </row>
    <row r="61" spans="1:9" x14ac:dyDescent="0.2">
      <c r="A61" s="235" t="s">
        <v>57</v>
      </c>
      <c r="B61" s="235"/>
      <c r="C61" s="235"/>
      <c r="D61" s="235"/>
      <c r="E61" s="235"/>
      <c r="F61" s="235"/>
      <c r="G61" s="5">
        <v>52</v>
      </c>
      <c r="H61" s="28">
        <v>43265433</v>
      </c>
      <c r="I61" s="28">
        <v>38223329</v>
      </c>
    </row>
    <row r="62" spans="1:9" ht="27" customHeight="1" x14ac:dyDescent="0.2">
      <c r="A62" s="235" t="s">
        <v>58</v>
      </c>
      <c r="B62" s="235"/>
      <c r="C62" s="235"/>
      <c r="D62" s="235"/>
      <c r="E62" s="235"/>
      <c r="F62" s="235"/>
      <c r="G62" s="5">
        <v>53</v>
      </c>
      <c r="H62" s="28">
        <v>0</v>
      </c>
      <c r="I62" s="28">
        <v>0</v>
      </c>
    </row>
    <row r="63" spans="1:9" x14ac:dyDescent="0.2">
      <c r="A63" s="237" t="s">
        <v>59</v>
      </c>
      <c r="B63" s="238"/>
      <c r="C63" s="238"/>
      <c r="D63" s="238"/>
      <c r="E63" s="238"/>
      <c r="F63" s="238"/>
      <c r="G63" s="4">
        <v>54</v>
      </c>
      <c r="H63" s="27">
        <f>H42+H48+H52+H56+H57+H58+H59+H60+H61+H62</f>
        <v>3142761055</v>
      </c>
      <c r="I63" s="27">
        <f>I42+I48+I52+I56+I57+I58+I59+I60+I61+I62</f>
        <v>3457916604</v>
      </c>
    </row>
    <row r="64" spans="1:9" x14ac:dyDescent="0.2">
      <c r="A64" s="239" t="s">
        <v>16</v>
      </c>
      <c r="B64" s="240"/>
      <c r="C64" s="240"/>
      <c r="D64" s="240"/>
      <c r="E64" s="240"/>
      <c r="F64" s="240"/>
      <c r="G64" s="240"/>
      <c r="H64" s="240"/>
      <c r="I64" s="240"/>
    </row>
    <row r="65" spans="1:9" x14ac:dyDescent="0.2">
      <c r="A65" s="213" t="s">
        <v>60</v>
      </c>
      <c r="B65" s="213"/>
      <c r="C65" s="213"/>
      <c r="D65" s="213"/>
      <c r="E65" s="213"/>
      <c r="F65" s="213"/>
      <c r="G65" s="5">
        <v>55</v>
      </c>
      <c r="H65" s="28">
        <v>267499600</v>
      </c>
      <c r="I65" s="28">
        <v>267499600</v>
      </c>
    </row>
    <row r="66" spans="1:9" x14ac:dyDescent="0.2">
      <c r="A66" s="213" t="s">
        <v>61</v>
      </c>
      <c r="B66" s="213"/>
      <c r="C66" s="213"/>
      <c r="D66" s="213"/>
      <c r="E66" s="213"/>
      <c r="F66" s="213"/>
      <c r="G66" s="5">
        <v>56</v>
      </c>
      <c r="H66" s="28">
        <v>3015402</v>
      </c>
      <c r="I66" s="28">
        <v>3015402</v>
      </c>
    </row>
    <row r="67" spans="1:9" x14ac:dyDescent="0.2">
      <c r="A67" s="213" t="s">
        <v>62</v>
      </c>
      <c r="B67" s="213"/>
      <c r="C67" s="213"/>
      <c r="D67" s="213"/>
      <c r="E67" s="213"/>
      <c r="F67" s="213"/>
      <c r="G67" s="5">
        <v>57</v>
      </c>
      <c r="H67" s="28">
        <v>0</v>
      </c>
      <c r="I67" s="28">
        <v>0</v>
      </c>
    </row>
    <row r="68" spans="1:9" x14ac:dyDescent="0.2">
      <c r="A68" s="213" t="s">
        <v>63</v>
      </c>
      <c r="B68" s="213"/>
      <c r="C68" s="213"/>
      <c r="D68" s="213"/>
      <c r="E68" s="213"/>
      <c r="F68" s="213"/>
      <c r="G68" s="5">
        <v>58</v>
      </c>
      <c r="H68" s="28">
        <v>0</v>
      </c>
      <c r="I68" s="28">
        <v>0</v>
      </c>
    </row>
    <row r="69" spans="1:9" x14ac:dyDescent="0.2">
      <c r="A69" s="213" t="s">
        <v>64</v>
      </c>
      <c r="B69" s="213"/>
      <c r="C69" s="213"/>
      <c r="D69" s="213"/>
      <c r="E69" s="213"/>
      <c r="F69" s="213"/>
      <c r="G69" s="5">
        <v>59</v>
      </c>
      <c r="H69" s="28">
        <v>5250489</v>
      </c>
      <c r="I69" s="28">
        <v>-878004</v>
      </c>
    </row>
    <row r="70" spans="1:9" x14ac:dyDescent="0.2">
      <c r="A70" s="213" t="s">
        <v>65</v>
      </c>
      <c r="B70" s="213"/>
      <c r="C70" s="213"/>
      <c r="D70" s="213"/>
      <c r="E70" s="213"/>
      <c r="F70" s="213"/>
      <c r="G70" s="5">
        <v>60</v>
      </c>
      <c r="H70" s="28">
        <v>5310251</v>
      </c>
      <c r="I70" s="28">
        <v>6102291</v>
      </c>
    </row>
    <row r="71" spans="1:9" x14ac:dyDescent="0.2">
      <c r="A71" s="213" t="s">
        <v>66</v>
      </c>
      <c r="B71" s="213"/>
      <c r="C71" s="213"/>
      <c r="D71" s="213"/>
      <c r="E71" s="213"/>
      <c r="F71" s="213"/>
      <c r="G71" s="5">
        <v>61</v>
      </c>
      <c r="H71" s="28">
        <v>0</v>
      </c>
      <c r="I71" s="28">
        <v>0</v>
      </c>
    </row>
    <row r="72" spans="1:9" x14ac:dyDescent="0.2">
      <c r="A72" s="213" t="s">
        <v>67</v>
      </c>
      <c r="B72" s="213"/>
      <c r="C72" s="213"/>
      <c r="D72" s="213"/>
      <c r="E72" s="213"/>
      <c r="F72" s="213"/>
      <c r="G72" s="5">
        <v>62</v>
      </c>
      <c r="H72" s="28">
        <v>174693248</v>
      </c>
      <c r="I72" s="28">
        <v>195141119</v>
      </c>
    </row>
    <row r="73" spans="1:9" x14ac:dyDescent="0.2">
      <c r="A73" s="213" t="s">
        <v>68</v>
      </c>
      <c r="B73" s="213"/>
      <c r="C73" s="213"/>
      <c r="D73" s="213"/>
      <c r="E73" s="213"/>
      <c r="F73" s="213"/>
      <c r="G73" s="5">
        <v>63</v>
      </c>
      <c r="H73" s="28">
        <v>-1388383</v>
      </c>
      <c r="I73" s="28">
        <v>-1183691</v>
      </c>
    </row>
    <row r="74" spans="1:9" x14ac:dyDescent="0.2">
      <c r="A74" s="213" t="s">
        <v>69</v>
      </c>
      <c r="B74" s="213"/>
      <c r="C74" s="213"/>
      <c r="D74" s="213"/>
      <c r="E74" s="213"/>
      <c r="F74" s="213"/>
      <c r="G74" s="5">
        <v>64</v>
      </c>
      <c r="H74" s="28">
        <v>21345503</v>
      </c>
      <c r="I74" s="28">
        <v>11843830</v>
      </c>
    </row>
    <row r="75" spans="1:9" x14ac:dyDescent="0.2">
      <c r="A75" s="213" t="s">
        <v>70</v>
      </c>
      <c r="B75" s="213"/>
      <c r="C75" s="213"/>
      <c r="D75" s="213"/>
      <c r="E75" s="213"/>
      <c r="F75" s="213"/>
      <c r="G75" s="5">
        <v>65</v>
      </c>
      <c r="H75" s="28">
        <v>0</v>
      </c>
      <c r="I75" s="28">
        <v>0</v>
      </c>
    </row>
    <row r="76" spans="1:9" x14ac:dyDescent="0.2">
      <c r="A76" s="213" t="s">
        <v>71</v>
      </c>
      <c r="B76" s="213"/>
      <c r="C76" s="213"/>
      <c r="D76" s="213"/>
      <c r="E76" s="213"/>
      <c r="F76" s="213"/>
      <c r="G76" s="5">
        <v>66</v>
      </c>
      <c r="H76" s="28">
        <v>0</v>
      </c>
      <c r="I76" s="28">
        <v>0</v>
      </c>
    </row>
    <row r="77" spans="1:9" x14ac:dyDescent="0.2">
      <c r="A77" s="237" t="s">
        <v>72</v>
      </c>
      <c r="B77" s="237"/>
      <c r="C77" s="237"/>
      <c r="D77" s="237"/>
      <c r="E77" s="237"/>
      <c r="F77" s="237"/>
      <c r="G77" s="4">
        <v>67</v>
      </c>
      <c r="H77" s="27">
        <f>H65+H66+H67+H68+H69+H70+H71+H72+H73+H74+H75+H76</f>
        <v>475726110</v>
      </c>
      <c r="I77" s="27">
        <f>I65+I66+I67+I68+I69+I70+I71+I72+I73+I74+I75+I76</f>
        <v>481540547</v>
      </c>
    </row>
    <row r="78" spans="1:9" x14ac:dyDescent="0.2">
      <c r="A78" s="237" t="s">
        <v>73</v>
      </c>
      <c r="B78" s="238"/>
      <c r="C78" s="238"/>
      <c r="D78" s="238"/>
      <c r="E78" s="238"/>
      <c r="F78" s="238"/>
      <c r="G78" s="4">
        <v>68</v>
      </c>
      <c r="H78" s="27">
        <f>H63+H77</f>
        <v>3618487165</v>
      </c>
      <c r="I78" s="27">
        <f>I63+I77</f>
        <v>3939457151</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8"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view="pageBreakPreview" topLeftCell="A64" zoomScale="110" zoomScaleNormal="100" zoomScaleSheetLayoutView="110" workbookViewId="0">
      <selection activeCell="K45" sqref="K45"/>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53" t="s">
        <v>5</v>
      </c>
      <c r="B1" s="222"/>
      <c r="C1" s="222"/>
      <c r="D1" s="222"/>
      <c r="E1" s="222"/>
      <c r="F1" s="222"/>
      <c r="G1" s="222"/>
      <c r="H1" s="222"/>
    </row>
    <row r="2" spans="1:11" x14ac:dyDescent="0.2">
      <c r="A2" s="252" t="s">
        <v>302</v>
      </c>
      <c r="B2" s="224"/>
      <c r="C2" s="224"/>
      <c r="D2" s="224"/>
      <c r="E2" s="224"/>
      <c r="F2" s="224"/>
      <c r="G2" s="224"/>
      <c r="H2" s="224"/>
    </row>
    <row r="3" spans="1:11" x14ac:dyDescent="0.2">
      <c r="A3" s="245" t="s">
        <v>12</v>
      </c>
      <c r="B3" s="246"/>
      <c r="C3" s="246"/>
      <c r="D3" s="246"/>
      <c r="E3" s="246"/>
      <c r="F3" s="246"/>
      <c r="G3" s="246"/>
      <c r="H3" s="246"/>
      <c r="I3" s="234"/>
      <c r="J3" s="234"/>
      <c r="K3" s="234"/>
    </row>
    <row r="4" spans="1:11" x14ac:dyDescent="0.2">
      <c r="A4" s="247" t="s">
        <v>294</v>
      </c>
      <c r="B4" s="230"/>
      <c r="C4" s="230"/>
      <c r="D4" s="230"/>
      <c r="E4" s="230"/>
      <c r="F4" s="230"/>
      <c r="G4" s="230"/>
      <c r="H4" s="230"/>
      <c r="I4" s="231"/>
      <c r="J4" s="231"/>
      <c r="K4" s="231"/>
    </row>
    <row r="5" spans="1:11" ht="22.5" customHeight="1" x14ac:dyDescent="0.2">
      <c r="A5" s="243" t="s">
        <v>2</v>
      </c>
      <c r="B5" s="228"/>
      <c r="C5" s="228"/>
      <c r="D5" s="228"/>
      <c r="E5" s="228"/>
      <c r="F5" s="228"/>
      <c r="G5" s="243" t="s">
        <v>6</v>
      </c>
      <c r="H5" s="241" t="s">
        <v>229</v>
      </c>
      <c r="I5" s="242"/>
      <c r="J5" s="241" t="s">
        <v>224</v>
      </c>
      <c r="K5" s="242"/>
    </row>
    <row r="6" spans="1:11" x14ac:dyDescent="0.2">
      <c r="A6" s="228"/>
      <c r="B6" s="228"/>
      <c r="C6" s="228"/>
      <c r="D6" s="228"/>
      <c r="E6" s="228"/>
      <c r="F6" s="228"/>
      <c r="G6" s="228"/>
      <c r="H6" s="32" t="s">
        <v>225</v>
      </c>
      <c r="I6" s="32" t="s">
        <v>226</v>
      </c>
      <c r="J6" s="32" t="s">
        <v>225</v>
      </c>
      <c r="K6" s="32" t="s">
        <v>226</v>
      </c>
    </row>
    <row r="7" spans="1:11" x14ac:dyDescent="0.2">
      <c r="A7" s="251">
        <v>1</v>
      </c>
      <c r="B7" s="226"/>
      <c r="C7" s="226"/>
      <c r="D7" s="226"/>
      <c r="E7" s="226"/>
      <c r="F7" s="226"/>
      <c r="G7" s="7">
        <v>2</v>
      </c>
      <c r="H7" s="32">
        <v>3</v>
      </c>
      <c r="I7" s="32">
        <v>4</v>
      </c>
      <c r="J7" s="32">
        <v>5</v>
      </c>
      <c r="K7" s="32">
        <v>6</v>
      </c>
    </row>
    <row r="8" spans="1:11" x14ac:dyDescent="0.2">
      <c r="A8" s="248" t="s">
        <v>75</v>
      </c>
      <c r="B8" s="248"/>
      <c r="C8" s="248"/>
      <c r="D8" s="248"/>
      <c r="E8" s="248"/>
      <c r="F8" s="248"/>
      <c r="G8" s="5">
        <v>1</v>
      </c>
      <c r="H8" s="33">
        <v>104638960</v>
      </c>
      <c r="I8" s="33">
        <v>26915924</v>
      </c>
      <c r="J8" s="33">
        <v>100050723</v>
      </c>
      <c r="K8" s="33">
        <v>24656469</v>
      </c>
    </row>
    <row r="9" spans="1:11" x14ac:dyDescent="0.2">
      <c r="A9" s="248" t="s">
        <v>74</v>
      </c>
      <c r="B9" s="248"/>
      <c r="C9" s="248"/>
      <c r="D9" s="248"/>
      <c r="E9" s="248"/>
      <c r="F9" s="248"/>
      <c r="G9" s="5">
        <v>2</v>
      </c>
      <c r="H9" s="33">
        <v>16031815</v>
      </c>
      <c r="I9" s="33">
        <v>4082188</v>
      </c>
      <c r="J9" s="33">
        <v>13518372</v>
      </c>
      <c r="K9" s="33">
        <v>3101412</v>
      </c>
    </row>
    <row r="10" spans="1:11" x14ac:dyDescent="0.2">
      <c r="A10" s="248" t="s">
        <v>76</v>
      </c>
      <c r="B10" s="248"/>
      <c r="C10" s="248"/>
      <c r="D10" s="248"/>
      <c r="E10" s="248"/>
      <c r="F10" s="248"/>
      <c r="G10" s="5">
        <v>3</v>
      </c>
      <c r="H10" s="33">
        <v>0</v>
      </c>
      <c r="I10" s="33">
        <v>0</v>
      </c>
      <c r="J10" s="33">
        <v>0</v>
      </c>
      <c r="K10" s="33">
        <v>0</v>
      </c>
    </row>
    <row r="11" spans="1:11" x14ac:dyDescent="0.2">
      <c r="A11" s="248" t="s">
        <v>77</v>
      </c>
      <c r="B11" s="248"/>
      <c r="C11" s="248"/>
      <c r="D11" s="248"/>
      <c r="E11" s="248"/>
      <c r="F11" s="248"/>
      <c r="G11" s="5">
        <v>4</v>
      </c>
      <c r="H11" s="33">
        <v>1445653</v>
      </c>
      <c r="I11" s="33">
        <v>7733</v>
      </c>
      <c r="J11" s="33">
        <v>643693</v>
      </c>
      <c r="K11" s="33">
        <v>63646</v>
      </c>
    </row>
    <row r="12" spans="1:11" x14ac:dyDescent="0.2">
      <c r="A12" s="248" t="s">
        <v>78</v>
      </c>
      <c r="B12" s="248"/>
      <c r="C12" s="248"/>
      <c r="D12" s="248"/>
      <c r="E12" s="248"/>
      <c r="F12" s="248"/>
      <c r="G12" s="5">
        <v>5</v>
      </c>
      <c r="H12" s="33">
        <v>38312553</v>
      </c>
      <c r="I12" s="33">
        <v>9497043</v>
      </c>
      <c r="J12" s="33">
        <v>38319576</v>
      </c>
      <c r="K12" s="33">
        <v>10074648</v>
      </c>
    </row>
    <row r="13" spans="1:11" x14ac:dyDescent="0.2">
      <c r="A13" s="248" t="s">
        <v>79</v>
      </c>
      <c r="B13" s="248"/>
      <c r="C13" s="248"/>
      <c r="D13" s="248"/>
      <c r="E13" s="248"/>
      <c r="F13" s="248"/>
      <c r="G13" s="5">
        <v>6</v>
      </c>
      <c r="H13" s="33">
        <v>14928849</v>
      </c>
      <c r="I13" s="33">
        <v>3474104</v>
      </c>
      <c r="J13" s="33">
        <v>15228235</v>
      </c>
      <c r="K13" s="33">
        <v>3353331</v>
      </c>
    </row>
    <row r="14" spans="1:11" ht="40.15" customHeight="1" x14ac:dyDescent="0.2">
      <c r="A14" s="248" t="s">
        <v>80</v>
      </c>
      <c r="B14" s="248"/>
      <c r="C14" s="248"/>
      <c r="D14" s="248"/>
      <c r="E14" s="248"/>
      <c r="F14" s="248"/>
      <c r="G14" s="5">
        <v>7</v>
      </c>
      <c r="H14" s="33">
        <v>16333143</v>
      </c>
      <c r="I14" s="33">
        <v>4406787</v>
      </c>
      <c r="J14" s="33">
        <v>9980542</v>
      </c>
      <c r="K14" s="33">
        <v>2332837</v>
      </c>
    </row>
    <row r="15" spans="1:11" ht="24.6" customHeight="1" x14ac:dyDescent="0.2">
      <c r="A15" s="248" t="s">
        <v>81</v>
      </c>
      <c r="B15" s="248"/>
      <c r="C15" s="248"/>
      <c r="D15" s="248"/>
      <c r="E15" s="248"/>
      <c r="F15" s="248"/>
      <c r="G15" s="5">
        <v>8</v>
      </c>
      <c r="H15" s="33">
        <v>5582337</v>
      </c>
      <c r="I15" s="33">
        <v>1358006</v>
      </c>
      <c r="J15" s="33">
        <v>5135885</v>
      </c>
      <c r="K15" s="33">
        <v>1309918</v>
      </c>
    </row>
    <row r="16" spans="1:11" ht="27" customHeight="1" x14ac:dyDescent="0.2">
      <c r="A16" s="248" t="s">
        <v>82</v>
      </c>
      <c r="B16" s="248"/>
      <c r="C16" s="248"/>
      <c r="D16" s="248"/>
      <c r="E16" s="248"/>
      <c r="F16" s="248"/>
      <c r="G16" s="5">
        <v>9</v>
      </c>
      <c r="H16" s="33">
        <v>918200</v>
      </c>
      <c r="I16" s="33">
        <v>192019</v>
      </c>
      <c r="J16" s="33">
        <v>4812546</v>
      </c>
      <c r="K16" s="33">
        <v>4731800</v>
      </c>
    </row>
    <row r="17" spans="1:11" ht="22.15" customHeight="1" x14ac:dyDescent="0.2">
      <c r="A17" s="248" t="s">
        <v>83</v>
      </c>
      <c r="B17" s="248"/>
      <c r="C17" s="248"/>
      <c r="D17" s="248"/>
      <c r="E17" s="248"/>
      <c r="F17" s="248"/>
      <c r="G17" s="5">
        <v>10</v>
      </c>
      <c r="H17" s="33">
        <v>0</v>
      </c>
      <c r="I17" s="33">
        <v>0</v>
      </c>
      <c r="J17" s="33">
        <v>0</v>
      </c>
      <c r="K17" s="33">
        <v>0</v>
      </c>
    </row>
    <row r="18" spans="1:11" x14ac:dyDescent="0.2">
      <c r="A18" s="248" t="s">
        <v>84</v>
      </c>
      <c r="B18" s="248"/>
      <c r="C18" s="248"/>
      <c r="D18" s="248"/>
      <c r="E18" s="248"/>
      <c r="F18" s="248"/>
      <c r="G18" s="5">
        <v>11</v>
      </c>
      <c r="H18" s="33">
        <v>0</v>
      </c>
      <c r="I18" s="33">
        <v>0</v>
      </c>
      <c r="J18" s="33">
        <v>0</v>
      </c>
      <c r="K18" s="33">
        <v>0</v>
      </c>
    </row>
    <row r="19" spans="1:11" x14ac:dyDescent="0.2">
      <c r="A19" s="248" t="s">
        <v>85</v>
      </c>
      <c r="B19" s="248"/>
      <c r="C19" s="248"/>
      <c r="D19" s="248"/>
      <c r="E19" s="248"/>
      <c r="F19" s="248"/>
      <c r="G19" s="5">
        <v>12</v>
      </c>
      <c r="H19" s="33">
        <v>848885</v>
      </c>
      <c r="I19" s="33">
        <v>290535</v>
      </c>
      <c r="J19" s="33">
        <v>158255</v>
      </c>
      <c r="K19" s="33">
        <v>95663</v>
      </c>
    </row>
    <row r="20" spans="1:11" x14ac:dyDescent="0.2">
      <c r="A20" s="248" t="s">
        <v>86</v>
      </c>
      <c r="B20" s="248"/>
      <c r="C20" s="248"/>
      <c r="D20" s="248"/>
      <c r="E20" s="248"/>
      <c r="F20" s="248"/>
      <c r="G20" s="5">
        <v>13</v>
      </c>
      <c r="H20" s="33">
        <v>-671129</v>
      </c>
      <c r="I20" s="33">
        <v>-111617</v>
      </c>
      <c r="J20" s="33">
        <v>612332</v>
      </c>
      <c r="K20" s="33">
        <v>989078</v>
      </c>
    </row>
    <row r="21" spans="1:11" x14ac:dyDescent="0.2">
      <c r="A21" s="248" t="s">
        <v>87</v>
      </c>
      <c r="B21" s="248"/>
      <c r="C21" s="248"/>
      <c r="D21" s="248"/>
      <c r="E21" s="248"/>
      <c r="F21" s="248"/>
      <c r="G21" s="5">
        <v>14</v>
      </c>
      <c r="H21" s="33">
        <v>5468225</v>
      </c>
      <c r="I21" s="33">
        <v>1092776</v>
      </c>
      <c r="J21" s="33">
        <v>4807390</v>
      </c>
      <c r="K21" s="33">
        <v>1745152</v>
      </c>
    </row>
    <row r="22" spans="1:11" x14ac:dyDescent="0.2">
      <c r="A22" s="248" t="s">
        <v>88</v>
      </c>
      <c r="B22" s="248"/>
      <c r="C22" s="248"/>
      <c r="D22" s="248"/>
      <c r="E22" s="248"/>
      <c r="F22" s="248"/>
      <c r="G22" s="5">
        <v>15</v>
      </c>
      <c r="H22" s="33">
        <v>11766957</v>
      </c>
      <c r="I22" s="33">
        <v>2921749</v>
      </c>
      <c r="J22" s="33">
        <v>12872707</v>
      </c>
      <c r="K22" s="33">
        <v>4841468</v>
      </c>
    </row>
    <row r="23" spans="1:11" ht="25.9" customHeight="1" x14ac:dyDescent="0.2">
      <c r="A23" s="237" t="s">
        <v>89</v>
      </c>
      <c r="B23" s="237"/>
      <c r="C23" s="237"/>
      <c r="D23" s="237"/>
      <c r="E23" s="237"/>
      <c r="F23" s="237"/>
      <c r="G23" s="4">
        <v>16</v>
      </c>
      <c r="H23" s="34">
        <f>H8-H9-H10+H11+H12-H13+H14+H15+H16+H17+H18+H19+H20+H21-H22</f>
        <v>130149206</v>
      </c>
      <c r="I23" s="34">
        <f t="shared" ref="I23:K23" si="0">I8-I9-I10+I11+I12-I13+I14+I15+I16+I17+I18+I19+I20+I21-I22</f>
        <v>33171165</v>
      </c>
      <c r="J23" s="34">
        <f t="shared" si="0"/>
        <v>122901628</v>
      </c>
      <c r="K23" s="34">
        <f t="shared" si="0"/>
        <v>34703000</v>
      </c>
    </row>
    <row r="24" spans="1:11" x14ac:dyDescent="0.2">
      <c r="A24" s="248" t="s">
        <v>90</v>
      </c>
      <c r="B24" s="248"/>
      <c r="C24" s="248"/>
      <c r="D24" s="248"/>
      <c r="E24" s="248"/>
      <c r="F24" s="248"/>
      <c r="G24" s="5">
        <v>17</v>
      </c>
      <c r="H24" s="33">
        <v>73124256</v>
      </c>
      <c r="I24" s="33">
        <v>17543707</v>
      </c>
      <c r="J24" s="33">
        <v>76678339</v>
      </c>
      <c r="K24" s="33">
        <v>20056501</v>
      </c>
    </row>
    <row r="25" spans="1:11" x14ac:dyDescent="0.2">
      <c r="A25" s="248" t="s">
        <v>91</v>
      </c>
      <c r="B25" s="248"/>
      <c r="C25" s="248"/>
      <c r="D25" s="248"/>
      <c r="E25" s="248"/>
      <c r="F25" s="248"/>
      <c r="G25" s="5">
        <v>18</v>
      </c>
      <c r="H25" s="33">
        <v>8300357</v>
      </c>
      <c r="I25" s="33">
        <v>4113899</v>
      </c>
      <c r="J25" s="33">
        <v>9483474</v>
      </c>
      <c r="K25" s="33">
        <v>2543646</v>
      </c>
    </row>
    <row r="26" spans="1:11" x14ac:dyDescent="0.2">
      <c r="A26" s="248" t="s">
        <v>92</v>
      </c>
      <c r="B26" s="248"/>
      <c r="C26" s="248"/>
      <c r="D26" s="248"/>
      <c r="E26" s="248"/>
      <c r="F26" s="248"/>
      <c r="G26" s="5">
        <v>19</v>
      </c>
      <c r="H26" s="33">
        <v>0</v>
      </c>
      <c r="I26" s="33">
        <v>0</v>
      </c>
      <c r="J26" s="33">
        <v>0</v>
      </c>
      <c r="K26" s="33">
        <v>0</v>
      </c>
    </row>
    <row r="27" spans="1:11" x14ac:dyDescent="0.2">
      <c r="A27" s="248" t="s">
        <v>93</v>
      </c>
      <c r="B27" s="248"/>
      <c r="C27" s="248"/>
      <c r="D27" s="248"/>
      <c r="E27" s="248"/>
      <c r="F27" s="248"/>
      <c r="G27" s="5">
        <v>20</v>
      </c>
      <c r="H27" s="33">
        <v>-287813</v>
      </c>
      <c r="I27" s="33">
        <v>-295765</v>
      </c>
      <c r="J27" s="33">
        <v>-154287</v>
      </c>
      <c r="K27" s="33">
        <v>23666</v>
      </c>
    </row>
    <row r="28" spans="1:11" ht="24.6" customHeight="1" x14ac:dyDescent="0.2">
      <c r="A28" s="248" t="s">
        <v>94</v>
      </c>
      <c r="B28" s="248"/>
      <c r="C28" s="248"/>
      <c r="D28" s="248"/>
      <c r="E28" s="248"/>
      <c r="F28" s="248"/>
      <c r="G28" s="5">
        <v>21</v>
      </c>
      <c r="H28" s="33">
        <v>21808400</v>
      </c>
      <c r="I28" s="33">
        <v>9709791</v>
      </c>
      <c r="J28" s="33">
        <v>20989479</v>
      </c>
      <c r="K28" s="33">
        <v>8188617</v>
      </c>
    </row>
    <row r="29" spans="1:11" ht="24.6" customHeight="1" x14ac:dyDescent="0.2">
      <c r="A29" s="248" t="s">
        <v>95</v>
      </c>
      <c r="B29" s="248"/>
      <c r="C29" s="248"/>
      <c r="D29" s="248"/>
      <c r="E29" s="248"/>
      <c r="F29" s="248"/>
      <c r="G29" s="5">
        <v>22</v>
      </c>
      <c r="H29" s="33">
        <v>0</v>
      </c>
      <c r="I29" s="33">
        <v>0</v>
      </c>
      <c r="J29" s="33">
        <v>0</v>
      </c>
      <c r="K29" s="33">
        <v>0</v>
      </c>
    </row>
    <row r="30" spans="1:11" ht="24.6" customHeight="1" x14ac:dyDescent="0.2">
      <c r="A30" s="248" t="s">
        <v>96</v>
      </c>
      <c r="B30" s="248"/>
      <c r="C30" s="248"/>
      <c r="D30" s="248"/>
      <c r="E30" s="248"/>
      <c r="F30" s="248"/>
      <c r="G30" s="5">
        <v>23</v>
      </c>
      <c r="H30" s="33">
        <v>0</v>
      </c>
      <c r="I30" s="33">
        <v>0</v>
      </c>
      <c r="J30" s="33">
        <v>0</v>
      </c>
      <c r="K30" s="33">
        <v>0</v>
      </c>
    </row>
    <row r="31" spans="1:11" x14ac:dyDescent="0.2">
      <c r="A31" s="248" t="s">
        <v>97</v>
      </c>
      <c r="B31" s="248"/>
      <c r="C31" s="248"/>
      <c r="D31" s="248"/>
      <c r="E31" s="248"/>
      <c r="F31" s="248"/>
      <c r="G31" s="5">
        <v>24</v>
      </c>
      <c r="H31" s="33">
        <v>0</v>
      </c>
      <c r="I31" s="33">
        <v>0</v>
      </c>
      <c r="J31" s="33">
        <v>0</v>
      </c>
      <c r="K31" s="33">
        <v>0</v>
      </c>
    </row>
    <row r="32" spans="1:11" ht="23.45" customHeight="1" x14ac:dyDescent="0.2">
      <c r="A32" s="248" t="s">
        <v>98</v>
      </c>
      <c r="B32" s="248"/>
      <c r="C32" s="248"/>
      <c r="D32" s="248"/>
      <c r="E32" s="248"/>
      <c r="F32" s="248"/>
      <c r="G32" s="5">
        <v>25</v>
      </c>
      <c r="H32" s="33">
        <v>0</v>
      </c>
      <c r="I32" s="33">
        <v>0</v>
      </c>
      <c r="J32" s="33">
        <v>0</v>
      </c>
      <c r="K32" s="33">
        <v>0</v>
      </c>
    </row>
    <row r="33" spans="1:11" ht="23.45" customHeight="1" x14ac:dyDescent="0.2">
      <c r="A33" s="248" t="s">
        <v>99</v>
      </c>
      <c r="B33" s="248"/>
      <c r="C33" s="248"/>
      <c r="D33" s="248"/>
      <c r="E33" s="248"/>
      <c r="F33" s="248"/>
      <c r="G33" s="5">
        <v>26</v>
      </c>
      <c r="H33" s="33">
        <v>-334123</v>
      </c>
      <c r="I33" s="33">
        <v>-334123</v>
      </c>
      <c r="J33" s="33">
        <v>-716790</v>
      </c>
      <c r="K33" s="33">
        <v>-401790</v>
      </c>
    </row>
    <row r="34" spans="1:11" ht="23.45" customHeight="1" x14ac:dyDescent="0.2">
      <c r="A34" s="238" t="s">
        <v>100</v>
      </c>
      <c r="B34" s="238"/>
      <c r="C34" s="238"/>
      <c r="D34" s="238"/>
      <c r="E34" s="238"/>
      <c r="F34" s="238"/>
      <c r="G34" s="4">
        <v>27</v>
      </c>
      <c r="H34" s="34">
        <f>H23-H24-H25+H26-H27-H28-H29-H30+H31+H32+H33</f>
        <v>26869883</v>
      </c>
      <c r="I34" s="34">
        <f t="shared" ref="I34:K34" si="1">I23-I24-I25+I26-I27-I28-I29-I30+I31+I32+I33</f>
        <v>1765410</v>
      </c>
      <c r="J34" s="34">
        <f t="shared" si="1"/>
        <v>15187833</v>
      </c>
      <c r="K34" s="34">
        <f t="shared" si="1"/>
        <v>3488780</v>
      </c>
    </row>
    <row r="35" spans="1:11" ht="23.45" customHeight="1" x14ac:dyDescent="0.2">
      <c r="A35" s="248" t="s">
        <v>101</v>
      </c>
      <c r="B35" s="248"/>
      <c r="C35" s="248"/>
      <c r="D35" s="248"/>
      <c r="E35" s="248"/>
      <c r="F35" s="248"/>
      <c r="G35" s="5">
        <v>28</v>
      </c>
      <c r="H35" s="33">
        <v>6068125</v>
      </c>
      <c r="I35" s="33">
        <v>1387501</v>
      </c>
      <c r="J35" s="33">
        <v>3229151</v>
      </c>
      <c r="K35" s="33">
        <v>1125989</v>
      </c>
    </row>
    <row r="36" spans="1:11" ht="23.45" customHeight="1" x14ac:dyDescent="0.2">
      <c r="A36" s="238" t="s">
        <v>102</v>
      </c>
      <c r="B36" s="238"/>
      <c r="C36" s="238"/>
      <c r="D36" s="238"/>
      <c r="E36" s="238"/>
      <c r="F36" s="238"/>
      <c r="G36" s="4">
        <v>29</v>
      </c>
      <c r="H36" s="34">
        <f>H34-H35</f>
        <v>20801758</v>
      </c>
      <c r="I36" s="34">
        <f t="shared" ref="I36:K36" si="2">I34-I35</f>
        <v>377909</v>
      </c>
      <c r="J36" s="34">
        <f t="shared" si="2"/>
        <v>11958682</v>
      </c>
      <c r="K36" s="34">
        <f t="shared" si="2"/>
        <v>2362791</v>
      </c>
    </row>
    <row r="37" spans="1:11" ht="23.45" customHeight="1" x14ac:dyDescent="0.2">
      <c r="A37" s="238" t="s">
        <v>103</v>
      </c>
      <c r="B37" s="238"/>
      <c r="C37" s="238"/>
      <c r="D37" s="238"/>
      <c r="E37" s="238"/>
      <c r="F37" s="238"/>
      <c r="G37" s="4">
        <v>30</v>
      </c>
      <c r="H37" s="34">
        <f>H38-H39</f>
        <v>543748</v>
      </c>
      <c r="I37" s="34">
        <f t="shared" ref="I37:K37" si="3">I38-I39</f>
        <v>-355250</v>
      </c>
      <c r="J37" s="34">
        <f t="shared" si="3"/>
        <v>-114852</v>
      </c>
      <c r="K37" s="34">
        <f t="shared" si="3"/>
        <v>-105314</v>
      </c>
    </row>
    <row r="38" spans="1:11" ht="23.45" customHeight="1" x14ac:dyDescent="0.2">
      <c r="A38" s="248" t="s">
        <v>104</v>
      </c>
      <c r="B38" s="248"/>
      <c r="C38" s="248"/>
      <c r="D38" s="248"/>
      <c r="E38" s="248"/>
      <c r="F38" s="248"/>
      <c r="G38" s="5">
        <v>31</v>
      </c>
      <c r="H38" s="33">
        <v>543748</v>
      </c>
      <c r="I38" s="33">
        <v>-355250</v>
      </c>
      <c r="J38" s="33">
        <v>-114852</v>
      </c>
      <c r="K38" s="33">
        <v>-105314</v>
      </c>
    </row>
    <row r="39" spans="1:11" ht="23.45" customHeight="1" x14ac:dyDescent="0.2">
      <c r="A39" s="248" t="s">
        <v>105</v>
      </c>
      <c r="B39" s="248"/>
      <c r="C39" s="248"/>
      <c r="D39" s="248"/>
      <c r="E39" s="248"/>
      <c r="F39" s="248"/>
      <c r="G39" s="5">
        <v>32</v>
      </c>
      <c r="H39" s="33">
        <v>0</v>
      </c>
      <c r="I39" s="33">
        <v>0</v>
      </c>
      <c r="J39" s="33">
        <v>0</v>
      </c>
      <c r="K39" s="33">
        <v>0</v>
      </c>
    </row>
    <row r="40" spans="1:11" x14ac:dyDescent="0.2">
      <c r="A40" s="238" t="s">
        <v>106</v>
      </c>
      <c r="B40" s="238"/>
      <c r="C40" s="238"/>
      <c r="D40" s="238"/>
      <c r="E40" s="238"/>
      <c r="F40" s="238"/>
      <c r="G40" s="4">
        <v>33</v>
      </c>
      <c r="H40" s="34">
        <f>H36+H37</f>
        <v>21345506</v>
      </c>
      <c r="I40" s="34">
        <f>I36+I37</f>
        <v>22659</v>
      </c>
      <c r="J40" s="34">
        <f>J36+J37</f>
        <v>11843830</v>
      </c>
      <c r="K40" s="34">
        <f>K36+K37</f>
        <v>2257477</v>
      </c>
    </row>
    <row r="41" spans="1:11" x14ac:dyDescent="0.2">
      <c r="A41" s="248" t="s">
        <v>107</v>
      </c>
      <c r="B41" s="248"/>
      <c r="C41" s="248"/>
      <c r="D41" s="248"/>
      <c r="E41" s="248"/>
      <c r="F41" s="248"/>
      <c r="G41" s="5">
        <v>34</v>
      </c>
      <c r="H41" s="33">
        <v>0</v>
      </c>
      <c r="I41" s="33">
        <v>0</v>
      </c>
      <c r="J41" s="33">
        <v>0</v>
      </c>
      <c r="K41" s="33">
        <v>0</v>
      </c>
    </row>
    <row r="42" spans="1:11" x14ac:dyDescent="0.2">
      <c r="A42" s="248" t="s">
        <v>108</v>
      </c>
      <c r="B42" s="248"/>
      <c r="C42" s="248"/>
      <c r="D42" s="248"/>
      <c r="E42" s="248"/>
      <c r="F42" s="248"/>
      <c r="G42" s="5">
        <v>35</v>
      </c>
      <c r="H42" s="33">
        <f>H40</f>
        <v>21345506</v>
      </c>
      <c r="I42" s="33">
        <f t="shared" ref="I42:K42" si="4">I40</f>
        <v>22659</v>
      </c>
      <c r="J42" s="33">
        <f t="shared" si="4"/>
        <v>11843830</v>
      </c>
      <c r="K42" s="33">
        <f t="shared" si="4"/>
        <v>2257477</v>
      </c>
    </row>
    <row r="43" spans="1:11" x14ac:dyDescent="0.2">
      <c r="A43" s="239" t="s">
        <v>17</v>
      </c>
      <c r="B43" s="239"/>
      <c r="C43" s="239"/>
      <c r="D43" s="239"/>
      <c r="E43" s="239"/>
      <c r="F43" s="239"/>
      <c r="G43" s="244"/>
      <c r="H43" s="244"/>
      <c r="I43" s="244"/>
      <c r="J43" s="215"/>
      <c r="K43" s="215"/>
    </row>
    <row r="44" spans="1:11" x14ac:dyDescent="0.2">
      <c r="A44" s="237" t="s">
        <v>109</v>
      </c>
      <c r="B44" s="237"/>
      <c r="C44" s="237"/>
      <c r="D44" s="237"/>
      <c r="E44" s="237"/>
      <c r="F44" s="237"/>
      <c r="G44" s="4">
        <v>36</v>
      </c>
      <c r="H44" s="34">
        <f>H40</f>
        <v>21345506</v>
      </c>
      <c r="I44" s="34">
        <f>I40</f>
        <v>22659</v>
      </c>
      <c r="J44" s="34">
        <f>J40</f>
        <v>11843830</v>
      </c>
      <c r="K44" s="34">
        <f>K40</f>
        <v>2257477</v>
      </c>
    </row>
    <row r="45" spans="1:11" x14ac:dyDescent="0.2">
      <c r="A45" s="237" t="s">
        <v>235</v>
      </c>
      <c r="B45" s="237"/>
      <c r="C45" s="237"/>
      <c r="D45" s="237"/>
      <c r="E45" s="237"/>
      <c r="F45" s="237"/>
      <c r="G45" s="4">
        <v>37</v>
      </c>
      <c r="H45" s="35">
        <f>H46+H58</f>
        <v>14587978</v>
      </c>
      <c r="I45" s="35">
        <f>I46+I58</f>
        <v>-4885622</v>
      </c>
      <c r="J45" s="35">
        <f>J46+J58</f>
        <v>-5336453</v>
      </c>
      <c r="K45" s="35">
        <f>K46+K58</f>
        <v>3553812</v>
      </c>
    </row>
    <row r="46" spans="1:11" ht="26.45" customHeight="1" x14ac:dyDescent="0.2">
      <c r="A46" s="236" t="s">
        <v>236</v>
      </c>
      <c r="B46" s="236"/>
      <c r="C46" s="236"/>
      <c r="D46" s="236"/>
      <c r="E46" s="236"/>
      <c r="F46" s="236"/>
      <c r="G46" s="4">
        <v>38</v>
      </c>
      <c r="H46" s="35">
        <f>SUM(H47:H53)+H56+H57</f>
        <v>5201787</v>
      </c>
      <c r="I46" s="35">
        <f>SUM(I47:I53)+I56+I57</f>
        <v>2532105</v>
      </c>
      <c r="J46" s="35">
        <f>SUM(J47:J53)+J56+J57</f>
        <v>-1628552</v>
      </c>
      <c r="K46" s="35">
        <f>SUM(K47:K53)+K56+K57</f>
        <v>1458640</v>
      </c>
    </row>
    <row r="47" spans="1:11" x14ac:dyDescent="0.2">
      <c r="A47" s="250" t="s">
        <v>110</v>
      </c>
      <c r="B47" s="250"/>
      <c r="C47" s="250"/>
      <c r="D47" s="250"/>
      <c r="E47" s="250"/>
      <c r="F47" s="250"/>
      <c r="G47" s="5">
        <v>39</v>
      </c>
      <c r="H47" s="33">
        <v>0</v>
      </c>
      <c r="I47" s="33">
        <v>0</v>
      </c>
      <c r="J47" s="33">
        <v>0</v>
      </c>
      <c r="K47" s="33">
        <v>0</v>
      </c>
    </row>
    <row r="48" spans="1:11" x14ac:dyDescent="0.2">
      <c r="A48" s="250" t="s">
        <v>111</v>
      </c>
      <c r="B48" s="250"/>
      <c r="C48" s="250"/>
      <c r="D48" s="250"/>
      <c r="E48" s="250"/>
      <c r="F48" s="250"/>
      <c r="G48" s="5">
        <v>40</v>
      </c>
      <c r="H48" s="33">
        <v>0</v>
      </c>
      <c r="I48" s="33">
        <v>0</v>
      </c>
      <c r="J48" s="33">
        <v>0</v>
      </c>
      <c r="K48" s="33">
        <v>0</v>
      </c>
    </row>
    <row r="49" spans="1:11" ht="24.6" customHeight="1" x14ac:dyDescent="0.2">
      <c r="A49" s="250" t="s">
        <v>232</v>
      </c>
      <c r="B49" s="250"/>
      <c r="C49" s="250"/>
      <c r="D49" s="250"/>
      <c r="E49" s="250"/>
      <c r="F49" s="250"/>
      <c r="G49" s="5">
        <v>41</v>
      </c>
      <c r="H49" s="33">
        <v>0</v>
      </c>
      <c r="I49" s="33">
        <v>0</v>
      </c>
      <c r="J49" s="33">
        <v>0</v>
      </c>
      <c r="K49" s="33">
        <v>0</v>
      </c>
    </row>
    <row r="50" spans="1:11" x14ac:dyDescent="0.2">
      <c r="A50" s="250" t="s">
        <v>112</v>
      </c>
      <c r="B50" s="250"/>
      <c r="C50" s="250"/>
      <c r="D50" s="250"/>
      <c r="E50" s="250"/>
      <c r="F50" s="250"/>
      <c r="G50" s="5">
        <v>42</v>
      </c>
      <c r="H50" s="33">
        <v>0</v>
      </c>
      <c r="I50" s="33">
        <v>0</v>
      </c>
      <c r="J50" s="33">
        <v>0</v>
      </c>
      <c r="K50" s="33">
        <v>0</v>
      </c>
    </row>
    <row r="51" spans="1:11" ht="27.6" customHeight="1" x14ac:dyDescent="0.2">
      <c r="A51" s="250" t="s">
        <v>233</v>
      </c>
      <c r="B51" s="250"/>
      <c r="C51" s="250"/>
      <c r="D51" s="250"/>
      <c r="E51" s="250"/>
      <c r="F51" s="250"/>
      <c r="G51" s="5">
        <v>43</v>
      </c>
      <c r="H51" s="33">
        <v>0</v>
      </c>
      <c r="I51" s="33">
        <v>0</v>
      </c>
      <c r="J51" s="33">
        <v>0</v>
      </c>
      <c r="K51" s="33">
        <v>0</v>
      </c>
    </row>
    <row r="52" spans="1:11" ht="25.15" customHeight="1" x14ac:dyDescent="0.2">
      <c r="A52" s="250" t="s">
        <v>113</v>
      </c>
      <c r="B52" s="250"/>
      <c r="C52" s="250"/>
      <c r="D52" s="250"/>
      <c r="E52" s="250"/>
      <c r="F52" s="250"/>
      <c r="G52" s="5">
        <v>44</v>
      </c>
      <c r="H52" s="33">
        <v>6161526</v>
      </c>
      <c r="I52" s="33">
        <v>2905816</v>
      </c>
      <c r="J52" s="33">
        <v>-2159901</v>
      </c>
      <c r="K52" s="33">
        <v>1739739</v>
      </c>
    </row>
    <row r="53" spans="1:11" x14ac:dyDescent="0.2">
      <c r="A53" s="213" t="s">
        <v>114</v>
      </c>
      <c r="B53" s="213"/>
      <c r="C53" s="213"/>
      <c r="D53" s="213"/>
      <c r="E53" s="213"/>
      <c r="F53" s="213"/>
      <c r="G53" s="5">
        <v>45</v>
      </c>
      <c r="H53" s="33">
        <v>0</v>
      </c>
      <c r="I53" s="33">
        <v>0</v>
      </c>
      <c r="J53" s="33">
        <v>0</v>
      </c>
      <c r="K53" s="33">
        <v>0</v>
      </c>
    </row>
    <row r="54" spans="1:11" ht="12.75" customHeight="1" x14ac:dyDescent="0.2">
      <c r="A54" s="213" t="s">
        <v>115</v>
      </c>
      <c r="B54" s="213"/>
      <c r="C54" s="213"/>
      <c r="D54" s="213"/>
      <c r="E54" s="213"/>
      <c r="F54" s="213"/>
      <c r="G54" s="5">
        <v>46</v>
      </c>
      <c r="H54" s="33">
        <v>0</v>
      </c>
      <c r="I54" s="33">
        <v>0</v>
      </c>
      <c r="J54" s="33">
        <v>0</v>
      </c>
      <c r="K54" s="33">
        <v>0</v>
      </c>
    </row>
    <row r="55" spans="1:11" ht="12.75" customHeight="1" x14ac:dyDescent="0.2">
      <c r="A55" s="213" t="s">
        <v>116</v>
      </c>
      <c r="B55" s="213"/>
      <c r="C55" s="213"/>
      <c r="D55" s="213"/>
      <c r="E55" s="213"/>
      <c r="F55" s="213"/>
      <c r="G55" s="5">
        <v>47</v>
      </c>
      <c r="H55" s="33">
        <v>0</v>
      </c>
      <c r="I55" s="33">
        <v>0</v>
      </c>
      <c r="J55" s="33">
        <v>0</v>
      </c>
      <c r="K55" s="33">
        <v>0</v>
      </c>
    </row>
    <row r="56" spans="1:11" ht="12.75" customHeight="1" x14ac:dyDescent="0.2">
      <c r="A56" s="213" t="s">
        <v>117</v>
      </c>
      <c r="B56" s="213"/>
      <c r="C56" s="213"/>
      <c r="D56" s="213"/>
      <c r="E56" s="213"/>
      <c r="F56" s="213"/>
      <c r="G56" s="5">
        <v>48</v>
      </c>
      <c r="H56" s="33">
        <v>0</v>
      </c>
      <c r="I56" s="33">
        <v>0</v>
      </c>
      <c r="J56" s="33">
        <v>0</v>
      </c>
      <c r="K56" s="33">
        <v>0</v>
      </c>
    </row>
    <row r="57" spans="1:11" ht="13.9" customHeight="1" x14ac:dyDescent="0.2">
      <c r="A57" s="213" t="s">
        <v>234</v>
      </c>
      <c r="B57" s="213"/>
      <c r="C57" s="213"/>
      <c r="D57" s="213"/>
      <c r="E57" s="213"/>
      <c r="F57" s="213"/>
      <c r="G57" s="5">
        <v>49</v>
      </c>
      <c r="H57" s="33">
        <v>-959739</v>
      </c>
      <c r="I57" s="33">
        <v>-373711</v>
      </c>
      <c r="J57" s="33">
        <v>531349</v>
      </c>
      <c r="K57" s="33">
        <v>-281099</v>
      </c>
    </row>
    <row r="58" spans="1:11" ht="23.45" customHeight="1" x14ac:dyDescent="0.2">
      <c r="A58" s="236" t="s">
        <v>237</v>
      </c>
      <c r="B58" s="236"/>
      <c r="C58" s="236"/>
      <c r="D58" s="236"/>
      <c r="E58" s="236"/>
      <c r="F58" s="236"/>
      <c r="G58" s="4">
        <v>50</v>
      </c>
      <c r="H58" s="35">
        <f>SUM(H59:H66)</f>
        <v>9386191</v>
      </c>
      <c r="I58" s="35">
        <f>SUM(I59:I66)</f>
        <v>-7417727</v>
      </c>
      <c r="J58" s="35">
        <f>SUM(J59:J66)</f>
        <v>-3707901</v>
      </c>
      <c r="K58" s="35">
        <f>SUM(K59:K66)</f>
        <v>2095172</v>
      </c>
    </row>
    <row r="59" spans="1:11" ht="12.75" customHeight="1" x14ac:dyDescent="0.2">
      <c r="A59" s="213" t="s">
        <v>118</v>
      </c>
      <c r="B59" s="213"/>
      <c r="C59" s="213"/>
      <c r="D59" s="213"/>
      <c r="E59" s="213"/>
      <c r="F59" s="213"/>
      <c r="G59" s="5">
        <v>51</v>
      </c>
      <c r="H59" s="33">
        <v>0</v>
      </c>
      <c r="I59" s="33">
        <v>0</v>
      </c>
      <c r="J59" s="33">
        <v>0</v>
      </c>
      <c r="K59" s="33">
        <v>0</v>
      </c>
    </row>
    <row r="60" spans="1:11" ht="12.75" customHeight="1" x14ac:dyDescent="0.2">
      <c r="A60" s="213" t="s">
        <v>119</v>
      </c>
      <c r="B60" s="213"/>
      <c r="C60" s="213"/>
      <c r="D60" s="213"/>
      <c r="E60" s="213"/>
      <c r="F60" s="213"/>
      <c r="G60" s="5">
        <v>52</v>
      </c>
      <c r="H60" s="33">
        <v>0</v>
      </c>
      <c r="I60" s="33">
        <v>0</v>
      </c>
      <c r="J60" s="33">
        <v>0</v>
      </c>
      <c r="K60" s="33">
        <v>0</v>
      </c>
    </row>
    <row r="61" spans="1:11" ht="12.75" customHeight="1" x14ac:dyDescent="0.2">
      <c r="A61" s="213" t="s">
        <v>120</v>
      </c>
      <c r="B61" s="213"/>
      <c r="C61" s="213"/>
      <c r="D61" s="213"/>
      <c r="E61" s="213"/>
      <c r="F61" s="213"/>
      <c r="G61" s="5">
        <v>53</v>
      </c>
      <c r="H61" s="33">
        <v>0</v>
      </c>
      <c r="I61" s="33">
        <v>0</v>
      </c>
      <c r="J61" s="33">
        <v>0</v>
      </c>
      <c r="K61" s="33">
        <v>0</v>
      </c>
    </row>
    <row r="62" spans="1:11" ht="12.75" customHeight="1" x14ac:dyDescent="0.2">
      <c r="A62" s="213" t="s">
        <v>121</v>
      </c>
      <c r="B62" s="213"/>
      <c r="C62" s="213"/>
      <c r="D62" s="213"/>
      <c r="E62" s="213"/>
      <c r="F62" s="213"/>
      <c r="G62" s="5">
        <v>54</v>
      </c>
      <c r="H62" s="33">
        <v>0</v>
      </c>
      <c r="I62" s="33">
        <v>0</v>
      </c>
      <c r="J62" s="33">
        <v>0</v>
      </c>
      <c r="K62" s="33">
        <v>0</v>
      </c>
    </row>
    <row r="63" spans="1:11" ht="12.75" customHeight="1" x14ac:dyDescent="0.2">
      <c r="A63" s="213" t="s">
        <v>122</v>
      </c>
      <c r="B63" s="213"/>
      <c r="C63" s="213"/>
      <c r="D63" s="213"/>
      <c r="E63" s="213"/>
      <c r="F63" s="213"/>
      <c r="G63" s="5">
        <v>55</v>
      </c>
      <c r="H63" s="33">
        <v>11523019</v>
      </c>
      <c r="I63" s="33">
        <v>-9046009</v>
      </c>
      <c r="J63" s="33">
        <v>-4521831</v>
      </c>
      <c r="K63" s="33">
        <v>2555088</v>
      </c>
    </row>
    <row r="64" spans="1:11" ht="12.75" customHeight="1" x14ac:dyDescent="0.2">
      <c r="A64" s="213" t="s">
        <v>112</v>
      </c>
      <c r="B64" s="213"/>
      <c r="C64" s="213"/>
      <c r="D64" s="213"/>
      <c r="E64" s="213"/>
      <c r="F64" s="213"/>
      <c r="G64" s="5">
        <v>56</v>
      </c>
      <c r="H64" s="33">
        <v>0</v>
      </c>
      <c r="I64" s="33">
        <v>0</v>
      </c>
      <c r="J64" s="33">
        <v>0</v>
      </c>
      <c r="K64" s="33">
        <v>0</v>
      </c>
    </row>
    <row r="65" spans="1:11" ht="25.15" customHeight="1" x14ac:dyDescent="0.2">
      <c r="A65" s="213" t="s">
        <v>123</v>
      </c>
      <c r="B65" s="213"/>
      <c r="C65" s="213"/>
      <c r="D65" s="213"/>
      <c r="E65" s="213"/>
      <c r="F65" s="213"/>
      <c r="G65" s="5">
        <v>57</v>
      </c>
      <c r="H65" s="33">
        <v>0</v>
      </c>
      <c r="I65" s="33">
        <v>0</v>
      </c>
      <c r="J65" s="33">
        <v>0</v>
      </c>
      <c r="K65" s="33">
        <v>0</v>
      </c>
    </row>
    <row r="66" spans="1:11" ht="24" customHeight="1" x14ac:dyDescent="0.2">
      <c r="A66" s="213" t="s">
        <v>124</v>
      </c>
      <c r="B66" s="213"/>
      <c r="C66" s="213"/>
      <c r="D66" s="213"/>
      <c r="E66" s="213"/>
      <c r="F66" s="213"/>
      <c r="G66" s="5">
        <v>58</v>
      </c>
      <c r="H66" s="33">
        <v>-2136828</v>
      </c>
      <c r="I66" s="33">
        <v>1628282</v>
      </c>
      <c r="J66" s="33">
        <v>813930</v>
      </c>
      <c r="K66" s="33">
        <v>-459916</v>
      </c>
    </row>
    <row r="67" spans="1:11" ht="12.75" customHeight="1" x14ac:dyDescent="0.2">
      <c r="A67" s="236" t="s">
        <v>238</v>
      </c>
      <c r="B67" s="236"/>
      <c r="C67" s="236"/>
      <c r="D67" s="236"/>
      <c r="E67" s="236"/>
      <c r="F67" s="236"/>
      <c r="G67" s="4">
        <v>59</v>
      </c>
      <c r="H67" s="35">
        <f>H44+H45</f>
        <v>35933484</v>
      </c>
      <c r="I67" s="35">
        <f>I44+I45</f>
        <v>-4862963</v>
      </c>
      <c r="J67" s="35">
        <f>J44+J45</f>
        <v>6507377</v>
      </c>
      <c r="K67" s="35">
        <f>K44+K45</f>
        <v>5811289</v>
      </c>
    </row>
    <row r="68" spans="1:11" ht="12.75" customHeight="1" x14ac:dyDescent="0.2">
      <c r="A68" s="235" t="s">
        <v>125</v>
      </c>
      <c r="B68" s="235"/>
      <c r="C68" s="235"/>
      <c r="D68" s="235"/>
      <c r="E68" s="235"/>
      <c r="F68" s="235"/>
      <c r="G68" s="5">
        <v>60</v>
      </c>
      <c r="H68" s="33">
        <v>0</v>
      </c>
      <c r="I68" s="33">
        <v>0</v>
      </c>
      <c r="J68" s="33">
        <v>0</v>
      </c>
      <c r="K68" s="33">
        <v>0</v>
      </c>
    </row>
    <row r="69" spans="1:11" x14ac:dyDescent="0.2">
      <c r="A69" s="249" t="s">
        <v>126</v>
      </c>
      <c r="B69" s="249"/>
      <c r="C69" s="249"/>
      <c r="D69" s="249"/>
      <c r="E69" s="249"/>
      <c r="F69" s="249"/>
      <c r="G69" s="5">
        <v>61</v>
      </c>
      <c r="H69" s="109">
        <f>+H44+H45</f>
        <v>35933484</v>
      </c>
      <c r="I69" s="109">
        <f>+I44+I45</f>
        <v>-4862963</v>
      </c>
      <c r="J69" s="109">
        <f>+J44+J45</f>
        <v>6507377</v>
      </c>
      <c r="K69" s="109">
        <f>+K44+K45</f>
        <v>5811289</v>
      </c>
    </row>
  </sheetData>
  <sheetProtection algorithmName="SHA-512" hashValue="YnMPsgiDZvUqPrTFR6D1taVvQKXtnDqKejvKEFHOsUM3V17oE28k0wynPau1zp8+D5mXUtwQ5bcocQLQ7MNg/A==" saltValue="fFVGhU9SUoxAJVslz38z0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7:K30 H13:K20 H27:H31 I27:I30 H44:K69 J27:J31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K31:K40 J32:J40 I31:I40 H32:H40" xr:uid="{00000000-0002-0000-0200-000006000000}">
      <formula1>0</formula1>
    </dataValidation>
    <dataValidation operator="greaterThanOrEqual" allowBlank="1" showInputMessage="1" showErrorMessage="1" errorTitle="Nedopušten upis" error="Dopušten je upis samo pozitivnih cjelobrojnih vrijednosti ili nule." sqref="H41:K42" xr:uid="{00000000-0002-0000-0200-000007000000}"/>
  </dataValidations>
  <pageMargins left="0.62" right="0.15748031496062992" top="0.98425196850393704" bottom="0.98425196850393704" header="0.51181102362204722" footer="0.51181102362204722"/>
  <pageSetup paperSize="9" scale="84"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55" zoomScale="110" zoomScaleNormal="100" workbookViewId="0">
      <selection activeCell="I63" sqref="I63"/>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53" t="s">
        <v>180</v>
      </c>
      <c r="B1" s="270"/>
      <c r="C1" s="270"/>
      <c r="D1" s="270"/>
      <c r="E1" s="270"/>
      <c r="F1" s="270"/>
      <c r="G1" s="270"/>
      <c r="H1" s="270"/>
    </row>
    <row r="2" spans="1:9" ht="12.75" customHeight="1" x14ac:dyDescent="0.2">
      <c r="A2" s="252" t="s">
        <v>302</v>
      </c>
      <c r="B2" s="224"/>
      <c r="C2" s="224"/>
      <c r="D2" s="224"/>
      <c r="E2" s="224"/>
      <c r="F2" s="224"/>
      <c r="G2" s="224"/>
      <c r="H2" s="224"/>
    </row>
    <row r="3" spans="1:9" x14ac:dyDescent="0.2">
      <c r="A3" s="274" t="s">
        <v>12</v>
      </c>
      <c r="B3" s="275"/>
      <c r="C3" s="275"/>
      <c r="D3" s="275"/>
      <c r="E3" s="275"/>
      <c r="F3" s="275"/>
      <c r="G3" s="275"/>
      <c r="H3" s="275"/>
      <c r="I3" s="234"/>
    </row>
    <row r="4" spans="1:9" x14ac:dyDescent="0.2">
      <c r="A4" s="262" t="s">
        <v>294</v>
      </c>
      <c r="B4" s="230"/>
      <c r="C4" s="230"/>
      <c r="D4" s="230"/>
      <c r="E4" s="230"/>
      <c r="F4" s="230"/>
      <c r="G4" s="230"/>
      <c r="H4" s="230"/>
      <c r="I4" s="231"/>
    </row>
    <row r="5" spans="1:9" ht="45.75" thickBot="1" x14ac:dyDescent="0.25">
      <c r="A5" s="271" t="s">
        <v>2</v>
      </c>
      <c r="B5" s="272"/>
      <c r="C5" s="272"/>
      <c r="D5" s="272"/>
      <c r="E5" s="272"/>
      <c r="F5" s="273"/>
      <c r="G5" s="8" t="s">
        <v>6</v>
      </c>
      <c r="H5" s="36" t="s">
        <v>229</v>
      </c>
      <c r="I5" s="36" t="s">
        <v>224</v>
      </c>
    </row>
    <row r="6" spans="1:9" x14ac:dyDescent="0.2">
      <c r="A6" s="276">
        <v>1</v>
      </c>
      <c r="B6" s="277"/>
      <c r="C6" s="277"/>
      <c r="D6" s="277"/>
      <c r="E6" s="277"/>
      <c r="F6" s="278"/>
      <c r="G6" s="9">
        <v>2</v>
      </c>
      <c r="H6" s="37" t="s">
        <v>7</v>
      </c>
      <c r="I6" s="37" t="s">
        <v>8</v>
      </c>
    </row>
    <row r="7" spans="1:9" x14ac:dyDescent="0.2">
      <c r="A7" s="259" t="s">
        <v>134</v>
      </c>
      <c r="B7" s="260"/>
      <c r="C7" s="260"/>
      <c r="D7" s="260"/>
      <c r="E7" s="260"/>
      <c r="F7" s="260"/>
      <c r="G7" s="260"/>
      <c r="H7" s="260"/>
      <c r="I7" s="260"/>
    </row>
    <row r="8" spans="1:9" x14ac:dyDescent="0.2">
      <c r="A8" s="257" t="s">
        <v>127</v>
      </c>
      <c r="B8" s="257"/>
      <c r="C8" s="257"/>
      <c r="D8" s="257"/>
      <c r="E8" s="257"/>
      <c r="F8" s="257"/>
      <c r="G8" s="10">
        <v>1</v>
      </c>
      <c r="H8" s="38">
        <v>0</v>
      </c>
      <c r="I8" s="38">
        <v>0</v>
      </c>
    </row>
    <row r="9" spans="1:9" x14ac:dyDescent="0.2">
      <c r="A9" s="254" t="s">
        <v>128</v>
      </c>
      <c r="B9" s="254"/>
      <c r="C9" s="254"/>
      <c r="D9" s="254"/>
      <c r="E9" s="254"/>
      <c r="F9" s="254"/>
      <c r="G9" s="11">
        <v>2</v>
      </c>
      <c r="H9" s="39">
        <v>0</v>
      </c>
      <c r="I9" s="39">
        <v>0</v>
      </c>
    </row>
    <row r="10" spans="1:9" x14ac:dyDescent="0.2">
      <c r="A10" s="254" t="s">
        <v>129</v>
      </c>
      <c r="B10" s="254"/>
      <c r="C10" s="254"/>
      <c r="D10" s="254"/>
      <c r="E10" s="254"/>
      <c r="F10" s="254"/>
      <c r="G10" s="11">
        <v>3</v>
      </c>
      <c r="H10" s="39">
        <v>0</v>
      </c>
      <c r="I10" s="39">
        <v>0</v>
      </c>
    </row>
    <row r="11" spans="1:9" x14ac:dyDescent="0.2">
      <c r="A11" s="254" t="s">
        <v>130</v>
      </c>
      <c r="B11" s="254"/>
      <c r="C11" s="254"/>
      <c r="D11" s="254"/>
      <c r="E11" s="254"/>
      <c r="F11" s="254"/>
      <c r="G11" s="11">
        <v>4</v>
      </c>
      <c r="H11" s="39">
        <v>0</v>
      </c>
      <c r="I11" s="39">
        <v>0</v>
      </c>
    </row>
    <row r="12" spans="1:9" x14ac:dyDescent="0.2">
      <c r="A12" s="254" t="s">
        <v>131</v>
      </c>
      <c r="B12" s="254"/>
      <c r="C12" s="254"/>
      <c r="D12" s="254"/>
      <c r="E12" s="254"/>
      <c r="F12" s="254"/>
      <c r="G12" s="11">
        <v>5</v>
      </c>
      <c r="H12" s="39">
        <v>0</v>
      </c>
      <c r="I12" s="39">
        <v>0</v>
      </c>
    </row>
    <row r="13" spans="1:9" ht="22.5" customHeight="1" x14ac:dyDescent="0.2">
      <c r="A13" s="254" t="s">
        <v>151</v>
      </c>
      <c r="B13" s="254"/>
      <c r="C13" s="254"/>
      <c r="D13" s="254"/>
      <c r="E13" s="254"/>
      <c r="F13" s="254"/>
      <c r="G13" s="11">
        <v>6</v>
      </c>
      <c r="H13" s="39">
        <v>0</v>
      </c>
      <c r="I13" s="39">
        <v>0</v>
      </c>
    </row>
    <row r="14" spans="1:9" x14ac:dyDescent="0.2">
      <c r="A14" s="254" t="s">
        <v>132</v>
      </c>
      <c r="B14" s="254"/>
      <c r="C14" s="254"/>
      <c r="D14" s="254"/>
      <c r="E14" s="254"/>
      <c r="F14" s="254"/>
      <c r="G14" s="11">
        <v>7</v>
      </c>
      <c r="H14" s="39">
        <v>0</v>
      </c>
      <c r="I14" s="39">
        <v>0</v>
      </c>
    </row>
    <row r="15" spans="1:9" x14ac:dyDescent="0.2">
      <c r="A15" s="279" t="s">
        <v>133</v>
      </c>
      <c r="B15" s="279"/>
      <c r="C15" s="279"/>
      <c r="D15" s="279"/>
      <c r="E15" s="279"/>
      <c r="F15" s="279"/>
      <c r="G15" s="12">
        <v>8</v>
      </c>
      <c r="H15" s="40">
        <v>0</v>
      </c>
      <c r="I15" s="40">
        <v>0</v>
      </c>
    </row>
    <row r="16" spans="1:9" x14ac:dyDescent="0.2">
      <c r="A16" s="259" t="s">
        <v>135</v>
      </c>
      <c r="B16" s="260"/>
      <c r="C16" s="260"/>
      <c r="D16" s="260"/>
      <c r="E16" s="260"/>
      <c r="F16" s="260"/>
      <c r="G16" s="260"/>
      <c r="H16" s="260"/>
      <c r="I16" s="260"/>
    </row>
    <row r="17" spans="1:9" x14ac:dyDescent="0.2">
      <c r="A17" s="257" t="s">
        <v>136</v>
      </c>
      <c r="B17" s="257"/>
      <c r="C17" s="257"/>
      <c r="D17" s="257"/>
      <c r="E17" s="257"/>
      <c r="F17" s="257"/>
      <c r="G17" s="10">
        <v>9</v>
      </c>
      <c r="H17" s="38">
        <v>27413629</v>
      </c>
      <c r="I17" s="38">
        <v>15072981</v>
      </c>
    </row>
    <row r="18" spans="1:9" x14ac:dyDescent="0.2">
      <c r="A18" s="254" t="s">
        <v>137</v>
      </c>
      <c r="B18" s="254"/>
      <c r="C18" s="254"/>
      <c r="D18" s="254"/>
      <c r="E18" s="254"/>
      <c r="F18" s="254"/>
      <c r="G18" s="11"/>
      <c r="H18" s="39"/>
      <c r="I18" s="39"/>
    </row>
    <row r="19" spans="1:9" x14ac:dyDescent="0.2">
      <c r="A19" s="254" t="s">
        <v>138</v>
      </c>
      <c r="B19" s="254"/>
      <c r="C19" s="254"/>
      <c r="D19" s="254"/>
      <c r="E19" s="254"/>
      <c r="F19" s="254"/>
      <c r="G19" s="11">
        <v>10</v>
      </c>
      <c r="H19" s="39">
        <v>22525839</v>
      </c>
      <c r="I19" s="39">
        <v>20939651</v>
      </c>
    </row>
    <row r="20" spans="1:9" x14ac:dyDescent="0.2">
      <c r="A20" s="254" t="s">
        <v>139</v>
      </c>
      <c r="B20" s="254"/>
      <c r="C20" s="254"/>
      <c r="D20" s="254"/>
      <c r="E20" s="254"/>
      <c r="F20" s="254"/>
      <c r="G20" s="11">
        <v>11</v>
      </c>
      <c r="H20" s="39">
        <v>8300357</v>
      </c>
      <c r="I20" s="39">
        <v>9483474</v>
      </c>
    </row>
    <row r="21" spans="1:9" ht="23.25" customHeight="1" x14ac:dyDescent="0.2">
      <c r="A21" s="254" t="s">
        <v>140</v>
      </c>
      <c r="B21" s="254"/>
      <c r="C21" s="254"/>
      <c r="D21" s="254"/>
      <c r="E21" s="254"/>
      <c r="F21" s="254"/>
      <c r="G21" s="11">
        <v>12</v>
      </c>
      <c r="H21" s="39">
        <v>-716438</v>
      </c>
      <c r="I21" s="39">
        <v>-1287651</v>
      </c>
    </row>
    <row r="22" spans="1:9" x14ac:dyDescent="0.2">
      <c r="A22" s="254" t="s">
        <v>141</v>
      </c>
      <c r="B22" s="254"/>
      <c r="C22" s="254"/>
      <c r="D22" s="254"/>
      <c r="E22" s="254"/>
      <c r="F22" s="254"/>
      <c r="G22" s="11">
        <v>13</v>
      </c>
      <c r="H22" s="39">
        <v>32564</v>
      </c>
      <c r="I22" s="39">
        <v>-25667</v>
      </c>
    </row>
    <row r="23" spans="1:9" x14ac:dyDescent="0.2">
      <c r="A23" s="254" t="s">
        <v>142</v>
      </c>
      <c r="B23" s="254"/>
      <c r="C23" s="254"/>
      <c r="D23" s="254"/>
      <c r="E23" s="254"/>
      <c r="F23" s="254"/>
      <c r="G23" s="11">
        <v>14</v>
      </c>
      <c r="H23" s="39">
        <v>-182790</v>
      </c>
      <c r="I23" s="39">
        <v>83290</v>
      </c>
    </row>
    <row r="24" spans="1:9" x14ac:dyDescent="0.2">
      <c r="A24" s="259" t="s">
        <v>143</v>
      </c>
      <c r="B24" s="260"/>
      <c r="C24" s="260"/>
      <c r="D24" s="260"/>
      <c r="E24" s="260"/>
      <c r="F24" s="260"/>
      <c r="G24" s="260"/>
      <c r="H24" s="260"/>
      <c r="I24" s="260"/>
    </row>
    <row r="25" spans="1:9" x14ac:dyDescent="0.2">
      <c r="A25" s="257" t="s">
        <v>144</v>
      </c>
      <c r="B25" s="257"/>
      <c r="C25" s="257"/>
      <c r="D25" s="257"/>
      <c r="E25" s="257"/>
      <c r="F25" s="257"/>
      <c r="G25" s="10">
        <v>15</v>
      </c>
      <c r="H25" s="38">
        <v>-8371260</v>
      </c>
      <c r="I25" s="38">
        <v>38714705</v>
      </c>
    </row>
    <row r="26" spans="1:9" x14ac:dyDescent="0.2">
      <c r="A26" s="254" t="s">
        <v>145</v>
      </c>
      <c r="B26" s="254"/>
      <c r="C26" s="254"/>
      <c r="D26" s="254"/>
      <c r="E26" s="254"/>
      <c r="F26" s="254"/>
      <c r="G26" s="11">
        <v>16</v>
      </c>
      <c r="H26" s="39">
        <v>36808282</v>
      </c>
      <c r="I26" s="39">
        <v>-3467065</v>
      </c>
    </row>
    <row r="27" spans="1:9" x14ac:dyDescent="0.2">
      <c r="A27" s="254" t="s">
        <v>146</v>
      </c>
      <c r="B27" s="254"/>
      <c r="C27" s="254"/>
      <c r="D27" s="254"/>
      <c r="E27" s="254"/>
      <c r="F27" s="254"/>
      <c r="G27" s="11">
        <v>17</v>
      </c>
      <c r="H27" s="39">
        <v>-389879129</v>
      </c>
      <c r="I27" s="39">
        <v>-60016988</v>
      </c>
    </row>
    <row r="28" spans="1:9" ht="25.5" customHeight="1" x14ac:dyDescent="0.2">
      <c r="A28" s="254" t="s">
        <v>147</v>
      </c>
      <c r="B28" s="254"/>
      <c r="C28" s="254"/>
      <c r="D28" s="254"/>
      <c r="E28" s="254"/>
      <c r="F28" s="254"/>
      <c r="G28" s="11">
        <v>18</v>
      </c>
      <c r="H28" s="39">
        <v>-137676937</v>
      </c>
      <c r="I28" s="39">
        <v>-45804076</v>
      </c>
    </row>
    <row r="29" spans="1:9" ht="23.25" customHeight="1" x14ac:dyDescent="0.2">
      <c r="A29" s="254" t="s">
        <v>148</v>
      </c>
      <c r="B29" s="254"/>
      <c r="C29" s="254"/>
      <c r="D29" s="254"/>
      <c r="E29" s="254"/>
      <c r="F29" s="254"/>
      <c r="G29" s="11">
        <v>19</v>
      </c>
      <c r="H29" s="39">
        <v>0</v>
      </c>
      <c r="I29" s="39">
        <v>0</v>
      </c>
    </row>
    <row r="30" spans="1:9" ht="27.75" customHeight="1" x14ac:dyDescent="0.2">
      <c r="A30" s="254" t="s">
        <v>149</v>
      </c>
      <c r="B30" s="254"/>
      <c r="C30" s="254"/>
      <c r="D30" s="254"/>
      <c r="E30" s="254"/>
      <c r="F30" s="254"/>
      <c r="G30" s="11">
        <v>20</v>
      </c>
      <c r="H30" s="39">
        <v>0</v>
      </c>
      <c r="I30" s="39">
        <v>0</v>
      </c>
    </row>
    <row r="31" spans="1:9" ht="27.75" customHeight="1" x14ac:dyDescent="0.2">
      <c r="A31" s="254" t="s">
        <v>150</v>
      </c>
      <c r="B31" s="254"/>
      <c r="C31" s="254"/>
      <c r="D31" s="254"/>
      <c r="E31" s="254"/>
      <c r="F31" s="254"/>
      <c r="G31" s="11">
        <v>21</v>
      </c>
      <c r="H31" s="39">
        <v>20337534</v>
      </c>
      <c r="I31" s="39">
        <v>-44391616</v>
      </c>
    </row>
    <row r="32" spans="1:9" ht="29.25" customHeight="1" x14ac:dyDescent="0.2">
      <c r="A32" s="254" t="s">
        <v>152</v>
      </c>
      <c r="B32" s="254"/>
      <c r="C32" s="254"/>
      <c r="D32" s="254"/>
      <c r="E32" s="254"/>
      <c r="F32" s="254"/>
      <c r="G32" s="11">
        <v>22</v>
      </c>
      <c r="H32" s="39">
        <v>51619622</v>
      </c>
      <c r="I32" s="39">
        <v>42803568</v>
      </c>
    </row>
    <row r="33" spans="1:9" x14ac:dyDescent="0.2">
      <c r="A33" s="254" t="s">
        <v>153</v>
      </c>
      <c r="B33" s="254"/>
      <c r="C33" s="254"/>
      <c r="D33" s="254"/>
      <c r="E33" s="254"/>
      <c r="F33" s="254"/>
      <c r="G33" s="11">
        <v>23</v>
      </c>
      <c r="H33" s="39">
        <v>-942497</v>
      </c>
      <c r="I33" s="39">
        <v>-2576553</v>
      </c>
    </row>
    <row r="34" spans="1:9" x14ac:dyDescent="0.2">
      <c r="A34" s="254" t="s">
        <v>154</v>
      </c>
      <c r="B34" s="254"/>
      <c r="C34" s="254"/>
      <c r="D34" s="254"/>
      <c r="E34" s="254"/>
      <c r="F34" s="254"/>
      <c r="G34" s="11">
        <v>24</v>
      </c>
      <c r="H34" s="39">
        <v>176965</v>
      </c>
      <c r="I34" s="39">
        <v>20288656</v>
      </c>
    </row>
    <row r="35" spans="1:9" x14ac:dyDescent="0.2">
      <c r="A35" s="254" t="s">
        <v>155</v>
      </c>
      <c r="B35" s="254"/>
      <c r="C35" s="254"/>
      <c r="D35" s="254"/>
      <c r="E35" s="254"/>
      <c r="F35" s="254"/>
      <c r="G35" s="11">
        <v>25</v>
      </c>
      <c r="H35" s="41">
        <v>332510831</v>
      </c>
      <c r="I35" s="41">
        <v>235105705</v>
      </c>
    </row>
    <row r="36" spans="1:9" x14ac:dyDescent="0.2">
      <c r="A36" s="254" t="s">
        <v>156</v>
      </c>
      <c r="B36" s="254"/>
      <c r="C36" s="254"/>
      <c r="D36" s="254"/>
      <c r="E36" s="254"/>
      <c r="F36" s="254"/>
      <c r="G36" s="11">
        <v>26</v>
      </c>
      <c r="H36" s="41">
        <v>60879833</v>
      </c>
      <c r="I36" s="41">
        <v>29215698</v>
      </c>
    </row>
    <row r="37" spans="1:9" x14ac:dyDescent="0.2">
      <c r="A37" s="254" t="s">
        <v>157</v>
      </c>
      <c r="B37" s="254"/>
      <c r="C37" s="254"/>
      <c r="D37" s="254"/>
      <c r="E37" s="254"/>
      <c r="F37" s="254"/>
      <c r="G37" s="11">
        <v>27</v>
      </c>
      <c r="H37" s="41">
        <v>-125555144</v>
      </c>
      <c r="I37" s="41">
        <v>-148151152</v>
      </c>
    </row>
    <row r="38" spans="1:9" x14ac:dyDescent="0.2">
      <c r="A38" s="254" t="s">
        <v>158</v>
      </c>
      <c r="B38" s="254"/>
      <c r="C38" s="254"/>
      <c r="D38" s="254"/>
      <c r="E38" s="254"/>
      <c r="F38" s="254"/>
      <c r="G38" s="11">
        <v>28</v>
      </c>
      <c r="H38" s="41">
        <v>0</v>
      </c>
      <c r="I38" s="41">
        <v>0</v>
      </c>
    </row>
    <row r="39" spans="1:9" x14ac:dyDescent="0.2">
      <c r="A39" s="254" t="s">
        <v>159</v>
      </c>
      <c r="B39" s="254"/>
      <c r="C39" s="254"/>
      <c r="D39" s="254"/>
      <c r="E39" s="254"/>
      <c r="F39" s="254"/>
      <c r="G39" s="11">
        <v>29</v>
      </c>
      <c r="H39" s="41">
        <v>-4034466</v>
      </c>
      <c r="I39" s="41">
        <v>-8236313</v>
      </c>
    </row>
    <row r="40" spans="1:9" x14ac:dyDescent="0.2">
      <c r="A40" s="254" t="s">
        <v>160</v>
      </c>
      <c r="B40" s="254"/>
      <c r="C40" s="254"/>
      <c r="D40" s="254"/>
      <c r="E40" s="254"/>
      <c r="F40" s="254"/>
      <c r="G40" s="11">
        <v>30</v>
      </c>
      <c r="H40" s="41">
        <v>104021735</v>
      </c>
      <c r="I40" s="41">
        <v>101823523</v>
      </c>
    </row>
    <row r="41" spans="1:9" x14ac:dyDescent="0.2">
      <c r="A41" s="254" t="s">
        <v>161</v>
      </c>
      <c r="B41" s="254"/>
      <c r="C41" s="254"/>
      <c r="D41" s="254"/>
      <c r="E41" s="254"/>
      <c r="F41" s="254"/>
      <c r="G41" s="11">
        <v>31</v>
      </c>
      <c r="H41" s="41">
        <v>1453382</v>
      </c>
      <c r="I41" s="41">
        <v>643894</v>
      </c>
    </row>
    <row r="42" spans="1:9" x14ac:dyDescent="0.2">
      <c r="A42" s="254" t="s">
        <v>162</v>
      </c>
      <c r="B42" s="254"/>
      <c r="C42" s="254"/>
      <c r="D42" s="254"/>
      <c r="E42" s="254"/>
      <c r="F42" s="254"/>
      <c r="G42" s="11">
        <v>32</v>
      </c>
      <c r="H42" s="41">
        <v>-17434176</v>
      </c>
      <c r="I42" s="41">
        <v>-15050627</v>
      </c>
    </row>
    <row r="43" spans="1:9" x14ac:dyDescent="0.2">
      <c r="A43" s="254" t="s">
        <v>163</v>
      </c>
      <c r="B43" s="254"/>
      <c r="C43" s="254"/>
      <c r="D43" s="254"/>
      <c r="E43" s="254"/>
      <c r="F43" s="254"/>
      <c r="G43" s="11">
        <v>33</v>
      </c>
      <c r="H43" s="41">
        <v>-4596844</v>
      </c>
      <c r="I43" s="41">
        <v>-8868973</v>
      </c>
    </row>
    <row r="44" spans="1:9" ht="13.5" customHeight="1" x14ac:dyDescent="0.2">
      <c r="A44" s="258" t="s">
        <v>164</v>
      </c>
      <c r="B44" s="258"/>
      <c r="C44" s="258"/>
      <c r="D44" s="258"/>
      <c r="E44" s="258"/>
      <c r="F44" s="258"/>
      <c r="G44" s="13">
        <v>34</v>
      </c>
      <c r="H44" s="42">
        <f>SUM(H25:H43)+SUM(H17:H23)+SUM(H8:H15)</f>
        <v>-23309108</v>
      </c>
      <c r="I44" s="42">
        <f>SUM(I25:I43)+SUM(I17:I23)+SUM(I8:I15)</f>
        <v>176298464</v>
      </c>
    </row>
    <row r="45" spans="1:9" x14ac:dyDescent="0.2">
      <c r="A45" s="259" t="s">
        <v>18</v>
      </c>
      <c r="B45" s="260"/>
      <c r="C45" s="260"/>
      <c r="D45" s="260"/>
      <c r="E45" s="260"/>
      <c r="F45" s="260"/>
      <c r="G45" s="260"/>
      <c r="H45" s="260"/>
      <c r="I45" s="260"/>
    </row>
    <row r="46" spans="1:9" ht="24.75" customHeight="1" x14ac:dyDescent="0.2">
      <c r="A46" s="257" t="s">
        <v>165</v>
      </c>
      <c r="B46" s="257"/>
      <c r="C46" s="257"/>
      <c r="D46" s="257"/>
      <c r="E46" s="257"/>
      <c r="F46" s="257"/>
      <c r="G46" s="10">
        <v>35</v>
      </c>
      <c r="H46" s="38">
        <v>-5127577</v>
      </c>
      <c r="I46" s="38">
        <v>-11401472</v>
      </c>
    </row>
    <row r="47" spans="1:9" ht="26.25" customHeight="1" x14ac:dyDescent="0.2">
      <c r="A47" s="254" t="s">
        <v>166</v>
      </c>
      <c r="B47" s="254"/>
      <c r="C47" s="254"/>
      <c r="D47" s="254"/>
      <c r="E47" s="254"/>
      <c r="F47" s="254"/>
      <c r="G47" s="11">
        <v>36</v>
      </c>
      <c r="H47" s="39">
        <v>0</v>
      </c>
      <c r="I47" s="39">
        <v>0</v>
      </c>
    </row>
    <row r="48" spans="1:9" ht="24" customHeight="1" x14ac:dyDescent="0.2">
      <c r="A48" s="254" t="s">
        <v>167</v>
      </c>
      <c r="B48" s="254"/>
      <c r="C48" s="254"/>
      <c r="D48" s="254"/>
      <c r="E48" s="254"/>
      <c r="F48" s="254"/>
      <c r="G48" s="11">
        <v>37</v>
      </c>
      <c r="H48" s="39">
        <v>0</v>
      </c>
      <c r="I48" s="39">
        <v>0</v>
      </c>
    </row>
    <row r="49" spans="1:9" x14ac:dyDescent="0.2">
      <c r="A49" s="254" t="s">
        <v>168</v>
      </c>
      <c r="B49" s="254"/>
      <c r="C49" s="254"/>
      <c r="D49" s="254"/>
      <c r="E49" s="254"/>
      <c r="F49" s="254"/>
      <c r="G49" s="11">
        <v>38</v>
      </c>
      <c r="H49" s="39">
        <v>0</v>
      </c>
      <c r="I49" s="39">
        <v>0</v>
      </c>
    </row>
    <row r="50" spans="1:9" x14ac:dyDescent="0.2">
      <c r="A50" s="267" t="s">
        <v>169</v>
      </c>
      <c r="B50" s="267"/>
      <c r="C50" s="267"/>
      <c r="D50" s="267"/>
      <c r="E50" s="267"/>
      <c r="F50" s="267"/>
      <c r="G50" s="14">
        <v>39</v>
      </c>
      <c r="H50" s="41">
        <v>1233864</v>
      </c>
      <c r="I50" s="41">
        <v>-3654496</v>
      </c>
    </row>
    <row r="51" spans="1:9" x14ac:dyDescent="0.2">
      <c r="A51" s="255" t="s">
        <v>170</v>
      </c>
      <c r="B51" s="255"/>
      <c r="C51" s="255"/>
      <c r="D51" s="255"/>
      <c r="E51" s="255"/>
      <c r="F51" s="256"/>
      <c r="G51" s="15">
        <v>40</v>
      </c>
      <c r="H51" s="42">
        <f>SUM(H46:H50)</f>
        <v>-3893713</v>
      </c>
      <c r="I51" s="42">
        <f>SUM(I46:I50)</f>
        <v>-15055968</v>
      </c>
    </row>
    <row r="52" spans="1:9" x14ac:dyDescent="0.2">
      <c r="A52" s="268" t="s">
        <v>19</v>
      </c>
      <c r="B52" s="269"/>
      <c r="C52" s="269"/>
      <c r="D52" s="269"/>
      <c r="E52" s="269"/>
      <c r="F52" s="269"/>
      <c r="G52" s="269"/>
      <c r="H52" s="269"/>
      <c r="I52" s="269"/>
    </row>
    <row r="53" spans="1:9" ht="23.25" customHeight="1" x14ac:dyDescent="0.2">
      <c r="A53" s="254" t="s">
        <v>171</v>
      </c>
      <c r="B53" s="254"/>
      <c r="C53" s="254"/>
      <c r="D53" s="254"/>
      <c r="E53" s="254"/>
      <c r="F53" s="254"/>
      <c r="G53" s="11">
        <v>41</v>
      </c>
      <c r="H53" s="39">
        <v>-62487667</v>
      </c>
      <c r="I53" s="39">
        <v>197037600</v>
      </c>
    </row>
    <row r="54" spans="1:9" x14ac:dyDescent="0.2">
      <c r="A54" s="254" t="s">
        <v>172</v>
      </c>
      <c r="B54" s="254"/>
      <c r="C54" s="254"/>
      <c r="D54" s="254"/>
      <c r="E54" s="254"/>
      <c r="F54" s="254"/>
      <c r="G54" s="11">
        <v>42</v>
      </c>
      <c r="H54" s="39">
        <v>4872949</v>
      </c>
      <c r="I54" s="39">
        <v>5836835</v>
      </c>
    </row>
    <row r="55" spans="1:9" x14ac:dyDescent="0.2">
      <c r="A55" s="266" t="s">
        <v>173</v>
      </c>
      <c r="B55" s="266"/>
      <c r="C55" s="266"/>
      <c r="D55" s="266"/>
      <c r="E55" s="266"/>
      <c r="F55" s="266"/>
      <c r="G55" s="11">
        <v>43</v>
      </c>
      <c r="H55" s="39">
        <v>0</v>
      </c>
      <c r="I55" s="39">
        <v>0</v>
      </c>
    </row>
    <row r="56" spans="1:9" x14ac:dyDescent="0.2">
      <c r="A56" s="266" t="s">
        <v>174</v>
      </c>
      <c r="B56" s="266"/>
      <c r="C56" s="266"/>
      <c r="D56" s="266"/>
      <c r="E56" s="266"/>
      <c r="F56" s="266"/>
      <c r="G56" s="11">
        <v>44</v>
      </c>
      <c r="H56" s="39">
        <v>0</v>
      </c>
      <c r="I56" s="39">
        <v>0</v>
      </c>
    </row>
    <row r="57" spans="1:9" x14ac:dyDescent="0.2">
      <c r="A57" s="254" t="s">
        <v>175</v>
      </c>
      <c r="B57" s="254"/>
      <c r="C57" s="254"/>
      <c r="D57" s="254"/>
      <c r="E57" s="254"/>
      <c r="F57" s="254"/>
      <c r="G57" s="11">
        <v>45</v>
      </c>
      <c r="H57" s="39">
        <v>0</v>
      </c>
      <c r="I57" s="39">
        <v>0</v>
      </c>
    </row>
    <row r="58" spans="1:9" x14ac:dyDescent="0.2">
      <c r="A58" s="254" t="s">
        <v>176</v>
      </c>
      <c r="B58" s="254"/>
      <c r="C58" s="254"/>
      <c r="D58" s="254"/>
      <c r="E58" s="254"/>
      <c r="F58" s="254"/>
      <c r="G58" s="11">
        <v>46</v>
      </c>
      <c r="H58" s="39">
        <v>0</v>
      </c>
      <c r="I58" s="39">
        <v>0</v>
      </c>
    </row>
    <row r="59" spans="1:9" x14ac:dyDescent="0.2">
      <c r="A59" s="263" t="s">
        <v>178</v>
      </c>
      <c r="B59" s="264"/>
      <c r="C59" s="264"/>
      <c r="D59" s="264"/>
      <c r="E59" s="264"/>
      <c r="F59" s="264"/>
      <c r="G59" s="13">
        <v>47</v>
      </c>
      <c r="H59" s="43">
        <f>H53+H54+H55+H56+H57+H58</f>
        <v>-57614718</v>
      </c>
      <c r="I59" s="43">
        <f>I53+I54+I55+I56+I57+I58</f>
        <v>202874435</v>
      </c>
    </row>
    <row r="60" spans="1:9" ht="25.5" customHeight="1" x14ac:dyDescent="0.2">
      <c r="A60" s="263" t="s">
        <v>177</v>
      </c>
      <c r="B60" s="263"/>
      <c r="C60" s="263"/>
      <c r="D60" s="263"/>
      <c r="E60" s="263"/>
      <c r="F60" s="263"/>
      <c r="G60" s="13">
        <v>48</v>
      </c>
      <c r="H60" s="43">
        <f>H44+H51+H59</f>
        <v>-84817539</v>
      </c>
      <c r="I60" s="43">
        <f>I44+I51+I59</f>
        <v>364116931</v>
      </c>
    </row>
    <row r="61" spans="1:9" x14ac:dyDescent="0.2">
      <c r="A61" s="265" t="s">
        <v>230</v>
      </c>
      <c r="B61" s="254"/>
      <c r="C61" s="254"/>
      <c r="D61" s="254"/>
      <c r="E61" s="254"/>
      <c r="F61" s="254"/>
      <c r="G61" s="11">
        <v>49</v>
      </c>
      <c r="H61" s="44">
        <v>493290170</v>
      </c>
      <c r="I61" s="44">
        <v>408472631</v>
      </c>
    </row>
    <row r="62" spans="1:9" x14ac:dyDescent="0.2">
      <c r="A62" s="254" t="s">
        <v>179</v>
      </c>
      <c r="B62" s="254"/>
      <c r="C62" s="254"/>
      <c r="D62" s="254"/>
      <c r="E62" s="254"/>
      <c r="F62" s="254"/>
      <c r="G62" s="11">
        <v>50</v>
      </c>
      <c r="H62" s="39">
        <v>0</v>
      </c>
      <c r="I62" s="39">
        <v>0</v>
      </c>
    </row>
    <row r="63" spans="1:9" x14ac:dyDescent="0.2">
      <c r="A63" s="258" t="s">
        <v>231</v>
      </c>
      <c r="B63" s="261"/>
      <c r="C63" s="261"/>
      <c r="D63" s="261"/>
      <c r="E63" s="261"/>
      <c r="F63" s="261"/>
      <c r="G63" s="15">
        <v>51</v>
      </c>
      <c r="H63" s="42">
        <f>H60+H61+H62</f>
        <v>408472631</v>
      </c>
      <c r="I63" s="42">
        <f>I60+I61+I62</f>
        <v>772589562</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91"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zoomScale="110" zoomScaleNormal="100" workbookViewId="0">
      <selection activeCell="R6" sqref="R6"/>
    </sheetView>
  </sheetViews>
  <sheetFormatPr defaultRowHeight="12.75" x14ac:dyDescent="0.2"/>
  <cols>
    <col min="1" max="2" width="9.140625" style="16"/>
    <col min="3" max="3" width="20.85546875" style="16" customWidth="1"/>
    <col min="4" max="4" width="9.140625" style="16"/>
    <col min="5" max="5" width="9.140625" style="46" customWidth="1"/>
    <col min="6" max="6" width="10.140625" style="46" customWidth="1"/>
    <col min="7" max="7" width="9.140625" style="46" customWidth="1"/>
    <col min="8" max="9" width="9.85546875" style="46" customWidth="1"/>
    <col min="10" max="18" width="9.140625" style="46"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88" t="s">
        <v>9</v>
      </c>
      <c r="B1" s="289"/>
      <c r="C1" s="289"/>
      <c r="D1" s="289"/>
      <c r="E1" s="289"/>
      <c r="F1" s="289"/>
      <c r="G1" s="289"/>
      <c r="H1" s="289"/>
      <c r="I1" s="289"/>
      <c r="J1" s="45"/>
      <c r="K1" s="45"/>
      <c r="L1" s="45"/>
      <c r="M1" s="45"/>
      <c r="N1" s="45"/>
      <c r="O1" s="45"/>
    </row>
    <row r="2" spans="1:27" ht="15.75" x14ac:dyDescent="0.2">
      <c r="A2" s="17"/>
      <c r="B2" s="18"/>
      <c r="C2" s="108" t="s">
        <v>300</v>
      </c>
      <c r="D2" s="56">
        <v>43831</v>
      </c>
      <c r="E2" s="47" t="s">
        <v>0</v>
      </c>
      <c r="F2" s="56">
        <v>44196</v>
      </c>
      <c r="G2" s="48"/>
      <c r="H2" s="48"/>
      <c r="I2" s="48"/>
      <c r="J2" s="49"/>
      <c r="K2" s="49"/>
      <c r="L2" s="49"/>
      <c r="M2" s="49"/>
      <c r="N2" s="49"/>
      <c r="O2" s="49"/>
      <c r="R2" s="50" t="s">
        <v>12</v>
      </c>
      <c r="AA2" s="19"/>
    </row>
    <row r="3" spans="1:27" ht="13.5" customHeight="1" x14ac:dyDescent="0.2">
      <c r="A3" s="283" t="s">
        <v>10</v>
      </c>
      <c r="B3" s="284"/>
      <c r="C3" s="284"/>
      <c r="D3" s="283" t="s">
        <v>3</v>
      </c>
      <c r="E3" s="280" t="s">
        <v>11</v>
      </c>
      <c r="F3" s="242"/>
      <c r="G3" s="242"/>
      <c r="H3" s="242"/>
      <c r="I3" s="242"/>
      <c r="J3" s="242"/>
      <c r="K3" s="242"/>
      <c r="L3" s="242"/>
      <c r="M3" s="242"/>
      <c r="N3" s="242"/>
      <c r="O3" s="242"/>
      <c r="P3" s="280" t="s">
        <v>20</v>
      </c>
      <c r="Q3" s="242"/>
      <c r="R3" s="280" t="s">
        <v>192</v>
      </c>
    </row>
    <row r="4" spans="1:27" ht="56.25" x14ac:dyDescent="0.2">
      <c r="A4" s="284"/>
      <c r="B4" s="284"/>
      <c r="C4" s="284"/>
      <c r="D4" s="290"/>
      <c r="E4" s="51" t="s">
        <v>16</v>
      </c>
      <c r="F4" s="51" t="s">
        <v>181</v>
      </c>
      <c r="G4" s="51" t="s">
        <v>182</v>
      </c>
      <c r="H4" s="51" t="s">
        <v>183</v>
      </c>
      <c r="I4" s="51" t="s">
        <v>184</v>
      </c>
      <c r="J4" s="52" t="s">
        <v>185</v>
      </c>
      <c r="K4" s="52" t="s">
        <v>186</v>
      </c>
      <c r="L4" s="52" t="s">
        <v>187</v>
      </c>
      <c r="M4" s="52" t="s">
        <v>188</v>
      </c>
      <c r="N4" s="52" t="s">
        <v>189</v>
      </c>
      <c r="O4" s="52" t="s">
        <v>190</v>
      </c>
      <c r="P4" s="51" t="s">
        <v>184</v>
      </c>
      <c r="Q4" s="51" t="s">
        <v>191</v>
      </c>
      <c r="R4" s="280"/>
    </row>
    <row r="5" spans="1:27" x14ac:dyDescent="0.2">
      <c r="A5" s="285">
        <v>1</v>
      </c>
      <c r="B5" s="285"/>
      <c r="C5" s="285"/>
      <c r="D5" s="20">
        <v>2</v>
      </c>
      <c r="E5" s="51" t="s">
        <v>7</v>
      </c>
      <c r="F5" s="53" t="s">
        <v>8</v>
      </c>
      <c r="G5" s="51" t="s">
        <v>213</v>
      </c>
      <c r="H5" s="53" t="s">
        <v>214</v>
      </c>
      <c r="I5" s="51" t="s">
        <v>215</v>
      </c>
      <c r="J5" s="53" t="s">
        <v>216</v>
      </c>
      <c r="K5" s="53" t="s">
        <v>217</v>
      </c>
      <c r="L5" s="53" t="s">
        <v>13</v>
      </c>
      <c r="M5" s="53" t="s">
        <v>218</v>
      </c>
      <c r="N5" s="53" t="s">
        <v>219</v>
      </c>
      <c r="O5" s="53" t="s">
        <v>220</v>
      </c>
      <c r="P5" s="51" t="s">
        <v>221</v>
      </c>
      <c r="Q5" s="51" t="s">
        <v>222</v>
      </c>
      <c r="R5" s="53" t="s">
        <v>223</v>
      </c>
    </row>
    <row r="6" spans="1:27" ht="12.75" customHeight="1" x14ac:dyDescent="0.2">
      <c r="A6" s="286" t="s">
        <v>193</v>
      </c>
      <c r="B6" s="287"/>
      <c r="C6" s="287"/>
      <c r="D6" s="5">
        <v>1</v>
      </c>
      <c r="E6" s="54">
        <v>267499600</v>
      </c>
      <c r="F6" s="54">
        <v>3015402</v>
      </c>
      <c r="G6" s="54">
        <v>0</v>
      </c>
      <c r="H6" s="54">
        <v>0</v>
      </c>
      <c r="I6" s="54">
        <v>5250489</v>
      </c>
      <c r="J6" s="54">
        <v>5310251</v>
      </c>
      <c r="K6" s="54">
        <v>0</v>
      </c>
      <c r="L6" s="54">
        <v>174693248</v>
      </c>
      <c r="M6" s="54">
        <v>-1388383</v>
      </c>
      <c r="N6" s="54">
        <v>21345503</v>
      </c>
      <c r="O6" s="54">
        <v>0</v>
      </c>
      <c r="P6" s="54">
        <v>0</v>
      </c>
      <c r="Q6" s="54">
        <v>0</v>
      </c>
      <c r="R6" s="55">
        <f>SUM(E6:Q6)</f>
        <v>475726110</v>
      </c>
    </row>
    <row r="7" spans="1:27" ht="30" customHeight="1" x14ac:dyDescent="0.2">
      <c r="A7" s="281" t="s">
        <v>194</v>
      </c>
      <c r="B7" s="282"/>
      <c r="C7" s="282"/>
      <c r="D7" s="5">
        <v>2</v>
      </c>
      <c r="E7" s="54">
        <v>0</v>
      </c>
      <c r="F7" s="54">
        <v>0</v>
      </c>
      <c r="G7" s="54">
        <v>0</v>
      </c>
      <c r="H7" s="54">
        <v>0</v>
      </c>
      <c r="I7" s="54">
        <v>0</v>
      </c>
      <c r="J7" s="54">
        <v>0</v>
      </c>
      <c r="K7" s="54">
        <v>0</v>
      </c>
      <c r="L7" s="54">
        <v>0</v>
      </c>
      <c r="M7" s="54">
        <v>0</v>
      </c>
      <c r="N7" s="54">
        <v>0</v>
      </c>
      <c r="O7" s="54">
        <v>0</v>
      </c>
      <c r="P7" s="54">
        <v>0</v>
      </c>
      <c r="Q7" s="54">
        <v>0</v>
      </c>
      <c r="R7" s="55">
        <f t="shared" ref="R7:R26" si="0">SUM(E7:Q7)</f>
        <v>0</v>
      </c>
    </row>
    <row r="8" spans="1:27" ht="27" customHeight="1" x14ac:dyDescent="0.2">
      <c r="A8" s="286" t="s">
        <v>195</v>
      </c>
      <c r="B8" s="287"/>
      <c r="C8" s="287"/>
      <c r="D8" s="5">
        <v>3</v>
      </c>
      <c r="E8" s="30">
        <v>0</v>
      </c>
      <c r="F8" s="30">
        <v>0</v>
      </c>
      <c r="G8" s="30">
        <v>0</v>
      </c>
      <c r="H8" s="30">
        <v>0</v>
      </c>
      <c r="I8" s="30">
        <v>0</v>
      </c>
      <c r="J8" s="30">
        <v>0</v>
      </c>
      <c r="K8" s="30">
        <v>0</v>
      </c>
      <c r="L8" s="30">
        <v>0</v>
      </c>
      <c r="M8" s="30">
        <v>0</v>
      </c>
      <c r="N8" s="30">
        <v>0</v>
      </c>
      <c r="O8" s="30">
        <v>0</v>
      </c>
      <c r="P8" s="30">
        <v>0</v>
      </c>
      <c r="Q8" s="30">
        <v>0</v>
      </c>
      <c r="R8" s="55">
        <f>SUM(E8:Q8)</f>
        <v>0</v>
      </c>
    </row>
    <row r="9" spans="1:27" ht="18" customHeight="1" x14ac:dyDescent="0.2">
      <c r="A9" s="281" t="s">
        <v>196</v>
      </c>
      <c r="B9" s="282"/>
      <c r="C9" s="282"/>
      <c r="D9" s="5">
        <v>4</v>
      </c>
      <c r="E9" s="55">
        <f>E6+E7+E8</f>
        <v>267499600</v>
      </c>
      <c r="F9" s="55">
        <f t="shared" ref="F9:Q9" si="1">F6+F7+F8</f>
        <v>3015402</v>
      </c>
      <c r="G9" s="55">
        <f t="shared" si="1"/>
        <v>0</v>
      </c>
      <c r="H9" s="55">
        <f t="shared" si="1"/>
        <v>0</v>
      </c>
      <c r="I9" s="55">
        <f t="shared" si="1"/>
        <v>5250489</v>
      </c>
      <c r="J9" s="55">
        <f t="shared" si="1"/>
        <v>5310251</v>
      </c>
      <c r="K9" s="55">
        <f t="shared" si="1"/>
        <v>0</v>
      </c>
      <c r="L9" s="55">
        <f t="shared" si="1"/>
        <v>174693248</v>
      </c>
      <c r="M9" s="55">
        <f t="shared" si="1"/>
        <v>-1388383</v>
      </c>
      <c r="N9" s="55">
        <f t="shared" si="1"/>
        <v>21345503</v>
      </c>
      <c r="O9" s="55">
        <f t="shared" si="1"/>
        <v>0</v>
      </c>
      <c r="P9" s="55">
        <f t="shared" si="1"/>
        <v>0</v>
      </c>
      <c r="Q9" s="55">
        <f t="shared" si="1"/>
        <v>0</v>
      </c>
      <c r="R9" s="55">
        <f t="shared" si="0"/>
        <v>475726110</v>
      </c>
    </row>
    <row r="10" spans="1:27" ht="33" customHeight="1" x14ac:dyDescent="0.2">
      <c r="A10" s="281" t="s">
        <v>197</v>
      </c>
      <c r="B10" s="282"/>
      <c r="C10" s="282"/>
      <c r="D10" s="5">
        <v>5</v>
      </c>
      <c r="E10" s="54">
        <v>0</v>
      </c>
      <c r="F10" s="54">
        <v>0</v>
      </c>
      <c r="G10" s="54">
        <v>0</v>
      </c>
      <c r="H10" s="54">
        <v>0</v>
      </c>
      <c r="I10" s="54">
        <v>0</v>
      </c>
      <c r="J10" s="54">
        <v>0</v>
      </c>
      <c r="K10" s="54">
        <v>0</v>
      </c>
      <c r="L10" s="54">
        <v>0</v>
      </c>
      <c r="M10" s="54">
        <v>0</v>
      </c>
      <c r="N10" s="54">
        <v>0</v>
      </c>
      <c r="O10" s="54">
        <v>0</v>
      </c>
      <c r="P10" s="54">
        <v>0</v>
      </c>
      <c r="Q10" s="54">
        <v>0</v>
      </c>
      <c r="R10" s="55">
        <f t="shared" si="0"/>
        <v>0</v>
      </c>
    </row>
    <row r="11" spans="1:27" ht="23.25" customHeight="1" x14ac:dyDescent="0.2">
      <c r="A11" s="281" t="s">
        <v>198</v>
      </c>
      <c r="B11" s="282"/>
      <c r="C11" s="282"/>
      <c r="D11" s="5">
        <v>6</v>
      </c>
      <c r="E11" s="54">
        <v>0</v>
      </c>
      <c r="F11" s="54">
        <v>0</v>
      </c>
      <c r="G11" s="54">
        <v>0</v>
      </c>
      <c r="H11" s="54">
        <v>0</v>
      </c>
      <c r="I11" s="54">
        <v>0</v>
      </c>
      <c r="J11" s="54">
        <v>0</v>
      </c>
      <c r="K11" s="54">
        <v>0</v>
      </c>
      <c r="L11" s="54">
        <v>0</v>
      </c>
      <c r="M11" s="54">
        <v>0</v>
      </c>
      <c r="N11" s="54">
        <v>0</v>
      </c>
      <c r="O11" s="54">
        <v>0</v>
      </c>
      <c r="P11" s="54">
        <v>0</v>
      </c>
      <c r="Q11" s="54">
        <v>0</v>
      </c>
      <c r="R11" s="55">
        <f t="shared" si="0"/>
        <v>0</v>
      </c>
    </row>
    <row r="12" spans="1:27" ht="27" customHeight="1" x14ac:dyDescent="0.2">
      <c r="A12" s="281" t="s">
        <v>199</v>
      </c>
      <c r="B12" s="282"/>
      <c r="C12" s="282"/>
      <c r="D12" s="5">
        <v>7</v>
      </c>
      <c r="E12" s="54">
        <v>0</v>
      </c>
      <c r="F12" s="54">
        <v>0</v>
      </c>
      <c r="G12" s="54">
        <v>0</v>
      </c>
      <c r="H12" s="54">
        <v>0</v>
      </c>
      <c r="I12" s="54">
        <v>0</v>
      </c>
      <c r="J12" s="54">
        <v>0</v>
      </c>
      <c r="K12" s="54">
        <v>0</v>
      </c>
      <c r="L12" s="54">
        <v>0</v>
      </c>
      <c r="M12" s="54">
        <v>0</v>
      </c>
      <c r="N12" s="54">
        <v>0</v>
      </c>
      <c r="O12" s="54">
        <v>0</v>
      </c>
      <c r="P12" s="54">
        <v>0</v>
      </c>
      <c r="Q12" s="54">
        <v>0</v>
      </c>
      <c r="R12" s="55">
        <f t="shared" si="0"/>
        <v>0</v>
      </c>
    </row>
    <row r="13" spans="1:27" ht="24.75" customHeight="1" x14ac:dyDescent="0.2">
      <c r="A13" s="286" t="s">
        <v>200</v>
      </c>
      <c r="B13" s="287"/>
      <c r="C13" s="287"/>
      <c r="D13" s="5">
        <v>8</v>
      </c>
      <c r="E13" s="30">
        <v>0</v>
      </c>
      <c r="F13" s="30">
        <v>0</v>
      </c>
      <c r="G13" s="30">
        <v>0</v>
      </c>
      <c r="H13" s="30">
        <v>0</v>
      </c>
      <c r="I13" s="30">
        <v>0</v>
      </c>
      <c r="J13" s="30">
        <v>0</v>
      </c>
      <c r="K13" s="30">
        <v>0</v>
      </c>
      <c r="L13" s="30">
        <v>0</v>
      </c>
      <c r="M13" s="30">
        <v>0</v>
      </c>
      <c r="N13" s="30">
        <v>0</v>
      </c>
      <c r="O13" s="30">
        <v>0</v>
      </c>
      <c r="P13" s="30">
        <v>0</v>
      </c>
      <c r="Q13" s="30">
        <v>0</v>
      </c>
      <c r="R13" s="55">
        <f t="shared" si="0"/>
        <v>0</v>
      </c>
    </row>
    <row r="14" spans="1:27" ht="12.75" customHeight="1" x14ac:dyDescent="0.2">
      <c r="A14" s="281" t="s">
        <v>201</v>
      </c>
      <c r="B14" s="282"/>
      <c r="C14" s="282"/>
      <c r="D14" s="5">
        <v>9</v>
      </c>
      <c r="E14" s="54">
        <v>0</v>
      </c>
      <c r="F14" s="54">
        <v>0</v>
      </c>
      <c r="G14" s="54">
        <v>0</v>
      </c>
      <c r="H14" s="54">
        <v>0</v>
      </c>
      <c r="I14" s="54">
        <v>0</v>
      </c>
      <c r="J14" s="54">
        <v>0</v>
      </c>
      <c r="K14" s="54">
        <v>0</v>
      </c>
      <c r="L14" s="54">
        <v>0</v>
      </c>
      <c r="M14" s="54">
        <v>0</v>
      </c>
      <c r="N14" s="54">
        <v>0</v>
      </c>
      <c r="O14" s="54">
        <v>0</v>
      </c>
      <c r="P14" s="54">
        <v>0</v>
      </c>
      <c r="Q14" s="54">
        <v>0</v>
      </c>
      <c r="R14" s="55">
        <f t="shared" si="0"/>
        <v>0</v>
      </c>
    </row>
    <row r="15" spans="1:27" ht="24" customHeight="1" x14ac:dyDescent="0.2">
      <c r="A15" s="286" t="s">
        <v>202</v>
      </c>
      <c r="B15" s="287"/>
      <c r="C15" s="287"/>
      <c r="D15" s="5">
        <v>10</v>
      </c>
      <c r="E15" s="30">
        <v>0</v>
      </c>
      <c r="F15" s="30">
        <v>0</v>
      </c>
      <c r="G15" s="30">
        <v>0</v>
      </c>
      <c r="H15" s="30">
        <v>0</v>
      </c>
      <c r="I15" s="30">
        <v>0</v>
      </c>
      <c r="J15" s="30">
        <v>0</v>
      </c>
      <c r="K15" s="30">
        <v>0</v>
      </c>
      <c r="L15" s="30">
        <v>0</v>
      </c>
      <c r="M15" s="30">
        <v>0</v>
      </c>
      <c r="N15" s="30">
        <v>0</v>
      </c>
      <c r="O15" s="30">
        <v>0</v>
      </c>
      <c r="P15" s="30">
        <v>0</v>
      </c>
      <c r="Q15" s="30">
        <v>0</v>
      </c>
      <c r="R15" s="55">
        <f t="shared" si="0"/>
        <v>0</v>
      </c>
    </row>
    <row r="16" spans="1:27" ht="12.75" customHeight="1" x14ac:dyDescent="0.2">
      <c r="A16" s="281" t="s">
        <v>203</v>
      </c>
      <c r="B16" s="282"/>
      <c r="C16" s="282"/>
      <c r="D16" s="5">
        <v>11</v>
      </c>
      <c r="E16" s="54">
        <v>0</v>
      </c>
      <c r="F16" s="54">
        <v>0</v>
      </c>
      <c r="G16" s="54">
        <v>0</v>
      </c>
      <c r="H16" s="54">
        <v>0</v>
      </c>
      <c r="I16" s="54">
        <v>0</v>
      </c>
      <c r="J16" s="54">
        <v>0</v>
      </c>
      <c r="K16" s="54">
        <v>0</v>
      </c>
      <c r="L16" s="54">
        <v>0</v>
      </c>
      <c r="M16" s="54">
        <v>0</v>
      </c>
      <c r="N16" s="54">
        <v>0</v>
      </c>
      <c r="O16" s="54">
        <v>0</v>
      </c>
      <c r="P16" s="54">
        <v>0</v>
      </c>
      <c r="Q16" s="54">
        <v>0</v>
      </c>
      <c r="R16" s="55">
        <f t="shared" si="0"/>
        <v>0</v>
      </c>
    </row>
    <row r="17" spans="1:18" ht="12.75" customHeight="1" x14ac:dyDescent="0.2">
      <c r="A17" s="281" t="s">
        <v>21</v>
      </c>
      <c r="B17" s="282"/>
      <c r="C17" s="282"/>
      <c r="D17" s="5">
        <v>12</v>
      </c>
      <c r="E17" s="54">
        <v>0</v>
      </c>
      <c r="F17" s="54">
        <v>0</v>
      </c>
      <c r="G17" s="54">
        <v>0</v>
      </c>
      <c r="H17" s="54">
        <v>0</v>
      </c>
      <c r="I17" s="54">
        <v>0</v>
      </c>
      <c r="J17" s="54">
        <v>0</v>
      </c>
      <c r="K17" s="54">
        <v>0</v>
      </c>
      <c r="L17" s="54">
        <v>0</v>
      </c>
      <c r="M17" s="54">
        <v>-1842940</v>
      </c>
      <c r="N17" s="54">
        <v>0</v>
      </c>
      <c r="O17" s="54">
        <v>0</v>
      </c>
      <c r="P17" s="54">
        <v>0</v>
      </c>
      <c r="Q17" s="54">
        <v>0</v>
      </c>
      <c r="R17" s="55">
        <f t="shared" si="0"/>
        <v>-1842940</v>
      </c>
    </row>
    <row r="18" spans="1:18" ht="12.75" customHeight="1" x14ac:dyDescent="0.2">
      <c r="A18" s="281" t="s">
        <v>204</v>
      </c>
      <c r="B18" s="282"/>
      <c r="C18" s="282"/>
      <c r="D18" s="5">
        <v>13</v>
      </c>
      <c r="E18" s="54">
        <v>0</v>
      </c>
      <c r="F18" s="54">
        <v>0</v>
      </c>
      <c r="G18" s="54">
        <v>0</v>
      </c>
      <c r="H18" s="54">
        <v>0</v>
      </c>
      <c r="I18" s="54">
        <v>0</v>
      </c>
      <c r="J18" s="54">
        <v>0</v>
      </c>
      <c r="K18" s="54">
        <v>0</v>
      </c>
      <c r="L18" s="54">
        <v>0</v>
      </c>
      <c r="M18" s="54">
        <v>0</v>
      </c>
      <c r="N18" s="54">
        <v>0</v>
      </c>
      <c r="O18" s="54">
        <v>0</v>
      </c>
      <c r="P18" s="54">
        <v>0</v>
      </c>
      <c r="Q18" s="54">
        <v>0</v>
      </c>
      <c r="R18" s="55">
        <f t="shared" si="0"/>
        <v>0</v>
      </c>
    </row>
    <row r="19" spans="1:18" ht="24" customHeight="1" x14ac:dyDescent="0.2">
      <c r="A19" s="281" t="s">
        <v>205</v>
      </c>
      <c r="B19" s="282"/>
      <c r="C19" s="282"/>
      <c r="D19" s="5">
        <v>14</v>
      </c>
      <c r="E19" s="54">
        <v>0</v>
      </c>
      <c r="F19" s="54">
        <v>0</v>
      </c>
      <c r="G19" s="54">
        <v>0</v>
      </c>
      <c r="H19" s="54">
        <v>0</v>
      </c>
      <c r="I19" s="54">
        <v>0</v>
      </c>
      <c r="J19" s="54">
        <v>0</v>
      </c>
      <c r="K19" s="54">
        <v>0</v>
      </c>
      <c r="L19" s="54">
        <v>0</v>
      </c>
      <c r="M19" s="54">
        <v>0</v>
      </c>
      <c r="N19" s="54">
        <v>0</v>
      </c>
      <c r="O19" s="54">
        <v>0</v>
      </c>
      <c r="P19" s="54">
        <v>0</v>
      </c>
      <c r="Q19" s="54">
        <v>0</v>
      </c>
      <c r="R19" s="55">
        <f t="shared" si="0"/>
        <v>0</v>
      </c>
    </row>
    <row r="20" spans="1:18" ht="24" customHeight="1" x14ac:dyDescent="0.2">
      <c r="A20" s="281" t="s">
        <v>206</v>
      </c>
      <c r="B20" s="282"/>
      <c r="C20" s="282"/>
      <c r="D20" s="5">
        <v>15</v>
      </c>
      <c r="E20" s="54">
        <v>0</v>
      </c>
      <c r="F20" s="54">
        <v>0</v>
      </c>
      <c r="G20" s="54">
        <v>0</v>
      </c>
      <c r="H20" s="54">
        <v>0</v>
      </c>
      <c r="I20" s="54">
        <v>0</v>
      </c>
      <c r="J20" s="54">
        <v>0</v>
      </c>
      <c r="K20" s="54">
        <v>0</v>
      </c>
      <c r="L20" s="54">
        <v>0</v>
      </c>
      <c r="M20" s="54">
        <v>0</v>
      </c>
      <c r="N20" s="54">
        <v>0</v>
      </c>
      <c r="O20" s="54">
        <v>0</v>
      </c>
      <c r="P20" s="54">
        <v>0</v>
      </c>
      <c r="Q20" s="54">
        <v>0</v>
      </c>
      <c r="R20" s="55">
        <f t="shared" si="0"/>
        <v>0</v>
      </c>
    </row>
    <row r="21" spans="1:18" ht="20.25" customHeight="1" x14ac:dyDescent="0.2">
      <c r="A21" s="286" t="s">
        <v>207</v>
      </c>
      <c r="B21" s="287"/>
      <c r="C21" s="287"/>
      <c r="D21" s="5">
        <v>16</v>
      </c>
      <c r="E21" s="30">
        <v>0</v>
      </c>
      <c r="F21" s="30">
        <v>0</v>
      </c>
      <c r="G21" s="30">
        <v>0</v>
      </c>
      <c r="H21" s="30">
        <v>0</v>
      </c>
      <c r="I21" s="30">
        <v>0</v>
      </c>
      <c r="J21" s="30">
        <v>0</v>
      </c>
      <c r="K21" s="30">
        <v>0</v>
      </c>
      <c r="L21" s="30">
        <v>21345503</v>
      </c>
      <c r="M21" s="30">
        <v>0</v>
      </c>
      <c r="N21" s="30">
        <v>-21345503</v>
      </c>
      <c r="O21" s="30">
        <v>0</v>
      </c>
      <c r="P21" s="30">
        <v>0</v>
      </c>
      <c r="Q21" s="30">
        <v>0</v>
      </c>
      <c r="R21" s="55">
        <f t="shared" si="0"/>
        <v>0</v>
      </c>
    </row>
    <row r="22" spans="1:18" ht="20.25" customHeight="1" x14ac:dyDescent="0.2">
      <c r="A22" s="286" t="s">
        <v>209</v>
      </c>
      <c r="B22" s="287"/>
      <c r="C22" s="287"/>
      <c r="D22" s="5">
        <v>17</v>
      </c>
      <c r="E22" s="30">
        <v>0</v>
      </c>
      <c r="F22" s="30">
        <v>0</v>
      </c>
      <c r="G22" s="30">
        <v>0</v>
      </c>
      <c r="H22" s="30">
        <v>0</v>
      </c>
      <c r="I22" s="30">
        <v>0</v>
      </c>
      <c r="J22" s="30">
        <v>0</v>
      </c>
      <c r="K22" s="30">
        <v>0</v>
      </c>
      <c r="L22" s="30">
        <v>0</v>
      </c>
      <c r="M22" s="30">
        <v>0</v>
      </c>
      <c r="N22" s="30">
        <v>0</v>
      </c>
      <c r="O22" s="30">
        <v>0</v>
      </c>
      <c r="P22" s="30">
        <v>0</v>
      </c>
      <c r="Q22" s="30">
        <v>0</v>
      </c>
      <c r="R22" s="55">
        <f t="shared" si="0"/>
        <v>0</v>
      </c>
    </row>
    <row r="23" spans="1:18" ht="20.25" customHeight="1" x14ac:dyDescent="0.2">
      <c r="A23" s="286" t="s">
        <v>210</v>
      </c>
      <c r="B23" s="287"/>
      <c r="C23" s="287"/>
      <c r="D23" s="5">
        <v>18</v>
      </c>
      <c r="E23" s="30">
        <v>0</v>
      </c>
      <c r="F23" s="30">
        <v>0</v>
      </c>
      <c r="G23" s="30">
        <v>0</v>
      </c>
      <c r="H23" s="30">
        <v>0</v>
      </c>
      <c r="I23" s="30">
        <v>-792040</v>
      </c>
      <c r="J23" s="30">
        <v>792040</v>
      </c>
      <c r="K23" s="30">
        <v>0</v>
      </c>
      <c r="L23" s="30">
        <v>-897632</v>
      </c>
      <c r="M23" s="30">
        <v>2047632</v>
      </c>
      <c r="N23" s="30">
        <v>0</v>
      </c>
      <c r="O23" s="30">
        <v>0</v>
      </c>
      <c r="P23" s="30">
        <v>0</v>
      </c>
      <c r="Q23" s="30">
        <v>0</v>
      </c>
      <c r="R23" s="55">
        <f t="shared" si="0"/>
        <v>1150000</v>
      </c>
    </row>
    <row r="24" spans="1:18" ht="20.25" customHeight="1" x14ac:dyDescent="0.2">
      <c r="A24" s="286" t="s">
        <v>211</v>
      </c>
      <c r="B24" s="287"/>
      <c r="C24" s="287"/>
      <c r="D24" s="5">
        <v>19</v>
      </c>
      <c r="E24" s="30">
        <v>0</v>
      </c>
      <c r="F24" s="30">
        <v>0</v>
      </c>
      <c r="G24" s="30">
        <v>0</v>
      </c>
      <c r="H24" s="30">
        <v>0</v>
      </c>
      <c r="I24" s="30">
        <v>-5336453</v>
      </c>
      <c r="J24" s="30">
        <v>0</v>
      </c>
      <c r="K24" s="30">
        <v>0</v>
      </c>
      <c r="L24" s="30">
        <v>0</v>
      </c>
      <c r="M24" s="30">
        <v>0</v>
      </c>
      <c r="N24" s="30">
        <v>11843830</v>
      </c>
      <c r="O24" s="30">
        <v>0</v>
      </c>
      <c r="P24" s="30">
        <v>0</v>
      </c>
      <c r="Q24" s="30">
        <v>0</v>
      </c>
      <c r="R24" s="55">
        <f t="shared" si="0"/>
        <v>6507377</v>
      </c>
    </row>
    <row r="25" spans="1:18" ht="20.25" customHeight="1" x14ac:dyDescent="0.2">
      <c r="A25" s="286" t="s">
        <v>208</v>
      </c>
      <c r="B25" s="287"/>
      <c r="C25" s="287"/>
      <c r="D25" s="5">
        <v>20</v>
      </c>
      <c r="E25" s="30">
        <v>0</v>
      </c>
      <c r="F25" s="30">
        <v>0</v>
      </c>
      <c r="G25" s="30">
        <v>0</v>
      </c>
      <c r="H25" s="30">
        <v>0</v>
      </c>
      <c r="I25" s="30">
        <v>0</v>
      </c>
      <c r="J25" s="30">
        <v>0</v>
      </c>
      <c r="K25" s="30">
        <v>0</v>
      </c>
      <c r="L25" s="30">
        <v>0</v>
      </c>
      <c r="M25" s="30">
        <v>0</v>
      </c>
      <c r="N25" s="30">
        <v>0</v>
      </c>
      <c r="O25" s="30">
        <v>0</v>
      </c>
      <c r="P25" s="30">
        <v>0</v>
      </c>
      <c r="Q25" s="30">
        <v>0</v>
      </c>
      <c r="R25" s="55">
        <f t="shared" si="0"/>
        <v>0</v>
      </c>
    </row>
    <row r="26" spans="1:18" ht="21" customHeight="1" x14ac:dyDescent="0.2">
      <c r="A26" s="286" t="s">
        <v>212</v>
      </c>
      <c r="B26" s="287"/>
      <c r="C26" s="287"/>
      <c r="D26" s="5">
        <v>21</v>
      </c>
      <c r="E26" s="55">
        <f>SUM(E9:E25)</f>
        <v>267499600</v>
      </c>
      <c r="F26" s="55">
        <f t="shared" ref="F26:Q26" si="2">SUM(F9:F25)</f>
        <v>3015402</v>
      </c>
      <c r="G26" s="55">
        <f t="shared" si="2"/>
        <v>0</v>
      </c>
      <c r="H26" s="55">
        <f t="shared" si="2"/>
        <v>0</v>
      </c>
      <c r="I26" s="55">
        <f t="shared" si="2"/>
        <v>-878004</v>
      </c>
      <c r="J26" s="55">
        <f t="shared" si="2"/>
        <v>6102291</v>
      </c>
      <c r="K26" s="55">
        <f t="shared" si="2"/>
        <v>0</v>
      </c>
      <c r="L26" s="55">
        <f t="shared" si="2"/>
        <v>195141119</v>
      </c>
      <c r="M26" s="55">
        <f t="shared" si="2"/>
        <v>-1183691</v>
      </c>
      <c r="N26" s="55">
        <f t="shared" si="2"/>
        <v>11843830</v>
      </c>
      <c r="O26" s="55">
        <f t="shared" si="2"/>
        <v>0</v>
      </c>
      <c r="P26" s="55">
        <f t="shared" si="2"/>
        <v>0</v>
      </c>
      <c r="Q26" s="55">
        <f t="shared" si="2"/>
        <v>0</v>
      </c>
      <c r="R26" s="55">
        <f t="shared" si="0"/>
        <v>481540547</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8">
    <mergeCell ref="A26:C26"/>
    <mergeCell ref="A1:I1"/>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53"/>
  <sheetViews>
    <sheetView view="pageBreakPreview" zoomScale="110" zoomScaleNormal="110" zoomScaleSheetLayoutView="110" workbookViewId="0">
      <selection sqref="A1:I1"/>
    </sheetView>
  </sheetViews>
  <sheetFormatPr defaultRowHeight="12.75" x14ac:dyDescent="0.2"/>
  <cols>
    <col min="1" max="1" width="53.85546875" style="116" customWidth="1"/>
    <col min="2" max="5" width="16.7109375" style="116" customWidth="1"/>
    <col min="6" max="7" width="1.7109375" style="116" customWidth="1"/>
    <col min="8" max="9" width="1.7109375" customWidth="1"/>
  </cols>
  <sheetData>
    <row r="1" spans="1:9" s="106" customFormat="1" ht="12.75" customHeight="1" x14ac:dyDescent="0.2">
      <c r="A1" s="292" t="s">
        <v>296</v>
      </c>
      <c r="B1" s="292"/>
      <c r="C1" s="292"/>
      <c r="D1" s="292"/>
      <c r="E1" s="292"/>
      <c r="F1" s="292"/>
      <c r="G1" s="292"/>
      <c r="H1" s="292"/>
      <c r="I1" s="292"/>
    </row>
    <row r="2" spans="1:9" s="106" customFormat="1" ht="14.25" x14ac:dyDescent="0.2">
      <c r="A2" s="293" t="s">
        <v>297</v>
      </c>
      <c r="B2" s="293"/>
      <c r="C2" s="293"/>
      <c r="D2" s="293"/>
      <c r="E2" s="293"/>
      <c r="F2" s="293"/>
      <c r="G2" s="293"/>
      <c r="H2" s="293"/>
      <c r="I2" s="293"/>
    </row>
    <row r="3" spans="1:9" s="106" customFormat="1" x14ac:dyDescent="0.2">
      <c r="A3" s="112"/>
      <c r="B3" s="112"/>
      <c r="C3" s="112"/>
      <c r="D3" s="112"/>
      <c r="E3" s="112"/>
      <c r="F3" s="112"/>
      <c r="G3" s="112"/>
    </row>
    <row r="4" spans="1:9" s="106" customFormat="1" x14ac:dyDescent="0.2">
      <c r="A4" s="113" t="s">
        <v>298</v>
      </c>
      <c r="B4" s="114"/>
      <c r="C4" s="114"/>
      <c r="D4" s="114"/>
      <c r="E4" s="114"/>
      <c r="F4" s="114"/>
      <c r="G4" s="114"/>
      <c r="H4" s="107"/>
      <c r="I4" s="107"/>
    </row>
    <row r="5" spans="1:9" s="106" customFormat="1" x14ac:dyDescent="0.2">
      <c r="A5" s="294" t="s">
        <v>299</v>
      </c>
      <c r="B5" s="294"/>
      <c r="C5" s="294"/>
      <c r="D5" s="294"/>
      <c r="E5" s="294"/>
      <c r="F5" s="294"/>
      <c r="G5" s="294"/>
      <c r="H5" s="294"/>
      <c r="I5" s="294"/>
    </row>
    <row r="6" spans="1:9" s="106" customFormat="1" x14ac:dyDescent="0.2">
      <c r="A6" s="294"/>
      <c r="B6" s="294"/>
      <c r="C6" s="294"/>
      <c r="D6" s="294"/>
      <c r="E6" s="294"/>
      <c r="F6" s="294"/>
      <c r="G6" s="294"/>
      <c r="H6" s="294"/>
      <c r="I6" s="294"/>
    </row>
    <row r="7" spans="1:9" s="106" customFormat="1" x14ac:dyDescent="0.2">
      <c r="A7" s="112"/>
      <c r="B7" s="112"/>
      <c r="C7" s="112"/>
      <c r="D7" s="112"/>
      <c r="E7" s="112"/>
      <c r="F7" s="112"/>
      <c r="G7" s="112"/>
    </row>
    <row r="8" spans="1:9" s="106" customFormat="1" x14ac:dyDescent="0.2">
      <c r="A8" s="294" t="s">
        <v>303</v>
      </c>
      <c r="B8" s="294"/>
      <c r="C8" s="294"/>
      <c r="D8" s="294"/>
      <c r="E8" s="294"/>
      <c r="F8" s="294"/>
      <c r="G8" s="294"/>
      <c r="H8" s="294"/>
      <c r="I8" s="294"/>
    </row>
    <row r="9" spans="1:9" s="106" customFormat="1" x14ac:dyDescent="0.2">
      <c r="A9" s="115"/>
      <c r="B9" s="115"/>
      <c r="C9" s="115"/>
      <c r="D9" s="115"/>
      <c r="E9" s="115"/>
      <c r="F9" s="115"/>
      <c r="G9" s="115"/>
    </row>
    <row r="10" spans="1:9" x14ac:dyDescent="0.2">
      <c r="A10" s="115"/>
      <c r="B10" s="115"/>
      <c r="C10" s="115"/>
      <c r="D10" s="115"/>
      <c r="E10" s="115"/>
      <c r="F10" s="115"/>
      <c r="G10" s="115"/>
      <c r="H10" s="105"/>
      <c r="I10" s="105"/>
    </row>
    <row r="11" spans="1:9" s="111" customFormat="1" x14ac:dyDescent="0.2">
      <c r="A11" s="117" t="s">
        <v>372</v>
      </c>
      <c r="B11" s="116"/>
      <c r="C11" s="116"/>
      <c r="D11" s="116"/>
      <c r="E11" s="116"/>
      <c r="F11" s="116"/>
      <c r="G11" s="116"/>
      <c r="H11" s="110"/>
      <c r="I11" s="110"/>
    </row>
    <row r="12" spans="1:9" s="111" customFormat="1" x14ac:dyDescent="0.2">
      <c r="A12" s="116"/>
      <c r="B12" s="116"/>
      <c r="C12" s="116"/>
      <c r="D12" s="116"/>
      <c r="E12" s="116"/>
      <c r="F12" s="116"/>
      <c r="G12" s="116"/>
      <c r="H12" s="110"/>
      <c r="I12" s="110"/>
    </row>
    <row r="13" spans="1:9" x14ac:dyDescent="0.2">
      <c r="A13" s="291" t="s">
        <v>304</v>
      </c>
      <c r="B13" s="291"/>
      <c r="C13" s="291"/>
      <c r="D13" s="291"/>
      <c r="E13" s="291"/>
      <c r="H13" s="105"/>
      <c r="I13" s="105"/>
    </row>
    <row r="14" spans="1:9" x14ac:dyDescent="0.2">
      <c r="A14" s="151"/>
      <c r="B14" s="151"/>
      <c r="C14" s="151"/>
      <c r="D14" s="151"/>
      <c r="E14" s="151"/>
      <c r="H14" s="105"/>
      <c r="I14" s="105"/>
    </row>
    <row r="15" spans="1:9" x14ac:dyDescent="0.2">
      <c r="A15" s="117" t="s">
        <v>5</v>
      </c>
      <c r="B15" s="117"/>
      <c r="C15" s="117"/>
      <c r="D15" s="117"/>
      <c r="E15" s="117"/>
      <c r="F15" s="117"/>
      <c r="G15" s="117"/>
      <c r="H15" s="105"/>
      <c r="I15" s="105"/>
    </row>
    <row r="16" spans="1:9" x14ac:dyDescent="0.2">
      <c r="A16" s="117"/>
      <c r="B16" s="117"/>
      <c r="C16" s="117"/>
      <c r="D16" s="117"/>
      <c r="E16" s="117"/>
      <c r="F16" s="117"/>
      <c r="G16" s="117"/>
      <c r="H16" s="105"/>
      <c r="I16" s="105"/>
    </row>
    <row r="17" spans="1:9" x14ac:dyDescent="0.2">
      <c r="A17" s="117"/>
      <c r="B17" s="117"/>
      <c r="C17" s="117"/>
      <c r="D17" s="117"/>
      <c r="E17" s="117"/>
      <c r="F17" s="117"/>
      <c r="G17" s="117"/>
      <c r="H17" s="105"/>
      <c r="I17" s="105"/>
    </row>
    <row r="18" spans="1:9" x14ac:dyDescent="0.2">
      <c r="A18" s="117" t="s">
        <v>305</v>
      </c>
      <c r="B18" s="117"/>
      <c r="C18" s="117"/>
      <c r="D18" s="117"/>
      <c r="E18" s="117"/>
      <c r="F18" s="117"/>
      <c r="G18" s="117"/>
      <c r="H18" s="105"/>
      <c r="I18" s="105"/>
    </row>
    <row r="19" spans="1:9" x14ac:dyDescent="0.2">
      <c r="A19" s="118" t="s">
        <v>12</v>
      </c>
      <c r="B19" s="295" t="s">
        <v>229</v>
      </c>
      <c r="C19" s="296"/>
      <c r="D19" s="295" t="s">
        <v>224</v>
      </c>
      <c r="E19" s="296"/>
      <c r="F19" s="119"/>
      <c r="G19" s="119"/>
    </row>
    <row r="20" spans="1:9" ht="36" x14ac:dyDescent="0.2">
      <c r="A20" s="120" t="s">
        <v>306</v>
      </c>
      <c r="B20" s="121" t="s">
        <v>307</v>
      </c>
      <c r="C20" s="121" t="s">
        <v>308</v>
      </c>
      <c r="D20" s="121" t="s">
        <v>309</v>
      </c>
      <c r="E20" s="121" t="s">
        <v>310</v>
      </c>
      <c r="F20" s="119"/>
      <c r="G20" s="119"/>
      <c r="H20" s="105"/>
      <c r="I20" s="105"/>
    </row>
    <row r="21" spans="1:9" x14ac:dyDescent="0.2">
      <c r="A21" s="122" t="s">
        <v>311</v>
      </c>
      <c r="B21" s="123">
        <v>40270272</v>
      </c>
      <c r="C21" s="123">
        <v>10465337</v>
      </c>
      <c r="D21" s="123">
        <v>33623526</v>
      </c>
      <c r="E21" s="123">
        <v>8127697</v>
      </c>
      <c r="H21" s="105"/>
      <c r="I21" s="105"/>
    </row>
    <row r="22" spans="1:9" x14ac:dyDescent="0.2">
      <c r="A22" s="122" t="s">
        <v>312</v>
      </c>
      <c r="B22" s="123">
        <v>48286476</v>
      </c>
      <c r="C22" s="123">
        <v>12578146</v>
      </c>
      <c r="D22" s="123">
        <v>51660269</v>
      </c>
      <c r="E22" s="123">
        <v>13123889</v>
      </c>
      <c r="H22" s="105"/>
      <c r="I22" s="105"/>
    </row>
    <row r="23" spans="1:9" x14ac:dyDescent="0.2">
      <c r="A23" s="122" t="s">
        <v>313</v>
      </c>
      <c r="B23" s="123">
        <v>10431860</v>
      </c>
      <c r="C23" s="123">
        <v>2431313</v>
      </c>
      <c r="D23" s="123">
        <v>9327523</v>
      </c>
      <c r="E23" s="123">
        <v>2165714</v>
      </c>
      <c r="H23" s="105"/>
      <c r="I23" s="105"/>
    </row>
    <row r="24" spans="1:9" x14ac:dyDescent="0.2">
      <c r="A24" s="122" t="s">
        <v>314</v>
      </c>
      <c r="B24" s="123">
        <v>453607</v>
      </c>
      <c r="C24" s="123">
        <v>48763</v>
      </c>
      <c r="D24" s="123">
        <v>324732</v>
      </c>
      <c r="E24" s="123">
        <v>26615</v>
      </c>
      <c r="H24" s="105"/>
      <c r="I24" s="105"/>
    </row>
    <row r="25" spans="1:9" x14ac:dyDescent="0.2">
      <c r="A25" s="122" t="s">
        <v>315</v>
      </c>
      <c r="B25" s="123">
        <v>5196745</v>
      </c>
      <c r="C25" s="123">
        <v>1392366</v>
      </c>
      <c r="D25" s="123">
        <v>5114674</v>
      </c>
      <c r="E25" s="123">
        <v>1212553</v>
      </c>
      <c r="H25" s="105"/>
      <c r="I25" s="105"/>
    </row>
    <row r="26" spans="1:9" x14ac:dyDescent="0.2">
      <c r="A26" s="124" t="s">
        <v>192</v>
      </c>
      <c r="B26" s="125">
        <v>104638960</v>
      </c>
      <c r="C26" s="125">
        <v>26915924</v>
      </c>
      <c r="D26" s="125">
        <v>100050723</v>
      </c>
      <c r="E26" s="125">
        <v>24656469</v>
      </c>
      <c r="H26" s="105"/>
      <c r="I26" s="105"/>
    </row>
    <row r="27" spans="1:9" x14ac:dyDescent="0.2">
      <c r="H27" s="105"/>
      <c r="I27" s="105"/>
    </row>
    <row r="28" spans="1:9" x14ac:dyDescent="0.2">
      <c r="H28" s="105"/>
      <c r="I28" s="105"/>
    </row>
    <row r="29" spans="1:9" x14ac:dyDescent="0.2">
      <c r="A29" s="117" t="s">
        <v>316</v>
      </c>
      <c r="B29" s="117"/>
      <c r="C29" s="117"/>
      <c r="D29" s="117"/>
      <c r="E29" s="117"/>
      <c r="F29" s="117"/>
      <c r="G29" s="117"/>
      <c r="H29" s="105"/>
      <c r="I29" s="105"/>
    </row>
    <row r="30" spans="1:9" x14ac:dyDescent="0.2">
      <c r="A30" s="118" t="s">
        <v>12</v>
      </c>
      <c r="B30" s="295" t="s">
        <v>229</v>
      </c>
      <c r="C30" s="296"/>
      <c r="D30" s="295" t="s">
        <v>224</v>
      </c>
      <c r="E30" s="296"/>
      <c r="F30" s="119"/>
      <c r="G30" s="119"/>
    </row>
    <row r="31" spans="1:9" ht="36" x14ac:dyDescent="0.2">
      <c r="A31" s="120" t="s">
        <v>317</v>
      </c>
      <c r="B31" s="121" t="s">
        <v>307</v>
      </c>
      <c r="C31" s="121" t="s">
        <v>308</v>
      </c>
      <c r="D31" s="121" t="s">
        <v>309</v>
      </c>
      <c r="E31" s="121" t="s">
        <v>310</v>
      </c>
      <c r="F31" s="119"/>
      <c r="G31" s="119"/>
      <c r="H31" s="105"/>
      <c r="I31" s="105"/>
    </row>
    <row r="32" spans="1:9" x14ac:dyDescent="0.2">
      <c r="A32" s="126" t="s">
        <v>311</v>
      </c>
      <c r="B32" s="123">
        <v>886037</v>
      </c>
      <c r="C32" s="123">
        <v>242631</v>
      </c>
      <c r="D32" s="123">
        <v>697794</v>
      </c>
      <c r="E32" s="123">
        <v>158804</v>
      </c>
      <c r="H32" s="105"/>
      <c r="I32" s="105"/>
    </row>
    <row r="33" spans="1:9" x14ac:dyDescent="0.2">
      <c r="A33" s="126" t="s">
        <v>312</v>
      </c>
      <c r="B33" s="123">
        <v>8470802</v>
      </c>
      <c r="C33" s="123">
        <v>2156500</v>
      </c>
      <c r="D33" s="123">
        <v>7018715</v>
      </c>
      <c r="E33" s="123">
        <v>1615673</v>
      </c>
      <c r="H33" s="105"/>
      <c r="I33" s="105"/>
    </row>
    <row r="34" spans="1:9" x14ac:dyDescent="0.2">
      <c r="A34" s="126" t="s">
        <v>314</v>
      </c>
      <c r="B34" s="123">
        <v>5864518</v>
      </c>
      <c r="C34" s="123">
        <v>1513615</v>
      </c>
      <c r="D34" s="123">
        <v>5440824</v>
      </c>
      <c r="E34" s="123">
        <v>1258299</v>
      </c>
      <c r="H34" s="105"/>
      <c r="I34" s="105"/>
    </row>
    <row r="35" spans="1:9" x14ac:dyDescent="0.2">
      <c r="A35" s="126" t="s">
        <v>315</v>
      </c>
      <c r="B35" s="123">
        <v>810458</v>
      </c>
      <c r="C35" s="123">
        <v>169442</v>
      </c>
      <c r="D35" s="123">
        <v>361039</v>
      </c>
      <c r="E35" s="123">
        <v>68637</v>
      </c>
      <c r="H35" s="105"/>
      <c r="I35" s="105"/>
    </row>
    <row r="36" spans="1:9" x14ac:dyDescent="0.2">
      <c r="A36" s="124" t="s">
        <v>192</v>
      </c>
      <c r="B36" s="125">
        <v>16031815</v>
      </c>
      <c r="C36" s="125">
        <v>4082188</v>
      </c>
      <c r="D36" s="125">
        <v>13518372</v>
      </c>
      <c r="E36" s="125">
        <v>3101413</v>
      </c>
    </row>
    <row r="39" spans="1:9" x14ac:dyDescent="0.2">
      <c r="A39" s="117" t="s">
        <v>318</v>
      </c>
      <c r="B39" s="117"/>
      <c r="C39" s="117"/>
      <c r="D39" s="117"/>
      <c r="E39" s="117"/>
      <c r="F39" s="117"/>
      <c r="G39" s="117"/>
    </row>
    <row r="40" spans="1:9" x14ac:dyDescent="0.2">
      <c r="A40" s="118" t="s">
        <v>12</v>
      </c>
      <c r="B40" s="295" t="s">
        <v>229</v>
      </c>
      <c r="C40" s="296"/>
      <c r="D40" s="295" t="s">
        <v>224</v>
      </c>
      <c r="E40" s="296"/>
      <c r="F40" s="119"/>
      <c r="G40" s="119"/>
    </row>
    <row r="41" spans="1:9" ht="36" x14ac:dyDescent="0.2">
      <c r="A41" s="120" t="s">
        <v>319</v>
      </c>
      <c r="B41" s="121" t="s">
        <v>307</v>
      </c>
      <c r="C41" s="121" t="s">
        <v>308</v>
      </c>
      <c r="D41" s="121" t="s">
        <v>309</v>
      </c>
      <c r="E41" s="121" t="s">
        <v>310</v>
      </c>
      <c r="F41" s="119"/>
      <c r="G41" s="119"/>
    </row>
    <row r="42" spans="1:9" x14ac:dyDescent="0.2">
      <c r="A42" s="122" t="s">
        <v>320</v>
      </c>
      <c r="B42" s="127">
        <v>14527258</v>
      </c>
      <c r="C42" s="127">
        <v>3567299</v>
      </c>
      <c r="D42" s="127">
        <v>13647961</v>
      </c>
      <c r="E42" s="127">
        <v>3610609</v>
      </c>
    </row>
    <row r="43" spans="1:9" x14ac:dyDescent="0.2">
      <c r="A43" s="122" t="s">
        <v>321</v>
      </c>
      <c r="B43" s="127">
        <v>16185302</v>
      </c>
      <c r="C43" s="127">
        <v>4066810</v>
      </c>
      <c r="D43" s="127">
        <v>17183268</v>
      </c>
      <c r="E43" s="127">
        <v>4619703</v>
      </c>
    </row>
    <row r="44" spans="1:9" x14ac:dyDescent="0.2">
      <c r="A44" s="122" t="s">
        <v>322</v>
      </c>
      <c r="B44" s="127">
        <v>2667834</v>
      </c>
      <c r="C44" s="127">
        <v>663576</v>
      </c>
      <c r="D44" s="127">
        <v>2937039</v>
      </c>
      <c r="E44" s="127">
        <v>705579</v>
      </c>
    </row>
    <row r="45" spans="1:9" x14ac:dyDescent="0.2">
      <c r="A45" s="122" t="s">
        <v>323</v>
      </c>
      <c r="B45" s="127">
        <v>941003</v>
      </c>
      <c r="C45" s="127">
        <v>228010</v>
      </c>
      <c r="D45" s="127">
        <v>873658</v>
      </c>
      <c r="E45" s="127">
        <v>229609</v>
      </c>
    </row>
    <row r="46" spans="1:9" x14ac:dyDescent="0.2">
      <c r="A46" s="122" t="s">
        <v>324</v>
      </c>
      <c r="B46" s="127">
        <v>3991157</v>
      </c>
      <c r="C46" s="127">
        <v>971351</v>
      </c>
      <c r="D46" s="127">
        <v>3677649</v>
      </c>
      <c r="E46" s="127">
        <v>909146</v>
      </c>
    </row>
    <row r="47" spans="1:9" x14ac:dyDescent="0.2">
      <c r="A47" s="124" t="s">
        <v>192</v>
      </c>
      <c r="B47" s="128">
        <v>38312553</v>
      </c>
      <c r="C47" s="128">
        <v>9497044</v>
      </c>
      <c r="D47" s="128">
        <v>38319576</v>
      </c>
      <c r="E47" s="128">
        <v>10074648</v>
      </c>
    </row>
    <row r="48" spans="1:9" x14ac:dyDescent="0.2">
      <c r="A48" s="129"/>
      <c r="B48" s="130"/>
      <c r="C48" s="130"/>
      <c r="D48" s="130"/>
      <c r="E48" s="130"/>
    </row>
    <row r="49" spans="1:7" x14ac:dyDescent="0.2">
      <c r="A49" s="129"/>
      <c r="B49" s="130"/>
      <c r="C49" s="130"/>
      <c r="D49" s="130"/>
      <c r="E49" s="130"/>
    </row>
    <row r="50" spans="1:7" x14ac:dyDescent="0.2">
      <c r="A50" s="117" t="s">
        <v>325</v>
      </c>
      <c r="B50" s="117"/>
      <c r="C50" s="117"/>
      <c r="D50" s="117"/>
      <c r="E50" s="117"/>
      <c r="F50" s="117"/>
      <c r="G50" s="117"/>
    </row>
    <row r="51" spans="1:7" x14ac:dyDescent="0.2">
      <c r="A51" s="118" t="s">
        <v>12</v>
      </c>
      <c r="B51" s="295" t="s">
        <v>229</v>
      </c>
      <c r="C51" s="296"/>
      <c r="D51" s="295" t="s">
        <v>224</v>
      </c>
      <c r="E51" s="296"/>
      <c r="F51" s="119"/>
      <c r="G51" s="119"/>
    </row>
    <row r="52" spans="1:7" ht="36" x14ac:dyDescent="0.2">
      <c r="A52" s="131" t="s">
        <v>326</v>
      </c>
      <c r="B52" s="121" t="s">
        <v>307</v>
      </c>
      <c r="C52" s="121" t="s">
        <v>308</v>
      </c>
      <c r="D52" s="121" t="s">
        <v>309</v>
      </c>
      <c r="E52" s="121" t="s">
        <v>310</v>
      </c>
      <c r="F52" s="119"/>
      <c r="G52" s="119"/>
    </row>
    <row r="53" spans="1:7" x14ac:dyDescent="0.2">
      <c r="A53" s="122" t="s">
        <v>327</v>
      </c>
      <c r="B53" s="123">
        <v>3883524</v>
      </c>
      <c r="C53" s="123">
        <v>909799</v>
      </c>
      <c r="D53" s="123">
        <v>3459193</v>
      </c>
      <c r="E53" s="123">
        <v>604331</v>
      </c>
    </row>
    <row r="54" spans="1:7" x14ac:dyDescent="0.2">
      <c r="A54" s="122" t="s">
        <v>328</v>
      </c>
      <c r="B54" s="127">
        <v>2630984</v>
      </c>
      <c r="C54" s="127">
        <v>710897</v>
      </c>
      <c r="D54" s="127">
        <v>2714887</v>
      </c>
      <c r="E54" s="127">
        <v>811038</v>
      </c>
    </row>
    <row r="55" spans="1:7" x14ac:dyDescent="0.2">
      <c r="A55" s="122" t="s">
        <v>329</v>
      </c>
      <c r="B55" s="127">
        <v>361576</v>
      </c>
      <c r="C55" s="127">
        <v>94779</v>
      </c>
      <c r="D55" s="127">
        <v>315923</v>
      </c>
      <c r="E55" s="127">
        <v>81701</v>
      </c>
    </row>
    <row r="56" spans="1:7" x14ac:dyDescent="0.2">
      <c r="A56" s="122" t="s">
        <v>330</v>
      </c>
      <c r="B56" s="127">
        <v>5587169</v>
      </c>
      <c r="C56" s="127">
        <v>1650011</v>
      </c>
      <c r="D56" s="127">
        <v>5806348</v>
      </c>
      <c r="E56" s="127">
        <v>1601810</v>
      </c>
    </row>
    <row r="57" spans="1:7" x14ac:dyDescent="0.2">
      <c r="A57" s="122" t="s">
        <v>331</v>
      </c>
      <c r="B57" s="127">
        <v>2465596</v>
      </c>
      <c r="C57" s="127">
        <v>108617</v>
      </c>
      <c r="D57" s="127">
        <v>2931884</v>
      </c>
      <c r="E57" s="127">
        <v>254451</v>
      </c>
    </row>
    <row r="58" spans="1:7" x14ac:dyDescent="0.2">
      <c r="A58" s="124" t="s">
        <v>192</v>
      </c>
      <c r="B58" s="128">
        <v>14928849</v>
      </c>
      <c r="C58" s="128">
        <v>3474104</v>
      </c>
      <c r="D58" s="128">
        <v>15228235</v>
      </c>
      <c r="E58" s="128">
        <v>3353331</v>
      </c>
    </row>
    <row r="61" spans="1:7" x14ac:dyDescent="0.2">
      <c r="A61" s="117" t="s">
        <v>332</v>
      </c>
    </row>
    <row r="62" spans="1:7" x14ac:dyDescent="0.2">
      <c r="A62" s="118" t="s">
        <v>12</v>
      </c>
      <c r="B62" s="295" t="s">
        <v>229</v>
      </c>
      <c r="C62" s="296"/>
      <c r="D62" s="295" t="s">
        <v>224</v>
      </c>
      <c r="E62" s="296"/>
      <c r="F62" s="119"/>
      <c r="G62" s="119"/>
    </row>
    <row r="63" spans="1:7" ht="36" x14ac:dyDescent="0.2">
      <c r="A63" s="131" t="s">
        <v>333</v>
      </c>
      <c r="B63" s="121" t="s">
        <v>307</v>
      </c>
      <c r="C63" s="121" t="s">
        <v>308</v>
      </c>
      <c r="D63" s="121" t="s">
        <v>309</v>
      </c>
      <c r="E63" s="121" t="s">
        <v>310</v>
      </c>
      <c r="F63" s="119"/>
      <c r="G63" s="119"/>
    </row>
    <row r="64" spans="1:7" ht="24" x14ac:dyDescent="0.2">
      <c r="A64" s="126" t="s">
        <v>334</v>
      </c>
      <c r="B64" s="127">
        <v>19569882</v>
      </c>
      <c r="C64" s="127">
        <v>8138062</v>
      </c>
      <c r="D64" s="127">
        <v>7638488</v>
      </c>
      <c r="E64" s="127">
        <v>2178173</v>
      </c>
    </row>
    <row r="65" spans="1:7" x14ac:dyDescent="0.2">
      <c r="A65" s="122" t="s">
        <v>335</v>
      </c>
      <c r="B65" s="127">
        <v>-3236740</v>
      </c>
      <c r="C65" s="127">
        <v>-3731275</v>
      </c>
      <c r="D65" s="127">
        <v>2342055</v>
      </c>
      <c r="E65" s="127">
        <v>154665</v>
      </c>
    </row>
    <row r="66" spans="1:7" x14ac:dyDescent="0.2">
      <c r="A66" s="124" t="s">
        <v>192</v>
      </c>
      <c r="B66" s="128">
        <v>16333143</v>
      </c>
      <c r="C66" s="128">
        <v>4406787</v>
      </c>
      <c r="D66" s="128">
        <v>9980542</v>
      </c>
      <c r="E66" s="128">
        <v>2332837</v>
      </c>
      <c r="F66" s="117"/>
      <c r="G66" s="117"/>
    </row>
    <row r="69" spans="1:7" x14ac:dyDescent="0.2">
      <c r="A69" s="117" t="s">
        <v>336</v>
      </c>
      <c r="B69" s="117"/>
      <c r="C69" s="117"/>
      <c r="D69" s="117"/>
      <c r="E69" s="117"/>
      <c r="F69" s="117"/>
      <c r="G69" s="117"/>
    </row>
    <row r="70" spans="1:7" x14ac:dyDescent="0.2">
      <c r="A70" s="118" t="s">
        <v>12</v>
      </c>
      <c r="B70" s="295" t="s">
        <v>229</v>
      </c>
      <c r="C70" s="296"/>
      <c r="D70" s="295" t="s">
        <v>224</v>
      </c>
      <c r="E70" s="296"/>
      <c r="F70" s="119"/>
      <c r="G70" s="119"/>
    </row>
    <row r="71" spans="1:7" ht="36" x14ac:dyDescent="0.2">
      <c r="A71" s="131" t="s">
        <v>337</v>
      </c>
      <c r="B71" s="121" t="s">
        <v>307</v>
      </c>
      <c r="C71" s="121" t="s">
        <v>308</v>
      </c>
      <c r="D71" s="121" t="s">
        <v>309</v>
      </c>
      <c r="E71" s="121" t="s">
        <v>310</v>
      </c>
      <c r="F71" s="119"/>
      <c r="G71" s="119"/>
    </row>
    <row r="72" spans="1:7" x14ac:dyDescent="0.2">
      <c r="A72" s="132" t="s">
        <v>338</v>
      </c>
      <c r="B72" s="133">
        <v>43669041</v>
      </c>
      <c r="C72" s="133">
        <v>11320034</v>
      </c>
      <c r="D72" s="133">
        <v>47712980</v>
      </c>
      <c r="E72" s="133">
        <v>11872226</v>
      </c>
    </row>
    <row r="73" spans="1:7" x14ac:dyDescent="0.2">
      <c r="A73" s="132" t="s">
        <v>339</v>
      </c>
      <c r="B73" s="133">
        <v>29455214</v>
      </c>
      <c r="C73" s="133">
        <v>6223672</v>
      </c>
      <c r="D73" s="133">
        <v>28965359</v>
      </c>
      <c r="E73" s="133">
        <v>8184274</v>
      </c>
    </row>
    <row r="74" spans="1:7" x14ac:dyDescent="0.2">
      <c r="A74" s="124" t="s">
        <v>192</v>
      </c>
      <c r="B74" s="134">
        <v>73124256</v>
      </c>
      <c r="C74" s="134">
        <v>17543707</v>
      </c>
      <c r="D74" s="134">
        <v>76678339</v>
      </c>
      <c r="E74" s="134">
        <v>20056501</v>
      </c>
      <c r="F74" s="117"/>
      <c r="G74" s="117"/>
    </row>
    <row r="77" spans="1:7" x14ac:dyDescent="0.2">
      <c r="A77" s="117" t="s">
        <v>340</v>
      </c>
      <c r="B77" s="117"/>
      <c r="C77" s="117"/>
      <c r="D77" s="117"/>
      <c r="E77" s="117"/>
      <c r="F77" s="117"/>
      <c r="G77" s="117"/>
    </row>
    <row r="78" spans="1:7" x14ac:dyDescent="0.2">
      <c r="A78" s="118" t="s">
        <v>12</v>
      </c>
      <c r="B78" s="295" t="s">
        <v>229</v>
      </c>
      <c r="C78" s="296"/>
      <c r="D78" s="295" t="s">
        <v>224</v>
      </c>
      <c r="E78" s="296"/>
      <c r="F78" s="119"/>
      <c r="G78" s="119"/>
    </row>
    <row r="79" spans="1:7" ht="36" x14ac:dyDescent="0.2">
      <c r="A79" s="131" t="s">
        <v>337</v>
      </c>
      <c r="B79" s="121" t="s">
        <v>307</v>
      </c>
      <c r="C79" s="121" t="s">
        <v>308</v>
      </c>
      <c r="D79" s="121" t="s">
        <v>309</v>
      </c>
      <c r="E79" s="121" t="s">
        <v>310</v>
      </c>
      <c r="F79" s="119"/>
      <c r="G79" s="119"/>
    </row>
    <row r="80" spans="1:7" x14ac:dyDescent="0.2">
      <c r="A80" s="132" t="s">
        <v>341</v>
      </c>
      <c r="B80" s="133">
        <v>5449771</v>
      </c>
      <c r="C80" s="133">
        <v>3400108</v>
      </c>
      <c r="D80" s="133">
        <v>6806280</v>
      </c>
      <c r="E80" s="133">
        <v>1939234</v>
      </c>
    </row>
    <row r="81" spans="1:7" x14ac:dyDescent="0.2">
      <c r="A81" s="132" t="s">
        <v>342</v>
      </c>
      <c r="B81" s="133">
        <v>2850586</v>
      </c>
      <c r="C81" s="133">
        <v>713791</v>
      </c>
      <c r="D81" s="133">
        <v>2677195</v>
      </c>
      <c r="E81" s="133">
        <v>604412</v>
      </c>
    </row>
    <row r="82" spans="1:7" x14ac:dyDescent="0.2">
      <c r="A82" s="124" t="s">
        <v>192</v>
      </c>
      <c r="B82" s="134">
        <v>8300357</v>
      </c>
      <c r="C82" s="134">
        <v>4113899</v>
      </c>
      <c r="D82" s="134">
        <v>9483474</v>
      </c>
      <c r="E82" s="134">
        <v>2543645</v>
      </c>
      <c r="F82" s="117"/>
      <c r="G82" s="117"/>
    </row>
    <row r="85" spans="1:7" x14ac:dyDescent="0.2">
      <c r="A85" s="117" t="s">
        <v>343</v>
      </c>
      <c r="B85" s="117"/>
      <c r="C85" s="117"/>
      <c r="D85" s="117"/>
      <c r="E85" s="117"/>
      <c r="F85" s="117"/>
      <c r="G85" s="117"/>
    </row>
    <row r="86" spans="1:7" x14ac:dyDescent="0.2">
      <c r="A86" s="118" t="s">
        <v>12</v>
      </c>
      <c r="B86" s="295" t="s">
        <v>229</v>
      </c>
      <c r="C86" s="296"/>
      <c r="D86" s="295" t="s">
        <v>224</v>
      </c>
      <c r="E86" s="296"/>
      <c r="F86" s="119"/>
      <c r="G86" s="119"/>
    </row>
    <row r="87" spans="1:7" ht="36" x14ac:dyDescent="0.2">
      <c r="A87" s="131" t="s">
        <v>344</v>
      </c>
      <c r="B87" s="121" t="s">
        <v>307</v>
      </c>
      <c r="C87" s="121" t="s">
        <v>308</v>
      </c>
      <c r="D87" s="121" t="s">
        <v>309</v>
      </c>
      <c r="E87" s="121" t="s">
        <v>310</v>
      </c>
      <c r="F87" s="119"/>
      <c r="G87" s="119"/>
    </row>
    <row r="88" spans="1:7" ht="24" x14ac:dyDescent="0.2">
      <c r="A88" s="135" t="s">
        <v>345</v>
      </c>
      <c r="B88" s="133">
        <v>99581</v>
      </c>
      <c r="C88" s="133">
        <v>-40371</v>
      </c>
      <c r="D88" s="133">
        <v>173861</v>
      </c>
      <c r="E88" s="133">
        <v>155220</v>
      </c>
    </row>
    <row r="89" spans="1:7" x14ac:dyDescent="0.2">
      <c r="A89" s="135" t="s">
        <v>346</v>
      </c>
      <c r="B89" s="133">
        <v>21708820</v>
      </c>
      <c r="C89" s="133">
        <v>9750163</v>
      </c>
      <c r="D89" s="133">
        <v>20815618</v>
      </c>
      <c r="E89" s="133">
        <v>8033397</v>
      </c>
    </row>
    <row r="90" spans="1:7" x14ac:dyDescent="0.2">
      <c r="A90" s="136" t="s">
        <v>192</v>
      </c>
      <c r="B90" s="134">
        <v>21808400</v>
      </c>
      <c r="C90" s="134">
        <v>9709791</v>
      </c>
      <c r="D90" s="134">
        <v>20989479</v>
      </c>
      <c r="E90" s="134">
        <v>8188617</v>
      </c>
      <c r="F90" s="117"/>
      <c r="G90" s="117"/>
    </row>
    <row r="93" spans="1:7" x14ac:dyDescent="0.2">
      <c r="A93" s="117" t="s">
        <v>347</v>
      </c>
    </row>
    <row r="95" spans="1:7" x14ac:dyDescent="0.2">
      <c r="A95" s="117" t="s">
        <v>348</v>
      </c>
    </row>
    <row r="96" spans="1:7" x14ac:dyDescent="0.2">
      <c r="A96" s="118" t="s">
        <v>12</v>
      </c>
      <c r="B96" s="297" t="s">
        <v>349</v>
      </c>
      <c r="C96" s="297" t="s">
        <v>350</v>
      </c>
      <c r="F96" s="119"/>
      <c r="G96" s="119"/>
    </row>
    <row r="97" spans="1:7" x14ac:dyDescent="0.2">
      <c r="A97" s="131" t="s">
        <v>351</v>
      </c>
      <c r="B97" s="298"/>
      <c r="C97" s="298"/>
      <c r="F97" s="119"/>
      <c r="G97" s="119"/>
    </row>
    <row r="98" spans="1:7" x14ac:dyDescent="0.2">
      <c r="A98" s="137" t="s">
        <v>352</v>
      </c>
      <c r="B98" s="134">
        <v>99757.229999999981</v>
      </c>
      <c r="C98" s="134">
        <v>3545926.1099999989</v>
      </c>
    </row>
    <row r="99" spans="1:7" x14ac:dyDescent="0.2">
      <c r="A99" s="138" t="s">
        <v>353</v>
      </c>
      <c r="B99" s="133">
        <v>99757.229999999981</v>
      </c>
      <c r="C99" s="133">
        <v>3545926.1099999989</v>
      </c>
    </row>
    <row r="100" spans="1:7" x14ac:dyDescent="0.2">
      <c r="A100" s="137" t="s">
        <v>354</v>
      </c>
      <c r="B100" s="134">
        <v>921255739.86005199</v>
      </c>
      <c r="C100" s="134">
        <v>1017337746.4200456</v>
      </c>
    </row>
    <row r="101" spans="1:7" x14ac:dyDescent="0.2">
      <c r="A101" s="138" t="s">
        <v>355</v>
      </c>
      <c r="B101" s="133">
        <v>897433418.94005299</v>
      </c>
      <c r="C101" s="133">
        <v>993719538.30004549</v>
      </c>
    </row>
    <row r="102" spans="1:7" x14ac:dyDescent="0.2">
      <c r="A102" s="138" t="s">
        <v>356</v>
      </c>
      <c r="B102" s="133">
        <v>0</v>
      </c>
      <c r="C102" s="133">
        <v>9.24</v>
      </c>
    </row>
    <row r="103" spans="1:7" x14ac:dyDescent="0.2">
      <c r="A103" s="138" t="s">
        <v>353</v>
      </c>
      <c r="B103" s="133">
        <v>23822320.919999059</v>
      </c>
      <c r="C103" s="133">
        <v>23618198.88000007</v>
      </c>
    </row>
    <row r="104" spans="1:7" x14ac:dyDescent="0.2">
      <c r="A104" s="137" t="s">
        <v>357</v>
      </c>
      <c r="B104" s="134">
        <v>986887286.48000097</v>
      </c>
      <c r="C104" s="134">
        <v>819731306.23999929</v>
      </c>
    </row>
    <row r="105" spans="1:7" x14ac:dyDescent="0.2">
      <c r="A105" s="138" t="s">
        <v>355</v>
      </c>
      <c r="B105" s="133">
        <v>899692826.02000105</v>
      </c>
      <c r="C105" s="133">
        <v>741870467.63999927</v>
      </c>
    </row>
    <row r="106" spans="1:7" x14ac:dyDescent="0.2">
      <c r="A106" s="138" t="s">
        <v>356</v>
      </c>
      <c r="B106" s="133">
        <v>84444776.319999948</v>
      </c>
      <c r="C106" s="133">
        <v>75222346.50999999</v>
      </c>
    </row>
    <row r="107" spans="1:7" x14ac:dyDescent="0.2">
      <c r="A107" s="138" t="s">
        <v>353</v>
      </c>
      <c r="B107" s="133">
        <v>2749684.1400000351</v>
      </c>
      <c r="C107" s="133">
        <v>2638492.0900000161</v>
      </c>
    </row>
    <row r="108" spans="1:7" x14ac:dyDescent="0.2">
      <c r="A108" s="137" t="s">
        <v>358</v>
      </c>
      <c r="B108" s="134">
        <v>44664055.239999995</v>
      </c>
      <c r="C108" s="134">
        <v>55594551.899999999</v>
      </c>
    </row>
    <row r="109" spans="1:7" x14ac:dyDescent="0.2">
      <c r="A109" s="138" t="s">
        <v>355</v>
      </c>
      <c r="B109" s="133">
        <v>22047354.279999997</v>
      </c>
      <c r="C109" s="133">
        <v>36033746.289999992</v>
      </c>
    </row>
    <row r="110" spans="1:7" x14ac:dyDescent="0.2">
      <c r="A110" s="138" t="s">
        <v>356</v>
      </c>
      <c r="B110" s="133">
        <v>22056120.409999996</v>
      </c>
      <c r="C110" s="133">
        <v>19329315.550000004</v>
      </c>
    </row>
    <row r="111" spans="1:7" x14ac:dyDescent="0.2">
      <c r="A111" s="138" t="s">
        <v>353</v>
      </c>
      <c r="B111" s="133">
        <v>560580.55000000051</v>
      </c>
      <c r="C111" s="133">
        <v>231490.05999999982</v>
      </c>
    </row>
    <row r="112" spans="1:7" x14ac:dyDescent="0.2">
      <c r="A112" s="137" t="s">
        <v>359</v>
      </c>
      <c r="B112" s="134">
        <v>17491528.450000003</v>
      </c>
      <c r="C112" s="134">
        <v>22478901.86999999</v>
      </c>
    </row>
    <row r="113" spans="1:7" x14ac:dyDescent="0.2">
      <c r="A113" s="138" t="s">
        <v>355</v>
      </c>
      <c r="B113" s="133">
        <v>8263448.7500000009</v>
      </c>
      <c r="C113" s="133">
        <v>10393918.079999996</v>
      </c>
    </row>
    <row r="114" spans="1:7" x14ac:dyDescent="0.2">
      <c r="A114" s="138" t="s">
        <v>356</v>
      </c>
      <c r="B114" s="133">
        <v>5807.2400000000007</v>
      </c>
      <c r="C114" s="133">
        <v>5946843.3399999989</v>
      </c>
    </row>
    <row r="115" spans="1:7" x14ac:dyDescent="0.2">
      <c r="A115" s="138" t="s">
        <v>353</v>
      </c>
      <c r="B115" s="133">
        <v>3394462.6</v>
      </c>
      <c r="C115" s="133">
        <v>4748276.1599999983</v>
      </c>
    </row>
    <row r="116" spans="1:7" x14ac:dyDescent="0.2">
      <c r="A116" s="138" t="s">
        <v>360</v>
      </c>
      <c r="B116" s="133">
        <v>5827809.8600000003</v>
      </c>
      <c r="C116" s="133">
        <v>1389864.2899999998</v>
      </c>
    </row>
    <row r="117" spans="1:7" x14ac:dyDescent="0.2">
      <c r="A117" s="137" t="s">
        <v>361</v>
      </c>
      <c r="B117" s="134">
        <v>198948542.58000001</v>
      </c>
      <c r="C117" s="134">
        <v>160233068.17000002</v>
      </c>
    </row>
    <row r="118" spans="1:7" x14ac:dyDescent="0.2">
      <c r="A118" s="138" t="s">
        <v>362</v>
      </c>
      <c r="B118" s="133">
        <v>198946411</v>
      </c>
      <c r="C118" s="133">
        <v>160231706.06</v>
      </c>
    </row>
    <row r="119" spans="1:7" x14ac:dyDescent="0.2">
      <c r="A119" s="138" t="s">
        <v>353</v>
      </c>
      <c r="B119" s="133">
        <v>2131.58</v>
      </c>
      <c r="C119" s="133">
        <v>1362.11</v>
      </c>
    </row>
    <row r="120" spans="1:7" x14ac:dyDescent="0.2">
      <c r="A120" s="139" t="s">
        <v>192</v>
      </c>
      <c r="B120" s="140">
        <v>2169346909.8400526</v>
      </c>
      <c r="C120" s="140">
        <v>2078921500.7100444</v>
      </c>
    </row>
    <row r="121" spans="1:7" x14ac:dyDescent="0.2">
      <c r="A121" s="141"/>
      <c r="B121" s="142"/>
      <c r="C121" s="142"/>
    </row>
    <row r="122" spans="1:7" x14ac:dyDescent="0.2">
      <c r="A122" s="141"/>
      <c r="B122" s="142"/>
      <c r="C122" s="142"/>
    </row>
    <row r="123" spans="1:7" x14ac:dyDescent="0.2">
      <c r="A123" s="117" t="s">
        <v>363</v>
      </c>
    </row>
    <row r="124" spans="1:7" x14ac:dyDescent="0.2">
      <c r="A124" s="118" t="s">
        <v>12</v>
      </c>
      <c r="B124" s="297" t="s">
        <v>349</v>
      </c>
      <c r="C124" s="297" t="s">
        <v>350</v>
      </c>
      <c r="F124" s="119"/>
      <c r="G124" s="119"/>
    </row>
    <row r="125" spans="1:7" x14ac:dyDescent="0.2">
      <c r="A125" s="131" t="s">
        <v>364</v>
      </c>
      <c r="B125" s="298"/>
      <c r="C125" s="298"/>
      <c r="F125" s="119"/>
      <c r="G125" s="119"/>
    </row>
    <row r="126" spans="1:7" x14ac:dyDescent="0.2">
      <c r="A126" s="143" t="s">
        <v>341</v>
      </c>
      <c r="B126" s="144">
        <v>57324131.25</v>
      </c>
      <c r="C126" s="144">
        <v>63875776.399999999</v>
      </c>
    </row>
    <row r="127" spans="1:7" x14ac:dyDescent="0.2">
      <c r="A127" s="143" t="s">
        <v>365</v>
      </c>
      <c r="B127" s="144">
        <v>41378564.950000003</v>
      </c>
      <c r="C127" s="144">
        <v>42377304.719999999</v>
      </c>
    </row>
    <row r="128" spans="1:7" x14ac:dyDescent="0.2">
      <c r="A128" s="139" t="s">
        <v>192</v>
      </c>
      <c r="B128" s="145">
        <v>98702696.200000003</v>
      </c>
      <c r="C128" s="145">
        <v>106253081.12</v>
      </c>
    </row>
    <row r="129" spans="1:7" x14ac:dyDescent="0.2">
      <c r="A129" s="141"/>
      <c r="B129" s="142"/>
      <c r="C129" s="142"/>
    </row>
    <row r="130" spans="1:7" x14ac:dyDescent="0.2">
      <c r="A130" s="141"/>
      <c r="B130" s="142"/>
      <c r="C130" s="142"/>
    </row>
    <row r="131" spans="1:7" x14ac:dyDescent="0.2">
      <c r="A131" s="117" t="s">
        <v>111</v>
      </c>
    </row>
    <row r="132" spans="1:7" x14ac:dyDescent="0.2">
      <c r="A132" s="118" t="s">
        <v>12</v>
      </c>
      <c r="B132" s="297" t="s">
        <v>349</v>
      </c>
      <c r="C132" s="297" t="s">
        <v>350</v>
      </c>
      <c r="F132" s="119"/>
      <c r="G132" s="119"/>
    </row>
    <row r="133" spans="1:7" x14ac:dyDescent="0.2">
      <c r="A133" s="131" t="s">
        <v>366</v>
      </c>
      <c r="B133" s="298"/>
      <c r="C133" s="298"/>
      <c r="F133" s="119"/>
      <c r="G133" s="119"/>
    </row>
    <row r="134" spans="1:7" x14ac:dyDescent="0.2">
      <c r="A134" s="146" t="s">
        <v>367</v>
      </c>
      <c r="B134" s="144">
        <v>16866500.530000001</v>
      </c>
      <c r="C134" s="144">
        <v>16866500.530000001</v>
      </c>
    </row>
    <row r="135" spans="1:7" x14ac:dyDescent="0.2">
      <c r="A135" s="146" t="s">
        <v>342</v>
      </c>
      <c r="B135" s="144">
        <v>26541447.350000001</v>
      </c>
      <c r="C135" s="144">
        <v>25757374.100000001</v>
      </c>
    </row>
    <row r="136" spans="1:7" x14ac:dyDescent="0.2">
      <c r="A136" s="147" t="s">
        <v>192</v>
      </c>
      <c r="B136" s="145">
        <v>43407947.880000003</v>
      </c>
      <c r="C136" s="145">
        <v>42623874.630000003</v>
      </c>
    </row>
    <row r="137" spans="1:7" x14ac:dyDescent="0.2">
      <c r="A137" s="141"/>
      <c r="B137" s="142"/>
      <c r="C137" s="142"/>
    </row>
    <row r="138" spans="1:7" x14ac:dyDescent="0.2">
      <c r="A138" s="141"/>
      <c r="B138" s="142"/>
      <c r="C138" s="142"/>
    </row>
    <row r="139" spans="1:7" x14ac:dyDescent="0.2">
      <c r="A139" s="117" t="s">
        <v>368</v>
      </c>
    </row>
    <row r="140" spans="1:7" x14ac:dyDescent="0.2">
      <c r="A140" s="118" t="s">
        <v>12</v>
      </c>
      <c r="B140" s="297" t="s">
        <v>349</v>
      </c>
      <c r="C140" s="297" t="s">
        <v>350</v>
      </c>
      <c r="F140" s="119"/>
      <c r="G140" s="119"/>
    </row>
    <row r="141" spans="1:7" x14ac:dyDescent="0.2">
      <c r="A141" s="131" t="s">
        <v>369</v>
      </c>
      <c r="B141" s="298"/>
      <c r="C141" s="298"/>
      <c r="F141" s="119"/>
      <c r="G141" s="119"/>
    </row>
    <row r="142" spans="1:7" x14ac:dyDescent="0.2">
      <c r="A142" s="148" t="s">
        <v>352</v>
      </c>
      <c r="B142" s="133">
        <v>29163288.159999996</v>
      </c>
      <c r="C142" s="133">
        <v>46022065.129999995</v>
      </c>
    </row>
    <row r="143" spans="1:7" x14ac:dyDescent="0.2">
      <c r="A143" s="148" t="s">
        <v>354</v>
      </c>
      <c r="B143" s="133">
        <v>1991286783.4799356</v>
      </c>
      <c r="C143" s="133">
        <v>2038742082.8899736</v>
      </c>
    </row>
    <row r="144" spans="1:7" x14ac:dyDescent="0.2">
      <c r="A144" s="148" t="s">
        <v>357</v>
      </c>
      <c r="B144" s="133">
        <v>456088143.64999956</v>
      </c>
      <c r="C144" s="133">
        <v>497481793.0499993</v>
      </c>
    </row>
    <row r="145" spans="1:7" x14ac:dyDescent="0.2">
      <c r="A145" s="148" t="s">
        <v>358</v>
      </c>
      <c r="B145" s="133">
        <v>315799034.44999999</v>
      </c>
      <c r="C145" s="133">
        <v>311880165.85999978</v>
      </c>
    </row>
    <row r="146" spans="1:7" x14ac:dyDescent="0.2">
      <c r="A146" s="148" t="s">
        <v>359</v>
      </c>
      <c r="B146" s="133">
        <v>88823015.950000003</v>
      </c>
      <c r="C146" s="133">
        <v>91428853.079999983</v>
      </c>
    </row>
    <row r="147" spans="1:7" x14ac:dyDescent="0.2">
      <c r="A147" s="148" t="s">
        <v>361</v>
      </c>
      <c r="B147" s="133">
        <v>93286500</v>
      </c>
      <c r="C147" s="133">
        <v>312314972.25</v>
      </c>
    </row>
    <row r="148" spans="1:7" x14ac:dyDescent="0.2">
      <c r="A148" s="124" t="s">
        <v>192</v>
      </c>
      <c r="B148" s="134">
        <v>2974446765.6899347</v>
      </c>
      <c r="C148" s="134">
        <v>3297869932.2599726</v>
      </c>
    </row>
    <row r="149" spans="1:7" x14ac:dyDescent="0.2">
      <c r="A149" s="116" t="s">
        <v>370</v>
      </c>
    </row>
    <row r="151" spans="1:7" ht="30.75" customHeight="1" x14ac:dyDescent="0.2">
      <c r="A151" s="299" t="s">
        <v>371</v>
      </c>
      <c r="B151" s="299"/>
      <c r="C151" s="299"/>
      <c r="D151" s="299"/>
      <c r="E151" s="299"/>
      <c r="F151" s="149"/>
      <c r="G151" s="149"/>
    </row>
    <row r="152" spans="1:7" ht="17.25" customHeight="1" x14ac:dyDescent="0.2">
      <c r="A152" s="300" t="s">
        <v>374</v>
      </c>
      <c r="B152" s="300"/>
      <c r="C152" s="300"/>
      <c r="D152" s="300"/>
      <c r="E152" s="300"/>
      <c r="F152" s="150"/>
      <c r="G152" s="150"/>
    </row>
    <row r="153" spans="1:7" ht="13.5" customHeight="1" x14ac:dyDescent="0.2">
      <c r="A153" s="116" t="s">
        <v>373</v>
      </c>
    </row>
  </sheetData>
  <mergeCells count="31">
    <mergeCell ref="A151:E151"/>
    <mergeCell ref="A152:E152"/>
    <mergeCell ref="B124:B125"/>
    <mergeCell ref="C124:C125"/>
    <mergeCell ref="B132:B133"/>
    <mergeCell ref="C132:C133"/>
    <mergeCell ref="B140:B141"/>
    <mergeCell ref="C140:C141"/>
    <mergeCell ref="B78:C78"/>
    <mergeCell ref="D78:E78"/>
    <mergeCell ref="B86:C86"/>
    <mergeCell ref="D86:E86"/>
    <mergeCell ref="B96:B97"/>
    <mergeCell ref="C96:C97"/>
    <mergeCell ref="B51:C51"/>
    <mergeCell ref="D51:E51"/>
    <mergeCell ref="B62:C62"/>
    <mergeCell ref="D62:E62"/>
    <mergeCell ref="B70:C70"/>
    <mergeCell ref="D70:E70"/>
    <mergeCell ref="B19:C19"/>
    <mergeCell ref="D19:E19"/>
    <mergeCell ref="B30:C30"/>
    <mergeCell ref="D30:E30"/>
    <mergeCell ref="B40:C40"/>
    <mergeCell ref="D40:E40"/>
    <mergeCell ref="A13:E13"/>
    <mergeCell ref="A1:I1"/>
    <mergeCell ref="A2:I2"/>
    <mergeCell ref="A5:I6"/>
    <mergeCell ref="A8:I8"/>
  </mergeCells>
  <pageMargins left="0.7" right="0.7" top="0.75" bottom="0.75" header="0.3" footer="0.3"/>
  <pageSetup paperSize="9" scale="6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www.w3.org/XML/1998/namespace"/>
    <ds:schemaRef ds:uri="http://purl.org/dc/terms/"/>
    <ds:schemaRef ds:uri="http://purl.org/dc/dcmitype/"/>
    <ds:schemaRef ds:uri="http://schemas.microsoft.com/office/2006/documentManagement/types"/>
    <ds:schemaRef ds:uri="http://schemas.microsoft.com/office/2006/metadata/properties"/>
    <ds:schemaRef ds:uri="d8745bc5-821e-4205-946a-621c2da728c8"/>
    <ds:schemaRef ds:uri="http://purl.org/dc/elements/1.1/"/>
    <ds:schemaRef ds:uri="http://schemas.microsoft.com/office/infopath/2007/PartnerControls"/>
    <ds:schemaRef ds:uri="http://schemas.openxmlformats.org/package/2006/metadata/core-properties"/>
    <ds:schemaRef ds:uri="22baa3bd-a2fa-4ea9-9ebb-3a9c6a559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Željka Artner-Pavković</cp:lastModifiedBy>
  <cp:lastPrinted>2021-02-26T07:41:26Z</cp:lastPrinted>
  <dcterms:created xsi:type="dcterms:W3CDTF">2008-10-17T11:51:54Z</dcterms:created>
  <dcterms:modified xsi:type="dcterms:W3CDTF">2021-02-26T08:17:26Z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