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03-31_TFI-KI\"/>
    </mc:Choice>
  </mc:AlternateContent>
  <xr:revisionPtr revIDLastSave="0" documentId="13_ncr:1_{139C106F-D286-4D43-8F66-71867E91BB6B}" xr6:coauthVersionLast="36" xr6:coauthVersionMax="36" xr10:uidLastSave="{00000000-0000-0000-0000-000000000000}"/>
  <workbookProtection workbookPassword="CA29" lockStructure="1"/>
  <bookViews>
    <workbookView xWindow="0" yWindow="0" windowWidth="23040" windowHeight="9060" activeTab="5"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Bilješke!$A$1:$G$185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calcMode="manual"/>
</workbook>
</file>

<file path=xl/calcChain.xml><?xml version="1.0" encoding="utf-8"?>
<calcChain xmlns="http://schemas.openxmlformats.org/spreadsheetml/2006/main">
  <c r="C160" i="24" l="1"/>
  <c r="B160" i="24"/>
  <c r="C148" i="24"/>
  <c r="B148" i="24"/>
  <c r="C136" i="24"/>
  <c r="B136" i="24"/>
  <c r="C128" i="24"/>
  <c r="B128" i="24"/>
  <c r="E90" i="24"/>
  <c r="D90" i="24"/>
  <c r="C90" i="24"/>
  <c r="B90" i="24"/>
  <c r="E82" i="24"/>
  <c r="D82" i="24"/>
  <c r="C82" i="24"/>
  <c r="B82" i="24"/>
  <c r="E74" i="24"/>
  <c r="D74" i="24"/>
  <c r="C74" i="24"/>
  <c r="B74" i="24"/>
  <c r="E66" i="24"/>
  <c r="D66" i="24"/>
  <c r="C66" i="24"/>
  <c r="B66" i="24"/>
  <c r="E58" i="24"/>
  <c r="D58" i="24"/>
  <c r="C58" i="24"/>
  <c r="B58" i="24"/>
  <c r="E47" i="24"/>
  <c r="D47" i="24"/>
  <c r="C47" i="24"/>
  <c r="B47" i="24"/>
  <c r="E36" i="24"/>
  <c r="D36" i="24"/>
  <c r="C36" i="24"/>
  <c r="B36" i="24"/>
  <c r="E26" i="24"/>
  <c r="D26" i="24"/>
  <c r="C26" i="24"/>
  <c r="B26" i="24"/>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<sst xmlns="http://schemas.openxmlformats.org/spreadsheetml/2006/main" count="525" uniqueCount="386">
  <si>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</si>
  <si>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</si>
  <si>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</si>
  <si>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</si>
  <si>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</si>
  <si>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</si>
  <si>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</si>
  <si>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</si>
  <si>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</si>
  <si>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</si>
  <si>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</si>
  <si>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</si>
  <si>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</si>
  <si>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</si>
  <si>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</si>
  <si>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</si>
  <si>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</si>
  <si>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</si>
  <si>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</si>
  <si>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</si>
  <si>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</si>
  <si>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</si>
  <si>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</si>
  <si>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</si>
  <si>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</si>
  <si>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</si>
  <si>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</si>
  <si>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</si>
  <si>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</si>
  <si>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</si>
  <si>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</si>
  <si>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</si>
  <si>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</si>
  <si>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</si>
  <si>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</si>
  <si>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</si>
  <si>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</si>
  <si>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</si>
  <si>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</si>
  <si>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</si>
  <si>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</si>
  <si>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</si>
  <si>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</si>
  <si>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</si>
  <si>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</si>
  <si>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</si>
  <si>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</si>
  <si>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</si>
  <si>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</si>
  <si>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</si>
  <si>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</si>
  <si>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</si>
  <si>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</si>
  <si>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</si>
  <si>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</si>
  <si>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</si>
  <si>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</si>
  <si>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</si>
  <si>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</si>
  <si>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</si>
  <si>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</si>
  <si>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</si>
  <si>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</si>
  <si>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</si>
  <si>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</si>
  <si>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</si>
  <si>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</si>
  <si>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</si>
  <si>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</si>
  <si>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</si>
  <si>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</si>
  <si>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</si>
  <si>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</si>
  <si>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</si>
  <si>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</si>
  <si>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</si>
  <si>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</si>
  <si>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</si>
  <si>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</si>
  <si>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</si>
  <si>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</si>
  <si>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</si>
  <si>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</si>
  <si>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</si>
  <si>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</si>
  <si>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</si>
  <si>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</si>
  <si>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</si>
  <si>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</si>
  <si>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</si>
  <si>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</si>
  <si>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</si>
  <si>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</si>
  <si>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</si>
  <si>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</si>
  <si>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</si>
  <si>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</si>
  <si>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</si>
  <si>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</si>
  <si>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</si>
  <si>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</si>
  <si>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</si>
  <si>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</si>
  <si>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</si>
  <si>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</si>
  <si>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</si>
  <si>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</si>
  <si>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</si>
  <si>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</si>
  <si>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</si>
  <si>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</si>
  <si>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</si>
  <si>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</si>
  <si>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</si>
  <si>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</si>
  <si>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</si>
  <si>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</si>
  <si>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</si>
  <si>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</si>
  <si>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</si>
  <si>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</si>
  <si>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</si>
  <si>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</si>
  <si>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</si>
  <si>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</si>
  <si>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</si>
  <si>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</si>
  <si>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</si>
  <si>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</si>
  <si>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</si>
  <si>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</si>
  <si>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</si>
  <si>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</si>
  <si>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</si>
  <si>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</si>
  <si>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</si>
  <si>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</si>
  <si>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</si>
  <si>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</si>
  <si>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</si>
  <si>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</si>
  <si>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</si>
  <si>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</si>
  <si>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</si>
  <si>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</si>
  <si>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</si>
  <si>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</si>
  <si>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</si>
  <si>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</si>
  <si>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</si>
  <si>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</si>
  <si>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</si>
  <si>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</si>
  <si>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</si>
  <si>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</si>
  <si>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</si>
  <si>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</si>
  <si>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</si>
  <si>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</si>
  <si>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</si>
  <si>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</si>
  <si>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</si>
  <si>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</si>
  <si>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</si>
  <si>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</si>
  <si>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</si>
  <si>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</si>
  <si>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</si>
  <si>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</si>
  <si>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</si>
  <si>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</si>
  <si>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</si>
  <si>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</si>
  <si>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</si>
  <si>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</si>
  <si>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</si>
  <si>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</si>
  <si>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</si>
  <si>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</si>
  <si>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</si>
  <si>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</si>
  <si>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</si>
  <si>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</si>
  <si>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</si>
  <si>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</si>
  <si>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</si>
  <si>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</si>
  <si>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</si>
  <si>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</si>
  <si>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</si>
  <si>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</si>
  <si>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</si>
  <si>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</si>
  <si>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</si>
  <si>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</si>
  <si>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</si>
  <si>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</si>
  <si>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</si>
  <si>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</si>
  <si>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</si>
  <si>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</si>
  <si>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</si>
  <si>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</si>
  <si>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</si>
  <si>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</si>
  <si>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</si>
  <si>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</si>
  <si>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</si>
  <si>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</si>
  <si>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</si>
  <si>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</si>
  <si>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</si>
  <si>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</si>
  <si>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</si>
  <si>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</si>
  <si>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</si>
  <si>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</si>
  <si>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</si>
  <si>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</si>
  <si>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</si>
  <si>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</si>
  <si>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</si>
  <si>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</si>
  <si>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</si>
  <si>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</si>
  <si>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</si>
  <si>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</si>
  <si>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</si>
  <si>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</si>
  <si>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</si>
  <si>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</si>
  <si>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</si>
  <si>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</si>
  <si>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</si>
  <si>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</si>
  <si>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</si>
  <si>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</si>
  <si>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</si>
  <si>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</si>
  <si>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</si>
  <si>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</si>
  <si>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</si>
  <si>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</si>
  <si>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</si>
  <si>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</si>
  <si>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</si>
  <si>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</si>
  <si>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</si>
  <si>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</si>
  <si>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</si>
  <si>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</si>
  <si>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</si>
  <si>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</si>
  <si>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</si>
  <si>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</si>
  <si>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</si>
  <si>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</si>
  <si>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</si>
  <si>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</si>
  <si>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</si>
  <si>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</si>
  <si>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</si>
  <si>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</si>
  <si>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</si>
  <si>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</si>
  <si>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</si>
  <si>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</si>
  <si>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</si>
  <si>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</si>
  <si>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</si>
  <si>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</si>
  <si>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</si>
  <si>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</si>
  <si>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</si>
  <si>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</si>
  <si>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</si>
  <si>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</si>
  <si>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</si>
  <si>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</si>
  <si>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</si>
  <si>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</si>
  <si>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</si>
  <si>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</si>
  <si>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</si>
  <si>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</si>
  <si>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</si>
  <si>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</si>
  <si>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</si>
  <si>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</si>
  <si>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</si>
  <si>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</si>
  <si>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</si>
  <si>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</si>
  <si>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</si>
  <si>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</si>
  <si>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 xml:space="preserve">stanje na dan 31.03.2021 </t>
  </si>
  <si>
    <t>Obveznik: PODRAVSKA BANKA DD</t>
  </si>
  <si>
    <t>u razdoblju 01.01.2021 do 31.03.2021</t>
  </si>
  <si>
    <t>za razdoblje od 01.01.2021</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</si>
  <si>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</si>
  <si>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</si>
  <si>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</si>
  <si>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</si>
  <si>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</si>
  <si>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</si>
  <si>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</si>
  <si>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31.03.2021.</t>
  </si>
  <si>
    <t>Značajnije poslovne aktivnosti i događaji prezentirani su u nastavku i u izvještaju poslovodstva za izvještajno razdoblje.</t>
  </si>
  <si>
    <t>Kamatni prihodi</t>
  </si>
  <si>
    <t>AOP oznaka 001</t>
  </si>
  <si>
    <t>Kumulativ  01.01.2020. - 31.03.2020.</t>
  </si>
  <si>
    <t>Tromjesečje 01.01.2020. - 31.03.2020.</t>
  </si>
  <si>
    <t>Kumulativ  01.01.2021. - 31.03.2021.</t>
  </si>
  <si>
    <t>Tromjesečje 01.01.2021. - 31.03.2021.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</si>
  <si>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</si>
  <si>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</si>
  <si>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</si>
  <si>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</si>
  <si>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</si>
  <si>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</si>
  <si>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</si>
  <si>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</si>
  <si>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</si>
  <si>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</si>
  <si>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</si>
  <si>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</si>
  <si>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</si>
  <si>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</si>
  <si>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</si>
  <si>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</si>
  <si>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</si>
  <si>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</si>
  <si>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</si>
  <si>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</si>
  <si>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</si>
  <si>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</si>
  <si>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</si>
  <si>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</si>
  <si>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</si>
  <si>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</si>
  <si>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</si>
  <si>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</si>
  <si>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</si>
  <si>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</si>
  <si>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AOP oznaka 019</t>
  </si>
  <si>
    <t>Nekretnine, postrojenja i oprema</t>
  </si>
  <si>
    <t>Ostala nematerijalna imovina</t>
  </si>
  <si>
    <t>Umanjenje vrijednosti ili (-) ukidanje umanjenja vrijednosti po financijskoj imovini koja se ne mjeri po fer vrijednosti kroz dobit ili gubitak</t>
  </si>
  <si>
    <t>AOP oznaka 022</t>
  </si>
  <si>
    <t>(Financijska imovina po fer vrijednosti kroz ostalu sveobuhvatnu dobit)</t>
  </si>
  <si>
    <t>(Financijska imovina po amortiziranom trošku)</t>
  </si>
  <si>
    <t>BILANCA STANJA</t>
  </si>
  <si>
    <t>Krediti i predujmovi</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</si>
  <si>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</si>
  <si>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</si>
  <si>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</si>
  <si>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</si>
  <si>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</si>
  <si>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</si>
  <si>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</si>
  <si>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</si>
  <si>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</si>
  <si>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</si>
  <si>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</si>
  <si>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</si>
  <si>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</si>
  <si>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</si>
  <si>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</si>
  <si>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</si>
  <si>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</si>
  <si>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</si>
  <si>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</si>
  <si>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</si>
  <si>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</si>
  <si>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Preuzete obveze – neiskorišteni krediti</t>
  </si>
  <si>
    <t>Preuzete obveze – neiskorišteni okvirni krediti po transakcijskim računima i ostali okvirni krediti</t>
  </si>
  <si>
    <t>Garancije</t>
  </si>
  <si>
    <t>Devizni akreditivi</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</si>
  <si>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</si>
  <si>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</si>
  <si>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Prosječni broj zaposlenih tijekom prvog tromjesečja iznosi 234 zaposlenika.</t>
  </si>
  <si>
    <t xml:space="preserve">U 2021. godini Banka nije primala javne subvencije. </t>
  </si>
  <si>
    <t xml:space="preserve">Prema mišljenju Uprave, nakon 31. ožujka 2021. godine do objave ovih financijskih izvještaja, nisu zabilježeni značajni događaji koji u bitnome utječu na promjene u poslovanju Banke.
</t>
  </si>
  <si>
    <t>Izvještajno razdoblje: 1. siječnja 2021. - 31. ožujka 2021.</t>
  </si>
  <si>
    <t>POTENCIJALNE I PREUZETE OBVEZE PO KREDITIMA, GARANCIJE I OSTALI FINANCIJSKI INSTRUMENTI</t>
  </si>
  <si>
    <t>Banka nije član grupe banaka, nema društva kćeri i ne sastavlja konsolidirane financijske izvještaje.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</si>
</sst>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6" fillId="0" borderId="0"/>
    <xf numFmtId="0" fontId="2" fillId="0" borderId="0"/>
    <xf numFmtId="0" fontId="2" fillId="0" borderId="0"/>
  </cellStyleXfs>
  <cellXfs count="304">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0" fillId="0" borderId="0" xfId="0" applyFont="1" applyAlignment="1">
      <alignment vertical="top"/>
    </xf>
    <xf numFmtId="0" fontId="30" fillId="0" borderId="0" xfId="0" applyFont="1" applyAlignment="1">
      <alignment horizontal="left"/>
    </xf>
    <xf numFmtId="0" fontId="30" fillId="0" borderId="0" xfId="0" applyFont="1" applyAlignment="1">
      <alignment horizontal="left" vertical="top"/>
    </xf>
    <xf numFmtId="0" fontId="30" fillId="0" borderId="0" xfId="0" applyFont="1" applyAlignment="1"/>
    <xf numFmtId="0" fontId="31" fillId="0" borderId="0" xfId="0" applyFont="1" applyFill="1" applyAlignment="1">
      <alignment vertical="top"/>
    </xf>
    <xf numFmtId="0" fontId="32" fillId="0" borderId="0" xfId="0" applyFont="1" applyAlignment="1">
      <alignment vertical="top"/>
    </xf>
    <xf numFmtId="0" fontId="30" fillId="0" borderId="0" xfId="0" applyFont="1"/>
    <xf numFmtId="0" fontId="32" fillId="0" borderId="0" xfId="0" applyFont="1"/>
    <xf numFmtId="0" fontId="32" fillId="0" borderId="0" xfId="0" applyFont="1" applyAlignment="1">
      <alignment horizontal="left"/>
    </xf>
    <xf numFmtId="0" fontId="32" fillId="15" borderId="30" xfId="0" applyFont="1" applyFill="1" applyBorder="1"/>
    <xf numFmtId="0" fontId="32" fillId="0" borderId="0" xfId="0" applyFont="1" applyFill="1"/>
    <xf numFmtId="0" fontId="32"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3" fillId="0" borderId="34" xfId="0" applyFont="1" applyBorder="1" applyAlignment="1">
      <alignment vertical="center"/>
    </xf>
    <xf numFmtId="3" fontId="33" fillId="0" borderId="34" xfId="0" applyNumberFormat="1" applyFont="1" applyFill="1" applyBorder="1" applyAlignment="1">
      <alignment horizontal="right"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3" fillId="0" borderId="34" xfId="0" applyFont="1" applyBorder="1" applyAlignment="1">
      <alignment vertical="center" wrapText="1"/>
    </xf>
    <xf numFmtId="3" fontId="32" fillId="0" borderId="0" xfId="0" applyNumberFormat="1" applyFont="1"/>
    <xf numFmtId="3" fontId="33" fillId="0" borderId="34" xfId="0" applyNumberFormat="1" applyFont="1" applyFill="1" applyBorder="1" applyAlignment="1">
      <alignment horizontal="right" vertical="center"/>
    </xf>
    <xf numFmtId="3" fontId="34" fillId="0" borderId="34" xfId="0" applyNumberFormat="1" applyFont="1" applyFill="1" applyBorder="1" applyAlignment="1">
      <alignment horizontal="right" vertical="center"/>
    </xf>
    <xf numFmtId="0" fontId="34" fillId="0" borderId="0" xfId="0" applyFont="1" applyAlignment="1">
      <alignment vertical="center"/>
    </xf>
    <xf numFmtId="3" fontId="35" fillId="0" borderId="0" xfId="0" applyNumberFormat="1" applyFont="1" applyFill="1" applyAlignment="1">
      <alignment horizontal="right" vertical="center"/>
    </xf>
    <xf numFmtId="0" fontId="32" fillId="15" borderId="33" xfId="0" applyFont="1" applyFill="1" applyBorder="1" applyAlignment="1">
      <alignment vertical="center"/>
    </xf>
    <xf numFmtId="0" fontId="37" fillId="0" borderId="34" xfId="5" applyFont="1" applyFill="1" applyBorder="1" applyAlignment="1">
      <alignment horizontal="justify" vertical="center"/>
    </xf>
    <xf numFmtId="0" fontId="38" fillId="0" borderId="34" xfId="5" applyFont="1" applyFill="1" applyBorder="1" applyAlignment="1">
      <alignment horizontal="left" vertical="center"/>
    </xf>
    <xf numFmtId="3" fontId="32" fillId="0" borderId="34" xfId="0" applyNumberFormat="1" applyFont="1" applyBorder="1"/>
    <xf numFmtId="3" fontId="30" fillId="0" borderId="34" xfId="0" applyNumberFormat="1" applyFont="1" applyBorder="1"/>
    <xf numFmtId="0" fontId="4" fillId="0" borderId="34" xfId="5" applyFont="1" applyFill="1" applyBorder="1" applyAlignment="1">
      <alignment vertical="center"/>
    </xf>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0" fillId="0" borderId="34" xfId="0" applyFont="1" applyBorder="1" applyAlignment="1">
      <alignment horizontal="left"/>
    </xf>
    <xf numFmtId="0" fontId="32" fillId="0" borderId="34" xfId="0" applyFont="1" applyBorder="1" applyAlignment="1">
      <alignment horizontal="left" indent="1"/>
    </xf>
    <xf numFmtId="0" fontId="34" fillId="0" borderId="34" xfId="0" applyFont="1" applyFill="1" applyBorder="1" applyAlignment="1">
      <alignment vertical="center"/>
    </xf>
    <xf numFmtId="3" fontId="30" fillId="0" borderId="34" xfId="0" applyNumberFormat="1" applyFont="1" applyFill="1" applyBorder="1"/>
    <xf numFmtId="0" fontId="34" fillId="0" borderId="0" xfId="0" applyFont="1" applyFill="1" applyBorder="1" applyAlignment="1">
      <alignment vertical="center"/>
    </xf>
    <xf numFmtId="3" fontId="30"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7" fillId="0" borderId="34" xfId="6" applyFont="1" applyFill="1" applyBorder="1" applyAlignment="1">
      <alignment horizontal="justify" vertical="center"/>
    </xf>
    <xf numFmtId="0" fontId="32" fillId="0" borderId="34" xfId="0" applyFont="1" applyBorder="1"/>
    <xf numFmtId="0" fontId="30" fillId="15" borderId="0" xfId="0" applyFont="1" applyFill="1" applyAlignment="1">
      <alignment horizontal="center"/>
    </xf>
    <xf numFmtId="0" fontId="32"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xf>
    <xf numFmtId="0" fontId="39" fillId="0" borderId="0" xfId="0" applyFont="1"/>
    <xf numFmtId="0" fontId="32" fillId="0" borderId="34" xfId="0" applyFont="1" applyBorder="1" applyAlignment="1">
      <alignment wrapText="1"/>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30" fillId="0" borderId="0" xfId="0" applyFont="1" applyAlignment="1">
      <alignment horizontal="left"/>
    </xf>
    <xf numFmtId="0" fontId="32" fillId="0" borderId="0" xfId="0" applyFont="1" applyAlignment="1">
      <alignment horizontal="left" vertical="top"/>
    </xf>
    <xf numFmtId="3" fontId="4" fillId="15" borderId="31" xfId="3" applyNumberFormat="1" applyFont="1" applyFill="1" applyBorder="1" applyAlignment="1" applyProtection="1">
      <alignment horizontal="center" vertical="center" wrapText="1"/>
    </xf>
    <xf numFmtId="3" fontId="32" fillId="15" borderId="32" xfId="0" applyNumberFormat="1" applyFont="1" applyFill="1" applyBorder="1" applyAlignment="1" applyProtection="1">
      <alignment horizontal="center" vertical="center" wrapText="1"/>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4" fillId="0" borderId="0" xfId="0" applyFont="1" applyAlignment="1">
      <alignment horizontal="left" vertical="center"/>
    </xf>
    <xf numFmtId="0" fontId="30" fillId="0" borderId="0" xfId="0" applyFont="1" applyAlignment="1">
      <alignment horizontal="left" vertical="top"/>
    </xf>
    <xf numFmtId="0" fontId="30" fillId="0" borderId="35" xfId="0" applyFont="1" applyBorder="1" applyAlignment="1">
      <alignment horizontal="left" wrapText="1"/>
    </xf>
    <xf numFmtId="0" fontId="32"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CA4CEE6E-8033-4BE7-81F2-18DCA584CF43}"/>
    <cellStyle name="Normalno 2 2" xfId="5" xr:uid="{9E211CDF-FBF0-4B25-B501-DABCF95DBD92}"/>
    <cellStyle name="Obično 2" xfId="7" xr:uid="{0587F1A0-F396-4FB0-859A-B13554E410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60" zoomScaleNormal="100" workbookViewId="0">
      <selection sqref="A1:C1"/>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199" t="s">
        <v>227</v>
      </c>
      <c r="B1" s="200"/>
      <c r="C1" s="200"/>
      <c r="D1" s="56"/>
      <c r="E1" s="56"/>
      <c r="F1" s="56"/>
      <c r="G1" s="56"/>
      <c r="H1" s="56"/>
      <c r="I1" s="56"/>
      <c r="J1" s="57"/>
    </row>
    <row r="2" spans="1:10" ht="14.45" customHeight="1" x14ac:dyDescent="0.25">
      <c r="A2" s="201" t="s">
        <v>243</v>
      </c>
      <c r="B2" s="202"/>
      <c r="C2" s="202"/>
      <c r="D2" s="202"/>
      <c r="E2" s="202"/>
      <c r="F2" s="202"/>
      <c r="G2" s="202"/>
      <c r="H2" s="202"/>
      <c r="I2" s="202"/>
      <c r="J2" s="203"/>
    </row>
    <row r="3" spans="1:10" x14ac:dyDescent="0.25">
      <c r="A3" s="59"/>
      <c r="B3" s="60"/>
      <c r="C3" s="60"/>
      <c r="D3" s="60"/>
      <c r="E3" s="60"/>
      <c r="F3" s="60"/>
      <c r="G3" s="60"/>
      <c r="H3" s="60"/>
      <c r="I3" s="60"/>
      <c r="J3" s="61"/>
    </row>
    <row r="4" spans="1:10" ht="33.6" customHeight="1" x14ac:dyDescent="0.25">
      <c r="A4" s="204" t="s">
        <v>228</v>
      </c>
      <c r="B4" s="205"/>
      <c r="C4" s="205"/>
      <c r="D4" s="205"/>
      <c r="E4" s="206">
        <v>44197</v>
      </c>
      <c r="F4" s="207"/>
      <c r="G4" s="62" t="s">
        <v>0</v>
      </c>
      <c r="H4" s="208">
        <v>44286</v>
      </c>
      <c r="I4" s="207"/>
      <c r="J4" s="63"/>
    </row>
    <row r="5" spans="1:10" s="64" customFormat="1" ht="10.15" customHeight="1" x14ac:dyDescent="0.25">
      <c r="A5" s="209"/>
      <c r="B5" s="210"/>
      <c r="C5" s="210"/>
      <c r="D5" s="210"/>
      <c r="E5" s="210"/>
      <c r="F5" s="210"/>
      <c r="G5" s="210"/>
      <c r="H5" s="210"/>
      <c r="I5" s="210"/>
      <c r="J5" s="211"/>
    </row>
    <row r="6" spans="1:10" ht="20.45" customHeight="1" x14ac:dyDescent="0.25">
      <c r="A6" s="65"/>
      <c r="B6" s="66" t="s">
        <v>248</v>
      </c>
      <c r="C6" s="67"/>
      <c r="D6" s="67"/>
      <c r="E6" s="73">
        <v>2021</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249</v>
      </c>
      <c r="C8" s="67"/>
      <c r="D8" s="67"/>
      <c r="E8" s="73">
        <v>1</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195" t="s">
        <v>250</v>
      </c>
      <c r="B10" s="196"/>
      <c r="C10" s="196"/>
      <c r="D10" s="196"/>
      <c r="E10" s="196"/>
      <c r="F10" s="196"/>
      <c r="G10" s="196"/>
      <c r="H10" s="196"/>
      <c r="I10" s="196"/>
      <c r="J10" s="75"/>
    </row>
    <row r="11" spans="1:10" ht="24.6" customHeight="1" x14ac:dyDescent="0.25">
      <c r="A11" s="182" t="s">
        <v>229</v>
      </c>
      <c r="B11" s="197"/>
      <c r="C11" s="189" t="s">
        <v>281</v>
      </c>
      <c r="D11" s="190"/>
      <c r="E11" s="76"/>
      <c r="F11" s="154" t="s">
        <v>251</v>
      </c>
      <c r="G11" s="193"/>
      <c r="H11" s="170" t="s">
        <v>282</v>
      </c>
      <c r="I11" s="171"/>
      <c r="J11" s="77"/>
    </row>
    <row r="12" spans="1:10" ht="14.45" customHeight="1" x14ac:dyDescent="0.25">
      <c r="A12" s="78"/>
      <c r="B12" s="79"/>
      <c r="C12" s="79"/>
      <c r="D12" s="79"/>
      <c r="E12" s="198"/>
      <c r="F12" s="198"/>
      <c r="G12" s="198"/>
      <c r="H12" s="198"/>
      <c r="I12" s="80"/>
      <c r="J12" s="77"/>
    </row>
    <row r="13" spans="1:10" ht="21" customHeight="1" x14ac:dyDescent="0.25">
      <c r="A13" s="153" t="s">
        <v>244</v>
      </c>
      <c r="B13" s="193"/>
      <c r="C13" s="189" t="s">
        <v>283</v>
      </c>
      <c r="D13" s="190"/>
      <c r="E13" s="212"/>
      <c r="F13" s="198"/>
      <c r="G13" s="198"/>
      <c r="H13" s="198"/>
      <c r="I13" s="80"/>
      <c r="J13" s="77"/>
    </row>
    <row r="14" spans="1:10" ht="10.9" customHeight="1" x14ac:dyDescent="0.25">
      <c r="A14" s="76"/>
      <c r="B14" s="80"/>
      <c r="C14" s="79"/>
      <c r="D14" s="79"/>
      <c r="E14" s="160"/>
      <c r="F14" s="160"/>
      <c r="G14" s="160"/>
      <c r="H14" s="160"/>
      <c r="I14" s="79"/>
      <c r="J14" s="81"/>
    </row>
    <row r="15" spans="1:10" ht="22.9" customHeight="1" x14ac:dyDescent="0.25">
      <c r="A15" s="153" t="s">
        <v>230</v>
      </c>
      <c r="B15" s="193"/>
      <c r="C15" s="189" t="s">
        <v>284</v>
      </c>
      <c r="D15" s="190"/>
      <c r="E15" s="194"/>
      <c r="F15" s="184"/>
      <c r="G15" s="82" t="s">
        <v>252</v>
      </c>
      <c r="H15" s="170" t="s">
        <v>285</v>
      </c>
      <c r="I15" s="171"/>
      <c r="J15" s="83"/>
    </row>
    <row r="16" spans="1:10" ht="10.9" customHeight="1" x14ac:dyDescent="0.25">
      <c r="A16" s="76"/>
      <c r="B16" s="80"/>
      <c r="C16" s="79"/>
      <c r="D16" s="79"/>
      <c r="E16" s="160"/>
      <c r="F16" s="160"/>
      <c r="G16" s="160"/>
      <c r="H16" s="160"/>
      <c r="I16" s="79"/>
      <c r="J16" s="81"/>
    </row>
    <row r="17" spans="1:10" ht="22.9" customHeight="1" x14ac:dyDescent="0.25">
      <c r="A17" s="84"/>
      <c r="B17" s="82" t="s">
        <v>253</v>
      </c>
      <c r="C17" s="189" t="s">
        <v>286</v>
      </c>
      <c r="D17" s="190"/>
      <c r="E17" s="85"/>
      <c r="F17" s="85"/>
      <c r="G17" s="85"/>
      <c r="H17" s="85"/>
      <c r="I17" s="85"/>
      <c r="J17" s="83"/>
    </row>
    <row r="18" spans="1:10" x14ac:dyDescent="0.25">
      <c r="A18" s="191"/>
      <c r="B18" s="192"/>
      <c r="C18" s="160"/>
      <c r="D18" s="160"/>
      <c r="E18" s="160"/>
      <c r="F18" s="160"/>
      <c r="G18" s="160"/>
      <c r="H18" s="160"/>
      <c r="I18" s="79"/>
      <c r="J18" s="81"/>
    </row>
    <row r="19" spans="1:10" x14ac:dyDescent="0.25">
      <c r="A19" s="182" t="s">
        <v>231</v>
      </c>
      <c r="B19" s="183"/>
      <c r="C19" s="161" t="s">
        <v>287</v>
      </c>
      <c r="D19" s="162"/>
      <c r="E19" s="162"/>
      <c r="F19" s="162"/>
      <c r="G19" s="162"/>
      <c r="H19" s="162"/>
      <c r="I19" s="162"/>
      <c r="J19" s="163"/>
    </row>
    <row r="20" spans="1:10" x14ac:dyDescent="0.25">
      <c r="A20" s="78"/>
      <c r="B20" s="79"/>
      <c r="C20" s="86"/>
      <c r="D20" s="79"/>
      <c r="E20" s="160"/>
      <c r="F20" s="160"/>
      <c r="G20" s="160"/>
      <c r="H20" s="160"/>
      <c r="I20" s="79"/>
      <c r="J20" s="81"/>
    </row>
    <row r="21" spans="1:10" x14ac:dyDescent="0.25">
      <c r="A21" s="182" t="s">
        <v>232</v>
      </c>
      <c r="B21" s="183"/>
      <c r="C21" s="170">
        <v>48000</v>
      </c>
      <c r="D21" s="171"/>
      <c r="E21" s="160"/>
      <c r="F21" s="160"/>
      <c r="G21" s="161" t="s">
        <v>288</v>
      </c>
      <c r="H21" s="162"/>
      <c r="I21" s="162"/>
      <c r="J21" s="163"/>
    </row>
    <row r="22" spans="1:10" x14ac:dyDescent="0.25">
      <c r="A22" s="78"/>
      <c r="B22" s="79"/>
      <c r="C22" s="79"/>
      <c r="D22" s="79"/>
      <c r="E22" s="160"/>
      <c r="F22" s="160"/>
      <c r="G22" s="160"/>
      <c r="H22" s="160"/>
      <c r="I22" s="79"/>
      <c r="J22" s="81"/>
    </row>
    <row r="23" spans="1:10" x14ac:dyDescent="0.25">
      <c r="A23" s="182" t="s">
        <v>233</v>
      </c>
      <c r="B23" s="183"/>
      <c r="C23" s="161" t="s">
        <v>289</v>
      </c>
      <c r="D23" s="162"/>
      <c r="E23" s="162"/>
      <c r="F23" s="162"/>
      <c r="G23" s="162"/>
      <c r="H23" s="162"/>
      <c r="I23" s="162"/>
      <c r="J23" s="163"/>
    </row>
    <row r="24" spans="1:10" x14ac:dyDescent="0.25">
      <c r="A24" s="78"/>
      <c r="B24" s="79"/>
      <c r="C24" s="79"/>
      <c r="D24" s="79"/>
      <c r="E24" s="160"/>
      <c r="F24" s="160"/>
      <c r="G24" s="160"/>
      <c r="H24" s="160"/>
      <c r="I24" s="79"/>
      <c r="J24" s="81"/>
    </row>
    <row r="25" spans="1:10" x14ac:dyDescent="0.25">
      <c r="A25" s="182" t="s">
        <v>234</v>
      </c>
      <c r="B25" s="183"/>
      <c r="C25" s="186" t="s">
        <v>290</v>
      </c>
      <c r="D25" s="187"/>
      <c r="E25" s="187"/>
      <c r="F25" s="187"/>
      <c r="G25" s="187"/>
      <c r="H25" s="187"/>
      <c r="I25" s="187"/>
      <c r="J25" s="188"/>
    </row>
    <row r="26" spans="1:10" x14ac:dyDescent="0.25">
      <c r="A26" s="78"/>
      <c r="B26" s="79"/>
      <c r="C26" s="86"/>
      <c r="D26" s="79"/>
      <c r="E26" s="160"/>
      <c r="F26" s="160"/>
      <c r="G26" s="160"/>
      <c r="H26" s="160"/>
      <c r="I26" s="79"/>
      <c r="J26" s="81"/>
    </row>
    <row r="27" spans="1:10" x14ac:dyDescent="0.25">
      <c r="A27" s="182" t="s">
        <v>235</v>
      </c>
      <c r="B27" s="183"/>
      <c r="C27" s="186" t="s">
        <v>291</v>
      </c>
      <c r="D27" s="187"/>
      <c r="E27" s="187"/>
      <c r="F27" s="187"/>
      <c r="G27" s="187"/>
      <c r="H27" s="187"/>
      <c r="I27" s="187"/>
      <c r="J27" s="188"/>
    </row>
    <row r="28" spans="1:10" ht="13.9" customHeight="1" x14ac:dyDescent="0.25">
      <c r="A28" s="78"/>
      <c r="B28" s="79"/>
      <c r="C28" s="86"/>
      <c r="D28" s="79"/>
      <c r="E28" s="160"/>
      <c r="F28" s="160"/>
      <c r="G28" s="160"/>
      <c r="H28" s="160"/>
      <c r="I28" s="79"/>
      <c r="J28" s="81"/>
    </row>
    <row r="29" spans="1:10" ht="22.9" customHeight="1" x14ac:dyDescent="0.25">
      <c r="A29" s="185" t="s">
        <v>245</v>
      </c>
      <c r="B29" s="173"/>
      <c r="C29" s="87">
        <v>233</v>
      </c>
      <c r="D29" s="88"/>
      <c r="E29" s="164"/>
      <c r="F29" s="164"/>
      <c r="G29" s="164"/>
      <c r="H29" s="164"/>
      <c r="I29" s="89"/>
      <c r="J29" s="90"/>
    </row>
    <row r="30" spans="1:10" x14ac:dyDescent="0.25">
      <c r="A30" s="78"/>
      <c r="B30" s="79"/>
      <c r="C30" s="79"/>
      <c r="D30" s="79"/>
      <c r="E30" s="160"/>
      <c r="F30" s="160"/>
      <c r="G30" s="160"/>
      <c r="H30" s="160"/>
      <c r="I30" s="89"/>
      <c r="J30" s="90"/>
    </row>
    <row r="31" spans="1:10" x14ac:dyDescent="0.25">
      <c r="A31" s="182" t="s">
        <v>236</v>
      </c>
      <c r="B31" s="183"/>
      <c r="C31" s="103" t="s">
        <v>255</v>
      </c>
      <c r="D31" s="181" t="s">
        <v>254</v>
      </c>
      <c r="E31" s="168"/>
      <c r="F31" s="168"/>
      <c r="G31" s="168"/>
      <c r="H31" s="91"/>
      <c r="I31" s="92" t="s">
        <v>255</v>
      </c>
      <c r="J31" s="93" t="s">
        <v>256</v>
      </c>
    </row>
    <row r="32" spans="1:10" x14ac:dyDescent="0.25">
      <c r="A32" s="182"/>
      <c r="B32" s="183"/>
      <c r="C32" s="94"/>
      <c r="D32" s="62"/>
      <c r="E32" s="184"/>
      <c r="F32" s="184"/>
      <c r="G32" s="184"/>
      <c r="H32" s="184"/>
      <c r="I32" s="89"/>
      <c r="J32" s="90"/>
    </row>
    <row r="33" spans="1:10" x14ac:dyDescent="0.25">
      <c r="A33" s="182" t="s">
        <v>246</v>
      </c>
      <c r="B33" s="183"/>
      <c r="C33" s="87" t="s">
        <v>258</v>
      </c>
      <c r="D33" s="181" t="s">
        <v>257</v>
      </c>
      <c r="E33" s="168"/>
      <c r="F33" s="168"/>
      <c r="G33" s="168"/>
      <c r="H33" s="85"/>
      <c r="I33" s="92" t="s">
        <v>258</v>
      </c>
      <c r="J33" s="93" t="s">
        <v>259</v>
      </c>
    </row>
    <row r="34" spans="1:10" x14ac:dyDescent="0.25">
      <c r="A34" s="78"/>
      <c r="B34" s="79"/>
      <c r="C34" s="79"/>
      <c r="D34" s="79"/>
      <c r="E34" s="160"/>
      <c r="F34" s="160"/>
      <c r="G34" s="160"/>
      <c r="H34" s="160"/>
      <c r="I34" s="79"/>
      <c r="J34" s="81"/>
    </row>
    <row r="35" spans="1:10" x14ac:dyDescent="0.25">
      <c r="A35" s="181" t="s">
        <v>247</v>
      </c>
      <c r="B35" s="168"/>
      <c r="C35" s="168"/>
      <c r="D35" s="168"/>
      <c r="E35" s="168" t="s">
        <v>237</v>
      </c>
      <c r="F35" s="168"/>
      <c r="G35" s="168"/>
      <c r="H35" s="168"/>
      <c r="I35" s="168"/>
      <c r="J35" s="95" t="s">
        <v>238</v>
      </c>
    </row>
    <row r="36" spans="1:10" x14ac:dyDescent="0.25">
      <c r="A36" s="78"/>
      <c r="B36" s="79"/>
      <c r="C36" s="79"/>
      <c r="D36" s="79"/>
      <c r="E36" s="160"/>
      <c r="F36" s="160"/>
      <c r="G36" s="160"/>
      <c r="H36" s="160"/>
      <c r="I36" s="79"/>
      <c r="J36" s="90"/>
    </row>
    <row r="37" spans="1:10" x14ac:dyDescent="0.25">
      <c r="A37" s="176"/>
      <c r="B37" s="177"/>
      <c r="C37" s="177"/>
      <c r="D37" s="177"/>
      <c r="E37" s="176"/>
      <c r="F37" s="177"/>
      <c r="G37" s="177"/>
      <c r="H37" s="177"/>
      <c r="I37" s="178"/>
      <c r="J37" s="96"/>
    </row>
    <row r="38" spans="1:10" x14ac:dyDescent="0.25">
      <c r="A38" s="78"/>
      <c r="B38" s="79"/>
      <c r="C38" s="86"/>
      <c r="D38" s="180"/>
      <c r="E38" s="180"/>
      <c r="F38" s="180"/>
      <c r="G38" s="180"/>
      <c r="H38" s="180"/>
      <c r="I38" s="180"/>
      <c r="J38" s="81"/>
    </row>
    <row r="39" spans="1:10" x14ac:dyDescent="0.25">
      <c r="A39" s="176"/>
      <c r="B39" s="177"/>
      <c r="C39" s="177"/>
      <c r="D39" s="178"/>
      <c r="E39" s="176"/>
      <c r="F39" s="177"/>
      <c r="G39" s="177"/>
      <c r="H39" s="177"/>
      <c r="I39" s="178"/>
      <c r="J39" s="87"/>
    </row>
    <row r="40" spans="1:10" x14ac:dyDescent="0.25">
      <c r="A40" s="78"/>
      <c r="B40" s="79"/>
      <c r="C40" s="86"/>
      <c r="D40" s="97"/>
      <c r="E40" s="180"/>
      <c r="F40" s="180"/>
      <c r="G40" s="180"/>
      <c r="H40" s="180"/>
      <c r="I40" s="80"/>
      <c r="J40" s="81"/>
    </row>
    <row r="41" spans="1:10" x14ac:dyDescent="0.25">
      <c r="A41" s="176"/>
      <c r="B41" s="177"/>
      <c r="C41" s="177"/>
      <c r="D41" s="178"/>
      <c r="E41" s="176"/>
      <c r="F41" s="177"/>
      <c r="G41" s="177"/>
      <c r="H41" s="177"/>
      <c r="I41" s="178"/>
      <c r="J41" s="87"/>
    </row>
    <row r="42" spans="1:10" x14ac:dyDescent="0.25">
      <c r="A42" s="78"/>
      <c r="B42" s="79"/>
      <c r="C42" s="86"/>
      <c r="D42" s="97"/>
      <c r="E42" s="180"/>
      <c r="F42" s="180"/>
      <c r="G42" s="180"/>
      <c r="H42" s="180"/>
      <c r="I42" s="80"/>
      <c r="J42" s="81"/>
    </row>
    <row r="43" spans="1:10" x14ac:dyDescent="0.25">
      <c r="A43" s="176"/>
      <c r="B43" s="177"/>
      <c r="C43" s="177"/>
      <c r="D43" s="178"/>
      <c r="E43" s="176"/>
      <c r="F43" s="177"/>
      <c r="G43" s="177"/>
      <c r="H43" s="177"/>
      <c r="I43" s="178"/>
      <c r="J43" s="87"/>
    </row>
    <row r="44" spans="1:10" x14ac:dyDescent="0.25">
      <c r="A44" s="98"/>
      <c r="B44" s="86"/>
      <c r="C44" s="174"/>
      <c r="D44" s="174"/>
      <c r="E44" s="160"/>
      <c r="F44" s="160"/>
      <c r="G44" s="174"/>
      <c r="H44" s="174"/>
      <c r="I44" s="174"/>
      <c r="J44" s="81"/>
    </row>
    <row r="45" spans="1:10" x14ac:dyDescent="0.25">
      <c r="A45" s="176"/>
      <c r="B45" s="177"/>
      <c r="C45" s="177"/>
      <c r="D45" s="178"/>
      <c r="E45" s="176"/>
      <c r="F45" s="177"/>
      <c r="G45" s="177"/>
      <c r="H45" s="177"/>
      <c r="I45" s="178"/>
      <c r="J45" s="87"/>
    </row>
    <row r="46" spans="1:10" x14ac:dyDescent="0.25">
      <c r="A46" s="98"/>
      <c r="B46" s="86"/>
      <c r="C46" s="86"/>
      <c r="D46" s="79"/>
      <c r="E46" s="179"/>
      <c r="F46" s="179"/>
      <c r="G46" s="174"/>
      <c r="H46" s="174"/>
      <c r="I46" s="79"/>
      <c r="J46" s="81"/>
    </row>
    <row r="47" spans="1:10" x14ac:dyDescent="0.25">
      <c r="A47" s="176"/>
      <c r="B47" s="177"/>
      <c r="C47" s="177"/>
      <c r="D47" s="178"/>
      <c r="E47" s="176"/>
      <c r="F47" s="177"/>
      <c r="G47" s="177"/>
      <c r="H47" s="177"/>
      <c r="I47" s="178"/>
      <c r="J47" s="87"/>
    </row>
    <row r="48" spans="1:10" x14ac:dyDescent="0.25">
      <c r="A48" s="98"/>
      <c r="B48" s="86"/>
      <c r="C48" s="86"/>
      <c r="D48" s="79"/>
      <c r="E48" s="160"/>
      <c r="F48" s="160"/>
      <c r="G48" s="174"/>
      <c r="H48" s="174"/>
      <c r="I48" s="79"/>
      <c r="J48" s="99" t="s">
        <v>260</v>
      </c>
    </row>
    <row r="49" spans="1:10" x14ac:dyDescent="0.25">
      <c r="A49" s="98"/>
      <c r="B49" s="86"/>
      <c r="C49" s="86"/>
      <c r="D49" s="79"/>
      <c r="E49" s="160"/>
      <c r="F49" s="160"/>
      <c r="G49" s="174"/>
      <c r="H49" s="174"/>
      <c r="I49" s="79"/>
      <c r="J49" s="99" t="s">
        <v>261</v>
      </c>
    </row>
    <row r="50" spans="1:10" ht="14.45" customHeight="1" x14ac:dyDescent="0.25">
      <c r="A50" s="153" t="s">
        <v>239</v>
      </c>
      <c r="B50" s="154"/>
      <c r="C50" s="170" t="s">
        <v>261</v>
      </c>
      <c r="D50" s="171"/>
      <c r="E50" s="172" t="s">
        <v>262</v>
      </c>
      <c r="F50" s="173"/>
      <c r="G50" s="161"/>
      <c r="H50" s="162"/>
      <c r="I50" s="162"/>
      <c r="J50" s="163"/>
    </row>
    <row r="51" spans="1:10" x14ac:dyDescent="0.25">
      <c r="A51" s="98"/>
      <c r="B51" s="86"/>
      <c r="C51" s="174"/>
      <c r="D51" s="174"/>
      <c r="E51" s="160"/>
      <c r="F51" s="160"/>
      <c r="G51" s="175" t="s">
        <v>263</v>
      </c>
      <c r="H51" s="175"/>
      <c r="I51" s="175"/>
      <c r="J51" s="70"/>
    </row>
    <row r="52" spans="1:10" ht="13.9" customHeight="1" x14ac:dyDescent="0.25">
      <c r="A52" s="153" t="s">
        <v>240</v>
      </c>
      <c r="B52" s="154"/>
      <c r="C52" s="161" t="s">
        <v>292</v>
      </c>
      <c r="D52" s="162"/>
      <c r="E52" s="162"/>
      <c r="F52" s="162"/>
      <c r="G52" s="162"/>
      <c r="H52" s="162"/>
      <c r="I52" s="162"/>
      <c r="J52" s="163"/>
    </row>
    <row r="53" spans="1:10" x14ac:dyDescent="0.25">
      <c r="A53" s="78"/>
      <c r="B53" s="79"/>
      <c r="C53" s="164" t="s">
        <v>241</v>
      </c>
      <c r="D53" s="164"/>
      <c r="E53" s="164"/>
      <c r="F53" s="164"/>
      <c r="G53" s="164"/>
      <c r="H53" s="164"/>
      <c r="I53" s="164"/>
      <c r="J53" s="81"/>
    </row>
    <row r="54" spans="1:10" x14ac:dyDescent="0.25">
      <c r="A54" s="153" t="s">
        <v>242</v>
      </c>
      <c r="B54" s="154"/>
      <c r="C54" s="165" t="s">
        <v>293</v>
      </c>
      <c r="D54" s="166"/>
      <c r="E54" s="167"/>
      <c r="F54" s="160"/>
      <c r="G54" s="160"/>
      <c r="H54" s="168"/>
      <c r="I54" s="168"/>
      <c r="J54" s="169"/>
    </row>
    <row r="55" spans="1:10" x14ac:dyDescent="0.25">
      <c r="A55" s="78"/>
      <c r="B55" s="79"/>
      <c r="C55" s="86"/>
      <c r="D55" s="79"/>
      <c r="E55" s="160"/>
      <c r="F55" s="160"/>
      <c r="G55" s="160"/>
      <c r="H55" s="160"/>
      <c r="I55" s="79"/>
      <c r="J55" s="81"/>
    </row>
    <row r="56" spans="1:10" ht="14.45" customHeight="1" x14ac:dyDescent="0.25">
      <c r="A56" s="153" t="s">
        <v>234</v>
      </c>
      <c r="B56" s="154"/>
      <c r="C56" s="155" t="s">
        <v>294</v>
      </c>
      <c r="D56" s="156"/>
      <c r="E56" s="156"/>
      <c r="F56" s="156"/>
      <c r="G56" s="156"/>
      <c r="H56" s="156"/>
      <c r="I56" s="156"/>
      <c r="J56" s="157"/>
    </row>
    <row r="57" spans="1:10" x14ac:dyDescent="0.25">
      <c r="A57" s="78"/>
      <c r="B57" s="79"/>
      <c r="C57" s="79"/>
      <c r="D57" s="79"/>
      <c r="E57" s="160"/>
      <c r="F57" s="160"/>
      <c r="G57" s="160"/>
      <c r="H57" s="160"/>
      <c r="I57" s="79"/>
      <c r="J57" s="81"/>
    </row>
    <row r="58" spans="1:10" x14ac:dyDescent="0.25">
      <c r="A58" s="153" t="s">
        <v>264</v>
      </c>
      <c r="B58" s="154"/>
      <c r="C58" s="155"/>
      <c r="D58" s="156"/>
      <c r="E58" s="156"/>
      <c r="F58" s="156"/>
      <c r="G58" s="156"/>
      <c r="H58" s="156"/>
      <c r="I58" s="156"/>
      <c r="J58" s="157"/>
    </row>
    <row r="59" spans="1:10" ht="14.45" customHeight="1" x14ac:dyDescent="0.25">
      <c r="A59" s="78"/>
      <c r="B59" s="79"/>
      <c r="C59" s="158" t="s">
        <v>265</v>
      </c>
      <c r="D59" s="158"/>
      <c r="E59" s="158"/>
      <c r="F59" s="158"/>
      <c r="G59" s="79"/>
      <c r="H59" s="79"/>
      <c r="I59" s="79"/>
      <c r="J59" s="81"/>
    </row>
    <row r="60" spans="1:10" x14ac:dyDescent="0.25">
      <c r="A60" s="153" t="s">
        <v>266</v>
      </c>
      <c r="B60" s="154"/>
      <c r="C60" s="155"/>
      <c r="D60" s="156"/>
      <c r="E60" s="156"/>
      <c r="F60" s="156"/>
      <c r="G60" s="156"/>
      <c r="H60" s="156"/>
      <c r="I60" s="156"/>
      <c r="J60" s="157"/>
    </row>
    <row r="61" spans="1:10" ht="14.45" customHeight="1" x14ac:dyDescent="0.25">
      <c r="A61" s="100"/>
      <c r="B61" s="101"/>
      <c r="C61" s="159" t="s">
        <v>267</v>
      </c>
      <c r="D61" s="159"/>
      <c r="E61" s="159"/>
      <c r="F61" s="159"/>
      <c r="G61" s="159"/>
      <c r="H61" s="101"/>
      <c r="I61" s="101"/>
      <c r="J61" s="102"/>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7" right="0.56999999999999995" top="0.75" bottom="0.75" header="0.36"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49" zoomScale="110" zoomScaleNormal="100" workbookViewId="0">
      <selection activeCell="L16" sqref="L1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2" t="s">
        <v>1</v>
      </c>
      <c r="B1" s="223"/>
      <c r="C1" s="223"/>
      <c r="D1" s="223"/>
      <c r="E1" s="223"/>
      <c r="F1" s="223"/>
      <c r="G1" s="223"/>
      <c r="H1" s="223"/>
    </row>
    <row r="2" spans="1:9" x14ac:dyDescent="0.2">
      <c r="A2" s="224" t="s">
        <v>295</v>
      </c>
      <c r="B2" s="225"/>
      <c r="C2" s="225"/>
      <c r="D2" s="225"/>
      <c r="E2" s="225"/>
      <c r="F2" s="225"/>
      <c r="G2" s="225"/>
      <c r="H2" s="225"/>
    </row>
    <row r="3" spans="1:9" x14ac:dyDescent="0.2">
      <c r="A3" s="233" t="s">
        <v>12</v>
      </c>
      <c r="B3" s="234"/>
      <c r="C3" s="234"/>
      <c r="D3" s="234"/>
      <c r="E3" s="234"/>
      <c r="F3" s="234"/>
      <c r="G3" s="234"/>
      <c r="H3" s="234"/>
      <c r="I3" s="235"/>
    </row>
    <row r="4" spans="1:9" x14ac:dyDescent="0.2">
      <c r="A4" s="230" t="s">
        <v>296</v>
      </c>
      <c r="B4" s="231"/>
      <c r="C4" s="231"/>
      <c r="D4" s="231"/>
      <c r="E4" s="231"/>
      <c r="F4" s="231"/>
      <c r="G4" s="231"/>
      <c r="H4" s="231"/>
      <c r="I4" s="232"/>
    </row>
    <row r="5" spans="1:9" ht="67.5" x14ac:dyDescent="0.2">
      <c r="A5" s="228" t="s">
        <v>2</v>
      </c>
      <c r="B5" s="229"/>
      <c r="C5" s="229"/>
      <c r="D5" s="229"/>
      <c r="E5" s="229"/>
      <c r="F5" s="229"/>
      <c r="G5" s="2" t="s">
        <v>4</v>
      </c>
      <c r="H5" s="26" t="s">
        <v>219</v>
      </c>
      <c r="I5" s="26" t="s">
        <v>220</v>
      </c>
    </row>
    <row r="6" spans="1:9" x14ac:dyDescent="0.2">
      <c r="A6" s="226">
        <v>1</v>
      </c>
      <c r="B6" s="227"/>
      <c r="C6" s="227"/>
      <c r="D6" s="227"/>
      <c r="E6" s="227"/>
      <c r="F6" s="227"/>
      <c r="G6" s="3">
        <v>2</v>
      </c>
      <c r="H6" s="26">
        <v>3</v>
      </c>
      <c r="I6" s="26">
        <v>4</v>
      </c>
    </row>
    <row r="7" spans="1:9" x14ac:dyDescent="0.2">
      <c r="A7" s="215"/>
      <c r="B7" s="215"/>
      <c r="C7" s="215"/>
      <c r="D7" s="215"/>
      <c r="E7" s="215"/>
      <c r="F7" s="215"/>
      <c r="G7" s="215"/>
      <c r="H7" s="215"/>
      <c r="I7" s="216"/>
    </row>
    <row r="8" spans="1:9" x14ac:dyDescent="0.2">
      <c r="A8" s="217" t="s">
        <v>14</v>
      </c>
      <c r="B8" s="218"/>
      <c r="C8" s="218"/>
      <c r="D8" s="218"/>
      <c r="E8" s="218"/>
      <c r="F8" s="218"/>
      <c r="G8" s="218"/>
      <c r="H8" s="218"/>
      <c r="I8" s="218"/>
    </row>
    <row r="9" spans="1:9" ht="28.5" customHeight="1" x14ac:dyDescent="0.2">
      <c r="A9" s="219" t="s">
        <v>22</v>
      </c>
      <c r="B9" s="219"/>
      <c r="C9" s="219"/>
      <c r="D9" s="219"/>
      <c r="E9" s="219"/>
      <c r="F9" s="219"/>
      <c r="G9" s="4">
        <v>1</v>
      </c>
      <c r="H9" s="27">
        <f>H10+H11+H12</f>
        <v>768206993</v>
      </c>
      <c r="I9" s="27">
        <f>I10+I11+I12</f>
        <v>629460637</v>
      </c>
    </row>
    <row r="10" spans="1:9" x14ac:dyDescent="0.2">
      <c r="A10" s="220" t="s">
        <v>23</v>
      </c>
      <c r="B10" s="220"/>
      <c r="C10" s="220"/>
      <c r="D10" s="220"/>
      <c r="E10" s="220"/>
      <c r="F10" s="220"/>
      <c r="G10" s="5">
        <v>2</v>
      </c>
      <c r="H10" s="28">
        <v>46502970</v>
      </c>
      <c r="I10" s="28">
        <v>45530132</v>
      </c>
    </row>
    <row r="11" spans="1:9" x14ac:dyDescent="0.2">
      <c r="A11" s="220" t="s">
        <v>24</v>
      </c>
      <c r="B11" s="220"/>
      <c r="C11" s="220"/>
      <c r="D11" s="220"/>
      <c r="E11" s="220"/>
      <c r="F11" s="220"/>
      <c r="G11" s="5">
        <v>3</v>
      </c>
      <c r="H11" s="28">
        <v>590147418</v>
      </c>
      <c r="I11" s="28">
        <v>500974295</v>
      </c>
    </row>
    <row r="12" spans="1:9" x14ac:dyDescent="0.2">
      <c r="A12" s="213" t="s">
        <v>25</v>
      </c>
      <c r="B12" s="213"/>
      <c r="C12" s="213"/>
      <c r="D12" s="213"/>
      <c r="E12" s="213"/>
      <c r="F12" s="213"/>
      <c r="G12" s="5">
        <v>4</v>
      </c>
      <c r="H12" s="28">
        <v>131556605</v>
      </c>
      <c r="I12" s="28">
        <v>82956210</v>
      </c>
    </row>
    <row r="13" spans="1:9" x14ac:dyDescent="0.2">
      <c r="A13" s="221" t="s">
        <v>26</v>
      </c>
      <c r="B13" s="221"/>
      <c r="C13" s="221"/>
      <c r="D13" s="221"/>
      <c r="E13" s="221"/>
      <c r="F13" s="221"/>
      <c r="G13" s="4">
        <v>5</v>
      </c>
      <c r="H13" s="29">
        <f>H14+H15+H16+H17</f>
        <v>0</v>
      </c>
      <c r="I13" s="29">
        <f>I14+I15+I16+I17</f>
        <v>0</v>
      </c>
    </row>
    <row r="14" spans="1:9" x14ac:dyDescent="0.2">
      <c r="A14" s="214" t="s">
        <v>27</v>
      </c>
      <c r="B14" s="214"/>
      <c r="C14" s="214"/>
      <c r="D14" s="214"/>
      <c r="E14" s="214"/>
      <c r="F14" s="214"/>
      <c r="G14" s="5">
        <v>6</v>
      </c>
      <c r="H14" s="28">
        <v>0</v>
      </c>
      <c r="I14" s="28">
        <v>0</v>
      </c>
    </row>
    <row r="15" spans="1:9" x14ac:dyDescent="0.2">
      <c r="A15" s="214" t="s">
        <v>28</v>
      </c>
      <c r="B15" s="214"/>
      <c r="C15" s="214"/>
      <c r="D15" s="214"/>
      <c r="E15" s="214"/>
      <c r="F15" s="214"/>
      <c r="G15" s="5">
        <v>7</v>
      </c>
      <c r="H15" s="28">
        <v>0</v>
      </c>
      <c r="I15" s="28">
        <v>0</v>
      </c>
    </row>
    <row r="16" spans="1:9" x14ac:dyDescent="0.2">
      <c r="A16" s="214" t="s">
        <v>29</v>
      </c>
      <c r="B16" s="214"/>
      <c r="C16" s="214"/>
      <c r="D16" s="214"/>
      <c r="E16" s="214"/>
      <c r="F16" s="214"/>
      <c r="G16" s="5">
        <v>8</v>
      </c>
      <c r="H16" s="28">
        <v>0</v>
      </c>
      <c r="I16" s="28">
        <v>0</v>
      </c>
    </row>
    <row r="17" spans="1:9" x14ac:dyDescent="0.2">
      <c r="A17" s="214" t="s">
        <v>30</v>
      </c>
      <c r="B17" s="214"/>
      <c r="C17" s="214"/>
      <c r="D17" s="214"/>
      <c r="E17" s="214"/>
      <c r="F17" s="214"/>
      <c r="G17" s="5">
        <v>9</v>
      </c>
      <c r="H17" s="28">
        <v>0</v>
      </c>
      <c r="I17" s="28">
        <v>0</v>
      </c>
    </row>
    <row r="18" spans="1:9" ht="32.450000000000003" customHeight="1" x14ac:dyDescent="0.2">
      <c r="A18" s="221" t="s">
        <v>31</v>
      </c>
      <c r="B18" s="221"/>
      <c r="C18" s="221"/>
      <c r="D18" s="221"/>
      <c r="E18" s="221"/>
      <c r="F18" s="221"/>
      <c r="G18" s="4">
        <v>10</v>
      </c>
      <c r="H18" s="29">
        <f>H19+H20+H21</f>
        <v>183532595</v>
      </c>
      <c r="I18" s="29">
        <f>I19+I20+I21</f>
        <v>152544786</v>
      </c>
    </row>
    <row r="19" spans="1:9" x14ac:dyDescent="0.2">
      <c r="A19" s="214" t="s">
        <v>28</v>
      </c>
      <c r="B19" s="214"/>
      <c r="C19" s="214"/>
      <c r="D19" s="214"/>
      <c r="E19" s="214"/>
      <c r="F19" s="214"/>
      <c r="G19" s="5">
        <v>11</v>
      </c>
      <c r="H19" s="28">
        <v>183532595</v>
      </c>
      <c r="I19" s="28">
        <v>152544786</v>
      </c>
    </row>
    <row r="20" spans="1:9" x14ac:dyDescent="0.2">
      <c r="A20" s="214" t="s">
        <v>29</v>
      </c>
      <c r="B20" s="214"/>
      <c r="C20" s="214"/>
      <c r="D20" s="214"/>
      <c r="E20" s="214"/>
      <c r="F20" s="214"/>
      <c r="G20" s="5">
        <v>12</v>
      </c>
      <c r="H20" s="28">
        <v>0</v>
      </c>
      <c r="I20" s="28">
        <v>0</v>
      </c>
    </row>
    <row r="21" spans="1:9" x14ac:dyDescent="0.2">
      <c r="A21" s="214" t="s">
        <v>30</v>
      </c>
      <c r="B21" s="214"/>
      <c r="C21" s="214"/>
      <c r="D21" s="214"/>
      <c r="E21" s="214"/>
      <c r="F21" s="214"/>
      <c r="G21" s="5">
        <v>13</v>
      </c>
      <c r="H21" s="28">
        <v>0</v>
      </c>
      <c r="I21" s="28">
        <v>0</v>
      </c>
    </row>
    <row r="22" spans="1:9" x14ac:dyDescent="0.2">
      <c r="A22" s="221" t="s">
        <v>32</v>
      </c>
      <c r="B22" s="221"/>
      <c r="C22" s="221"/>
      <c r="D22" s="221"/>
      <c r="E22" s="221"/>
      <c r="F22" s="221"/>
      <c r="G22" s="4">
        <v>14</v>
      </c>
      <c r="H22" s="29">
        <f>H23+H24</f>
        <v>0</v>
      </c>
      <c r="I22" s="29">
        <f>I23+I24</f>
        <v>0</v>
      </c>
    </row>
    <row r="23" spans="1:9" x14ac:dyDescent="0.2">
      <c r="A23" s="214" t="s">
        <v>29</v>
      </c>
      <c r="B23" s="214"/>
      <c r="C23" s="214"/>
      <c r="D23" s="214"/>
      <c r="E23" s="214"/>
      <c r="F23" s="214"/>
      <c r="G23" s="5">
        <v>15</v>
      </c>
      <c r="H23" s="28">
        <v>0</v>
      </c>
      <c r="I23" s="28">
        <v>0</v>
      </c>
    </row>
    <row r="24" spans="1:9" x14ac:dyDescent="0.2">
      <c r="A24" s="214" t="s">
        <v>30</v>
      </c>
      <c r="B24" s="214"/>
      <c r="C24" s="214"/>
      <c r="D24" s="214"/>
      <c r="E24" s="214"/>
      <c r="F24" s="214"/>
      <c r="G24" s="5">
        <v>16</v>
      </c>
      <c r="H24" s="28">
        <v>0</v>
      </c>
      <c r="I24" s="28">
        <v>0</v>
      </c>
    </row>
    <row r="25" spans="1:9" ht="22.9" customHeight="1" x14ac:dyDescent="0.2">
      <c r="A25" s="221" t="s">
        <v>33</v>
      </c>
      <c r="B25" s="221"/>
      <c r="C25" s="221"/>
      <c r="D25" s="221"/>
      <c r="E25" s="221"/>
      <c r="F25" s="221"/>
      <c r="G25" s="4">
        <v>17</v>
      </c>
      <c r="H25" s="29">
        <f>H26+H27+H28</f>
        <v>714122350</v>
      </c>
      <c r="I25" s="29">
        <f>I26+I27+I28</f>
        <v>752847476</v>
      </c>
    </row>
    <row r="26" spans="1:9" x14ac:dyDescent="0.2">
      <c r="A26" s="214" t="s">
        <v>28</v>
      </c>
      <c r="B26" s="214"/>
      <c r="C26" s="214"/>
      <c r="D26" s="214"/>
      <c r="E26" s="214"/>
      <c r="F26" s="214"/>
      <c r="G26" s="5">
        <v>18</v>
      </c>
      <c r="H26" s="28">
        <v>36779425</v>
      </c>
      <c r="I26" s="28">
        <v>40383935</v>
      </c>
    </row>
    <row r="27" spans="1:9" x14ac:dyDescent="0.2">
      <c r="A27" s="214" t="s">
        <v>29</v>
      </c>
      <c r="B27" s="214"/>
      <c r="C27" s="214"/>
      <c r="D27" s="214"/>
      <c r="E27" s="214"/>
      <c r="F27" s="214"/>
      <c r="G27" s="5">
        <v>19</v>
      </c>
      <c r="H27" s="28">
        <v>677342925</v>
      </c>
      <c r="I27" s="28">
        <v>712463541</v>
      </c>
    </row>
    <row r="28" spans="1:9" x14ac:dyDescent="0.2">
      <c r="A28" s="214" t="s">
        <v>30</v>
      </c>
      <c r="B28" s="214"/>
      <c r="C28" s="214"/>
      <c r="D28" s="214"/>
      <c r="E28" s="214"/>
      <c r="F28" s="214"/>
      <c r="G28" s="5">
        <v>20</v>
      </c>
      <c r="H28" s="28">
        <v>0</v>
      </c>
      <c r="I28" s="28">
        <v>0</v>
      </c>
    </row>
    <row r="29" spans="1:9" x14ac:dyDescent="0.2">
      <c r="A29" s="221" t="s">
        <v>34</v>
      </c>
      <c r="B29" s="221"/>
      <c r="C29" s="221"/>
      <c r="D29" s="221"/>
      <c r="E29" s="221"/>
      <c r="F29" s="221"/>
      <c r="G29" s="4">
        <v>21</v>
      </c>
      <c r="H29" s="29">
        <f>H30+H31</f>
        <v>2101775228</v>
      </c>
      <c r="I29" s="29">
        <f>I30+I31</f>
        <v>2097666293</v>
      </c>
    </row>
    <row r="30" spans="1:9" x14ac:dyDescent="0.2">
      <c r="A30" s="214" t="s">
        <v>29</v>
      </c>
      <c r="B30" s="214"/>
      <c r="C30" s="214"/>
      <c r="D30" s="214"/>
      <c r="E30" s="214"/>
      <c r="F30" s="214"/>
      <c r="G30" s="5">
        <v>22</v>
      </c>
      <c r="H30" s="28">
        <v>23754174</v>
      </c>
      <c r="I30" s="28">
        <v>19772519</v>
      </c>
    </row>
    <row r="31" spans="1:9" x14ac:dyDescent="0.2">
      <c r="A31" s="214" t="s">
        <v>30</v>
      </c>
      <c r="B31" s="214"/>
      <c r="C31" s="214"/>
      <c r="D31" s="214"/>
      <c r="E31" s="214"/>
      <c r="F31" s="214"/>
      <c r="G31" s="5">
        <v>23</v>
      </c>
      <c r="H31" s="28">
        <v>2078021054</v>
      </c>
      <c r="I31" s="28">
        <v>2077893774</v>
      </c>
    </row>
    <row r="32" spans="1:9" x14ac:dyDescent="0.2">
      <c r="A32" s="214" t="s">
        <v>35</v>
      </c>
      <c r="B32" s="214"/>
      <c r="C32" s="214"/>
      <c r="D32" s="214"/>
      <c r="E32" s="214"/>
      <c r="F32" s="214"/>
      <c r="G32" s="5">
        <v>24</v>
      </c>
      <c r="H32" s="28">
        <v>0</v>
      </c>
      <c r="I32" s="28">
        <v>0</v>
      </c>
    </row>
    <row r="33" spans="1:9" ht="23.45" customHeight="1" x14ac:dyDescent="0.2">
      <c r="A33" s="214" t="s">
        <v>36</v>
      </c>
      <c r="B33" s="214"/>
      <c r="C33" s="214"/>
      <c r="D33" s="214"/>
      <c r="E33" s="214"/>
      <c r="F33" s="214"/>
      <c r="G33" s="5">
        <v>25</v>
      </c>
      <c r="H33" s="28">
        <v>0</v>
      </c>
      <c r="I33" s="28">
        <v>0</v>
      </c>
    </row>
    <row r="34" spans="1:9" x14ac:dyDescent="0.2">
      <c r="A34" s="214" t="s">
        <v>37</v>
      </c>
      <c r="B34" s="214"/>
      <c r="C34" s="214"/>
      <c r="D34" s="214"/>
      <c r="E34" s="214"/>
      <c r="F34" s="214"/>
      <c r="G34" s="5">
        <v>26</v>
      </c>
      <c r="H34" s="28">
        <v>0</v>
      </c>
      <c r="I34" s="28">
        <v>0</v>
      </c>
    </row>
    <row r="35" spans="1:9" x14ac:dyDescent="0.2">
      <c r="A35" s="214" t="s">
        <v>38</v>
      </c>
      <c r="B35" s="214"/>
      <c r="C35" s="214"/>
      <c r="D35" s="214"/>
      <c r="E35" s="214"/>
      <c r="F35" s="214"/>
      <c r="G35" s="5">
        <v>27</v>
      </c>
      <c r="H35" s="28">
        <v>105123081</v>
      </c>
      <c r="I35" s="28">
        <v>103098715</v>
      </c>
    </row>
    <row r="36" spans="1:9" x14ac:dyDescent="0.2">
      <c r="A36" s="214" t="s">
        <v>39</v>
      </c>
      <c r="B36" s="214"/>
      <c r="C36" s="214"/>
      <c r="D36" s="214"/>
      <c r="E36" s="214"/>
      <c r="F36" s="214"/>
      <c r="G36" s="5">
        <v>28</v>
      </c>
      <c r="H36" s="28">
        <v>42623875</v>
      </c>
      <c r="I36" s="28">
        <v>45416774</v>
      </c>
    </row>
    <row r="37" spans="1:9" x14ac:dyDescent="0.2">
      <c r="A37" s="214" t="s">
        <v>40</v>
      </c>
      <c r="B37" s="214"/>
      <c r="C37" s="214"/>
      <c r="D37" s="214"/>
      <c r="E37" s="214"/>
      <c r="F37" s="214"/>
      <c r="G37" s="5">
        <v>29</v>
      </c>
      <c r="H37" s="28">
        <v>8101076</v>
      </c>
      <c r="I37" s="28">
        <v>8135038</v>
      </c>
    </row>
    <row r="38" spans="1:9" x14ac:dyDescent="0.2">
      <c r="A38" s="214" t="s">
        <v>41</v>
      </c>
      <c r="B38" s="214"/>
      <c r="C38" s="214"/>
      <c r="D38" s="214"/>
      <c r="E38" s="214"/>
      <c r="F38" s="214"/>
      <c r="G38" s="5">
        <v>30</v>
      </c>
      <c r="H38" s="28">
        <v>1979828</v>
      </c>
      <c r="I38" s="28">
        <v>3795230</v>
      </c>
    </row>
    <row r="39" spans="1:9" ht="31.15" customHeight="1" x14ac:dyDescent="0.2">
      <c r="A39" s="214" t="s">
        <v>42</v>
      </c>
      <c r="B39" s="214"/>
      <c r="C39" s="214"/>
      <c r="D39" s="214"/>
      <c r="E39" s="214"/>
      <c r="F39" s="214"/>
      <c r="G39" s="5">
        <v>31</v>
      </c>
      <c r="H39" s="28">
        <v>11967159</v>
      </c>
      <c r="I39" s="28">
        <v>13491951</v>
      </c>
    </row>
    <row r="40" spans="1:9" x14ac:dyDescent="0.2">
      <c r="A40" s="238" t="s">
        <v>43</v>
      </c>
      <c r="B40" s="238"/>
      <c r="C40" s="238"/>
      <c r="D40" s="238"/>
      <c r="E40" s="238"/>
      <c r="F40" s="238"/>
      <c r="G40" s="4">
        <v>32</v>
      </c>
      <c r="H40" s="27">
        <f>H9+H13+H18+H22+H25+H29+H32+H33+H34+H35+H36+H37+H38+H39</f>
        <v>3937432185</v>
      </c>
      <c r="I40" s="27">
        <f>I9+I13+I18+I22+I25+I29+I32+I33+I34+I35+I36+I37+I38+I39</f>
        <v>3806456900</v>
      </c>
    </row>
    <row r="41" spans="1:9" x14ac:dyDescent="0.2">
      <c r="A41" s="217" t="s">
        <v>15</v>
      </c>
      <c r="B41" s="218"/>
      <c r="C41" s="218"/>
      <c r="D41" s="218"/>
      <c r="E41" s="218"/>
      <c r="F41" s="218"/>
      <c r="G41" s="218"/>
      <c r="H41" s="218"/>
      <c r="I41" s="218"/>
    </row>
    <row r="42" spans="1:9" x14ac:dyDescent="0.2">
      <c r="A42" s="221" t="s">
        <v>44</v>
      </c>
      <c r="B42" s="237"/>
      <c r="C42" s="237"/>
      <c r="D42" s="237"/>
      <c r="E42" s="237"/>
      <c r="F42" s="237"/>
      <c r="G42" s="4">
        <v>33</v>
      </c>
      <c r="H42" s="27">
        <f>H43+H44+H45+H46+H47</f>
        <v>0</v>
      </c>
      <c r="I42" s="27">
        <f>I43+I44+I45+I46+I47</f>
        <v>0</v>
      </c>
    </row>
    <row r="43" spans="1:9" x14ac:dyDescent="0.2">
      <c r="A43" s="214" t="s">
        <v>45</v>
      </c>
      <c r="B43" s="214"/>
      <c r="C43" s="214"/>
      <c r="D43" s="214"/>
      <c r="E43" s="214"/>
      <c r="F43" s="214"/>
      <c r="G43" s="5">
        <v>34</v>
      </c>
      <c r="H43" s="28">
        <v>0</v>
      </c>
      <c r="I43" s="28">
        <v>0</v>
      </c>
    </row>
    <row r="44" spans="1:9" x14ac:dyDescent="0.2">
      <c r="A44" s="214" t="s">
        <v>46</v>
      </c>
      <c r="B44" s="214"/>
      <c r="C44" s="214"/>
      <c r="D44" s="214"/>
      <c r="E44" s="214"/>
      <c r="F44" s="214"/>
      <c r="G44" s="5">
        <v>35</v>
      </c>
      <c r="H44" s="28">
        <v>0</v>
      </c>
      <c r="I44" s="28">
        <v>0</v>
      </c>
    </row>
    <row r="45" spans="1:9" x14ac:dyDescent="0.2">
      <c r="A45" s="214" t="s">
        <v>47</v>
      </c>
      <c r="B45" s="214"/>
      <c r="C45" s="214"/>
      <c r="D45" s="214"/>
      <c r="E45" s="214"/>
      <c r="F45" s="214"/>
      <c r="G45" s="5">
        <v>36</v>
      </c>
      <c r="H45" s="28">
        <v>0</v>
      </c>
      <c r="I45" s="28">
        <v>0</v>
      </c>
    </row>
    <row r="46" spans="1:9" x14ac:dyDescent="0.2">
      <c r="A46" s="214" t="s">
        <v>48</v>
      </c>
      <c r="B46" s="214"/>
      <c r="C46" s="214"/>
      <c r="D46" s="214"/>
      <c r="E46" s="214"/>
      <c r="F46" s="214"/>
      <c r="G46" s="5">
        <v>37</v>
      </c>
      <c r="H46" s="28">
        <v>0</v>
      </c>
      <c r="I46" s="28">
        <v>0</v>
      </c>
    </row>
    <row r="47" spans="1:9" x14ac:dyDescent="0.2">
      <c r="A47" s="214" t="s">
        <v>49</v>
      </c>
      <c r="B47" s="214"/>
      <c r="C47" s="214"/>
      <c r="D47" s="214"/>
      <c r="E47" s="214"/>
      <c r="F47" s="214"/>
      <c r="G47" s="5">
        <v>38</v>
      </c>
      <c r="H47" s="28">
        <v>0</v>
      </c>
      <c r="I47" s="28">
        <v>0</v>
      </c>
    </row>
    <row r="48" spans="1:9" ht="22.15" customHeight="1" x14ac:dyDescent="0.2">
      <c r="A48" s="221" t="s">
        <v>50</v>
      </c>
      <c r="B48" s="237"/>
      <c r="C48" s="237"/>
      <c r="D48" s="237"/>
      <c r="E48" s="237"/>
      <c r="F48" s="237"/>
      <c r="G48" s="4">
        <v>39</v>
      </c>
      <c r="H48" s="27">
        <f>H49+H50+H51</f>
        <v>0</v>
      </c>
      <c r="I48" s="27">
        <f>I49+I50+I51</f>
        <v>0</v>
      </c>
    </row>
    <row r="49" spans="1:9" x14ac:dyDescent="0.2">
      <c r="A49" s="214" t="s">
        <v>47</v>
      </c>
      <c r="B49" s="214"/>
      <c r="C49" s="214"/>
      <c r="D49" s="214"/>
      <c r="E49" s="214"/>
      <c r="F49" s="214"/>
      <c r="G49" s="5">
        <v>40</v>
      </c>
      <c r="H49" s="28">
        <v>0</v>
      </c>
      <c r="I49" s="28">
        <v>0</v>
      </c>
    </row>
    <row r="50" spans="1:9" x14ac:dyDescent="0.2">
      <c r="A50" s="214" t="s">
        <v>48</v>
      </c>
      <c r="B50" s="214"/>
      <c r="C50" s="214"/>
      <c r="D50" s="214"/>
      <c r="E50" s="214"/>
      <c r="F50" s="214"/>
      <c r="G50" s="5">
        <v>41</v>
      </c>
      <c r="H50" s="28">
        <v>0</v>
      </c>
      <c r="I50" s="28">
        <v>0</v>
      </c>
    </row>
    <row r="51" spans="1:9" x14ac:dyDescent="0.2">
      <c r="A51" s="214" t="s">
        <v>49</v>
      </c>
      <c r="B51" s="214"/>
      <c r="C51" s="214"/>
      <c r="D51" s="214"/>
      <c r="E51" s="214"/>
      <c r="F51" s="214"/>
      <c r="G51" s="5">
        <v>42</v>
      </c>
      <c r="H51" s="28">
        <v>0</v>
      </c>
      <c r="I51" s="28">
        <v>0</v>
      </c>
    </row>
    <row r="52" spans="1:9" x14ac:dyDescent="0.2">
      <c r="A52" s="221" t="s">
        <v>51</v>
      </c>
      <c r="B52" s="237"/>
      <c r="C52" s="237"/>
      <c r="D52" s="237"/>
      <c r="E52" s="237"/>
      <c r="F52" s="237"/>
      <c r="G52" s="4">
        <v>43</v>
      </c>
      <c r="H52" s="27">
        <f>H53+H54+H55</f>
        <v>3413655389</v>
      </c>
      <c r="I52" s="27">
        <f>I53+I54+I55</f>
        <v>3279090422</v>
      </c>
    </row>
    <row r="53" spans="1:9" x14ac:dyDescent="0.2">
      <c r="A53" s="214" t="s">
        <v>47</v>
      </c>
      <c r="B53" s="214"/>
      <c r="C53" s="214"/>
      <c r="D53" s="214"/>
      <c r="E53" s="214"/>
      <c r="F53" s="214"/>
      <c r="G53" s="5">
        <v>44</v>
      </c>
      <c r="H53" s="28">
        <v>3297869932</v>
      </c>
      <c r="I53" s="28">
        <v>3163162676</v>
      </c>
    </row>
    <row r="54" spans="1:9" x14ac:dyDescent="0.2">
      <c r="A54" s="214" t="s">
        <v>48</v>
      </c>
      <c r="B54" s="214"/>
      <c r="C54" s="214"/>
      <c r="D54" s="214"/>
      <c r="E54" s="214"/>
      <c r="F54" s="214"/>
      <c r="G54" s="5">
        <v>45</v>
      </c>
      <c r="H54" s="28">
        <v>98564374</v>
      </c>
      <c r="I54" s="28">
        <v>100140649</v>
      </c>
    </row>
    <row r="55" spans="1:9" x14ac:dyDescent="0.2">
      <c r="A55" s="214" t="s">
        <v>49</v>
      </c>
      <c r="B55" s="214"/>
      <c r="C55" s="214"/>
      <c r="D55" s="214"/>
      <c r="E55" s="214"/>
      <c r="F55" s="214"/>
      <c r="G55" s="5">
        <v>46</v>
      </c>
      <c r="H55" s="28">
        <v>17221083</v>
      </c>
      <c r="I55" s="28">
        <v>15787097</v>
      </c>
    </row>
    <row r="56" spans="1:9" x14ac:dyDescent="0.2">
      <c r="A56" s="214" t="s">
        <v>52</v>
      </c>
      <c r="B56" s="214"/>
      <c r="C56" s="214"/>
      <c r="D56" s="214"/>
      <c r="E56" s="214"/>
      <c r="F56" s="214"/>
      <c r="G56" s="5">
        <v>47</v>
      </c>
      <c r="H56" s="28">
        <v>0</v>
      </c>
      <c r="I56" s="28">
        <v>0</v>
      </c>
    </row>
    <row r="57" spans="1:9" ht="26.45" customHeight="1" x14ac:dyDescent="0.2">
      <c r="A57" s="236" t="s">
        <v>53</v>
      </c>
      <c r="B57" s="236"/>
      <c r="C57" s="236"/>
      <c r="D57" s="236"/>
      <c r="E57" s="236"/>
      <c r="F57" s="236"/>
      <c r="G57" s="5">
        <v>48</v>
      </c>
      <c r="H57" s="28">
        <v>0</v>
      </c>
      <c r="I57" s="28">
        <v>0</v>
      </c>
    </row>
    <row r="58" spans="1:9" x14ac:dyDescent="0.2">
      <c r="A58" s="236" t="s">
        <v>54</v>
      </c>
      <c r="B58" s="236"/>
      <c r="C58" s="236"/>
      <c r="D58" s="236"/>
      <c r="E58" s="236"/>
      <c r="F58" s="236"/>
      <c r="G58" s="5">
        <v>49</v>
      </c>
      <c r="H58" s="28">
        <v>5349482</v>
      </c>
      <c r="I58" s="28">
        <v>5662758</v>
      </c>
    </row>
    <row r="59" spans="1:9" x14ac:dyDescent="0.2">
      <c r="A59" s="236" t="s">
        <v>55</v>
      </c>
      <c r="B59" s="214"/>
      <c r="C59" s="214"/>
      <c r="D59" s="214"/>
      <c r="E59" s="214"/>
      <c r="F59" s="214"/>
      <c r="G59" s="5">
        <v>50</v>
      </c>
      <c r="H59" s="28">
        <v>688404</v>
      </c>
      <c r="I59" s="28">
        <v>759892</v>
      </c>
    </row>
    <row r="60" spans="1:9" x14ac:dyDescent="0.2">
      <c r="A60" s="236" t="s">
        <v>56</v>
      </c>
      <c r="B60" s="236"/>
      <c r="C60" s="236"/>
      <c r="D60" s="236"/>
      <c r="E60" s="236"/>
      <c r="F60" s="236"/>
      <c r="G60" s="5">
        <v>51</v>
      </c>
      <c r="H60" s="28">
        <v>0</v>
      </c>
      <c r="I60" s="28">
        <v>0</v>
      </c>
    </row>
    <row r="61" spans="1:9" x14ac:dyDescent="0.2">
      <c r="A61" s="236" t="s">
        <v>57</v>
      </c>
      <c r="B61" s="236"/>
      <c r="C61" s="236"/>
      <c r="D61" s="236"/>
      <c r="E61" s="236"/>
      <c r="F61" s="236"/>
      <c r="G61" s="5">
        <v>52</v>
      </c>
      <c r="H61" s="28">
        <v>36223329</v>
      </c>
      <c r="I61" s="28">
        <v>35573200</v>
      </c>
    </row>
    <row r="62" spans="1:9" ht="27" customHeight="1" x14ac:dyDescent="0.2">
      <c r="A62" s="236" t="s">
        <v>58</v>
      </c>
      <c r="B62" s="236"/>
      <c r="C62" s="236"/>
      <c r="D62" s="236"/>
      <c r="E62" s="236"/>
      <c r="F62" s="236"/>
      <c r="G62" s="5">
        <v>53</v>
      </c>
      <c r="H62" s="28">
        <v>0</v>
      </c>
      <c r="I62" s="28">
        <v>0</v>
      </c>
    </row>
    <row r="63" spans="1:9" x14ac:dyDescent="0.2">
      <c r="A63" s="238" t="s">
        <v>59</v>
      </c>
      <c r="B63" s="239"/>
      <c r="C63" s="239"/>
      <c r="D63" s="239"/>
      <c r="E63" s="239"/>
      <c r="F63" s="239"/>
      <c r="G63" s="4">
        <v>54</v>
      </c>
      <c r="H63" s="27">
        <f>H42+H48+H52+H56+H57+H58+H59+H60+H61+H62</f>
        <v>3455916604</v>
      </c>
      <c r="I63" s="27">
        <f>I42+I48+I52+I56+I57+I58+I59+I60+I61+I62</f>
        <v>3321086272</v>
      </c>
    </row>
    <row r="64" spans="1:9" x14ac:dyDescent="0.2">
      <c r="A64" s="240" t="s">
        <v>16</v>
      </c>
      <c r="B64" s="241"/>
      <c r="C64" s="241"/>
      <c r="D64" s="241"/>
      <c r="E64" s="241"/>
      <c r="F64" s="241"/>
      <c r="G64" s="241"/>
      <c r="H64" s="241"/>
      <c r="I64" s="241"/>
    </row>
    <row r="65" spans="1:9" x14ac:dyDescent="0.2">
      <c r="A65" s="214" t="s">
        <v>60</v>
      </c>
      <c r="B65" s="214"/>
      <c r="C65" s="214"/>
      <c r="D65" s="214"/>
      <c r="E65" s="214"/>
      <c r="F65" s="214"/>
      <c r="G65" s="5">
        <v>55</v>
      </c>
      <c r="H65" s="28">
        <v>267499600</v>
      </c>
      <c r="I65" s="28">
        <v>267499600</v>
      </c>
    </row>
    <row r="66" spans="1:9" x14ac:dyDescent="0.2">
      <c r="A66" s="214" t="s">
        <v>61</v>
      </c>
      <c r="B66" s="214"/>
      <c r="C66" s="214"/>
      <c r="D66" s="214"/>
      <c r="E66" s="214"/>
      <c r="F66" s="214"/>
      <c r="G66" s="5">
        <v>56</v>
      </c>
      <c r="H66" s="28">
        <v>3015402</v>
      </c>
      <c r="I66" s="28">
        <v>3015402</v>
      </c>
    </row>
    <row r="67" spans="1:9" x14ac:dyDescent="0.2">
      <c r="A67" s="214" t="s">
        <v>62</v>
      </c>
      <c r="B67" s="214"/>
      <c r="C67" s="214"/>
      <c r="D67" s="214"/>
      <c r="E67" s="214"/>
      <c r="F67" s="214"/>
      <c r="G67" s="5">
        <v>57</v>
      </c>
      <c r="H67" s="28">
        <v>0</v>
      </c>
      <c r="I67" s="28">
        <v>0</v>
      </c>
    </row>
    <row r="68" spans="1:9" x14ac:dyDescent="0.2">
      <c r="A68" s="214" t="s">
        <v>63</v>
      </c>
      <c r="B68" s="214"/>
      <c r="C68" s="214"/>
      <c r="D68" s="214"/>
      <c r="E68" s="214"/>
      <c r="F68" s="214"/>
      <c r="G68" s="5">
        <v>58</v>
      </c>
      <c r="H68" s="28">
        <v>0</v>
      </c>
      <c r="I68" s="28">
        <v>0</v>
      </c>
    </row>
    <row r="69" spans="1:9" x14ac:dyDescent="0.2">
      <c r="A69" s="214" t="s">
        <v>64</v>
      </c>
      <c r="B69" s="214"/>
      <c r="C69" s="214"/>
      <c r="D69" s="214"/>
      <c r="E69" s="214"/>
      <c r="F69" s="214"/>
      <c r="G69" s="5">
        <v>59</v>
      </c>
      <c r="H69" s="28">
        <v>-878004</v>
      </c>
      <c r="I69" s="28">
        <v>-939207</v>
      </c>
    </row>
    <row r="70" spans="1:9" x14ac:dyDescent="0.2">
      <c r="A70" s="214" t="s">
        <v>65</v>
      </c>
      <c r="B70" s="214"/>
      <c r="C70" s="214"/>
      <c r="D70" s="214"/>
      <c r="E70" s="214"/>
      <c r="F70" s="214"/>
      <c r="G70" s="5">
        <v>60</v>
      </c>
      <c r="H70" s="28">
        <v>6102291</v>
      </c>
      <c r="I70" s="28">
        <v>18575842</v>
      </c>
    </row>
    <row r="71" spans="1:9" x14ac:dyDescent="0.2">
      <c r="A71" s="214" t="s">
        <v>66</v>
      </c>
      <c r="B71" s="214"/>
      <c r="C71" s="214"/>
      <c r="D71" s="214"/>
      <c r="E71" s="214"/>
      <c r="F71" s="214"/>
      <c r="G71" s="5">
        <v>61</v>
      </c>
      <c r="H71" s="28">
        <v>0</v>
      </c>
      <c r="I71" s="28">
        <v>0</v>
      </c>
    </row>
    <row r="72" spans="1:9" x14ac:dyDescent="0.2">
      <c r="A72" s="214" t="s">
        <v>67</v>
      </c>
      <c r="B72" s="214"/>
      <c r="C72" s="214"/>
      <c r="D72" s="214"/>
      <c r="E72" s="214"/>
      <c r="F72" s="214"/>
      <c r="G72" s="5">
        <v>62</v>
      </c>
      <c r="H72" s="28">
        <v>195141119</v>
      </c>
      <c r="I72" s="28">
        <v>195141119</v>
      </c>
    </row>
    <row r="73" spans="1:9" x14ac:dyDescent="0.2">
      <c r="A73" s="214" t="s">
        <v>68</v>
      </c>
      <c r="B73" s="214"/>
      <c r="C73" s="214"/>
      <c r="D73" s="214"/>
      <c r="E73" s="214"/>
      <c r="F73" s="214"/>
      <c r="G73" s="5">
        <v>63</v>
      </c>
      <c r="H73" s="28">
        <v>-1183691</v>
      </c>
      <c r="I73" s="28">
        <v>-1183691</v>
      </c>
    </row>
    <row r="74" spans="1:9" x14ac:dyDescent="0.2">
      <c r="A74" s="214" t="s">
        <v>69</v>
      </c>
      <c r="B74" s="214"/>
      <c r="C74" s="214"/>
      <c r="D74" s="214"/>
      <c r="E74" s="214"/>
      <c r="F74" s="214"/>
      <c r="G74" s="5">
        <v>64</v>
      </c>
      <c r="H74" s="28">
        <v>11818864</v>
      </c>
      <c r="I74" s="28">
        <v>3261563</v>
      </c>
    </row>
    <row r="75" spans="1:9" x14ac:dyDescent="0.2">
      <c r="A75" s="214" t="s">
        <v>70</v>
      </c>
      <c r="B75" s="214"/>
      <c r="C75" s="214"/>
      <c r="D75" s="214"/>
      <c r="E75" s="214"/>
      <c r="F75" s="214"/>
      <c r="G75" s="5">
        <v>65</v>
      </c>
      <c r="H75" s="28">
        <v>0</v>
      </c>
      <c r="I75" s="28">
        <v>0</v>
      </c>
    </row>
    <row r="76" spans="1:9" x14ac:dyDescent="0.2">
      <c r="A76" s="214" t="s">
        <v>71</v>
      </c>
      <c r="B76" s="214"/>
      <c r="C76" s="214"/>
      <c r="D76" s="214"/>
      <c r="E76" s="214"/>
      <c r="F76" s="214"/>
      <c r="G76" s="5">
        <v>66</v>
      </c>
      <c r="H76" s="28">
        <v>0</v>
      </c>
      <c r="I76" s="28">
        <v>0</v>
      </c>
    </row>
    <row r="77" spans="1:9" x14ac:dyDescent="0.2">
      <c r="A77" s="238" t="s">
        <v>72</v>
      </c>
      <c r="B77" s="238"/>
      <c r="C77" s="238"/>
      <c r="D77" s="238"/>
      <c r="E77" s="238"/>
      <c r="F77" s="238"/>
      <c r="G77" s="4">
        <v>67</v>
      </c>
      <c r="H77" s="27">
        <f>H65+H66+H67+H68+H69+H70+H71+H72+H73+H74+H75+H76</f>
        <v>481515581</v>
      </c>
      <c r="I77" s="27">
        <f>I65+I66+I67+I68+I69+I70+I71+I72+I73+I74+I75+I76</f>
        <v>485370628</v>
      </c>
    </row>
    <row r="78" spans="1:9" x14ac:dyDescent="0.2">
      <c r="A78" s="238" t="s">
        <v>73</v>
      </c>
      <c r="B78" s="239"/>
      <c r="C78" s="239"/>
      <c r="D78" s="239"/>
      <c r="E78" s="239"/>
      <c r="F78" s="239"/>
      <c r="G78" s="4">
        <v>68</v>
      </c>
      <c r="H78" s="27">
        <f>H63+H77</f>
        <v>3937432185</v>
      </c>
      <c r="I78" s="27">
        <f>I63+I77</f>
        <v>3806456900</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9"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topLeftCell="A40" zoomScale="110" zoomScaleNormal="100" zoomScaleSheetLayoutView="110" workbookViewId="0">
      <selection activeCell="N57" sqref="N57"/>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54" t="s">
        <v>5</v>
      </c>
      <c r="B1" s="223"/>
      <c r="C1" s="223"/>
      <c r="D1" s="223"/>
      <c r="E1" s="223"/>
      <c r="F1" s="223"/>
      <c r="G1" s="223"/>
      <c r="H1" s="223"/>
    </row>
    <row r="2" spans="1:11" x14ac:dyDescent="0.2">
      <c r="A2" s="253" t="s">
        <v>297</v>
      </c>
      <c r="B2" s="225"/>
      <c r="C2" s="225"/>
      <c r="D2" s="225"/>
      <c r="E2" s="225"/>
      <c r="F2" s="225"/>
      <c r="G2" s="225"/>
      <c r="H2" s="225"/>
    </row>
    <row r="3" spans="1:11" x14ac:dyDescent="0.2">
      <c r="A3" s="246" t="s">
        <v>12</v>
      </c>
      <c r="B3" s="247"/>
      <c r="C3" s="247"/>
      <c r="D3" s="247"/>
      <c r="E3" s="247"/>
      <c r="F3" s="247"/>
      <c r="G3" s="247"/>
      <c r="H3" s="247"/>
      <c r="I3" s="235"/>
      <c r="J3" s="235"/>
      <c r="K3" s="235"/>
    </row>
    <row r="4" spans="1:11" x14ac:dyDescent="0.2">
      <c r="A4" s="248" t="s">
        <v>296</v>
      </c>
      <c r="B4" s="231"/>
      <c r="C4" s="231"/>
      <c r="D4" s="231"/>
      <c r="E4" s="231"/>
      <c r="F4" s="231"/>
      <c r="G4" s="231"/>
      <c r="H4" s="231"/>
      <c r="I4" s="232"/>
      <c r="J4" s="232"/>
      <c r="K4" s="232"/>
    </row>
    <row r="5" spans="1:11" ht="22.5" customHeight="1" x14ac:dyDescent="0.2">
      <c r="A5" s="244" t="s">
        <v>2</v>
      </c>
      <c r="B5" s="229"/>
      <c r="C5" s="229"/>
      <c r="D5" s="229"/>
      <c r="E5" s="229"/>
      <c r="F5" s="229"/>
      <c r="G5" s="244" t="s">
        <v>6</v>
      </c>
      <c r="H5" s="242" t="s">
        <v>221</v>
      </c>
      <c r="I5" s="243"/>
      <c r="J5" s="242" t="s">
        <v>216</v>
      </c>
      <c r="K5" s="243"/>
    </row>
    <row r="6" spans="1:11" x14ac:dyDescent="0.2">
      <c r="A6" s="229"/>
      <c r="B6" s="229"/>
      <c r="C6" s="229"/>
      <c r="D6" s="229"/>
      <c r="E6" s="229"/>
      <c r="F6" s="229"/>
      <c r="G6" s="229"/>
      <c r="H6" s="31" t="s">
        <v>217</v>
      </c>
      <c r="I6" s="31" t="s">
        <v>218</v>
      </c>
      <c r="J6" s="31" t="s">
        <v>217</v>
      </c>
      <c r="K6" s="31" t="s">
        <v>218</v>
      </c>
    </row>
    <row r="7" spans="1:11" x14ac:dyDescent="0.2">
      <c r="A7" s="252">
        <v>1</v>
      </c>
      <c r="B7" s="227"/>
      <c r="C7" s="227"/>
      <c r="D7" s="227"/>
      <c r="E7" s="227"/>
      <c r="F7" s="227"/>
      <c r="G7" s="7">
        <v>2</v>
      </c>
      <c r="H7" s="31">
        <v>3</v>
      </c>
      <c r="I7" s="31">
        <v>4</v>
      </c>
      <c r="J7" s="31">
        <v>5</v>
      </c>
      <c r="K7" s="31">
        <v>6</v>
      </c>
    </row>
    <row r="8" spans="1:11" x14ac:dyDescent="0.2">
      <c r="A8" s="249" t="s">
        <v>75</v>
      </c>
      <c r="B8" s="249"/>
      <c r="C8" s="249"/>
      <c r="D8" s="249"/>
      <c r="E8" s="249"/>
      <c r="F8" s="249"/>
      <c r="G8" s="5">
        <v>1</v>
      </c>
      <c r="H8" s="32">
        <v>25880907</v>
      </c>
      <c r="I8" s="32">
        <v>25880907</v>
      </c>
      <c r="J8" s="32">
        <v>23177274</v>
      </c>
      <c r="K8" s="32">
        <v>23177274</v>
      </c>
    </row>
    <row r="9" spans="1:11" x14ac:dyDescent="0.2">
      <c r="A9" s="249" t="s">
        <v>74</v>
      </c>
      <c r="B9" s="249"/>
      <c r="C9" s="249"/>
      <c r="D9" s="249"/>
      <c r="E9" s="249"/>
      <c r="F9" s="249"/>
      <c r="G9" s="5">
        <v>2</v>
      </c>
      <c r="H9" s="32">
        <v>3596884</v>
      </c>
      <c r="I9" s="32">
        <v>3596884</v>
      </c>
      <c r="J9" s="32">
        <v>2925287</v>
      </c>
      <c r="K9" s="32">
        <v>2925287</v>
      </c>
    </row>
    <row r="10" spans="1:11" x14ac:dyDescent="0.2">
      <c r="A10" s="249" t="s">
        <v>76</v>
      </c>
      <c r="B10" s="249"/>
      <c r="C10" s="249"/>
      <c r="D10" s="249"/>
      <c r="E10" s="249"/>
      <c r="F10" s="249"/>
      <c r="G10" s="5">
        <v>3</v>
      </c>
      <c r="H10" s="32">
        <v>0</v>
      </c>
      <c r="I10" s="32">
        <v>0</v>
      </c>
      <c r="J10" s="32">
        <v>0</v>
      </c>
      <c r="K10" s="32">
        <v>0</v>
      </c>
    </row>
    <row r="11" spans="1:11" x14ac:dyDescent="0.2">
      <c r="A11" s="249" t="s">
        <v>77</v>
      </c>
      <c r="B11" s="249"/>
      <c r="C11" s="249"/>
      <c r="D11" s="249"/>
      <c r="E11" s="249"/>
      <c r="F11" s="249"/>
      <c r="G11" s="5">
        <v>4</v>
      </c>
      <c r="H11" s="32">
        <v>104933</v>
      </c>
      <c r="I11" s="32">
        <v>104933</v>
      </c>
      <c r="J11" s="32">
        <v>104978</v>
      </c>
      <c r="K11" s="32">
        <v>104978</v>
      </c>
    </row>
    <row r="12" spans="1:11" x14ac:dyDescent="0.2">
      <c r="A12" s="249" t="s">
        <v>78</v>
      </c>
      <c r="B12" s="249"/>
      <c r="C12" s="249"/>
      <c r="D12" s="249"/>
      <c r="E12" s="249"/>
      <c r="F12" s="249"/>
      <c r="G12" s="5">
        <v>5</v>
      </c>
      <c r="H12" s="32">
        <v>9339080</v>
      </c>
      <c r="I12" s="32">
        <v>9339080</v>
      </c>
      <c r="J12" s="32">
        <v>9937966</v>
      </c>
      <c r="K12" s="32">
        <v>9937966</v>
      </c>
    </row>
    <row r="13" spans="1:11" x14ac:dyDescent="0.2">
      <c r="A13" s="249" t="s">
        <v>79</v>
      </c>
      <c r="B13" s="249"/>
      <c r="C13" s="249"/>
      <c r="D13" s="249"/>
      <c r="E13" s="249"/>
      <c r="F13" s="249"/>
      <c r="G13" s="5">
        <v>6</v>
      </c>
      <c r="H13" s="32">
        <v>3746764</v>
      </c>
      <c r="I13" s="32">
        <v>3746764</v>
      </c>
      <c r="J13" s="32">
        <v>4625847</v>
      </c>
      <c r="K13" s="32">
        <v>4625847</v>
      </c>
    </row>
    <row r="14" spans="1:11" ht="40.15" customHeight="1" x14ac:dyDescent="0.2">
      <c r="A14" s="249" t="s">
        <v>80</v>
      </c>
      <c r="B14" s="249"/>
      <c r="C14" s="249"/>
      <c r="D14" s="249"/>
      <c r="E14" s="249"/>
      <c r="F14" s="249"/>
      <c r="G14" s="5">
        <v>7</v>
      </c>
      <c r="H14" s="32">
        <v>2783663</v>
      </c>
      <c r="I14" s="32">
        <v>2783663</v>
      </c>
      <c r="J14" s="32">
        <v>2532162</v>
      </c>
      <c r="K14" s="32">
        <v>2532162</v>
      </c>
    </row>
    <row r="15" spans="1:11" ht="24.6" customHeight="1" x14ac:dyDescent="0.2">
      <c r="A15" s="249" t="s">
        <v>81</v>
      </c>
      <c r="B15" s="249"/>
      <c r="C15" s="249"/>
      <c r="D15" s="249"/>
      <c r="E15" s="249"/>
      <c r="F15" s="249"/>
      <c r="G15" s="5">
        <v>8</v>
      </c>
      <c r="H15" s="32">
        <v>1344929</v>
      </c>
      <c r="I15" s="32">
        <v>1344929</v>
      </c>
      <c r="J15" s="32">
        <v>1324950</v>
      </c>
      <c r="K15" s="32">
        <v>1324950</v>
      </c>
    </row>
    <row r="16" spans="1:11" ht="27" customHeight="1" x14ac:dyDescent="0.2">
      <c r="A16" s="249" t="s">
        <v>82</v>
      </c>
      <c r="B16" s="249"/>
      <c r="C16" s="249"/>
      <c r="D16" s="249"/>
      <c r="E16" s="249"/>
      <c r="F16" s="249"/>
      <c r="G16" s="5">
        <v>9</v>
      </c>
      <c r="H16" s="32">
        <v>-2382537</v>
      </c>
      <c r="I16" s="32">
        <v>-2382537</v>
      </c>
      <c r="J16" s="32">
        <v>-64897</v>
      </c>
      <c r="K16" s="32">
        <v>-64897</v>
      </c>
    </row>
    <row r="17" spans="1:11" ht="22.15" customHeight="1" x14ac:dyDescent="0.2">
      <c r="A17" s="249" t="s">
        <v>83</v>
      </c>
      <c r="B17" s="249"/>
      <c r="C17" s="249"/>
      <c r="D17" s="249"/>
      <c r="E17" s="249"/>
      <c r="F17" s="249"/>
      <c r="G17" s="5">
        <v>10</v>
      </c>
      <c r="H17" s="32">
        <v>0</v>
      </c>
      <c r="I17" s="32">
        <v>0</v>
      </c>
      <c r="J17" s="32">
        <v>0</v>
      </c>
      <c r="K17" s="32">
        <v>0</v>
      </c>
    </row>
    <row r="18" spans="1:11" x14ac:dyDescent="0.2">
      <c r="A18" s="249" t="s">
        <v>84</v>
      </c>
      <c r="B18" s="249"/>
      <c r="C18" s="249"/>
      <c r="D18" s="249"/>
      <c r="E18" s="249"/>
      <c r="F18" s="249"/>
      <c r="G18" s="5">
        <v>11</v>
      </c>
      <c r="H18" s="32">
        <v>0</v>
      </c>
      <c r="I18" s="32">
        <v>0</v>
      </c>
      <c r="J18" s="32">
        <v>0</v>
      </c>
      <c r="K18" s="32">
        <v>0</v>
      </c>
    </row>
    <row r="19" spans="1:11" x14ac:dyDescent="0.2">
      <c r="A19" s="249" t="s">
        <v>85</v>
      </c>
      <c r="B19" s="249"/>
      <c r="C19" s="249"/>
      <c r="D19" s="249"/>
      <c r="E19" s="249"/>
      <c r="F19" s="249"/>
      <c r="G19" s="5">
        <v>12</v>
      </c>
      <c r="H19" s="32">
        <v>350703</v>
      </c>
      <c r="I19" s="32">
        <v>350703</v>
      </c>
      <c r="J19" s="32">
        <v>313467</v>
      </c>
      <c r="K19" s="32">
        <v>313467</v>
      </c>
    </row>
    <row r="20" spans="1:11" x14ac:dyDescent="0.2">
      <c r="A20" s="249" t="s">
        <v>86</v>
      </c>
      <c r="B20" s="249"/>
      <c r="C20" s="249"/>
      <c r="D20" s="249"/>
      <c r="E20" s="249"/>
      <c r="F20" s="249"/>
      <c r="G20" s="5">
        <v>13</v>
      </c>
      <c r="H20" s="32">
        <v>0</v>
      </c>
      <c r="I20" s="32">
        <v>0</v>
      </c>
      <c r="J20" s="32">
        <v>-131382</v>
      </c>
      <c r="K20" s="32">
        <v>-131382</v>
      </c>
    </row>
    <row r="21" spans="1:11" x14ac:dyDescent="0.2">
      <c r="A21" s="249" t="s">
        <v>87</v>
      </c>
      <c r="B21" s="249"/>
      <c r="C21" s="249"/>
      <c r="D21" s="249"/>
      <c r="E21" s="249"/>
      <c r="F21" s="249"/>
      <c r="G21" s="5">
        <v>14</v>
      </c>
      <c r="H21" s="32">
        <v>936961</v>
      </c>
      <c r="I21" s="32">
        <v>936961</v>
      </c>
      <c r="J21" s="32">
        <v>972109</v>
      </c>
      <c r="K21" s="32">
        <v>972109</v>
      </c>
    </row>
    <row r="22" spans="1:11" x14ac:dyDescent="0.2">
      <c r="A22" s="249" t="s">
        <v>88</v>
      </c>
      <c r="B22" s="249"/>
      <c r="C22" s="249"/>
      <c r="D22" s="249"/>
      <c r="E22" s="249"/>
      <c r="F22" s="249"/>
      <c r="G22" s="5">
        <v>15</v>
      </c>
      <c r="H22" s="32">
        <v>1253346</v>
      </c>
      <c r="I22" s="32">
        <v>1253346</v>
      </c>
      <c r="J22" s="32">
        <v>1391835</v>
      </c>
      <c r="K22" s="32">
        <v>1391835</v>
      </c>
    </row>
    <row r="23" spans="1:11" ht="25.9" customHeight="1" x14ac:dyDescent="0.2">
      <c r="A23" s="238" t="s">
        <v>89</v>
      </c>
      <c r="B23" s="238"/>
      <c r="C23" s="238"/>
      <c r="D23" s="238"/>
      <c r="E23" s="238"/>
      <c r="F23" s="238"/>
      <c r="G23" s="4">
        <v>16</v>
      </c>
      <c r="H23" s="33">
        <f>H8-H9-H10+H11+H12-H13+H14+H15+H16+H17+H18+H19+H20+H21-H22</f>
        <v>29761645</v>
      </c>
      <c r="I23" s="33">
        <f t="shared" ref="I23:K23" si="0">I8-I9-I10+I11+I12-I13+I14+I15+I16+I17+I18+I19+I20+I21-I22</f>
        <v>29761645</v>
      </c>
      <c r="J23" s="33">
        <f t="shared" si="0"/>
        <v>29223658</v>
      </c>
      <c r="K23" s="33">
        <f t="shared" si="0"/>
        <v>29223658</v>
      </c>
    </row>
    <row r="24" spans="1:11" x14ac:dyDescent="0.2">
      <c r="A24" s="249" t="s">
        <v>90</v>
      </c>
      <c r="B24" s="249"/>
      <c r="C24" s="249"/>
      <c r="D24" s="249"/>
      <c r="E24" s="249"/>
      <c r="F24" s="249"/>
      <c r="G24" s="5">
        <v>17</v>
      </c>
      <c r="H24" s="32">
        <v>18766516</v>
      </c>
      <c r="I24" s="32">
        <v>18766516</v>
      </c>
      <c r="J24" s="32">
        <v>19019499</v>
      </c>
      <c r="K24" s="32">
        <v>19019499</v>
      </c>
    </row>
    <row r="25" spans="1:11" ht="26.25" customHeight="1" x14ac:dyDescent="0.2">
      <c r="A25" s="249" t="s">
        <v>268</v>
      </c>
      <c r="B25" s="249"/>
      <c r="C25" s="249"/>
      <c r="D25" s="249"/>
      <c r="E25" s="249"/>
      <c r="F25" s="249"/>
      <c r="G25" s="5">
        <v>18</v>
      </c>
      <c r="H25" s="32">
        <v>1470950</v>
      </c>
      <c r="I25" s="32">
        <v>1470950</v>
      </c>
      <c r="J25" s="32">
        <v>0</v>
      </c>
      <c r="K25" s="32">
        <v>0</v>
      </c>
    </row>
    <row r="26" spans="1:11" x14ac:dyDescent="0.2">
      <c r="A26" s="249" t="s">
        <v>91</v>
      </c>
      <c r="B26" s="249"/>
      <c r="C26" s="249"/>
      <c r="D26" s="249"/>
      <c r="E26" s="249"/>
      <c r="F26" s="249"/>
      <c r="G26" s="5">
        <v>19</v>
      </c>
      <c r="H26" s="32">
        <v>2034371</v>
      </c>
      <c r="I26" s="32">
        <v>2034371</v>
      </c>
      <c r="J26" s="32">
        <v>2701614</v>
      </c>
      <c r="K26" s="32">
        <v>2701614</v>
      </c>
    </row>
    <row r="27" spans="1:11" x14ac:dyDescent="0.2">
      <c r="A27" s="249" t="s">
        <v>92</v>
      </c>
      <c r="B27" s="249"/>
      <c r="C27" s="249"/>
      <c r="D27" s="249"/>
      <c r="E27" s="249"/>
      <c r="F27" s="249"/>
      <c r="G27" s="5">
        <v>20</v>
      </c>
      <c r="H27" s="32">
        <v>0</v>
      </c>
      <c r="I27" s="32">
        <v>0</v>
      </c>
      <c r="J27" s="32">
        <v>0</v>
      </c>
      <c r="K27" s="32">
        <v>0</v>
      </c>
    </row>
    <row r="28" spans="1:11" x14ac:dyDescent="0.2">
      <c r="A28" s="249" t="s">
        <v>93</v>
      </c>
      <c r="B28" s="249"/>
      <c r="C28" s="249"/>
      <c r="D28" s="249"/>
      <c r="E28" s="249"/>
      <c r="F28" s="249"/>
      <c r="G28" s="5">
        <v>21</v>
      </c>
      <c r="H28" s="32">
        <v>-496699</v>
      </c>
      <c r="I28" s="32">
        <v>-496699</v>
      </c>
      <c r="J28" s="32">
        <v>311027</v>
      </c>
      <c r="K28" s="32">
        <v>311027</v>
      </c>
    </row>
    <row r="29" spans="1:11" ht="24.6" customHeight="1" x14ac:dyDescent="0.2">
      <c r="A29" s="249" t="s">
        <v>94</v>
      </c>
      <c r="B29" s="249"/>
      <c r="C29" s="249"/>
      <c r="D29" s="249"/>
      <c r="E29" s="249"/>
      <c r="F29" s="249"/>
      <c r="G29" s="5">
        <v>22</v>
      </c>
      <c r="H29" s="32">
        <v>3819469</v>
      </c>
      <c r="I29" s="32">
        <v>3819469</v>
      </c>
      <c r="J29" s="32">
        <v>3178811</v>
      </c>
      <c r="K29" s="32">
        <v>3178811</v>
      </c>
    </row>
    <row r="30" spans="1:11" ht="24.6" customHeight="1" x14ac:dyDescent="0.2">
      <c r="A30" s="249" t="s">
        <v>95</v>
      </c>
      <c r="B30" s="249"/>
      <c r="C30" s="249"/>
      <c r="D30" s="249"/>
      <c r="E30" s="249"/>
      <c r="F30" s="249"/>
      <c r="G30" s="5">
        <v>23</v>
      </c>
      <c r="H30" s="32">
        <v>0</v>
      </c>
      <c r="I30" s="32">
        <v>0</v>
      </c>
      <c r="J30" s="32">
        <v>0</v>
      </c>
      <c r="K30" s="32">
        <v>0</v>
      </c>
    </row>
    <row r="31" spans="1:11" ht="24.6" customHeight="1" x14ac:dyDescent="0.2">
      <c r="A31" s="249" t="s">
        <v>96</v>
      </c>
      <c r="B31" s="249"/>
      <c r="C31" s="249"/>
      <c r="D31" s="249"/>
      <c r="E31" s="249"/>
      <c r="F31" s="249"/>
      <c r="G31" s="5">
        <v>24</v>
      </c>
      <c r="H31" s="32">
        <v>0</v>
      </c>
      <c r="I31" s="32">
        <v>0</v>
      </c>
      <c r="J31" s="32">
        <v>0</v>
      </c>
      <c r="K31" s="32">
        <v>0</v>
      </c>
    </row>
    <row r="32" spans="1:11" x14ac:dyDescent="0.2">
      <c r="A32" s="249" t="s">
        <v>97</v>
      </c>
      <c r="B32" s="249"/>
      <c r="C32" s="249"/>
      <c r="D32" s="249"/>
      <c r="E32" s="249"/>
      <c r="F32" s="249"/>
      <c r="G32" s="5">
        <v>25</v>
      </c>
      <c r="H32" s="32">
        <v>0</v>
      </c>
      <c r="I32" s="32">
        <v>0</v>
      </c>
      <c r="J32" s="32">
        <v>0</v>
      </c>
      <c r="K32" s="32">
        <v>0</v>
      </c>
    </row>
    <row r="33" spans="1:11" ht="23.45" customHeight="1" x14ac:dyDescent="0.2">
      <c r="A33" s="249" t="s">
        <v>98</v>
      </c>
      <c r="B33" s="249"/>
      <c r="C33" s="249"/>
      <c r="D33" s="249"/>
      <c r="E33" s="249"/>
      <c r="F33" s="249"/>
      <c r="G33" s="5">
        <v>26</v>
      </c>
      <c r="H33" s="32">
        <v>0</v>
      </c>
      <c r="I33" s="32">
        <v>0</v>
      </c>
      <c r="J33" s="32">
        <v>0</v>
      </c>
      <c r="K33" s="32">
        <v>0</v>
      </c>
    </row>
    <row r="34" spans="1:11" ht="23.45" customHeight="1" x14ac:dyDescent="0.2">
      <c r="A34" s="249" t="s">
        <v>99</v>
      </c>
      <c r="B34" s="249"/>
      <c r="C34" s="249"/>
      <c r="D34" s="249"/>
      <c r="E34" s="249"/>
      <c r="F34" s="249"/>
      <c r="G34" s="5">
        <v>27</v>
      </c>
      <c r="H34" s="32">
        <v>0</v>
      </c>
      <c r="I34" s="32">
        <v>0</v>
      </c>
      <c r="J34" s="32">
        <v>0</v>
      </c>
      <c r="K34" s="32">
        <v>0</v>
      </c>
    </row>
    <row r="35" spans="1:11" ht="23.45" customHeight="1" x14ac:dyDescent="0.2">
      <c r="A35" s="239" t="s">
        <v>276</v>
      </c>
      <c r="B35" s="239"/>
      <c r="C35" s="239"/>
      <c r="D35" s="239"/>
      <c r="E35" s="239"/>
      <c r="F35" s="239"/>
      <c r="G35" s="4">
        <v>28</v>
      </c>
      <c r="H35" s="33">
        <f>H23-H24-H25-H26+H27-H28-H29-H30-H31+H32+H33+H34</f>
        <v>4167038</v>
      </c>
      <c r="I35" s="33">
        <f t="shared" ref="I35:K35" si="1">I23-I24-I25-I26+I27-I28-I29-I30-I31+I32+I33+I34</f>
        <v>4167038</v>
      </c>
      <c r="J35" s="33">
        <f t="shared" si="1"/>
        <v>4012707</v>
      </c>
      <c r="K35" s="33">
        <f t="shared" si="1"/>
        <v>4012707</v>
      </c>
    </row>
    <row r="36" spans="1:11" ht="23.45" customHeight="1" x14ac:dyDescent="0.2">
      <c r="A36" s="249" t="s">
        <v>100</v>
      </c>
      <c r="B36" s="249"/>
      <c r="C36" s="249"/>
      <c r="D36" s="249"/>
      <c r="E36" s="249"/>
      <c r="F36" s="249"/>
      <c r="G36" s="5">
        <v>29</v>
      </c>
      <c r="H36" s="32">
        <v>757387</v>
      </c>
      <c r="I36" s="32">
        <v>757387</v>
      </c>
      <c r="J36" s="32">
        <v>715953</v>
      </c>
      <c r="K36" s="32">
        <v>715953</v>
      </c>
    </row>
    <row r="37" spans="1:11" ht="23.45" customHeight="1" x14ac:dyDescent="0.2">
      <c r="A37" s="239" t="s">
        <v>269</v>
      </c>
      <c r="B37" s="239"/>
      <c r="C37" s="239"/>
      <c r="D37" s="239"/>
      <c r="E37" s="239"/>
      <c r="F37" s="239"/>
      <c r="G37" s="4">
        <v>30</v>
      </c>
      <c r="H37" s="33">
        <f>H35-H36</f>
        <v>3409651</v>
      </c>
      <c r="I37" s="33">
        <f t="shared" ref="I37:K37" si="2">I35-I36</f>
        <v>3409651</v>
      </c>
      <c r="J37" s="33">
        <f t="shared" si="2"/>
        <v>3296754</v>
      </c>
      <c r="K37" s="33">
        <f t="shared" si="2"/>
        <v>3296754</v>
      </c>
    </row>
    <row r="38" spans="1:11" ht="23.45" customHeight="1" x14ac:dyDescent="0.2">
      <c r="A38" s="239" t="s">
        <v>270</v>
      </c>
      <c r="B38" s="239"/>
      <c r="C38" s="239"/>
      <c r="D38" s="239"/>
      <c r="E38" s="239"/>
      <c r="F38" s="239"/>
      <c r="G38" s="4">
        <v>31</v>
      </c>
      <c r="H38" s="33">
        <f>H39-H40</f>
        <v>40667</v>
      </c>
      <c r="I38" s="33">
        <f t="shared" ref="I38:K38" si="3">I39-I40</f>
        <v>40667</v>
      </c>
      <c r="J38" s="33">
        <f t="shared" si="3"/>
        <v>-35191</v>
      </c>
      <c r="K38" s="33">
        <f t="shared" si="3"/>
        <v>-35191</v>
      </c>
    </row>
    <row r="39" spans="1:11" ht="23.45" customHeight="1" x14ac:dyDescent="0.2">
      <c r="A39" s="249" t="s">
        <v>101</v>
      </c>
      <c r="B39" s="249"/>
      <c r="C39" s="249"/>
      <c r="D39" s="249"/>
      <c r="E39" s="249"/>
      <c r="F39" s="249"/>
      <c r="G39" s="5">
        <v>32</v>
      </c>
      <c r="H39" s="32">
        <v>40667</v>
      </c>
      <c r="I39" s="32">
        <v>40667</v>
      </c>
      <c r="J39" s="32">
        <v>-35191</v>
      </c>
      <c r="K39" s="32">
        <v>-35191</v>
      </c>
    </row>
    <row r="40" spans="1:11" ht="23.45" customHeight="1" x14ac:dyDescent="0.2">
      <c r="A40" s="249" t="s">
        <v>102</v>
      </c>
      <c r="B40" s="249"/>
      <c r="C40" s="249"/>
      <c r="D40" s="249"/>
      <c r="E40" s="249"/>
      <c r="F40" s="249"/>
      <c r="G40" s="5">
        <v>33</v>
      </c>
      <c r="H40" s="32">
        <v>0</v>
      </c>
      <c r="I40" s="32">
        <v>0</v>
      </c>
      <c r="J40" s="32">
        <v>0</v>
      </c>
      <c r="K40" s="32">
        <v>0</v>
      </c>
    </row>
    <row r="41" spans="1:11" x14ac:dyDescent="0.2">
      <c r="A41" s="239" t="s">
        <v>271</v>
      </c>
      <c r="B41" s="239"/>
      <c r="C41" s="239"/>
      <c r="D41" s="239"/>
      <c r="E41" s="239"/>
      <c r="F41" s="239"/>
      <c r="G41" s="4">
        <v>34</v>
      </c>
      <c r="H41" s="33">
        <f>H37+H38</f>
        <v>3450318</v>
      </c>
      <c r="I41" s="33">
        <f>I37+I38</f>
        <v>3450318</v>
      </c>
      <c r="J41" s="33">
        <f>J37+J38</f>
        <v>3261563</v>
      </c>
      <c r="K41" s="33">
        <f>K37+K38</f>
        <v>3261563</v>
      </c>
    </row>
    <row r="42" spans="1:11" x14ac:dyDescent="0.2">
      <c r="A42" s="249" t="s">
        <v>103</v>
      </c>
      <c r="B42" s="249"/>
      <c r="C42" s="249"/>
      <c r="D42" s="249"/>
      <c r="E42" s="249"/>
      <c r="F42" s="249"/>
      <c r="G42" s="5">
        <v>35</v>
      </c>
      <c r="H42" s="32">
        <v>0</v>
      </c>
      <c r="I42" s="32">
        <v>0</v>
      </c>
      <c r="J42" s="32">
        <v>0</v>
      </c>
      <c r="K42" s="32">
        <v>0</v>
      </c>
    </row>
    <row r="43" spans="1:11" x14ac:dyDescent="0.2">
      <c r="A43" s="249" t="s">
        <v>104</v>
      </c>
      <c r="B43" s="249"/>
      <c r="C43" s="249"/>
      <c r="D43" s="249"/>
      <c r="E43" s="249"/>
      <c r="F43" s="249"/>
      <c r="G43" s="5">
        <v>36</v>
      </c>
      <c r="H43" s="32">
        <v>3450318</v>
      </c>
      <c r="I43" s="32">
        <v>3450318</v>
      </c>
      <c r="J43" s="32">
        <v>3261563</v>
      </c>
      <c r="K43" s="32">
        <v>3261563</v>
      </c>
    </row>
    <row r="44" spans="1:11" x14ac:dyDescent="0.2">
      <c r="A44" s="240" t="s">
        <v>17</v>
      </c>
      <c r="B44" s="240"/>
      <c r="C44" s="240"/>
      <c r="D44" s="240"/>
      <c r="E44" s="240"/>
      <c r="F44" s="240"/>
      <c r="G44" s="245"/>
      <c r="H44" s="245"/>
      <c r="I44" s="245"/>
      <c r="J44" s="216"/>
      <c r="K44" s="216"/>
    </row>
    <row r="45" spans="1:11" x14ac:dyDescent="0.2">
      <c r="A45" s="238" t="s">
        <v>105</v>
      </c>
      <c r="B45" s="238"/>
      <c r="C45" s="238"/>
      <c r="D45" s="238"/>
      <c r="E45" s="238"/>
      <c r="F45" s="238"/>
      <c r="G45" s="4">
        <v>37</v>
      </c>
      <c r="H45" s="33">
        <f>H41</f>
        <v>3450318</v>
      </c>
      <c r="I45" s="33">
        <f>I41</f>
        <v>3450318</v>
      </c>
      <c r="J45" s="33">
        <f>J41</f>
        <v>3261563</v>
      </c>
      <c r="K45" s="33">
        <f>K41</f>
        <v>3261563</v>
      </c>
    </row>
    <row r="46" spans="1:11" x14ac:dyDescent="0.2">
      <c r="A46" s="238" t="s">
        <v>272</v>
      </c>
      <c r="B46" s="238"/>
      <c r="C46" s="238"/>
      <c r="D46" s="238"/>
      <c r="E46" s="238"/>
      <c r="F46" s="238"/>
      <c r="G46" s="4">
        <v>38</v>
      </c>
      <c r="H46" s="34">
        <f>H47+H59</f>
        <v>-16956103</v>
      </c>
      <c r="I46" s="34">
        <f>I47+I59</f>
        <v>-16956103</v>
      </c>
      <c r="J46" s="34">
        <f>J47+J59</f>
        <v>593484</v>
      </c>
      <c r="K46" s="34">
        <f>K47+K59</f>
        <v>593484</v>
      </c>
    </row>
    <row r="47" spans="1:11" ht="26.45" customHeight="1" x14ac:dyDescent="0.2">
      <c r="A47" s="221" t="s">
        <v>273</v>
      </c>
      <c r="B47" s="221"/>
      <c r="C47" s="221"/>
      <c r="D47" s="221"/>
      <c r="E47" s="221"/>
      <c r="F47" s="221"/>
      <c r="G47" s="4">
        <v>39</v>
      </c>
      <c r="H47" s="34">
        <f>SUM(H48:H54)+H57+H58</f>
        <v>-5265626</v>
      </c>
      <c r="I47" s="34">
        <f>SUM(I48:I54)+I57+I58</f>
        <v>-5265626</v>
      </c>
      <c r="J47" s="34">
        <f>SUM(J48:J54)+J57+J58</f>
        <v>1565742</v>
      </c>
      <c r="K47" s="34">
        <f>SUM(K48:K54)+K57+K58</f>
        <v>1565742</v>
      </c>
    </row>
    <row r="48" spans="1:11" x14ac:dyDescent="0.2">
      <c r="A48" s="251" t="s">
        <v>106</v>
      </c>
      <c r="B48" s="251"/>
      <c r="C48" s="251"/>
      <c r="D48" s="251"/>
      <c r="E48" s="251"/>
      <c r="F48" s="251"/>
      <c r="G48" s="5">
        <v>40</v>
      </c>
      <c r="H48" s="32">
        <v>0</v>
      </c>
      <c r="I48" s="32">
        <v>0</v>
      </c>
      <c r="J48" s="32">
        <v>0</v>
      </c>
      <c r="K48" s="32">
        <v>0</v>
      </c>
    </row>
    <row r="49" spans="1:11" x14ac:dyDescent="0.2">
      <c r="A49" s="251" t="s">
        <v>107</v>
      </c>
      <c r="B49" s="251"/>
      <c r="C49" s="251"/>
      <c r="D49" s="251"/>
      <c r="E49" s="251"/>
      <c r="F49" s="251"/>
      <c r="G49" s="5">
        <v>41</v>
      </c>
      <c r="H49" s="32">
        <v>0</v>
      </c>
      <c r="I49" s="32">
        <v>0</v>
      </c>
      <c r="J49" s="32">
        <v>0</v>
      </c>
      <c r="K49" s="32">
        <v>0</v>
      </c>
    </row>
    <row r="50" spans="1:11" ht="24.6" customHeight="1" x14ac:dyDescent="0.2">
      <c r="A50" s="251" t="s">
        <v>224</v>
      </c>
      <c r="B50" s="251"/>
      <c r="C50" s="251"/>
      <c r="D50" s="251"/>
      <c r="E50" s="251"/>
      <c r="F50" s="251"/>
      <c r="G50" s="5">
        <v>42</v>
      </c>
      <c r="H50" s="32">
        <v>0</v>
      </c>
      <c r="I50" s="32">
        <v>0</v>
      </c>
      <c r="J50" s="32">
        <v>0</v>
      </c>
      <c r="K50" s="32">
        <v>0</v>
      </c>
    </row>
    <row r="51" spans="1:11" x14ac:dyDescent="0.2">
      <c r="A51" s="251" t="s">
        <v>108</v>
      </c>
      <c r="B51" s="251"/>
      <c r="C51" s="251"/>
      <c r="D51" s="251"/>
      <c r="E51" s="251"/>
      <c r="F51" s="251"/>
      <c r="G51" s="5">
        <v>43</v>
      </c>
      <c r="H51" s="32">
        <v>0</v>
      </c>
      <c r="I51" s="32">
        <v>0</v>
      </c>
      <c r="J51" s="32">
        <v>0</v>
      </c>
      <c r="K51" s="32">
        <v>0</v>
      </c>
    </row>
    <row r="52" spans="1:11" ht="27.6" customHeight="1" x14ac:dyDescent="0.2">
      <c r="A52" s="251" t="s">
        <v>225</v>
      </c>
      <c r="B52" s="251"/>
      <c r="C52" s="251"/>
      <c r="D52" s="251"/>
      <c r="E52" s="251"/>
      <c r="F52" s="251"/>
      <c r="G52" s="5">
        <v>44</v>
      </c>
      <c r="H52" s="32">
        <v>0</v>
      </c>
      <c r="I52" s="32">
        <v>0</v>
      </c>
      <c r="J52" s="32">
        <v>0</v>
      </c>
      <c r="K52" s="32">
        <v>0</v>
      </c>
    </row>
    <row r="53" spans="1:11" ht="25.15" customHeight="1" x14ac:dyDescent="0.2">
      <c r="A53" s="251" t="s">
        <v>109</v>
      </c>
      <c r="B53" s="251"/>
      <c r="C53" s="251"/>
      <c r="D53" s="251"/>
      <c r="E53" s="251"/>
      <c r="F53" s="251"/>
      <c r="G53" s="5">
        <v>45</v>
      </c>
      <c r="H53" s="32">
        <v>-6462904</v>
      </c>
      <c r="I53" s="32">
        <v>-6462904</v>
      </c>
      <c r="J53" s="32">
        <v>1765730</v>
      </c>
      <c r="K53" s="32">
        <v>1765730</v>
      </c>
    </row>
    <row r="54" spans="1:11" ht="36" customHeight="1" x14ac:dyDescent="0.2">
      <c r="A54" s="214" t="s">
        <v>277</v>
      </c>
      <c r="B54" s="214"/>
      <c r="C54" s="214"/>
      <c r="D54" s="214"/>
      <c r="E54" s="214"/>
      <c r="F54" s="214"/>
      <c r="G54" s="5">
        <v>46</v>
      </c>
      <c r="H54" s="32">
        <v>0</v>
      </c>
      <c r="I54" s="32">
        <v>0</v>
      </c>
      <c r="J54" s="32">
        <v>0</v>
      </c>
      <c r="K54" s="32">
        <v>0</v>
      </c>
    </row>
    <row r="55" spans="1:11" ht="26.25" customHeight="1" x14ac:dyDescent="0.2">
      <c r="A55" s="214" t="s">
        <v>278</v>
      </c>
      <c r="B55" s="214"/>
      <c r="C55" s="214"/>
      <c r="D55" s="214"/>
      <c r="E55" s="214"/>
      <c r="F55" s="214"/>
      <c r="G55" s="5">
        <v>47</v>
      </c>
      <c r="H55" s="32">
        <v>0</v>
      </c>
      <c r="I55" s="32">
        <v>0</v>
      </c>
      <c r="J55" s="32">
        <v>0</v>
      </c>
      <c r="K55" s="32">
        <v>0</v>
      </c>
    </row>
    <row r="56" spans="1:11" ht="25.5" customHeight="1" x14ac:dyDescent="0.2">
      <c r="A56" s="214" t="s">
        <v>279</v>
      </c>
      <c r="B56" s="214"/>
      <c r="C56" s="214"/>
      <c r="D56" s="214"/>
      <c r="E56" s="214"/>
      <c r="F56" s="214"/>
      <c r="G56" s="5">
        <v>48</v>
      </c>
      <c r="H56" s="32">
        <v>0</v>
      </c>
      <c r="I56" s="32">
        <v>0</v>
      </c>
      <c r="J56" s="32">
        <v>0</v>
      </c>
      <c r="K56" s="32">
        <v>0</v>
      </c>
    </row>
    <row r="57" spans="1:11" ht="37.5" customHeight="1" x14ac:dyDescent="0.2">
      <c r="A57" s="214" t="s">
        <v>280</v>
      </c>
      <c r="B57" s="214"/>
      <c r="C57" s="214"/>
      <c r="D57" s="214"/>
      <c r="E57" s="214"/>
      <c r="F57" s="214"/>
      <c r="G57" s="5">
        <v>49</v>
      </c>
      <c r="H57" s="32">
        <v>0</v>
      </c>
      <c r="I57" s="32">
        <v>0</v>
      </c>
      <c r="J57" s="32">
        <v>0</v>
      </c>
      <c r="K57" s="32">
        <v>0</v>
      </c>
    </row>
    <row r="58" spans="1:11" ht="27" customHeight="1" x14ac:dyDescent="0.2">
      <c r="A58" s="214" t="s">
        <v>226</v>
      </c>
      <c r="B58" s="214"/>
      <c r="C58" s="214"/>
      <c r="D58" s="214"/>
      <c r="E58" s="214"/>
      <c r="F58" s="214"/>
      <c r="G58" s="5">
        <v>50</v>
      </c>
      <c r="H58" s="32">
        <v>1197278</v>
      </c>
      <c r="I58" s="32">
        <v>1197278</v>
      </c>
      <c r="J58" s="32">
        <v>-199988</v>
      </c>
      <c r="K58" s="32">
        <v>-199988</v>
      </c>
    </row>
    <row r="59" spans="1:11" ht="23.45" customHeight="1" x14ac:dyDescent="0.2">
      <c r="A59" s="221" t="s">
        <v>274</v>
      </c>
      <c r="B59" s="221"/>
      <c r="C59" s="221"/>
      <c r="D59" s="221"/>
      <c r="E59" s="221"/>
      <c r="F59" s="221"/>
      <c r="G59" s="4">
        <v>51</v>
      </c>
      <c r="H59" s="34">
        <f>SUM(H60:H67)</f>
        <v>-11690477</v>
      </c>
      <c r="I59" s="34">
        <f>SUM(I60:I67)</f>
        <v>-11690477</v>
      </c>
      <c r="J59" s="34">
        <f>SUM(J60:J67)</f>
        <v>-972258</v>
      </c>
      <c r="K59" s="34">
        <f>SUM(K60:K67)</f>
        <v>-972258</v>
      </c>
    </row>
    <row r="60" spans="1:11" ht="12.75" customHeight="1" x14ac:dyDescent="0.2">
      <c r="A60" s="214" t="s">
        <v>110</v>
      </c>
      <c r="B60" s="214"/>
      <c r="C60" s="214"/>
      <c r="D60" s="214"/>
      <c r="E60" s="214"/>
      <c r="F60" s="214"/>
      <c r="G60" s="5">
        <v>52</v>
      </c>
      <c r="H60" s="32">
        <v>0</v>
      </c>
      <c r="I60" s="32">
        <v>0</v>
      </c>
      <c r="J60" s="32">
        <v>0</v>
      </c>
      <c r="K60" s="32">
        <v>0</v>
      </c>
    </row>
    <row r="61" spans="1:11" ht="12.75" customHeight="1" x14ac:dyDescent="0.2">
      <c r="A61" s="214" t="s">
        <v>111</v>
      </c>
      <c r="B61" s="214"/>
      <c r="C61" s="214"/>
      <c r="D61" s="214"/>
      <c r="E61" s="214"/>
      <c r="F61" s="214"/>
      <c r="G61" s="5">
        <v>53</v>
      </c>
      <c r="H61" s="32">
        <v>0</v>
      </c>
      <c r="I61" s="32">
        <v>0</v>
      </c>
      <c r="J61" s="32">
        <v>0</v>
      </c>
      <c r="K61" s="32">
        <v>0</v>
      </c>
    </row>
    <row r="62" spans="1:11" ht="12.75" customHeight="1" x14ac:dyDescent="0.2">
      <c r="A62" s="214" t="s">
        <v>112</v>
      </c>
      <c r="B62" s="214"/>
      <c r="C62" s="214"/>
      <c r="D62" s="214"/>
      <c r="E62" s="214"/>
      <c r="F62" s="214"/>
      <c r="G62" s="5">
        <v>54</v>
      </c>
      <c r="H62" s="32">
        <v>0</v>
      </c>
      <c r="I62" s="32">
        <v>0</v>
      </c>
      <c r="J62" s="32">
        <v>0</v>
      </c>
      <c r="K62" s="32">
        <v>0</v>
      </c>
    </row>
    <row r="63" spans="1:11" ht="12.75" customHeight="1" x14ac:dyDescent="0.2">
      <c r="A63" s="214" t="s">
        <v>113</v>
      </c>
      <c r="B63" s="214"/>
      <c r="C63" s="214"/>
      <c r="D63" s="214"/>
      <c r="E63" s="214"/>
      <c r="F63" s="214"/>
      <c r="G63" s="5">
        <v>55</v>
      </c>
      <c r="H63" s="32">
        <v>0</v>
      </c>
      <c r="I63" s="32">
        <v>0</v>
      </c>
      <c r="J63" s="32">
        <v>0</v>
      </c>
      <c r="K63" s="32">
        <v>0</v>
      </c>
    </row>
    <row r="64" spans="1:11" ht="24.75" customHeight="1" x14ac:dyDescent="0.2">
      <c r="A64" s="214" t="s">
        <v>114</v>
      </c>
      <c r="B64" s="214"/>
      <c r="C64" s="214"/>
      <c r="D64" s="214"/>
      <c r="E64" s="214"/>
      <c r="F64" s="214"/>
      <c r="G64" s="5">
        <v>56</v>
      </c>
      <c r="H64" s="32">
        <v>-14256680</v>
      </c>
      <c r="I64" s="32">
        <v>-14256680</v>
      </c>
      <c r="J64" s="32">
        <v>-1185681</v>
      </c>
      <c r="K64" s="32">
        <v>-1185681</v>
      </c>
    </row>
    <row r="65" spans="1:11" ht="24" customHeight="1" x14ac:dyDescent="0.2">
      <c r="A65" s="214" t="s">
        <v>108</v>
      </c>
      <c r="B65" s="214"/>
      <c r="C65" s="214"/>
      <c r="D65" s="214"/>
      <c r="E65" s="214"/>
      <c r="F65" s="214"/>
      <c r="G65" s="5">
        <v>57</v>
      </c>
      <c r="H65" s="32">
        <v>0</v>
      </c>
      <c r="I65" s="32">
        <v>0</v>
      </c>
      <c r="J65" s="32">
        <v>0</v>
      </c>
      <c r="K65" s="32">
        <v>0</v>
      </c>
    </row>
    <row r="66" spans="1:11" ht="25.15" customHeight="1" x14ac:dyDescent="0.2">
      <c r="A66" s="214" t="s">
        <v>115</v>
      </c>
      <c r="B66" s="214"/>
      <c r="C66" s="214"/>
      <c r="D66" s="214"/>
      <c r="E66" s="214"/>
      <c r="F66" s="214"/>
      <c r="G66" s="5">
        <v>58</v>
      </c>
      <c r="H66" s="32">
        <v>0</v>
      </c>
      <c r="I66" s="32">
        <v>0</v>
      </c>
      <c r="J66" s="32">
        <v>0</v>
      </c>
      <c r="K66" s="32">
        <v>0</v>
      </c>
    </row>
    <row r="67" spans="1:11" ht="24" customHeight="1" x14ac:dyDescent="0.2">
      <c r="A67" s="214" t="s">
        <v>116</v>
      </c>
      <c r="B67" s="214"/>
      <c r="C67" s="214"/>
      <c r="D67" s="214"/>
      <c r="E67" s="214"/>
      <c r="F67" s="214"/>
      <c r="G67" s="5">
        <v>59</v>
      </c>
      <c r="H67" s="32">
        <v>2566203</v>
      </c>
      <c r="I67" s="32">
        <v>2566203</v>
      </c>
      <c r="J67" s="32">
        <v>213423</v>
      </c>
      <c r="K67" s="32">
        <v>213423</v>
      </c>
    </row>
    <row r="68" spans="1:11" ht="12.75" customHeight="1" x14ac:dyDescent="0.2">
      <c r="A68" s="221" t="s">
        <v>275</v>
      </c>
      <c r="B68" s="221"/>
      <c r="C68" s="221"/>
      <c r="D68" s="221"/>
      <c r="E68" s="221"/>
      <c r="F68" s="221"/>
      <c r="G68" s="4">
        <v>60</v>
      </c>
      <c r="H68" s="34">
        <f>H45+H46</f>
        <v>-13505785</v>
      </c>
      <c r="I68" s="34">
        <f>I45+I46</f>
        <v>-13505785</v>
      </c>
      <c r="J68" s="34">
        <f>J45+J46</f>
        <v>3855047</v>
      </c>
      <c r="K68" s="34">
        <f>K45+K46</f>
        <v>3855047</v>
      </c>
    </row>
    <row r="69" spans="1:11" ht="12.75" customHeight="1" x14ac:dyDescent="0.2">
      <c r="A69" s="236" t="s">
        <v>117</v>
      </c>
      <c r="B69" s="236"/>
      <c r="C69" s="236"/>
      <c r="D69" s="236"/>
      <c r="E69" s="236"/>
      <c r="F69" s="236"/>
      <c r="G69" s="5">
        <v>61</v>
      </c>
      <c r="H69" s="32">
        <v>0</v>
      </c>
      <c r="I69" s="32">
        <v>0</v>
      </c>
      <c r="J69" s="32">
        <v>0</v>
      </c>
      <c r="K69" s="32">
        <v>0</v>
      </c>
    </row>
    <row r="70" spans="1:11" x14ac:dyDescent="0.2">
      <c r="A70" s="250" t="s">
        <v>118</v>
      </c>
      <c r="B70" s="250"/>
      <c r="C70" s="250"/>
      <c r="D70" s="250"/>
      <c r="E70" s="250"/>
      <c r="F70" s="250"/>
      <c r="G70" s="5">
        <v>62</v>
      </c>
      <c r="H70" s="32">
        <v>-13505785</v>
      </c>
      <c r="I70" s="32">
        <v>-13505785</v>
      </c>
      <c r="J70" s="32">
        <v>3855047</v>
      </c>
      <c r="K70" s="32">
        <v>3855047</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55118110236220474" right="0.15748031496062992" top="0.98425196850393704" bottom="0.98425196850393704" header="0.51181102362204722" footer="0.51181102362204722"/>
  <pageSetup paperSize="9" scale="84"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3" zoomScale="110" zoomScaleNormal="100" workbookViewId="0">
      <selection activeCell="K64" sqref="K64"/>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54" t="s">
        <v>172</v>
      </c>
      <c r="B1" s="271"/>
      <c r="C1" s="271"/>
      <c r="D1" s="271"/>
      <c r="E1" s="271"/>
      <c r="F1" s="271"/>
      <c r="G1" s="271"/>
      <c r="H1" s="271"/>
    </row>
    <row r="2" spans="1:9" ht="12.75" customHeight="1" x14ac:dyDescent="0.2">
      <c r="A2" s="253" t="s">
        <v>297</v>
      </c>
      <c r="B2" s="225"/>
      <c r="C2" s="225"/>
      <c r="D2" s="225"/>
      <c r="E2" s="225"/>
      <c r="F2" s="225"/>
      <c r="G2" s="225"/>
      <c r="H2" s="225"/>
    </row>
    <row r="3" spans="1:9" x14ac:dyDescent="0.2">
      <c r="A3" s="275" t="s">
        <v>12</v>
      </c>
      <c r="B3" s="276"/>
      <c r="C3" s="276"/>
      <c r="D3" s="276"/>
      <c r="E3" s="276"/>
      <c r="F3" s="276"/>
      <c r="G3" s="276"/>
      <c r="H3" s="276"/>
      <c r="I3" s="235"/>
    </row>
    <row r="4" spans="1:9" x14ac:dyDescent="0.2">
      <c r="A4" s="263" t="s">
        <v>296</v>
      </c>
      <c r="B4" s="231"/>
      <c r="C4" s="231"/>
      <c r="D4" s="231"/>
      <c r="E4" s="231"/>
      <c r="F4" s="231"/>
      <c r="G4" s="231"/>
      <c r="H4" s="231"/>
      <c r="I4" s="232"/>
    </row>
    <row r="5" spans="1:9" ht="45.75" thickBot="1" x14ac:dyDescent="0.25">
      <c r="A5" s="272" t="s">
        <v>2</v>
      </c>
      <c r="B5" s="273"/>
      <c r="C5" s="273"/>
      <c r="D5" s="273"/>
      <c r="E5" s="273"/>
      <c r="F5" s="274"/>
      <c r="G5" s="8" t="s">
        <v>6</v>
      </c>
      <c r="H5" s="35" t="s">
        <v>221</v>
      </c>
      <c r="I5" s="35" t="s">
        <v>216</v>
      </c>
    </row>
    <row r="6" spans="1:9" x14ac:dyDescent="0.2">
      <c r="A6" s="277">
        <v>1</v>
      </c>
      <c r="B6" s="278"/>
      <c r="C6" s="278"/>
      <c r="D6" s="278"/>
      <c r="E6" s="278"/>
      <c r="F6" s="279"/>
      <c r="G6" s="9">
        <v>2</v>
      </c>
      <c r="H6" s="36" t="s">
        <v>7</v>
      </c>
      <c r="I6" s="36" t="s">
        <v>8</v>
      </c>
    </row>
    <row r="7" spans="1:9" x14ac:dyDescent="0.2">
      <c r="A7" s="260" t="s">
        <v>126</v>
      </c>
      <c r="B7" s="261"/>
      <c r="C7" s="261"/>
      <c r="D7" s="261"/>
      <c r="E7" s="261"/>
      <c r="F7" s="261"/>
      <c r="G7" s="261"/>
      <c r="H7" s="261"/>
      <c r="I7" s="261"/>
    </row>
    <row r="8" spans="1:9" x14ac:dyDescent="0.2">
      <c r="A8" s="258" t="s">
        <v>119</v>
      </c>
      <c r="B8" s="258"/>
      <c r="C8" s="258"/>
      <c r="D8" s="258"/>
      <c r="E8" s="258"/>
      <c r="F8" s="258"/>
      <c r="G8" s="10">
        <v>1</v>
      </c>
      <c r="H8" s="37">
        <v>0</v>
      </c>
      <c r="I8" s="37">
        <v>0</v>
      </c>
    </row>
    <row r="9" spans="1:9" x14ac:dyDescent="0.2">
      <c r="A9" s="255" t="s">
        <v>120</v>
      </c>
      <c r="B9" s="255"/>
      <c r="C9" s="255"/>
      <c r="D9" s="255"/>
      <c r="E9" s="255"/>
      <c r="F9" s="255"/>
      <c r="G9" s="11">
        <v>2</v>
      </c>
      <c r="H9" s="38">
        <v>0</v>
      </c>
      <c r="I9" s="38">
        <v>0</v>
      </c>
    </row>
    <row r="10" spans="1:9" x14ac:dyDescent="0.2">
      <c r="A10" s="255" t="s">
        <v>121</v>
      </c>
      <c r="B10" s="255"/>
      <c r="C10" s="255"/>
      <c r="D10" s="255"/>
      <c r="E10" s="255"/>
      <c r="F10" s="255"/>
      <c r="G10" s="11">
        <v>3</v>
      </c>
      <c r="H10" s="38">
        <v>0</v>
      </c>
      <c r="I10" s="38">
        <v>0</v>
      </c>
    </row>
    <row r="11" spans="1:9" x14ac:dyDescent="0.2">
      <c r="A11" s="255" t="s">
        <v>122</v>
      </c>
      <c r="B11" s="255"/>
      <c r="C11" s="255"/>
      <c r="D11" s="255"/>
      <c r="E11" s="255"/>
      <c r="F11" s="255"/>
      <c r="G11" s="11">
        <v>4</v>
      </c>
      <c r="H11" s="38">
        <v>0</v>
      </c>
      <c r="I11" s="38">
        <v>0</v>
      </c>
    </row>
    <row r="12" spans="1:9" x14ac:dyDescent="0.2">
      <c r="A12" s="255" t="s">
        <v>123</v>
      </c>
      <c r="B12" s="255"/>
      <c r="C12" s="255"/>
      <c r="D12" s="255"/>
      <c r="E12" s="255"/>
      <c r="F12" s="255"/>
      <c r="G12" s="11">
        <v>5</v>
      </c>
      <c r="H12" s="38">
        <v>0</v>
      </c>
      <c r="I12" s="38">
        <v>0</v>
      </c>
    </row>
    <row r="13" spans="1:9" ht="22.5" customHeight="1" x14ac:dyDescent="0.2">
      <c r="A13" s="255" t="s">
        <v>143</v>
      </c>
      <c r="B13" s="255"/>
      <c r="C13" s="255"/>
      <c r="D13" s="255"/>
      <c r="E13" s="255"/>
      <c r="F13" s="255"/>
      <c r="G13" s="11">
        <v>6</v>
      </c>
      <c r="H13" s="38">
        <v>0</v>
      </c>
      <c r="I13" s="38">
        <v>0</v>
      </c>
    </row>
    <row r="14" spans="1:9" x14ac:dyDescent="0.2">
      <c r="A14" s="255" t="s">
        <v>124</v>
      </c>
      <c r="B14" s="255"/>
      <c r="C14" s="255"/>
      <c r="D14" s="255"/>
      <c r="E14" s="255"/>
      <c r="F14" s="255"/>
      <c r="G14" s="11">
        <v>7</v>
      </c>
      <c r="H14" s="38">
        <v>0</v>
      </c>
      <c r="I14" s="38">
        <v>0</v>
      </c>
    </row>
    <row r="15" spans="1:9" x14ac:dyDescent="0.2">
      <c r="A15" s="280" t="s">
        <v>125</v>
      </c>
      <c r="B15" s="280"/>
      <c r="C15" s="280"/>
      <c r="D15" s="280"/>
      <c r="E15" s="280"/>
      <c r="F15" s="280"/>
      <c r="G15" s="12">
        <v>8</v>
      </c>
      <c r="H15" s="39">
        <v>0</v>
      </c>
      <c r="I15" s="39">
        <v>0</v>
      </c>
    </row>
    <row r="16" spans="1:9" x14ac:dyDescent="0.2">
      <c r="A16" s="260" t="s">
        <v>127</v>
      </c>
      <c r="B16" s="261"/>
      <c r="C16" s="261"/>
      <c r="D16" s="261"/>
      <c r="E16" s="261"/>
      <c r="F16" s="261"/>
      <c r="G16" s="261"/>
      <c r="H16" s="261"/>
      <c r="I16" s="261"/>
    </row>
    <row r="17" spans="1:9" x14ac:dyDescent="0.2">
      <c r="A17" s="258" t="s">
        <v>128</v>
      </c>
      <c r="B17" s="258"/>
      <c r="C17" s="258"/>
      <c r="D17" s="258"/>
      <c r="E17" s="258"/>
      <c r="F17" s="258"/>
      <c r="G17" s="10">
        <v>9</v>
      </c>
      <c r="H17" s="37">
        <v>4207705</v>
      </c>
      <c r="I17" s="37">
        <v>3977516</v>
      </c>
    </row>
    <row r="18" spans="1:9" x14ac:dyDescent="0.2">
      <c r="A18" s="255" t="s">
        <v>129</v>
      </c>
      <c r="B18" s="255"/>
      <c r="C18" s="255"/>
      <c r="D18" s="255"/>
      <c r="E18" s="255"/>
      <c r="F18" s="255"/>
      <c r="G18" s="11"/>
      <c r="H18" s="38"/>
      <c r="I18" s="38"/>
    </row>
    <row r="19" spans="1:9" x14ac:dyDescent="0.2">
      <c r="A19" s="255" t="s">
        <v>130</v>
      </c>
      <c r="B19" s="255"/>
      <c r="C19" s="255"/>
      <c r="D19" s="255"/>
      <c r="E19" s="255"/>
      <c r="F19" s="255"/>
      <c r="G19" s="11">
        <v>10</v>
      </c>
      <c r="H19" s="38">
        <v>3322770</v>
      </c>
      <c r="I19" s="38">
        <v>3621220</v>
      </c>
    </row>
    <row r="20" spans="1:9" x14ac:dyDescent="0.2">
      <c r="A20" s="255" t="s">
        <v>131</v>
      </c>
      <c r="B20" s="255"/>
      <c r="C20" s="255"/>
      <c r="D20" s="255"/>
      <c r="E20" s="255"/>
      <c r="F20" s="255"/>
      <c r="G20" s="11">
        <v>11</v>
      </c>
      <c r="H20" s="38">
        <v>2034371</v>
      </c>
      <c r="I20" s="38">
        <v>2701614</v>
      </c>
    </row>
    <row r="21" spans="1:9" ht="23.25" customHeight="1" x14ac:dyDescent="0.2">
      <c r="A21" s="255" t="s">
        <v>132</v>
      </c>
      <c r="B21" s="255"/>
      <c r="C21" s="255"/>
      <c r="D21" s="255"/>
      <c r="E21" s="255"/>
      <c r="F21" s="255"/>
      <c r="G21" s="11">
        <v>12</v>
      </c>
      <c r="H21" s="38">
        <v>2392213</v>
      </c>
      <c r="I21" s="38">
        <v>167844</v>
      </c>
    </row>
    <row r="22" spans="1:9" x14ac:dyDescent="0.2">
      <c r="A22" s="255" t="s">
        <v>133</v>
      </c>
      <c r="B22" s="255"/>
      <c r="C22" s="255"/>
      <c r="D22" s="255"/>
      <c r="E22" s="255"/>
      <c r="F22" s="255"/>
      <c r="G22" s="11">
        <v>13</v>
      </c>
      <c r="H22" s="38">
        <v>0</v>
      </c>
      <c r="I22" s="38">
        <v>-80</v>
      </c>
    </row>
    <row r="23" spans="1:9" x14ac:dyDescent="0.2">
      <c r="A23" s="255" t="s">
        <v>134</v>
      </c>
      <c r="B23" s="255"/>
      <c r="C23" s="255"/>
      <c r="D23" s="255"/>
      <c r="E23" s="255"/>
      <c r="F23" s="255"/>
      <c r="G23" s="11">
        <v>14</v>
      </c>
      <c r="H23" s="38">
        <v>83290</v>
      </c>
      <c r="I23" s="38">
        <v>0</v>
      </c>
    </row>
    <row r="24" spans="1:9" x14ac:dyDescent="0.2">
      <c r="A24" s="260" t="s">
        <v>135</v>
      </c>
      <c r="B24" s="261"/>
      <c r="C24" s="261"/>
      <c r="D24" s="261"/>
      <c r="E24" s="261"/>
      <c r="F24" s="261"/>
      <c r="G24" s="261"/>
      <c r="H24" s="261"/>
      <c r="I24" s="261"/>
    </row>
    <row r="25" spans="1:9" x14ac:dyDescent="0.2">
      <c r="A25" s="258" t="s">
        <v>136</v>
      </c>
      <c r="B25" s="258"/>
      <c r="C25" s="258"/>
      <c r="D25" s="258"/>
      <c r="E25" s="258"/>
      <c r="F25" s="258"/>
      <c r="G25" s="10">
        <v>15</v>
      </c>
      <c r="H25" s="37">
        <v>45891867</v>
      </c>
      <c r="I25" s="37">
        <v>-621464</v>
      </c>
    </row>
    <row r="26" spans="1:9" x14ac:dyDescent="0.2">
      <c r="A26" s="255" t="s">
        <v>137</v>
      </c>
      <c r="B26" s="255"/>
      <c r="C26" s="255"/>
      <c r="D26" s="255"/>
      <c r="E26" s="255"/>
      <c r="F26" s="255"/>
      <c r="G26" s="11">
        <v>16</v>
      </c>
      <c r="H26" s="38">
        <v>82639</v>
      </c>
      <c r="I26" s="38">
        <v>62996</v>
      </c>
    </row>
    <row r="27" spans="1:9" x14ac:dyDescent="0.2">
      <c r="A27" s="255" t="s">
        <v>138</v>
      </c>
      <c r="B27" s="255"/>
      <c r="C27" s="255"/>
      <c r="D27" s="255"/>
      <c r="E27" s="255"/>
      <c r="F27" s="255"/>
      <c r="G27" s="11">
        <v>17</v>
      </c>
      <c r="H27" s="38">
        <v>-56645357</v>
      </c>
      <c r="I27" s="38">
        <v>-23338274</v>
      </c>
    </row>
    <row r="28" spans="1:9" ht="25.5" customHeight="1" x14ac:dyDescent="0.2">
      <c r="A28" s="255" t="s">
        <v>139</v>
      </c>
      <c r="B28" s="255"/>
      <c r="C28" s="255"/>
      <c r="D28" s="255"/>
      <c r="E28" s="255"/>
      <c r="F28" s="255"/>
      <c r="G28" s="11">
        <v>18</v>
      </c>
      <c r="H28" s="38">
        <v>-13967134</v>
      </c>
      <c r="I28" s="38">
        <v>-40456388</v>
      </c>
    </row>
    <row r="29" spans="1:9" ht="23.25" customHeight="1" x14ac:dyDescent="0.2">
      <c r="A29" s="255" t="s">
        <v>140</v>
      </c>
      <c r="B29" s="255"/>
      <c r="C29" s="255"/>
      <c r="D29" s="255"/>
      <c r="E29" s="255"/>
      <c r="F29" s="255"/>
      <c r="G29" s="11">
        <v>19</v>
      </c>
      <c r="H29" s="38">
        <v>0</v>
      </c>
      <c r="I29" s="38">
        <v>0</v>
      </c>
    </row>
    <row r="30" spans="1:9" ht="27.75" customHeight="1" x14ac:dyDescent="0.2">
      <c r="A30" s="255" t="s">
        <v>141</v>
      </c>
      <c r="B30" s="255"/>
      <c r="C30" s="255"/>
      <c r="D30" s="255"/>
      <c r="E30" s="255"/>
      <c r="F30" s="255"/>
      <c r="G30" s="11">
        <v>20</v>
      </c>
      <c r="H30" s="38">
        <v>0</v>
      </c>
      <c r="I30" s="38">
        <v>0</v>
      </c>
    </row>
    <row r="31" spans="1:9" ht="27.75" customHeight="1" x14ac:dyDescent="0.2">
      <c r="A31" s="255" t="s">
        <v>142</v>
      </c>
      <c r="B31" s="255"/>
      <c r="C31" s="255"/>
      <c r="D31" s="255"/>
      <c r="E31" s="255"/>
      <c r="F31" s="255"/>
      <c r="G31" s="11">
        <v>21</v>
      </c>
      <c r="H31" s="38">
        <v>9213403</v>
      </c>
      <c r="I31" s="38">
        <v>30819965</v>
      </c>
    </row>
    <row r="32" spans="1:9" ht="29.25" customHeight="1" x14ac:dyDescent="0.2">
      <c r="A32" s="255" t="s">
        <v>144</v>
      </c>
      <c r="B32" s="255"/>
      <c r="C32" s="255"/>
      <c r="D32" s="255"/>
      <c r="E32" s="255"/>
      <c r="F32" s="255"/>
      <c r="G32" s="11">
        <v>22</v>
      </c>
      <c r="H32" s="38">
        <v>430112</v>
      </c>
      <c r="I32" s="38">
        <v>3877247</v>
      </c>
    </row>
    <row r="33" spans="1:9" x14ac:dyDescent="0.2">
      <c r="A33" s="255" t="s">
        <v>145</v>
      </c>
      <c r="B33" s="255"/>
      <c r="C33" s="255"/>
      <c r="D33" s="255"/>
      <c r="E33" s="255"/>
      <c r="F33" s="255"/>
      <c r="G33" s="11">
        <v>23</v>
      </c>
      <c r="H33" s="38">
        <v>-866621</v>
      </c>
      <c r="I33" s="38">
        <v>-1838773</v>
      </c>
    </row>
    <row r="34" spans="1:9" x14ac:dyDescent="0.2">
      <c r="A34" s="255" t="s">
        <v>146</v>
      </c>
      <c r="B34" s="255"/>
      <c r="C34" s="255"/>
      <c r="D34" s="255"/>
      <c r="E34" s="255"/>
      <c r="F34" s="255"/>
      <c r="G34" s="11">
        <v>24</v>
      </c>
      <c r="H34" s="38">
        <v>2766714</v>
      </c>
      <c r="I34" s="38">
        <v>-260909</v>
      </c>
    </row>
    <row r="35" spans="1:9" x14ac:dyDescent="0.2">
      <c r="A35" s="255" t="s">
        <v>147</v>
      </c>
      <c r="B35" s="255"/>
      <c r="C35" s="255"/>
      <c r="D35" s="255"/>
      <c r="E35" s="255"/>
      <c r="F35" s="255"/>
      <c r="G35" s="11">
        <v>25</v>
      </c>
      <c r="H35" s="40">
        <v>7825827</v>
      </c>
      <c r="I35" s="40">
        <v>159168</v>
      </c>
    </row>
    <row r="36" spans="1:9" x14ac:dyDescent="0.2">
      <c r="A36" s="255" t="s">
        <v>148</v>
      </c>
      <c r="B36" s="255"/>
      <c r="C36" s="255"/>
      <c r="D36" s="255"/>
      <c r="E36" s="255"/>
      <c r="F36" s="255"/>
      <c r="G36" s="11">
        <v>26</v>
      </c>
      <c r="H36" s="40">
        <v>9436957</v>
      </c>
      <c r="I36" s="40">
        <v>21493385</v>
      </c>
    </row>
    <row r="37" spans="1:9" x14ac:dyDescent="0.2">
      <c r="A37" s="255" t="s">
        <v>149</v>
      </c>
      <c r="B37" s="255"/>
      <c r="C37" s="255"/>
      <c r="D37" s="255"/>
      <c r="E37" s="255"/>
      <c r="F37" s="255"/>
      <c r="G37" s="11">
        <v>27</v>
      </c>
      <c r="H37" s="40">
        <v>-98791404</v>
      </c>
      <c r="I37" s="40">
        <v>-85446836</v>
      </c>
    </row>
    <row r="38" spans="1:9" x14ac:dyDescent="0.2">
      <c r="A38" s="255" t="s">
        <v>150</v>
      </c>
      <c r="B38" s="255"/>
      <c r="C38" s="255"/>
      <c r="D38" s="255"/>
      <c r="E38" s="255"/>
      <c r="F38" s="255"/>
      <c r="G38" s="11">
        <v>28</v>
      </c>
      <c r="H38" s="40">
        <v>0</v>
      </c>
      <c r="I38" s="40">
        <v>0</v>
      </c>
    </row>
    <row r="39" spans="1:9" x14ac:dyDescent="0.2">
      <c r="A39" s="255" t="s">
        <v>151</v>
      </c>
      <c r="B39" s="255"/>
      <c r="C39" s="255"/>
      <c r="D39" s="255"/>
      <c r="E39" s="255"/>
      <c r="F39" s="255"/>
      <c r="G39" s="11">
        <v>29</v>
      </c>
      <c r="H39" s="40">
        <v>-3461989</v>
      </c>
      <c r="I39" s="40">
        <v>-821764</v>
      </c>
    </row>
    <row r="40" spans="1:9" x14ac:dyDescent="0.2">
      <c r="A40" s="255" t="s">
        <v>152</v>
      </c>
      <c r="B40" s="255"/>
      <c r="C40" s="255"/>
      <c r="D40" s="255"/>
      <c r="E40" s="255"/>
      <c r="F40" s="255"/>
      <c r="G40" s="11">
        <v>30</v>
      </c>
      <c r="H40" s="40">
        <v>25142023</v>
      </c>
      <c r="I40" s="40">
        <v>22437921</v>
      </c>
    </row>
    <row r="41" spans="1:9" x14ac:dyDescent="0.2">
      <c r="A41" s="255" t="s">
        <v>153</v>
      </c>
      <c r="B41" s="255"/>
      <c r="C41" s="255"/>
      <c r="D41" s="255"/>
      <c r="E41" s="255"/>
      <c r="F41" s="255"/>
      <c r="G41" s="11">
        <v>31</v>
      </c>
      <c r="H41" s="40">
        <v>104933</v>
      </c>
      <c r="I41" s="40">
        <v>643894</v>
      </c>
    </row>
    <row r="42" spans="1:9" x14ac:dyDescent="0.2">
      <c r="A42" s="255" t="s">
        <v>154</v>
      </c>
      <c r="B42" s="255"/>
      <c r="C42" s="255"/>
      <c r="D42" s="255"/>
      <c r="E42" s="255"/>
      <c r="F42" s="255"/>
      <c r="G42" s="11">
        <v>32</v>
      </c>
      <c r="H42" s="40">
        <v>-4584271</v>
      </c>
      <c r="I42" s="40">
        <v>-1495468</v>
      </c>
    </row>
    <row r="43" spans="1:9" x14ac:dyDescent="0.2">
      <c r="A43" s="255" t="s">
        <v>155</v>
      </c>
      <c r="B43" s="255"/>
      <c r="C43" s="255"/>
      <c r="D43" s="255"/>
      <c r="E43" s="255"/>
      <c r="F43" s="255"/>
      <c r="G43" s="11">
        <v>33</v>
      </c>
      <c r="H43" s="40">
        <v>-1152062</v>
      </c>
      <c r="I43" s="40">
        <v>-1813279</v>
      </c>
    </row>
    <row r="44" spans="1:9" ht="13.5" customHeight="1" x14ac:dyDescent="0.2">
      <c r="A44" s="259" t="s">
        <v>156</v>
      </c>
      <c r="B44" s="259"/>
      <c r="C44" s="259"/>
      <c r="D44" s="259"/>
      <c r="E44" s="259"/>
      <c r="F44" s="259"/>
      <c r="G44" s="13">
        <v>34</v>
      </c>
      <c r="H44" s="41">
        <f>SUM(H25:H43)+SUM(H17:H23)+SUM(H8:H15)</f>
        <v>-66534014</v>
      </c>
      <c r="I44" s="41">
        <f>SUM(I25:I43)+SUM(I17:I23)+SUM(I8:I15)</f>
        <v>-66130465</v>
      </c>
    </row>
    <row r="45" spans="1:9" x14ac:dyDescent="0.2">
      <c r="A45" s="260" t="s">
        <v>18</v>
      </c>
      <c r="B45" s="261"/>
      <c r="C45" s="261"/>
      <c r="D45" s="261"/>
      <c r="E45" s="261"/>
      <c r="F45" s="261"/>
      <c r="G45" s="261"/>
      <c r="H45" s="261"/>
      <c r="I45" s="261"/>
    </row>
    <row r="46" spans="1:9" ht="24.75" customHeight="1" x14ac:dyDescent="0.2">
      <c r="A46" s="258" t="s">
        <v>157</v>
      </c>
      <c r="B46" s="258"/>
      <c r="C46" s="258"/>
      <c r="D46" s="258"/>
      <c r="E46" s="258"/>
      <c r="F46" s="258"/>
      <c r="G46" s="10">
        <v>35</v>
      </c>
      <c r="H46" s="37">
        <v>-382420</v>
      </c>
      <c r="I46" s="37">
        <v>-3601449</v>
      </c>
    </row>
    <row r="47" spans="1:9" ht="26.25" customHeight="1" x14ac:dyDescent="0.2">
      <c r="A47" s="255" t="s">
        <v>158</v>
      </c>
      <c r="B47" s="255"/>
      <c r="C47" s="255"/>
      <c r="D47" s="255"/>
      <c r="E47" s="255"/>
      <c r="F47" s="255"/>
      <c r="G47" s="11">
        <v>36</v>
      </c>
      <c r="H47" s="38">
        <v>0</v>
      </c>
      <c r="I47" s="38">
        <v>0</v>
      </c>
    </row>
    <row r="48" spans="1:9" ht="24" customHeight="1" x14ac:dyDescent="0.2">
      <c r="A48" s="255" t="s">
        <v>159</v>
      </c>
      <c r="B48" s="255"/>
      <c r="C48" s="255"/>
      <c r="D48" s="255"/>
      <c r="E48" s="255"/>
      <c r="F48" s="255"/>
      <c r="G48" s="11">
        <v>37</v>
      </c>
      <c r="H48" s="38">
        <v>0</v>
      </c>
      <c r="I48" s="38">
        <v>0</v>
      </c>
    </row>
    <row r="49" spans="1:9" x14ac:dyDescent="0.2">
      <c r="A49" s="255" t="s">
        <v>160</v>
      </c>
      <c r="B49" s="255"/>
      <c r="C49" s="255"/>
      <c r="D49" s="255"/>
      <c r="E49" s="255"/>
      <c r="F49" s="255"/>
      <c r="G49" s="11">
        <v>38</v>
      </c>
      <c r="H49" s="38">
        <v>0</v>
      </c>
      <c r="I49" s="38">
        <v>0</v>
      </c>
    </row>
    <row r="50" spans="1:9" x14ac:dyDescent="0.2">
      <c r="A50" s="268" t="s">
        <v>161</v>
      </c>
      <c r="B50" s="268"/>
      <c r="C50" s="268"/>
      <c r="D50" s="268"/>
      <c r="E50" s="268"/>
      <c r="F50" s="268"/>
      <c r="G50" s="14">
        <v>39</v>
      </c>
      <c r="H50" s="40">
        <v>89560</v>
      </c>
      <c r="I50" s="40">
        <v>-1524792</v>
      </c>
    </row>
    <row r="51" spans="1:9" x14ac:dyDescent="0.2">
      <c r="A51" s="256" t="s">
        <v>162</v>
      </c>
      <c r="B51" s="256"/>
      <c r="C51" s="256"/>
      <c r="D51" s="256"/>
      <c r="E51" s="256"/>
      <c r="F51" s="257"/>
      <c r="G51" s="15">
        <v>40</v>
      </c>
      <c r="H51" s="41">
        <f>SUM(H46:H50)</f>
        <v>-292860</v>
      </c>
      <c r="I51" s="41">
        <f>SUM(I46:I50)</f>
        <v>-5126241</v>
      </c>
    </row>
    <row r="52" spans="1:9" x14ac:dyDescent="0.2">
      <c r="A52" s="269" t="s">
        <v>19</v>
      </c>
      <c r="B52" s="270"/>
      <c r="C52" s="270"/>
      <c r="D52" s="270"/>
      <c r="E52" s="270"/>
      <c r="F52" s="270"/>
      <c r="G52" s="270"/>
      <c r="H52" s="270"/>
      <c r="I52" s="270"/>
    </row>
    <row r="53" spans="1:9" ht="23.25" customHeight="1" x14ac:dyDescent="0.2">
      <c r="A53" s="255" t="s">
        <v>163</v>
      </c>
      <c r="B53" s="255"/>
      <c r="C53" s="255"/>
      <c r="D53" s="255"/>
      <c r="E53" s="255"/>
      <c r="F53" s="255"/>
      <c r="G53" s="11">
        <v>41</v>
      </c>
      <c r="H53" s="38">
        <v>156759400</v>
      </c>
      <c r="I53" s="38">
        <v>-69247887</v>
      </c>
    </row>
    <row r="54" spans="1:9" x14ac:dyDescent="0.2">
      <c r="A54" s="255" t="s">
        <v>164</v>
      </c>
      <c r="B54" s="255"/>
      <c r="C54" s="255"/>
      <c r="D54" s="255"/>
      <c r="E54" s="255"/>
      <c r="F54" s="255"/>
      <c r="G54" s="11">
        <v>42</v>
      </c>
      <c r="H54" s="38">
        <v>3318644</v>
      </c>
      <c r="I54" s="38">
        <v>1576276</v>
      </c>
    </row>
    <row r="55" spans="1:9" x14ac:dyDescent="0.2">
      <c r="A55" s="267" t="s">
        <v>165</v>
      </c>
      <c r="B55" s="267"/>
      <c r="C55" s="267"/>
      <c r="D55" s="267"/>
      <c r="E55" s="267"/>
      <c r="F55" s="267"/>
      <c r="G55" s="11">
        <v>43</v>
      </c>
      <c r="H55" s="38">
        <v>0</v>
      </c>
      <c r="I55" s="38">
        <v>0</v>
      </c>
    </row>
    <row r="56" spans="1:9" x14ac:dyDescent="0.2">
      <c r="A56" s="267" t="s">
        <v>166</v>
      </c>
      <c r="B56" s="267"/>
      <c r="C56" s="267"/>
      <c r="D56" s="267"/>
      <c r="E56" s="267"/>
      <c r="F56" s="267"/>
      <c r="G56" s="11">
        <v>44</v>
      </c>
      <c r="H56" s="38">
        <v>0</v>
      </c>
      <c r="I56" s="38">
        <v>0</v>
      </c>
    </row>
    <row r="57" spans="1:9" x14ac:dyDescent="0.2">
      <c r="A57" s="255" t="s">
        <v>167</v>
      </c>
      <c r="B57" s="255"/>
      <c r="C57" s="255"/>
      <c r="D57" s="255"/>
      <c r="E57" s="255"/>
      <c r="F57" s="255"/>
      <c r="G57" s="11">
        <v>45</v>
      </c>
      <c r="H57" s="38">
        <v>0</v>
      </c>
      <c r="I57" s="38">
        <v>0</v>
      </c>
    </row>
    <row r="58" spans="1:9" x14ac:dyDescent="0.2">
      <c r="A58" s="255" t="s">
        <v>168</v>
      </c>
      <c r="B58" s="255"/>
      <c r="C58" s="255"/>
      <c r="D58" s="255"/>
      <c r="E58" s="255"/>
      <c r="F58" s="255"/>
      <c r="G58" s="11">
        <v>46</v>
      </c>
      <c r="H58" s="38">
        <v>0</v>
      </c>
      <c r="I58" s="38">
        <v>0</v>
      </c>
    </row>
    <row r="59" spans="1:9" x14ac:dyDescent="0.2">
      <c r="A59" s="264" t="s">
        <v>170</v>
      </c>
      <c r="B59" s="265"/>
      <c r="C59" s="265"/>
      <c r="D59" s="265"/>
      <c r="E59" s="265"/>
      <c r="F59" s="265"/>
      <c r="G59" s="13">
        <v>47</v>
      </c>
      <c r="H59" s="42">
        <f>H53+H54+H55+H56+H57+H58</f>
        <v>160078044</v>
      </c>
      <c r="I59" s="42">
        <f>I53+I54+I55+I56+I57+I58</f>
        <v>-67671611</v>
      </c>
    </row>
    <row r="60" spans="1:9" ht="25.5" customHeight="1" x14ac:dyDescent="0.2">
      <c r="A60" s="264" t="s">
        <v>169</v>
      </c>
      <c r="B60" s="264"/>
      <c r="C60" s="264"/>
      <c r="D60" s="264"/>
      <c r="E60" s="264"/>
      <c r="F60" s="264"/>
      <c r="G60" s="13">
        <v>48</v>
      </c>
      <c r="H60" s="42">
        <f>H44+H51+H59</f>
        <v>93251170</v>
      </c>
      <c r="I60" s="42">
        <f>I44+I51+I59</f>
        <v>-138928317</v>
      </c>
    </row>
    <row r="61" spans="1:9" x14ac:dyDescent="0.2">
      <c r="A61" s="266" t="s">
        <v>222</v>
      </c>
      <c r="B61" s="255"/>
      <c r="C61" s="255"/>
      <c r="D61" s="255"/>
      <c r="E61" s="255"/>
      <c r="F61" s="255"/>
      <c r="G61" s="11">
        <v>49</v>
      </c>
      <c r="H61" s="43">
        <v>493290170</v>
      </c>
      <c r="I61" s="43">
        <v>408472631</v>
      </c>
    </row>
    <row r="62" spans="1:9" x14ac:dyDescent="0.2">
      <c r="A62" s="255" t="s">
        <v>171</v>
      </c>
      <c r="B62" s="255"/>
      <c r="C62" s="255"/>
      <c r="D62" s="255"/>
      <c r="E62" s="255"/>
      <c r="F62" s="255"/>
      <c r="G62" s="11">
        <v>50</v>
      </c>
      <c r="H62" s="38">
        <v>0</v>
      </c>
      <c r="I62" s="38">
        <v>0</v>
      </c>
    </row>
    <row r="63" spans="1:9" x14ac:dyDescent="0.2">
      <c r="A63" s="259" t="s">
        <v>223</v>
      </c>
      <c r="B63" s="262"/>
      <c r="C63" s="262"/>
      <c r="D63" s="262"/>
      <c r="E63" s="262"/>
      <c r="F63" s="262"/>
      <c r="G63" s="15">
        <v>51</v>
      </c>
      <c r="H63" s="41">
        <f>H60+H61+H62</f>
        <v>586541340</v>
      </c>
      <c r="I63" s="41">
        <f>I60+I61+I62</f>
        <v>269544314</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5"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10" zoomScale="110" zoomScaleNormal="100" workbookViewId="0">
      <selection activeCell="N24" sqref="N24"/>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89" t="s">
        <v>9</v>
      </c>
      <c r="B1" s="290"/>
      <c r="C1" s="290"/>
      <c r="D1" s="290"/>
      <c r="E1" s="290"/>
      <c r="F1" s="290"/>
      <c r="G1" s="290"/>
      <c r="H1" s="290"/>
      <c r="I1" s="290"/>
      <c r="J1" s="44"/>
      <c r="K1" s="44"/>
      <c r="L1" s="44"/>
      <c r="M1" s="44"/>
      <c r="N1" s="44"/>
      <c r="O1" s="44"/>
    </row>
    <row r="2" spans="1:27" ht="15.75" x14ac:dyDescent="0.2">
      <c r="A2" s="17"/>
      <c r="B2" s="18"/>
      <c r="C2" s="291" t="s">
        <v>298</v>
      </c>
      <c r="D2" s="291"/>
      <c r="E2" s="46" t="s">
        <v>0</v>
      </c>
      <c r="F2" s="55">
        <v>44286</v>
      </c>
      <c r="G2" s="47"/>
      <c r="H2" s="47"/>
      <c r="I2" s="47"/>
      <c r="J2" s="48"/>
      <c r="K2" s="48"/>
      <c r="L2" s="48"/>
      <c r="M2" s="48"/>
      <c r="N2" s="48"/>
      <c r="O2" s="48"/>
      <c r="R2" s="49" t="s">
        <v>12</v>
      </c>
      <c r="AA2" s="19"/>
    </row>
    <row r="3" spans="1:27" ht="13.5" customHeight="1" x14ac:dyDescent="0.2">
      <c r="A3" s="284" t="s">
        <v>10</v>
      </c>
      <c r="B3" s="285"/>
      <c r="C3" s="285"/>
      <c r="D3" s="284" t="s">
        <v>3</v>
      </c>
      <c r="E3" s="281" t="s">
        <v>11</v>
      </c>
      <c r="F3" s="243"/>
      <c r="G3" s="243"/>
      <c r="H3" s="243"/>
      <c r="I3" s="243"/>
      <c r="J3" s="243"/>
      <c r="K3" s="243"/>
      <c r="L3" s="243"/>
      <c r="M3" s="243"/>
      <c r="N3" s="243"/>
      <c r="O3" s="243"/>
      <c r="P3" s="281" t="s">
        <v>20</v>
      </c>
      <c r="Q3" s="243"/>
      <c r="R3" s="281" t="s">
        <v>184</v>
      </c>
    </row>
    <row r="4" spans="1:27" ht="56.25" x14ac:dyDescent="0.2">
      <c r="A4" s="285"/>
      <c r="B4" s="285"/>
      <c r="C4" s="285"/>
      <c r="D4" s="292"/>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281"/>
    </row>
    <row r="5" spans="1:27" x14ac:dyDescent="0.2">
      <c r="A5" s="286">
        <v>1</v>
      </c>
      <c r="B5" s="286"/>
      <c r="C5" s="286"/>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
      <c r="A6" s="287" t="s">
        <v>185</v>
      </c>
      <c r="B6" s="288"/>
      <c r="C6" s="288"/>
      <c r="D6" s="5">
        <v>1</v>
      </c>
      <c r="E6" s="53">
        <v>267499600</v>
      </c>
      <c r="F6" s="53">
        <v>3015402</v>
      </c>
      <c r="G6" s="53">
        <v>0</v>
      </c>
      <c r="H6" s="53">
        <v>0</v>
      </c>
      <c r="I6" s="53">
        <v>-878004</v>
      </c>
      <c r="J6" s="53">
        <v>6102291</v>
      </c>
      <c r="K6" s="53">
        <v>0</v>
      </c>
      <c r="L6" s="53">
        <v>195141119</v>
      </c>
      <c r="M6" s="53">
        <v>-1183691</v>
      </c>
      <c r="N6" s="53">
        <v>11818864</v>
      </c>
      <c r="O6" s="53">
        <v>0</v>
      </c>
      <c r="P6" s="53">
        <v>0</v>
      </c>
      <c r="Q6" s="53">
        <v>0</v>
      </c>
      <c r="R6" s="54">
        <f>SUM(E6:Q6)</f>
        <v>481515581</v>
      </c>
    </row>
    <row r="7" spans="1:27" ht="30" customHeight="1" x14ac:dyDescent="0.2">
      <c r="A7" s="282" t="s">
        <v>186</v>
      </c>
      <c r="B7" s="283"/>
      <c r="C7" s="283"/>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87" t="s">
        <v>187</v>
      </c>
      <c r="B8" s="288"/>
      <c r="C8" s="288"/>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282" t="s">
        <v>188</v>
      </c>
      <c r="B9" s="283"/>
      <c r="C9" s="283"/>
      <c r="D9" s="5">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4">
        <f t="shared" si="0"/>
        <v>481515581</v>
      </c>
    </row>
    <row r="10" spans="1:27" ht="33" customHeight="1" x14ac:dyDescent="0.2">
      <c r="A10" s="282" t="s">
        <v>189</v>
      </c>
      <c r="B10" s="283"/>
      <c r="C10" s="283"/>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82" t="s">
        <v>190</v>
      </c>
      <c r="B11" s="283"/>
      <c r="C11" s="283"/>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82" t="s">
        <v>191</v>
      </c>
      <c r="B12" s="283"/>
      <c r="C12" s="283"/>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87" t="s">
        <v>192</v>
      </c>
      <c r="B13" s="288"/>
      <c r="C13" s="288"/>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82" t="s">
        <v>193</v>
      </c>
      <c r="B14" s="283"/>
      <c r="C14" s="283"/>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87" t="s">
        <v>194</v>
      </c>
      <c r="B15" s="288"/>
      <c r="C15" s="288"/>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82" t="s">
        <v>195</v>
      </c>
      <c r="B16" s="283"/>
      <c r="C16" s="283"/>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82" t="s">
        <v>21</v>
      </c>
      <c r="B17" s="283"/>
      <c r="C17" s="283"/>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282" t="s">
        <v>196</v>
      </c>
      <c r="B18" s="283"/>
      <c r="C18" s="283"/>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82" t="s">
        <v>197</v>
      </c>
      <c r="B19" s="283"/>
      <c r="C19" s="283"/>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82" t="s">
        <v>198</v>
      </c>
      <c r="B20" s="283"/>
      <c r="C20" s="283"/>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87" t="s">
        <v>199</v>
      </c>
      <c r="B21" s="288"/>
      <c r="C21" s="288"/>
      <c r="D21" s="5">
        <v>16</v>
      </c>
      <c r="E21" s="53">
        <v>0</v>
      </c>
      <c r="F21" s="53">
        <v>0</v>
      </c>
      <c r="G21" s="53">
        <v>0</v>
      </c>
      <c r="H21" s="53">
        <v>0</v>
      </c>
      <c r="I21" s="53">
        <v>0</v>
      </c>
      <c r="J21" s="53">
        <v>11818864</v>
      </c>
      <c r="K21" s="53">
        <v>0</v>
      </c>
      <c r="L21" s="53">
        <v>0</v>
      </c>
      <c r="M21" s="53">
        <v>0</v>
      </c>
      <c r="N21" s="53">
        <v>-11818864</v>
      </c>
      <c r="O21" s="53">
        <v>0</v>
      </c>
      <c r="P21" s="53">
        <v>0</v>
      </c>
      <c r="Q21" s="53">
        <v>0</v>
      </c>
      <c r="R21" s="54">
        <f t="shared" si="0"/>
        <v>0</v>
      </c>
    </row>
    <row r="22" spans="1:18" ht="20.25" customHeight="1" x14ac:dyDescent="0.2">
      <c r="A22" s="287" t="s">
        <v>201</v>
      </c>
      <c r="B22" s="288"/>
      <c r="C22" s="288"/>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87" t="s">
        <v>202</v>
      </c>
      <c r="B23" s="288"/>
      <c r="C23" s="288"/>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
      <c r="A24" s="287" t="s">
        <v>203</v>
      </c>
      <c r="B24" s="288"/>
      <c r="C24" s="288"/>
      <c r="D24" s="5">
        <v>19</v>
      </c>
      <c r="E24" s="53">
        <v>0</v>
      </c>
      <c r="F24" s="53">
        <v>0</v>
      </c>
      <c r="G24" s="53">
        <v>0</v>
      </c>
      <c r="H24" s="53">
        <v>0</v>
      </c>
      <c r="I24" s="53">
        <v>-61203</v>
      </c>
      <c r="J24" s="53">
        <v>654687</v>
      </c>
      <c r="K24" s="53">
        <v>0</v>
      </c>
      <c r="L24" s="53">
        <v>0</v>
      </c>
      <c r="M24" s="53">
        <v>0</v>
      </c>
      <c r="N24" s="53">
        <v>3261563</v>
      </c>
      <c r="O24" s="53">
        <v>0</v>
      </c>
      <c r="P24" s="53">
        <v>0</v>
      </c>
      <c r="Q24" s="53">
        <v>0</v>
      </c>
      <c r="R24" s="54">
        <f t="shared" si="0"/>
        <v>3855047</v>
      </c>
    </row>
    <row r="25" spans="1:18" ht="20.25" customHeight="1" x14ac:dyDescent="0.2">
      <c r="A25" s="287" t="s">
        <v>200</v>
      </c>
      <c r="B25" s="288"/>
      <c r="C25" s="288"/>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87" t="s">
        <v>204</v>
      </c>
      <c r="B26" s="288"/>
      <c r="C26" s="288"/>
      <c r="D26" s="5">
        <v>21</v>
      </c>
      <c r="E26" s="54">
        <f>SUM(E9:E25)</f>
        <v>267499600</v>
      </c>
      <c r="F26" s="54">
        <f t="shared" ref="F26:Q26" si="2">SUM(F9:F25)</f>
        <v>3015402</v>
      </c>
      <c r="G26" s="54">
        <f t="shared" si="2"/>
        <v>0</v>
      </c>
      <c r="H26" s="54">
        <f t="shared" si="2"/>
        <v>0</v>
      </c>
      <c r="I26" s="54">
        <f t="shared" si="2"/>
        <v>-939207</v>
      </c>
      <c r="J26" s="54">
        <f t="shared" si="2"/>
        <v>18575842</v>
      </c>
      <c r="K26" s="54">
        <f t="shared" si="2"/>
        <v>0</v>
      </c>
      <c r="L26" s="54">
        <f t="shared" si="2"/>
        <v>195141119</v>
      </c>
      <c r="M26" s="54">
        <f t="shared" si="2"/>
        <v>-1183691</v>
      </c>
      <c r="N26" s="54">
        <f t="shared" si="2"/>
        <v>3261563</v>
      </c>
      <c r="O26" s="54">
        <f t="shared" si="2"/>
        <v>0</v>
      </c>
      <c r="P26" s="54">
        <f t="shared" si="2"/>
        <v>0</v>
      </c>
      <c r="Q26" s="54">
        <f t="shared" si="2"/>
        <v>0</v>
      </c>
      <c r="R26" s="54">
        <f t="shared" si="0"/>
        <v>485370628</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9"/>
  <sheetViews>
    <sheetView tabSelected="1" view="pageBreakPreview" topLeftCell="A135" zoomScaleNormal="90" zoomScaleSheetLayoutView="100" workbookViewId="0">
      <selection activeCell="A166" sqref="A166:E166"/>
    </sheetView>
  </sheetViews>
  <sheetFormatPr defaultRowHeight="12.75" x14ac:dyDescent="0.2"/>
  <cols>
    <col min="1" max="1" width="56.140625" style="111" customWidth="1"/>
    <col min="2" max="5" width="16.7109375" style="111" customWidth="1"/>
    <col min="6" max="7" width="2.28515625" style="111" customWidth="1"/>
  </cols>
  <sheetData>
    <row r="1" spans="1:7" x14ac:dyDescent="0.2">
      <c r="A1" s="300" t="s">
        <v>299</v>
      </c>
      <c r="B1" s="300"/>
      <c r="C1" s="300"/>
      <c r="D1" s="300"/>
      <c r="E1" s="300"/>
      <c r="F1" s="150"/>
      <c r="G1" s="150"/>
    </row>
    <row r="2" spans="1:7" x14ac:dyDescent="0.2">
      <c r="A2" s="301" t="s">
        <v>300</v>
      </c>
      <c r="B2" s="301"/>
      <c r="C2" s="301"/>
      <c r="D2" s="301"/>
      <c r="E2" s="301"/>
      <c r="F2" s="106"/>
      <c r="G2" s="106"/>
    </row>
    <row r="3" spans="1:7" x14ac:dyDescent="0.2">
      <c r="A3" s="104"/>
      <c r="B3" s="104"/>
      <c r="C3" s="104"/>
      <c r="D3" s="104"/>
      <c r="E3" s="104"/>
      <c r="F3" s="104"/>
      <c r="G3" s="104"/>
    </row>
    <row r="4" spans="1:7" x14ac:dyDescent="0.2">
      <c r="A4" s="105" t="s">
        <v>301</v>
      </c>
      <c r="B4" s="106"/>
      <c r="C4" s="106"/>
      <c r="D4" s="106"/>
      <c r="E4" s="106"/>
      <c r="F4" s="106"/>
      <c r="G4" s="106"/>
    </row>
    <row r="5" spans="1:7" x14ac:dyDescent="0.2">
      <c r="A5" s="105" t="s">
        <v>302</v>
      </c>
      <c r="B5" s="106"/>
      <c r="C5" s="106"/>
      <c r="D5" s="106"/>
      <c r="E5" s="106"/>
      <c r="F5" s="106"/>
      <c r="G5" s="106"/>
    </row>
    <row r="6" spans="1:7" x14ac:dyDescent="0.2">
      <c r="A6" s="105" t="s">
        <v>303</v>
      </c>
      <c r="B6" s="106"/>
      <c r="C6" s="106"/>
      <c r="D6" s="106"/>
      <c r="E6" s="106"/>
      <c r="F6" s="106"/>
      <c r="G6" s="106"/>
    </row>
    <row r="7" spans="1:7" x14ac:dyDescent="0.2">
      <c r="A7" s="105" t="s">
        <v>304</v>
      </c>
      <c r="B7" s="106"/>
      <c r="C7" s="106"/>
      <c r="D7" s="106"/>
      <c r="E7" s="106"/>
      <c r="F7" s="106"/>
      <c r="G7" s="106"/>
    </row>
    <row r="8" spans="1:7" x14ac:dyDescent="0.2">
      <c r="A8" s="105" t="s">
        <v>305</v>
      </c>
      <c r="B8" s="106"/>
      <c r="C8" s="106"/>
      <c r="D8" s="106"/>
      <c r="E8" s="106"/>
      <c r="F8" s="106"/>
      <c r="G8" s="106"/>
    </row>
    <row r="9" spans="1:7" x14ac:dyDescent="0.2">
      <c r="A9" s="107"/>
      <c r="B9" s="107"/>
      <c r="C9" s="107"/>
      <c r="D9" s="107"/>
      <c r="E9" s="107"/>
      <c r="F9" s="107"/>
      <c r="G9" s="107"/>
    </row>
    <row r="10" spans="1:7" x14ac:dyDescent="0.2">
      <c r="A10" s="104"/>
      <c r="B10" s="104"/>
      <c r="C10" s="104"/>
      <c r="D10" s="104"/>
      <c r="E10" s="108"/>
      <c r="F10" s="104"/>
      <c r="G10" s="104"/>
    </row>
    <row r="11" spans="1:7" x14ac:dyDescent="0.2">
      <c r="A11" s="293" t="s">
        <v>383</v>
      </c>
      <c r="B11" s="293"/>
      <c r="C11" s="293"/>
      <c r="D11" s="293"/>
      <c r="E11" s="293"/>
      <c r="F11" s="107"/>
      <c r="G11" s="107"/>
    </row>
    <row r="12" spans="1:7" x14ac:dyDescent="0.2">
      <c r="A12" s="109"/>
      <c r="B12" s="109"/>
      <c r="C12" s="109"/>
      <c r="D12" s="109"/>
      <c r="E12" s="109"/>
      <c r="F12" s="109"/>
      <c r="G12" s="109"/>
    </row>
    <row r="14" spans="1:7" x14ac:dyDescent="0.2">
      <c r="A14" s="294" t="s">
        <v>307</v>
      </c>
      <c r="B14" s="294"/>
      <c r="C14" s="294"/>
      <c r="D14" s="294"/>
      <c r="E14" s="294"/>
    </row>
    <row r="15" spans="1:7" x14ac:dyDescent="0.2">
      <c r="A15" s="112"/>
      <c r="B15" s="112"/>
      <c r="C15" s="112"/>
      <c r="D15" s="112"/>
      <c r="E15" s="112"/>
    </row>
    <row r="16" spans="1:7" x14ac:dyDescent="0.2">
      <c r="A16" s="151" t="s">
        <v>5</v>
      </c>
      <c r="B16" s="110"/>
      <c r="C16" s="110"/>
      <c r="D16" s="110"/>
      <c r="E16" s="110"/>
      <c r="F16" s="110"/>
      <c r="G16" s="110"/>
    </row>
    <row r="18" spans="1:7" x14ac:dyDescent="0.2">
      <c r="A18" s="110" t="s">
        <v>308</v>
      </c>
      <c r="B18" s="110"/>
      <c r="C18" s="110"/>
      <c r="D18" s="110"/>
      <c r="E18" s="110"/>
      <c r="F18" s="110"/>
      <c r="G18" s="110"/>
    </row>
    <row r="19" spans="1:7" ht="12.75" customHeight="1" x14ac:dyDescent="0.2">
      <c r="A19" s="113"/>
      <c r="B19" s="295" t="s">
        <v>221</v>
      </c>
      <c r="C19" s="296"/>
      <c r="D19" s="295" t="s">
        <v>216</v>
      </c>
      <c r="E19" s="296"/>
      <c r="F19" s="114"/>
      <c r="G19" s="114"/>
    </row>
    <row r="20" spans="1:7" ht="36" x14ac:dyDescent="0.2">
      <c r="A20" s="115" t="s">
        <v>309</v>
      </c>
      <c r="B20" s="116" t="s">
        <v>310</v>
      </c>
      <c r="C20" s="116" t="s">
        <v>311</v>
      </c>
      <c r="D20" s="116" t="s">
        <v>312</v>
      </c>
      <c r="E20" s="116" t="s">
        <v>313</v>
      </c>
      <c r="F20" s="114"/>
      <c r="G20" s="114"/>
    </row>
    <row r="21" spans="1:7" x14ac:dyDescent="0.2">
      <c r="A21" s="117" t="s">
        <v>314</v>
      </c>
      <c r="B21" s="118">
        <v>9257332.8699999992</v>
      </c>
      <c r="C21" s="118">
        <v>9257332.8699999992</v>
      </c>
      <c r="D21" s="118">
        <v>7350341.5800000001</v>
      </c>
      <c r="E21" s="118">
        <v>7350341.5800000001</v>
      </c>
    </row>
    <row r="22" spans="1:7" x14ac:dyDescent="0.2">
      <c r="A22" s="117" t="s">
        <v>315</v>
      </c>
      <c r="B22" s="118">
        <v>12805854.18</v>
      </c>
      <c r="C22" s="118">
        <v>12805854.18</v>
      </c>
      <c r="D22" s="118">
        <v>12709218.35</v>
      </c>
      <c r="E22" s="118">
        <v>12709218.35</v>
      </c>
    </row>
    <row r="23" spans="1:7" x14ac:dyDescent="0.2">
      <c r="A23" s="117" t="s">
        <v>316</v>
      </c>
      <c r="B23" s="118">
        <v>2395304.0499999998</v>
      </c>
      <c r="C23" s="118">
        <v>2395304.0499999998</v>
      </c>
      <c r="D23" s="118">
        <v>1968458.49</v>
      </c>
      <c r="E23" s="118">
        <v>1968458.49</v>
      </c>
    </row>
    <row r="24" spans="1:7" x14ac:dyDescent="0.2">
      <c r="A24" s="117" t="s">
        <v>317</v>
      </c>
      <c r="B24" s="118">
        <v>78988.429999999993</v>
      </c>
      <c r="C24" s="118">
        <v>78988.429999999993</v>
      </c>
      <c r="D24" s="118">
        <v>20854.439999999999</v>
      </c>
      <c r="E24" s="118">
        <v>20854.439999999999</v>
      </c>
    </row>
    <row r="25" spans="1:7" x14ac:dyDescent="0.2">
      <c r="A25" s="117" t="s">
        <v>318</v>
      </c>
      <c r="B25" s="118">
        <v>1343427.29</v>
      </c>
      <c r="C25" s="118">
        <v>1343427.29</v>
      </c>
      <c r="D25" s="118">
        <v>1128401.52</v>
      </c>
      <c r="E25" s="118">
        <v>1128401.52</v>
      </c>
    </row>
    <row r="26" spans="1:7" x14ac:dyDescent="0.2">
      <c r="A26" s="119" t="s">
        <v>184</v>
      </c>
      <c r="B26" s="120">
        <f>SUM(B21:B25)</f>
        <v>25880906.819999997</v>
      </c>
      <c r="C26" s="120">
        <f>SUM(C21:C25)</f>
        <v>25880906.819999997</v>
      </c>
      <c r="D26" s="120">
        <f>SUM(D21:D25)</f>
        <v>23177274.379999999</v>
      </c>
      <c r="E26" s="120">
        <f>SUM(E21:E25)</f>
        <v>23177274.379999999</v>
      </c>
    </row>
    <row r="29" spans="1:7" x14ac:dyDescent="0.2">
      <c r="A29" s="110" t="s">
        <v>319</v>
      </c>
      <c r="B29" s="110"/>
      <c r="C29" s="110"/>
      <c r="D29" s="110"/>
      <c r="E29" s="110"/>
      <c r="F29" s="110"/>
      <c r="G29" s="110"/>
    </row>
    <row r="30" spans="1:7" ht="12.75" customHeight="1" x14ac:dyDescent="0.2">
      <c r="A30" s="113"/>
      <c r="B30" s="295" t="s">
        <v>221</v>
      </c>
      <c r="C30" s="296"/>
      <c r="D30" s="295" t="s">
        <v>216</v>
      </c>
      <c r="E30" s="296"/>
      <c r="F30" s="114"/>
      <c r="G30" s="114"/>
    </row>
    <row r="31" spans="1:7" ht="36" x14ac:dyDescent="0.2">
      <c r="A31" s="115" t="s">
        <v>320</v>
      </c>
      <c r="B31" s="116" t="s">
        <v>310</v>
      </c>
      <c r="C31" s="116" t="s">
        <v>311</v>
      </c>
      <c r="D31" s="116" t="s">
        <v>312</v>
      </c>
      <c r="E31" s="116" t="s">
        <v>313</v>
      </c>
      <c r="F31" s="114"/>
      <c r="G31" s="114"/>
    </row>
    <row r="32" spans="1:7" x14ac:dyDescent="0.2">
      <c r="A32" s="121" t="s">
        <v>314</v>
      </c>
      <c r="B32" s="122">
        <v>197753.48</v>
      </c>
      <c r="C32" s="118">
        <v>197753.48</v>
      </c>
      <c r="D32" s="122">
        <v>147087.72</v>
      </c>
      <c r="E32" s="118">
        <v>147087.72</v>
      </c>
    </row>
    <row r="33" spans="1:7" x14ac:dyDescent="0.2">
      <c r="A33" s="121" t="s">
        <v>315</v>
      </c>
      <c r="B33" s="122">
        <v>1888482.16</v>
      </c>
      <c r="C33" s="118">
        <v>1888482.16</v>
      </c>
      <c r="D33" s="122">
        <v>1486810.43</v>
      </c>
      <c r="E33" s="118">
        <v>1486810.43</v>
      </c>
    </row>
    <row r="34" spans="1:7" x14ac:dyDescent="0.2">
      <c r="A34" s="121" t="s">
        <v>317</v>
      </c>
      <c r="B34" s="122">
        <v>1411223.95</v>
      </c>
      <c r="C34" s="118">
        <v>1411223.95</v>
      </c>
      <c r="D34" s="122">
        <v>1225849.69</v>
      </c>
      <c r="E34" s="118">
        <v>1225849.69</v>
      </c>
    </row>
    <row r="35" spans="1:7" x14ac:dyDescent="0.2">
      <c r="A35" s="121" t="s">
        <v>318</v>
      </c>
      <c r="B35" s="122">
        <v>99424.15</v>
      </c>
      <c r="C35" s="118">
        <v>99424.15</v>
      </c>
      <c r="D35" s="122">
        <v>65538.929999999993</v>
      </c>
      <c r="E35" s="118">
        <v>65538.929999999993</v>
      </c>
    </row>
    <row r="36" spans="1:7" x14ac:dyDescent="0.2">
      <c r="A36" s="119" t="s">
        <v>184</v>
      </c>
      <c r="B36" s="120">
        <f>SUM(B32:B35)</f>
        <v>3596883.7399999998</v>
      </c>
      <c r="C36" s="120">
        <f>SUM(C32:C35)</f>
        <v>3596883.7399999998</v>
      </c>
      <c r="D36" s="120">
        <f>SUM(D32:D35)</f>
        <v>2925286.77</v>
      </c>
      <c r="E36" s="120">
        <f>SUM(E32:E35)</f>
        <v>2925286.77</v>
      </c>
    </row>
    <row r="39" spans="1:7" x14ac:dyDescent="0.2">
      <c r="A39" s="111" t="s">
        <v>321</v>
      </c>
    </row>
    <row r="40" spans="1:7" ht="12.75" customHeight="1" x14ac:dyDescent="0.2">
      <c r="A40" s="113"/>
      <c r="B40" s="295" t="s">
        <v>221</v>
      </c>
      <c r="C40" s="296"/>
      <c r="D40" s="295" t="s">
        <v>216</v>
      </c>
      <c r="E40" s="296"/>
      <c r="F40" s="114"/>
      <c r="G40" s="114"/>
    </row>
    <row r="41" spans="1:7" ht="36" x14ac:dyDescent="0.2">
      <c r="A41" s="115" t="s">
        <v>322</v>
      </c>
      <c r="B41" s="116" t="s">
        <v>310</v>
      </c>
      <c r="C41" s="116" t="s">
        <v>311</v>
      </c>
      <c r="D41" s="116" t="s">
        <v>312</v>
      </c>
      <c r="E41" s="116" t="s">
        <v>313</v>
      </c>
      <c r="F41" s="114"/>
      <c r="G41" s="114"/>
    </row>
    <row r="42" spans="1:7" x14ac:dyDescent="0.2">
      <c r="A42" s="117" t="s">
        <v>323</v>
      </c>
      <c r="B42" s="123">
        <v>3399173.02</v>
      </c>
      <c r="C42" s="123">
        <v>3399173.02</v>
      </c>
      <c r="D42" s="123">
        <v>3544401.66</v>
      </c>
      <c r="E42" s="123">
        <v>3544401.66</v>
      </c>
    </row>
    <row r="43" spans="1:7" x14ac:dyDescent="0.2">
      <c r="A43" s="117" t="s">
        <v>324</v>
      </c>
      <c r="B43" s="123">
        <v>4027258.9</v>
      </c>
      <c r="C43" s="123">
        <v>4027258.9</v>
      </c>
      <c r="D43" s="123">
        <v>4443875.78</v>
      </c>
      <c r="E43" s="123">
        <v>4443875.78</v>
      </c>
    </row>
    <row r="44" spans="1:7" x14ac:dyDescent="0.2">
      <c r="A44" s="117" t="s">
        <v>325</v>
      </c>
      <c r="B44" s="123">
        <v>665188.93000000005</v>
      </c>
      <c r="C44" s="123">
        <v>665188.93000000005</v>
      </c>
      <c r="D44" s="123">
        <v>706438.72</v>
      </c>
      <c r="E44" s="123">
        <v>706438.72</v>
      </c>
    </row>
    <row r="45" spans="1:7" x14ac:dyDescent="0.2">
      <c r="A45" s="117" t="s">
        <v>326</v>
      </c>
      <c r="B45" s="123">
        <v>254569.96</v>
      </c>
      <c r="C45" s="123">
        <v>254569.96</v>
      </c>
      <c r="D45" s="123">
        <v>293281.49</v>
      </c>
      <c r="E45" s="123">
        <v>293281.49</v>
      </c>
    </row>
    <row r="46" spans="1:7" x14ac:dyDescent="0.2">
      <c r="A46" s="117" t="s">
        <v>327</v>
      </c>
      <c r="B46" s="123">
        <v>992889.67</v>
      </c>
      <c r="C46" s="123">
        <v>992889.67</v>
      </c>
      <c r="D46" s="123">
        <v>949968.23</v>
      </c>
      <c r="E46" s="123">
        <v>949968.23</v>
      </c>
    </row>
    <row r="47" spans="1:7" x14ac:dyDescent="0.2">
      <c r="A47" s="119" t="s">
        <v>184</v>
      </c>
      <c r="B47" s="124">
        <f>SUM(B42:B46)</f>
        <v>9339080.4800000004</v>
      </c>
      <c r="C47" s="124">
        <f>SUM(C42:C46)</f>
        <v>9339080.4800000004</v>
      </c>
      <c r="D47" s="124">
        <f>SUM(D42:D46)</f>
        <v>9937965.8800000008</v>
      </c>
      <c r="E47" s="124">
        <f>SUM(E42:E46)</f>
        <v>9937965.8800000008</v>
      </c>
    </row>
    <row r="48" spans="1:7" x14ac:dyDescent="0.2">
      <c r="A48" s="125"/>
      <c r="B48" s="126"/>
      <c r="C48" s="126"/>
      <c r="D48" s="126"/>
      <c r="E48" s="126"/>
    </row>
    <row r="49" spans="1:7" x14ac:dyDescent="0.2">
      <c r="A49" s="125"/>
      <c r="B49" s="126"/>
      <c r="C49" s="126"/>
      <c r="D49" s="126"/>
      <c r="E49" s="126"/>
    </row>
    <row r="50" spans="1:7" x14ac:dyDescent="0.2">
      <c r="A50" s="110" t="s">
        <v>328</v>
      </c>
      <c r="B50" s="110"/>
      <c r="C50" s="110"/>
      <c r="D50" s="110"/>
      <c r="E50" s="110"/>
      <c r="F50" s="110"/>
      <c r="G50" s="110"/>
    </row>
    <row r="51" spans="1:7" ht="12.75" customHeight="1" x14ac:dyDescent="0.2">
      <c r="A51" s="113" t="s">
        <v>12</v>
      </c>
      <c r="B51" s="295" t="s">
        <v>221</v>
      </c>
      <c r="C51" s="296"/>
      <c r="D51" s="295" t="s">
        <v>216</v>
      </c>
      <c r="E51" s="296"/>
      <c r="F51" s="114"/>
      <c r="G51" s="114"/>
    </row>
    <row r="52" spans="1:7" ht="36" x14ac:dyDescent="0.2">
      <c r="A52" s="127" t="s">
        <v>329</v>
      </c>
      <c r="B52" s="116" t="s">
        <v>310</v>
      </c>
      <c r="C52" s="116" t="s">
        <v>311</v>
      </c>
      <c r="D52" s="116" t="s">
        <v>312</v>
      </c>
      <c r="E52" s="116" t="s">
        <v>313</v>
      </c>
      <c r="F52" s="114"/>
      <c r="G52" s="114"/>
    </row>
    <row r="53" spans="1:7" x14ac:dyDescent="0.2">
      <c r="A53" s="117" t="s">
        <v>330</v>
      </c>
      <c r="B53" s="122">
        <v>755675.28</v>
      </c>
      <c r="C53" s="118">
        <v>755675.28</v>
      </c>
      <c r="D53" s="122">
        <v>820524.91</v>
      </c>
      <c r="E53" s="118">
        <v>820524.91</v>
      </c>
    </row>
    <row r="54" spans="1:7" x14ac:dyDescent="0.2">
      <c r="A54" s="117" t="s">
        <v>331</v>
      </c>
      <c r="B54" s="122">
        <v>377915.76</v>
      </c>
      <c r="C54" s="123">
        <v>377915.76</v>
      </c>
      <c r="D54" s="122">
        <v>386619.97</v>
      </c>
      <c r="E54" s="123">
        <v>386619.97</v>
      </c>
    </row>
    <row r="55" spans="1:7" x14ac:dyDescent="0.2">
      <c r="A55" s="117" t="s">
        <v>332</v>
      </c>
      <c r="B55" s="122">
        <v>81970.83</v>
      </c>
      <c r="C55" s="123">
        <v>81970.83</v>
      </c>
      <c r="D55" s="122">
        <v>83147.7</v>
      </c>
      <c r="E55" s="123">
        <v>83147.7</v>
      </c>
    </row>
    <row r="56" spans="1:7" x14ac:dyDescent="0.2">
      <c r="A56" s="117" t="s">
        <v>333</v>
      </c>
      <c r="B56" s="122">
        <v>1298513.49</v>
      </c>
      <c r="C56" s="123">
        <v>1298513.49</v>
      </c>
      <c r="D56" s="122">
        <v>1855055.01</v>
      </c>
      <c r="E56" s="123">
        <v>1855055.01</v>
      </c>
    </row>
    <row r="57" spans="1:7" x14ac:dyDescent="0.2">
      <c r="A57" s="117" t="s">
        <v>334</v>
      </c>
      <c r="B57" s="122">
        <v>1232688.9099999999</v>
      </c>
      <c r="C57" s="123">
        <v>1232688.9099999999</v>
      </c>
      <c r="D57" s="122">
        <v>1480499.47</v>
      </c>
      <c r="E57" s="123">
        <v>1480499.47</v>
      </c>
    </row>
    <row r="58" spans="1:7" x14ac:dyDescent="0.2">
      <c r="A58" s="119" t="s">
        <v>184</v>
      </c>
      <c r="B58" s="124">
        <f>SUM(B53:B57)</f>
        <v>3746764.2700000005</v>
      </c>
      <c r="C58" s="124">
        <f>SUM(C53:C57)</f>
        <v>3746764.2700000005</v>
      </c>
      <c r="D58" s="124">
        <f>SUM(D53:D57)</f>
        <v>4625847.0599999996</v>
      </c>
      <c r="E58" s="124">
        <f>SUM(E53:E57)</f>
        <v>4625847.0599999996</v>
      </c>
    </row>
    <row r="61" spans="1:7" ht="27" customHeight="1" x14ac:dyDescent="0.2">
      <c r="A61" s="302" t="s">
        <v>335</v>
      </c>
      <c r="B61" s="302"/>
      <c r="C61" s="302"/>
      <c r="D61" s="302"/>
      <c r="E61" s="302"/>
    </row>
    <row r="62" spans="1:7" ht="12.75" customHeight="1" x14ac:dyDescent="0.2">
      <c r="A62" s="113" t="s">
        <v>12</v>
      </c>
      <c r="B62" s="295" t="s">
        <v>221</v>
      </c>
      <c r="C62" s="296"/>
      <c r="D62" s="295" t="s">
        <v>216</v>
      </c>
      <c r="E62" s="296"/>
      <c r="F62" s="114"/>
      <c r="G62" s="114"/>
    </row>
    <row r="63" spans="1:7" ht="36" x14ac:dyDescent="0.2">
      <c r="A63" s="127" t="s">
        <v>336</v>
      </c>
      <c r="B63" s="116" t="s">
        <v>310</v>
      </c>
      <c r="C63" s="116" t="s">
        <v>311</v>
      </c>
      <c r="D63" s="116" t="s">
        <v>312</v>
      </c>
      <c r="E63" s="116" t="s">
        <v>313</v>
      </c>
      <c r="F63" s="114"/>
      <c r="G63" s="114"/>
    </row>
    <row r="64" spans="1:7" x14ac:dyDescent="0.2">
      <c r="A64" s="121" t="s">
        <v>337</v>
      </c>
      <c r="B64" s="123">
        <v>2661426.85</v>
      </c>
      <c r="C64" s="123">
        <v>2661426.85</v>
      </c>
      <c r="D64" s="123">
        <v>2234517.7599999998</v>
      </c>
      <c r="E64" s="123">
        <v>2234517.7599999998</v>
      </c>
    </row>
    <row r="65" spans="1:7" x14ac:dyDescent="0.2">
      <c r="A65" s="117" t="s">
        <v>338</v>
      </c>
      <c r="B65" s="123">
        <v>122236.35</v>
      </c>
      <c r="C65" s="123">
        <v>122236.35</v>
      </c>
      <c r="D65" s="123">
        <v>297643.93</v>
      </c>
      <c r="E65" s="123">
        <v>297643.93</v>
      </c>
    </row>
    <row r="66" spans="1:7" x14ac:dyDescent="0.2">
      <c r="A66" s="119" t="s">
        <v>184</v>
      </c>
      <c r="B66" s="124">
        <f>SUM(B64:B65)</f>
        <v>2783663.2</v>
      </c>
      <c r="C66" s="124">
        <f>SUM(C64:C65)</f>
        <v>2783663.2</v>
      </c>
      <c r="D66" s="124">
        <f>SUM(D64:D65)</f>
        <v>2532161.69</v>
      </c>
      <c r="E66" s="124">
        <f>SUM(E64:E65)</f>
        <v>2532161.69</v>
      </c>
      <c r="F66" s="110"/>
      <c r="G66" s="110"/>
    </row>
    <row r="69" spans="1:7" x14ac:dyDescent="0.2">
      <c r="A69" s="128" t="s">
        <v>339</v>
      </c>
    </row>
    <row r="70" spans="1:7" ht="12.75" customHeight="1" x14ac:dyDescent="0.2">
      <c r="A70" s="113" t="s">
        <v>12</v>
      </c>
      <c r="B70" s="295" t="s">
        <v>221</v>
      </c>
      <c r="C70" s="296"/>
      <c r="D70" s="295" t="s">
        <v>216</v>
      </c>
      <c r="E70" s="296"/>
      <c r="F70" s="114"/>
      <c r="G70" s="114"/>
    </row>
    <row r="71" spans="1:7" ht="36" x14ac:dyDescent="0.2">
      <c r="A71" s="127" t="s">
        <v>340</v>
      </c>
      <c r="B71" s="116" t="s">
        <v>310</v>
      </c>
      <c r="C71" s="116" t="s">
        <v>311</v>
      </c>
      <c r="D71" s="116" t="s">
        <v>312</v>
      </c>
      <c r="E71" s="116" t="s">
        <v>313</v>
      </c>
      <c r="F71" s="114"/>
      <c r="G71" s="114"/>
    </row>
    <row r="72" spans="1:7" x14ac:dyDescent="0.2">
      <c r="A72" s="129" t="s">
        <v>341</v>
      </c>
      <c r="B72" s="130">
        <v>11129277.369999999</v>
      </c>
      <c r="C72" s="130">
        <v>11129277.369999999</v>
      </c>
      <c r="D72" s="130">
        <v>11247176</v>
      </c>
      <c r="E72" s="130">
        <v>11247176</v>
      </c>
    </row>
    <row r="73" spans="1:7" x14ac:dyDescent="0.2">
      <c r="A73" s="129" t="s">
        <v>342</v>
      </c>
      <c r="B73" s="130">
        <v>7637238.25</v>
      </c>
      <c r="C73" s="130">
        <v>7637238.25</v>
      </c>
      <c r="D73" s="130">
        <v>7772323.4400000004</v>
      </c>
      <c r="E73" s="130">
        <v>7772323.4400000004</v>
      </c>
    </row>
    <row r="74" spans="1:7" x14ac:dyDescent="0.2">
      <c r="A74" s="119" t="s">
        <v>184</v>
      </c>
      <c r="B74" s="131">
        <f>SUM(B72:B73)</f>
        <v>18766515.619999997</v>
      </c>
      <c r="C74" s="131">
        <f>SUM(C72:C73)</f>
        <v>18766515.619999997</v>
      </c>
      <c r="D74" s="131">
        <f>SUM(D72:D73)</f>
        <v>19019499.440000001</v>
      </c>
      <c r="E74" s="131">
        <f>SUM(E72:E73)</f>
        <v>19019499.440000001</v>
      </c>
      <c r="F74" s="110"/>
      <c r="G74" s="110"/>
    </row>
    <row r="77" spans="1:7" x14ac:dyDescent="0.2">
      <c r="A77" s="128" t="s">
        <v>343</v>
      </c>
    </row>
    <row r="78" spans="1:7" ht="12.75" customHeight="1" x14ac:dyDescent="0.2">
      <c r="A78" s="113" t="s">
        <v>12</v>
      </c>
      <c r="B78" s="295" t="s">
        <v>221</v>
      </c>
      <c r="C78" s="296"/>
      <c r="D78" s="295" t="s">
        <v>216</v>
      </c>
      <c r="E78" s="296"/>
      <c r="F78" s="114"/>
      <c r="G78" s="114"/>
    </row>
    <row r="79" spans="1:7" ht="36" x14ac:dyDescent="0.2">
      <c r="A79" s="127" t="s">
        <v>344</v>
      </c>
      <c r="B79" s="116" t="s">
        <v>310</v>
      </c>
      <c r="C79" s="116" t="s">
        <v>311</v>
      </c>
      <c r="D79" s="116" t="s">
        <v>312</v>
      </c>
      <c r="E79" s="116" t="s">
        <v>313</v>
      </c>
      <c r="F79" s="114"/>
      <c r="G79" s="114"/>
    </row>
    <row r="80" spans="1:7" x14ac:dyDescent="0.2">
      <c r="A80" s="129" t="s">
        <v>345</v>
      </c>
      <c r="B80" s="130">
        <v>1344028.04</v>
      </c>
      <c r="C80" s="130">
        <v>1344028.04</v>
      </c>
      <c r="D80" s="130">
        <v>2007413.03</v>
      </c>
      <c r="E80" s="130">
        <v>2007413.03</v>
      </c>
    </row>
    <row r="81" spans="1:7" x14ac:dyDescent="0.2">
      <c r="A81" s="129" t="s">
        <v>346</v>
      </c>
      <c r="B81" s="130">
        <v>690343.4</v>
      </c>
      <c r="C81" s="130">
        <v>690343.4</v>
      </c>
      <c r="D81" s="130">
        <v>694200.81</v>
      </c>
      <c r="E81" s="130">
        <v>694200.81</v>
      </c>
    </row>
    <row r="82" spans="1:7" x14ac:dyDescent="0.2">
      <c r="A82" s="119" t="s">
        <v>184</v>
      </c>
      <c r="B82" s="131">
        <f>SUM(B80:B81)</f>
        <v>2034371.44</v>
      </c>
      <c r="C82" s="131">
        <f>SUM(C80:C81)</f>
        <v>2034371.44</v>
      </c>
      <c r="D82" s="131">
        <f>SUM(D80:D81)</f>
        <v>2701613.84</v>
      </c>
      <c r="E82" s="131">
        <f>SUM(E80:E81)</f>
        <v>2701613.84</v>
      </c>
      <c r="F82" s="110"/>
      <c r="G82" s="110"/>
    </row>
    <row r="85" spans="1:7" x14ac:dyDescent="0.2">
      <c r="A85" s="132" t="s">
        <v>347</v>
      </c>
    </row>
    <row r="86" spans="1:7" ht="12.75" customHeight="1" x14ac:dyDescent="0.2">
      <c r="A86" s="113" t="s">
        <v>12</v>
      </c>
      <c r="B86" s="295" t="s">
        <v>221</v>
      </c>
      <c r="C86" s="296"/>
      <c r="D86" s="295" t="s">
        <v>216</v>
      </c>
      <c r="E86" s="296"/>
      <c r="F86" s="114"/>
      <c r="G86" s="114"/>
    </row>
    <row r="87" spans="1:7" ht="36" x14ac:dyDescent="0.2">
      <c r="A87" s="127" t="s">
        <v>348</v>
      </c>
      <c r="B87" s="116" t="s">
        <v>310</v>
      </c>
      <c r="C87" s="116" t="s">
        <v>311</v>
      </c>
      <c r="D87" s="116" t="s">
        <v>312</v>
      </c>
      <c r="E87" s="116" t="s">
        <v>313</v>
      </c>
      <c r="F87" s="114"/>
      <c r="G87" s="114"/>
    </row>
    <row r="88" spans="1:7" ht="24" x14ac:dyDescent="0.2">
      <c r="A88" s="133" t="s">
        <v>349</v>
      </c>
      <c r="B88" s="130">
        <v>-1174.31</v>
      </c>
      <c r="C88" s="130">
        <v>-1174.31</v>
      </c>
      <c r="D88" s="130">
        <v>8563.5300000000007</v>
      </c>
      <c r="E88" s="130">
        <v>8563.5300000000007</v>
      </c>
    </row>
    <row r="89" spans="1:7" x14ac:dyDescent="0.2">
      <c r="A89" s="133" t="s">
        <v>350</v>
      </c>
      <c r="B89" s="130">
        <v>3820643.52</v>
      </c>
      <c r="C89" s="130">
        <v>3820643.52</v>
      </c>
      <c r="D89" s="130">
        <v>3170247.57</v>
      </c>
      <c r="E89" s="130">
        <v>3170247.57</v>
      </c>
    </row>
    <row r="90" spans="1:7" x14ac:dyDescent="0.2">
      <c r="A90" s="134" t="s">
        <v>184</v>
      </c>
      <c r="B90" s="131">
        <f>SUM(B88:B89)</f>
        <v>3819469.21</v>
      </c>
      <c r="C90" s="131">
        <f>SUM(C88:C89)</f>
        <v>3819469.21</v>
      </c>
      <c r="D90" s="131">
        <f>SUM(D88:D89)</f>
        <v>3178811.0999999996</v>
      </c>
      <c r="E90" s="131">
        <f>SUM(E88:E89)</f>
        <v>3178811.0999999996</v>
      </c>
      <c r="F90" s="110"/>
      <c r="G90" s="110"/>
    </row>
    <row r="93" spans="1:7" x14ac:dyDescent="0.2">
      <c r="A93" s="151" t="s">
        <v>351</v>
      </c>
    </row>
    <row r="95" spans="1:7" x14ac:dyDescent="0.2">
      <c r="A95" s="110" t="s">
        <v>352</v>
      </c>
    </row>
    <row r="96" spans="1:7" x14ac:dyDescent="0.2">
      <c r="A96" s="113" t="s">
        <v>12</v>
      </c>
      <c r="B96" s="297" t="s">
        <v>353</v>
      </c>
      <c r="C96" s="297" t="s">
        <v>306</v>
      </c>
      <c r="F96" s="114"/>
      <c r="G96" s="114"/>
    </row>
    <row r="97" spans="1:7" x14ac:dyDescent="0.2">
      <c r="A97" s="127" t="s">
        <v>354</v>
      </c>
      <c r="B97" s="298"/>
      <c r="C97" s="298"/>
      <c r="F97" s="114"/>
      <c r="G97" s="114"/>
    </row>
    <row r="98" spans="1:7" x14ac:dyDescent="0.2">
      <c r="A98" s="135" t="s">
        <v>355</v>
      </c>
      <c r="B98" s="131">
        <v>3545926.1099999985</v>
      </c>
      <c r="C98" s="131">
        <v>63038.49</v>
      </c>
    </row>
    <row r="99" spans="1:7" x14ac:dyDescent="0.2">
      <c r="A99" s="136" t="s">
        <v>356</v>
      </c>
      <c r="B99" s="130">
        <v>3545926.1099999985</v>
      </c>
      <c r="C99" s="130">
        <v>63038.49</v>
      </c>
    </row>
    <row r="100" spans="1:7" x14ac:dyDescent="0.2">
      <c r="A100" s="135" t="s">
        <v>357</v>
      </c>
      <c r="B100" s="131">
        <v>1017337746.4200461</v>
      </c>
      <c r="C100" s="131">
        <v>1028498072.3700359</v>
      </c>
    </row>
    <row r="101" spans="1:7" x14ac:dyDescent="0.2">
      <c r="A101" s="136" t="s">
        <v>358</v>
      </c>
      <c r="B101" s="130">
        <v>993719538.30004621</v>
      </c>
      <c r="C101" s="130">
        <v>1006070665.9500371</v>
      </c>
    </row>
    <row r="102" spans="1:7" x14ac:dyDescent="0.2">
      <c r="A102" s="136" t="s">
        <v>359</v>
      </c>
      <c r="B102" s="130">
        <v>9.2400000000020377</v>
      </c>
      <c r="C102" s="130">
        <v>0</v>
      </c>
    </row>
    <row r="103" spans="1:7" x14ac:dyDescent="0.2">
      <c r="A103" s="136" t="s">
        <v>356</v>
      </c>
      <c r="B103" s="130">
        <v>23618198.879999895</v>
      </c>
      <c r="C103" s="130">
        <v>22427406.41999881</v>
      </c>
    </row>
    <row r="104" spans="1:7" x14ac:dyDescent="0.2">
      <c r="A104" s="135" t="s">
        <v>360</v>
      </c>
      <c r="B104" s="131">
        <v>818830859.88000011</v>
      </c>
      <c r="C104" s="131">
        <v>791623657.11000001</v>
      </c>
    </row>
    <row r="105" spans="1:7" x14ac:dyDescent="0.2">
      <c r="A105" s="136" t="s">
        <v>358</v>
      </c>
      <c r="B105" s="130">
        <v>740970021.28000009</v>
      </c>
      <c r="C105" s="130">
        <v>735539307.19999993</v>
      </c>
    </row>
    <row r="106" spans="1:7" x14ac:dyDescent="0.2">
      <c r="A106" s="136" t="s">
        <v>359</v>
      </c>
      <c r="B106" s="130">
        <v>75222346.510000005</v>
      </c>
      <c r="C106" s="130">
        <v>53321570.889999986</v>
      </c>
    </row>
    <row r="107" spans="1:7" x14ac:dyDescent="0.2">
      <c r="A107" s="136" t="s">
        <v>356</v>
      </c>
      <c r="B107" s="130">
        <v>2638492.090000004</v>
      </c>
      <c r="C107" s="130">
        <v>2762779.0200000657</v>
      </c>
    </row>
    <row r="108" spans="1:7" x14ac:dyDescent="0.2">
      <c r="A108" s="135" t="s">
        <v>361</v>
      </c>
      <c r="B108" s="131">
        <v>55594551.900000006</v>
      </c>
      <c r="C108" s="131">
        <v>67504671.900000006</v>
      </c>
    </row>
    <row r="109" spans="1:7" x14ac:dyDescent="0.2">
      <c r="A109" s="136" t="s">
        <v>358</v>
      </c>
      <c r="B109" s="130">
        <v>36033746.290000007</v>
      </c>
      <c r="C109" s="130">
        <v>33178766.920000006</v>
      </c>
    </row>
    <row r="110" spans="1:7" x14ac:dyDescent="0.2">
      <c r="A110" s="136" t="s">
        <v>359</v>
      </c>
      <c r="B110" s="130">
        <v>19329315.550000001</v>
      </c>
      <c r="C110" s="130">
        <v>34101123.870000005</v>
      </c>
    </row>
    <row r="111" spans="1:7" x14ac:dyDescent="0.2">
      <c r="A111" s="136" t="s">
        <v>356</v>
      </c>
      <c r="B111" s="130">
        <v>231490.05999999997</v>
      </c>
      <c r="C111" s="130">
        <v>224781.11000000004</v>
      </c>
    </row>
    <row r="112" spans="1:7" x14ac:dyDescent="0.2">
      <c r="A112" s="135" t="s">
        <v>362</v>
      </c>
      <c r="B112" s="131">
        <v>22478901.870000001</v>
      </c>
      <c r="C112" s="131">
        <v>29349349.949999992</v>
      </c>
    </row>
    <row r="113" spans="1:7" x14ac:dyDescent="0.2">
      <c r="A113" s="136" t="s">
        <v>358</v>
      </c>
      <c r="B113" s="130">
        <v>10393918.08</v>
      </c>
      <c r="C113" s="130">
        <v>10214527.339999998</v>
      </c>
    </row>
    <row r="114" spans="1:7" x14ac:dyDescent="0.2">
      <c r="A114" s="136" t="s">
        <v>359</v>
      </c>
      <c r="B114" s="130">
        <v>5946843.3399999999</v>
      </c>
      <c r="C114" s="130">
        <v>14828029.429999994</v>
      </c>
    </row>
    <row r="115" spans="1:7" x14ac:dyDescent="0.2">
      <c r="A115" s="136" t="s">
        <v>356</v>
      </c>
      <c r="B115" s="130">
        <v>4748276.160000002</v>
      </c>
      <c r="C115" s="130">
        <v>2910915.1599999992</v>
      </c>
    </row>
    <row r="116" spans="1:7" x14ac:dyDescent="0.2">
      <c r="A116" s="136" t="s">
        <v>363</v>
      </c>
      <c r="B116" s="130">
        <v>1389864.2899999998</v>
      </c>
      <c r="C116" s="130">
        <v>1395878.02</v>
      </c>
    </row>
    <row r="117" spans="1:7" x14ac:dyDescent="0.2">
      <c r="A117" s="135" t="s">
        <v>364</v>
      </c>
      <c r="B117" s="131">
        <v>160233068.17000002</v>
      </c>
      <c r="C117" s="131">
        <v>160854984.09999999</v>
      </c>
    </row>
    <row r="118" spans="1:7" x14ac:dyDescent="0.2">
      <c r="A118" s="136" t="s">
        <v>365</v>
      </c>
      <c r="B118" s="130">
        <v>160231706.06</v>
      </c>
      <c r="C118" s="130">
        <v>160852983.62</v>
      </c>
    </row>
    <row r="119" spans="1:7" x14ac:dyDescent="0.2">
      <c r="A119" s="136" t="s">
        <v>356</v>
      </c>
      <c r="B119" s="130">
        <v>1362.11</v>
      </c>
      <c r="C119" s="130">
        <v>2000.48</v>
      </c>
    </row>
    <row r="120" spans="1:7" x14ac:dyDescent="0.2">
      <c r="A120" s="137" t="s">
        <v>184</v>
      </c>
      <c r="B120" s="138">
        <v>2078021054.3500457</v>
      </c>
      <c r="C120" s="138">
        <v>2077893773.9200354</v>
      </c>
    </row>
    <row r="121" spans="1:7" x14ac:dyDescent="0.2">
      <c r="A121" s="139"/>
      <c r="B121" s="140"/>
      <c r="C121" s="140"/>
    </row>
    <row r="122" spans="1:7" x14ac:dyDescent="0.2">
      <c r="A122" s="139"/>
      <c r="B122" s="140"/>
      <c r="C122" s="140"/>
    </row>
    <row r="123" spans="1:7" x14ac:dyDescent="0.2">
      <c r="A123" s="110" t="s">
        <v>366</v>
      </c>
    </row>
    <row r="124" spans="1:7" x14ac:dyDescent="0.2">
      <c r="A124" s="113" t="s">
        <v>12</v>
      </c>
      <c r="B124" s="297" t="s">
        <v>353</v>
      </c>
      <c r="C124" s="297" t="s">
        <v>306</v>
      </c>
      <c r="F124" s="114"/>
      <c r="G124" s="114"/>
    </row>
    <row r="125" spans="1:7" x14ac:dyDescent="0.2">
      <c r="A125" s="127" t="s">
        <v>367</v>
      </c>
      <c r="B125" s="298"/>
      <c r="C125" s="298"/>
      <c r="F125" s="114"/>
      <c r="G125" s="114"/>
    </row>
    <row r="126" spans="1:7" x14ac:dyDescent="0.2">
      <c r="A126" s="141" t="s">
        <v>345</v>
      </c>
      <c r="B126" s="142">
        <v>63875776.399999999</v>
      </c>
      <c r="C126" s="142">
        <v>61982792.799999997</v>
      </c>
    </row>
    <row r="127" spans="1:7" x14ac:dyDescent="0.2">
      <c r="A127" s="141" t="s">
        <v>368</v>
      </c>
      <c r="B127" s="142">
        <v>42377304.719999999</v>
      </c>
      <c r="C127" s="142">
        <v>41115922.659999996</v>
      </c>
    </row>
    <row r="128" spans="1:7" x14ac:dyDescent="0.2">
      <c r="A128" s="137" t="s">
        <v>184</v>
      </c>
      <c r="B128" s="143">
        <f>SUM(B126:B127)</f>
        <v>106253081.12</v>
      </c>
      <c r="C128" s="143">
        <f>SUM(C126:C127)</f>
        <v>103098715.45999999</v>
      </c>
    </row>
    <row r="129" spans="1:7" x14ac:dyDescent="0.2">
      <c r="A129" s="139"/>
      <c r="B129" s="140"/>
      <c r="C129" s="140"/>
    </row>
    <row r="130" spans="1:7" x14ac:dyDescent="0.2">
      <c r="A130" s="139"/>
      <c r="B130" s="140"/>
      <c r="C130" s="140"/>
    </row>
    <row r="131" spans="1:7" x14ac:dyDescent="0.2">
      <c r="A131" s="110" t="s">
        <v>107</v>
      </c>
    </row>
    <row r="132" spans="1:7" x14ac:dyDescent="0.2">
      <c r="A132" s="113" t="s">
        <v>12</v>
      </c>
      <c r="B132" s="297" t="s">
        <v>353</v>
      </c>
      <c r="C132" s="297" t="s">
        <v>306</v>
      </c>
      <c r="F132" s="114"/>
      <c r="G132" s="114"/>
    </row>
    <row r="133" spans="1:7" x14ac:dyDescent="0.2">
      <c r="A133" s="127" t="s">
        <v>369</v>
      </c>
      <c r="B133" s="298"/>
      <c r="C133" s="298"/>
      <c r="F133" s="114"/>
      <c r="G133" s="114"/>
    </row>
    <row r="134" spans="1:7" x14ac:dyDescent="0.2">
      <c r="A134" s="144" t="s">
        <v>370</v>
      </c>
      <c r="B134" s="142">
        <v>16866500.530000001</v>
      </c>
      <c r="C134" s="142">
        <v>16866500.530000001</v>
      </c>
    </row>
    <row r="135" spans="1:7" x14ac:dyDescent="0.2">
      <c r="A135" s="144" t="s">
        <v>346</v>
      </c>
      <c r="B135" s="142">
        <v>25757374.100000001</v>
      </c>
      <c r="C135" s="142">
        <v>28550273</v>
      </c>
    </row>
    <row r="136" spans="1:7" x14ac:dyDescent="0.2">
      <c r="A136" s="145" t="s">
        <v>184</v>
      </c>
      <c r="B136" s="143">
        <f>SUM(B134:B135)</f>
        <v>42623874.630000003</v>
      </c>
      <c r="C136" s="143">
        <f>SUM(C134:C135)</f>
        <v>45416773.530000001</v>
      </c>
    </row>
    <row r="137" spans="1:7" x14ac:dyDescent="0.2">
      <c r="A137" s="139"/>
      <c r="B137" s="140"/>
      <c r="C137" s="140"/>
    </row>
    <row r="138" spans="1:7" x14ac:dyDescent="0.2">
      <c r="A138" s="139"/>
      <c r="B138" s="140"/>
      <c r="C138" s="140"/>
    </row>
    <row r="139" spans="1:7" x14ac:dyDescent="0.2">
      <c r="A139" s="110" t="s">
        <v>371</v>
      </c>
    </row>
    <row r="140" spans="1:7" x14ac:dyDescent="0.2">
      <c r="A140" s="113" t="s">
        <v>12</v>
      </c>
      <c r="B140" s="297" t="s">
        <v>353</v>
      </c>
      <c r="C140" s="297" t="s">
        <v>306</v>
      </c>
      <c r="F140" s="114"/>
      <c r="G140" s="114"/>
    </row>
    <row r="141" spans="1:7" x14ac:dyDescent="0.2">
      <c r="A141" s="127" t="s">
        <v>372</v>
      </c>
      <c r="B141" s="298"/>
      <c r="C141" s="298"/>
      <c r="F141" s="114"/>
      <c r="G141" s="114"/>
    </row>
    <row r="142" spans="1:7" x14ac:dyDescent="0.2">
      <c r="A142" s="146" t="s">
        <v>355</v>
      </c>
      <c r="B142" s="130">
        <v>46022065.129999995</v>
      </c>
      <c r="C142" s="130">
        <v>31682284.650000006</v>
      </c>
    </row>
    <row r="143" spans="1:7" x14ac:dyDescent="0.2">
      <c r="A143" s="146" t="s">
        <v>357</v>
      </c>
      <c r="B143" s="130">
        <v>2038742082.8899736</v>
      </c>
      <c r="C143" s="130">
        <v>2056410610.3498762</v>
      </c>
    </row>
    <row r="144" spans="1:7" x14ac:dyDescent="0.2">
      <c r="A144" s="146" t="s">
        <v>360</v>
      </c>
      <c r="B144" s="130">
        <v>497481793.0499993</v>
      </c>
      <c r="C144" s="130">
        <v>439023758.64999843</v>
      </c>
    </row>
    <row r="145" spans="1:3" x14ac:dyDescent="0.2">
      <c r="A145" s="146" t="s">
        <v>361</v>
      </c>
      <c r="B145" s="130">
        <v>311880165.85999978</v>
      </c>
      <c r="C145" s="130">
        <v>260348614.46000007</v>
      </c>
    </row>
    <row r="146" spans="1:3" x14ac:dyDescent="0.2">
      <c r="A146" s="146" t="s">
        <v>362</v>
      </c>
      <c r="B146" s="130">
        <v>91428853.079999983</v>
      </c>
      <c r="C146" s="130">
        <v>63046185.960000001</v>
      </c>
    </row>
    <row r="147" spans="1:3" x14ac:dyDescent="0.2">
      <c r="A147" s="146" t="s">
        <v>364</v>
      </c>
      <c r="B147" s="130">
        <v>312314972.25</v>
      </c>
      <c r="C147" s="130">
        <v>312651222.25999999</v>
      </c>
    </row>
    <row r="148" spans="1:3" x14ac:dyDescent="0.2">
      <c r="A148" s="119" t="s">
        <v>184</v>
      </c>
      <c r="B148" s="131">
        <f>SUM(B142:B147)</f>
        <v>3297869932.2599726</v>
      </c>
      <c r="C148" s="131">
        <f>SUM(C142:C147)</f>
        <v>3163162676.329875</v>
      </c>
    </row>
    <row r="150" spans="1:3" x14ac:dyDescent="0.2">
      <c r="A150" s="111" t="s">
        <v>373</v>
      </c>
    </row>
    <row r="153" spans="1:3" x14ac:dyDescent="0.2">
      <c r="A153" s="151" t="s">
        <v>384</v>
      </c>
    </row>
    <row r="154" spans="1:3" x14ac:dyDescent="0.2">
      <c r="A154" s="151"/>
    </row>
    <row r="155" spans="1:3" x14ac:dyDescent="0.2">
      <c r="A155" s="113" t="s">
        <v>12</v>
      </c>
      <c r="B155" s="147" t="s">
        <v>353</v>
      </c>
      <c r="C155" s="147" t="s">
        <v>306</v>
      </c>
    </row>
    <row r="156" spans="1:3" x14ac:dyDescent="0.2">
      <c r="A156" s="146" t="s">
        <v>374</v>
      </c>
      <c r="B156" s="130">
        <v>193726201.05000001</v>
      </c>
      <c r="C156" s="130">
        <v>192528581.16</v>
      </c>
    </row>
    <row r="157" spans="1:3" ht="22.5" customHeight="1" x14ac:dyDescent="0.2">
      <c r="A157" s="152" t="s">
        <v>375</v>
      </c>
      <c r="B157" s="130">
        <v>155316084.55000001</v>
      </c>
      <c r="C157" s="130">
        <v>159651710.80000001</v>
      </c>
    </row>
    <row r="158" spans="1:3" x14ac:dyDescent="0.2">
      <c r="A158" s="146" t="s">
        <v>376</v>
      </c>
      <c r="B158" s="130">
        <v>65353552.170000002</v>
      </c>
      <c r="C158" s="130">
        <v>70180476.930000007</v>
      </c>
    </row>
    <row r="159" spans="1:3" x14ac:dyDescent="0.2">
      <c r="A159" s="146" t="s">
        <v>377</v>
      </c>
      <c r="B159" s="130">
        <v>108813.96</v>
      </c>
      <c r="C159" s="130">
        <v>161846.39999999999</v>
      </c>
    </row>
    <row r="160" spans="1:3" x14ac:dyDescent="0.2">
      <c r="A160" s="119" t="s">
        <v>184</v>
      </c>
      <c r="B160" s="131">
        <f>SUM(B156:B159)</f>
        <v>414504651.73000002</v>
      </c>
      <c r="C160" s="131">
        <f>SUM(C156:C159)</f>
        <v>422522615.29000002</v>
      </c>
    </row>
    <row r="163" spans="1:7" ht="30" customHeight="1" x14ac:dyDescent="0.2">
      <c r="A163" s="303" t="s">
        <v>378</v>
      </c>
      <c r="B163" s="303"/>
      <c r="C163" s="303"/>
      <c r="D163" s="303"/>
      <c r="E163" s="303"/>
      <c r="F163" s="148"/>
      <c r="G163" s="148"/>
    </row>
    <row r="164" spans="1:7" ht="30" customHeight="1" x14ac:dyDescent="0.2">
      <c r="A164" s="299" t="s">
        <v>379</v>
      </c>
      <c r="B164" s="299"/>
      <c r="C164" s="299"/>
      <c r="D164" s="299"/>
      <c r="E164" s="299"/>
      <c r="F164" s="149"/>
      <c r="G164" s="149"/>
    </row>
    <row r="165" spans="1:7" ht="20.100000000000001" customHeight="1" x14ac:dyDescent="0.2">
      <c r="A165" s="299" t="s">
        <v>385</v>
      </c>
      <c r="B165" s="299"/>
      <c r="C165" s="299"/>
      <c r="D165" s="299"/>
      <c r="E165" s="299"/>
      <c r="F165" s="149"/>
      <c r="G165" s="149"/>
    </row>
    <row r="166" spans="1:7" ht="20.100000000000001" customHeight="1" x14ac:dyDescent="0.2">
      <c r="A166" s="299" t="s">
        <v>380</v>
      </c>
      <c r="B166" s="299"/>
      <c r="C166" s="299"/>
      <c r="D166" s="299"/>
      <c r="E166" s="299"/>
      <c r="F166" s="149"/>
      <c r="G166" s="149"/>
    </row>
    <row r="167" spans="1:7" ht="20.100000000000001" customHeight="1" x14ac:dyDescent="0.2">
      <c r="A167" s="299" t="s">
        <v>381</v>
      </c>
      <c r="B167" s="299"/>
      <c r="C167" s="299"/>
      <c r="D167" s="299"/>
      <c r="E167" s="299"/>
      <c r="F167" s="149"/>
      <c r="G167" s="149"/>
    </row>
    <row r="168" spans="1:7" ht="30" customHeight="1" x14ac:dyDescent="0.2">
      <c r="A168" s="299" t="s">
        <v>382</v>
      </c>
      <c r="B168" s="299"/>
      <c r="C168" s="299"/>
      <c r="D168" s="299"/>
      <c r="E168" s="299"/>
      <c r="F168" s="149"/>
      <c r="G168" s="149"/>
    </row>
    <row r="169" spans="1:7" ht="30" customHeight="1" x14ac:dyDescent="0.2"/>
  </sheetData>
  <mergeCells count="35">
    <mergeCell ref="A166:E166"/>
    <mergeCell ref="A167:E167"/>
    <mergeCell ref="A168:E168"/>
    <mergeCell ref="A1:E1"/>
    <mergeCell ref="A2:E2"/>
    <mergeCell ref="A61:E61"/>
    <mergeCell ref="B140:B141"/>
    <mergeCell ref="C140:C141"/>
    <mergeCell ref="A163:E163"/>
    <mergeCell ref="A164:E164"/>
    <mergeCell ref="A165:E165"/>
    <mergeCell ref="B96:B97"/>
    <mergeCell ref="C96:C97"/>
    <mergeCell ref="B124:B125"/>
    <mergeCell ref="C124:C125"/>
    <mergeCell ref="B132:B133"/>
    <mergeCell ref="C132:C133"/>
    <mergeCell ref="B70:C70"/>
    <mergeCell ref="D70:E70"/>
    <mergeCell ref="B78:C78"/>
    <mergeCell ref="D78:E78"/>
    <mergeCell ref="B86:C86"/>
    <mergeCell ref="D86:E86"/>
    <mergeCell ref="B40:C40"/>
    <mergeCell ref="D40:E40"/>
    <mergeCell ref="B51:C51"/>
    <mergeCell ref="D51:E51"/>
    <mergeCell ref="B62:C62"/>
    <mergeCell ref="D62:E62"/>
    <mergeCell ref="A11:E11"/>
    <mergeCell ref="A14:E14"/>
    <mergeCell ref="B19:C19"/>
    <mergeCell ref="D19:E19"/>
    <mergeCell ref="B30:C30"/>
    <mergeCell ref="D30:E30"/>
  </mergeCells>
  <pageMargins left="0.7" right="0.7" top="0.75" bottom="0.75" header="0.3" footer="0.3"/>
  <pageSetup paperSize="9" scale="67" orientation="portrait" r:id="rId1"/>
  <rowBreaks count="1" manualBreakCount="1">
    <brk id="6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www.w3.org/XML/1998/namespace"/>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2021-04-28T18:32:45Z</cp:lastPrinted>
  <dcterms:created xsi:type="dcterms:W3CDTF">2008-10-17T11:51:54Z</dcterms:created>
  <dcterms:modified xsi:type="dcterms:W3CDTF">2021-04-29T06:26:18Z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