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1-06-30_TFI-KI\"/>
    </mc:Choice>
  </mc:AlternateContent>
  <xr:revisionPtr revIDLastSave="0" documentId="13_ncr:1_{6A8976B9-0F58-4D50-A7B0-513F85760970}" xr6:coauthVersionLast="36" xr6:coauthVersionMax="36" xr10:uidLastSave="{00000000-0000-0000-0000-000000000000}"/>
  <workbookProtection workbookPassword="CA29" lockStructure="1"/>
  <bookViews>
    <workbookView xWindow="0" yWindow="0" windowWidth="23040" windowHeight="9060" activeTab="5"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Bilješke!$A$1:$G$185</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calcMode="manual"/>
</workbook>
</file>

<file path=xl/calcChain.xml><?xml version="1.0" encoding="utf-8"?>
<calcChain xmlns="http://schemas.openxmlformats.org/spreadsheetml/2006/main">
  <c r="C160" i="24" l="1"/>
  <c r="B160" i="24"/>
  <c r="C148" i="24"/>
  <c r="B148" i="24"/>
  <c r="C136" i="24"/>
  <c r="B136" i="24"/>
  <c r="C128" i="24"/>
  <c r="B128" i="24"/>
  <c r="E90" i="24"/>
  <c r="D90" i="24"/>
  <c r="C90" i="24"/>
  <c r="B90" i="24"/>
  <c r="E82" i="24"/>
  <c r="D82" i="24"/>
  <c r="C82" i="24"/>
  <c r="B82" i="24"/>
  <c r="E74" i="24"/>
  <c r="D74" i="24"/>
  <c r="C74" i="24"/>
  <c r="B74" i="24"/>
  <c r="E66" i="24"/>
  <c r="D66" i="24"/>
  <c r="C66" i="24"/>
  <c r="B66" i="24"/>
  <c r="E58" i="24"/>
  <c r="D58" i="24"/>
  <c r="C58" i="24"/>
  <c r="B58" i="24"/>
  <c r="E47" i="24"/>
  <c r="D47" i="24"/>
  <c r="C47" i="24"/>
  <c r="B47" i="24"/>
  <c r="E36" i="24"/>
  <c r="D36" i="24"/>
  <c r="C36" i="24"/>
  <c r="B36" i="24"/>
  <c r="E26" i="24"/>
  <c r="D26" i="24"/>
  <c r="C26" i="24"/>
  <c r="B26" i="24"/>
  <c r="I51" i="21" l="1"/>
  <c r="I38" i="19" l="1"/>
  <c r="J38" i="19"/>
  <c r="K38" i="19"/>
  <c r="H38" i="19"/>
  <c r="I23" i="19"/>
  <c r="J23" i="19"/>
  <c r="K23" i="19"/>
  <c r="H23" i="19"/>
  <c r="H35" i="19" l="1"/>
  <c r="H37" i="19" s="1"/>
  <c r="K35" i="19"/>
  <c r="K37" i="19" s="1"/>
  <c r="J35" i="19"/>
  <c r="J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40" i="18" l="1"/>
  <c r="H63" i="18"/>
  <c r="H78" i="18" s="1"/>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9" i="19"/>
  <c r="J59" i="19"/>
  <c r="H59" i="19"/>
  <c r="K47" i="19"/>
  <c r="J47" i="19"/>
  <c r="H47" i="19"/>
  <c r="K41" i="19"/>
  <c r="K45" i="19" s="1"/>
  <c r="J41" i="19"/>
  <c r="J45" i="19" s="1"/>
  <c r="H41" i="19"/>
  <c r="H45" i="19" s="1"/>
  <c r="I77" i="18"/>
  <c r="I42" i="18"/>
  <c r="I48" i="18"/>
  <c r="I52" i="18"/>
  <c r="I9" i="18"/>
  <c r="I29" i="18"/>
  <c r="J46" i="19" l="1"/>
  <c r="J68" i="19" s="1"/>
  <c r="K46" i="19"/>
  <c r="K68" i="19" s="1"/>
  <c r="I40" i="18"/>
  <c r="I63" i="18"/>
  <c r="I78" i="18" s="1"/>
  <c r="H46" i="19"/>
  <c r="H68" i="19" s="1"/>
  <c r="R26" i="22"/>
  <c r="R9" i="22"/>
</calcChain>
</file>

<file path=xl/sharedStrings.xml><?xml version="1.0" encoding="utf-8"?>
<sst xmlns="http://schemas.openxmlformats.org/spreadsheetml/2006/main" count="526" uniqueCount="387">
  <si>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</si>
  <si>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</si>
  <si>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</si>
  <si>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</si>
  <si>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</si>
  <si>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</si>
  <si>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</si>
  <si>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</si>
  <si>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</si>
  <si>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</si>
  <si>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</si>
  <si>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</si>
  <si>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</si>
  <si>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</si>
  <si>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</si>
  <si>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</si>
  <si>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</si>
  <si>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</si>
  <si>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</si>
  <si>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</si>
  <si>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</si>
  <si>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</si>
  <si>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</si>
  <si>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</si>
  <si>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</si>
  <si>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</si>
  <si>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</si>
  <si>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</si>
  <si>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</si>
  <si>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</si>
  <si>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</si>
  <si>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</si>
  <si>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</si>
  <si>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</si>
  <si>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</si>
  <si>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</si>
  <si>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</si>
  <si>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</si>
  <si>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</si>
  <si>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</si>
  <si>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</si>
  <si>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</si>
  <si>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</si>
  <si>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</si>
  <si>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</si>
  <si>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</si>
  <si>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</si>
  <si>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</si>
  <si>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</si>
  <si>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</si>
  <si>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</si>
  <si>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</si>
  <si>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</si>
  <si>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</si>
  <si>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</si>
  <si>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</si>
  <si>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</si>
  <si>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</si>
  <si>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</si>
  <si>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</si>
  <si>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</si>
  <si>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</si>
  <si>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</si>
  <si>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</si>
  <si>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</si>
  <si>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</si>
  <si>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</si>
  <si>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</si>
  <si>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</si>
  <si>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</si>
  <si>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</si>
  <si>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</si>
  <si>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</si>
  <si>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</si>
  <si>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</si>
  <si>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</si>
  <si>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</si>
  <si>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</si>
  <si>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</si>
  <si>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</si>
  <si>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</si>
  <si>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</si>
  <si>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</si>
  <si>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</si>
  <si>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</si>
  <si>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</si>
  <si>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</si>
  <si>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</si>
  <si>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</si>
  <si>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</si>
  <si>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</si>
  <si>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</si>
  <si>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</si>
  <si>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</si>
  <si>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</si>
  <si>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</si>
  <si>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</si>
  <si>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</si>
  <si>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</si>
  <si>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</si>
  <si>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</si>
  <si>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</si>
  <si>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</si>
  <si>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</si>
  <si>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</si>
  <si>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</si>
  <si>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</si>
  <si>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</si>
  <si>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</si>
  <si>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</si>
  <si>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</si>
  <si>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</si>
  <si>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</si>
  <si>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</si>
  <si>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</si>
  <si>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</si>
  <si>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</si>
  <si>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</si>
  <si>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</si>
  <si>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</si>
  <si>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</si>
  <si>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</si>
  <si>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</si>
  <si>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</si>
  <si>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</si>
  <si>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</si>
  <si>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</si>
  <si>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</si>
  <si>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</si>
  <si>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</si>
  <si>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</si>
  <si>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</si>
  <si>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</si>
  <si>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</si>
  <si>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</si>
  <si>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</si>
  <si>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</si>
  <si>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</si>
  <si>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</si>
  <si>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</si>
  <si>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</si>
  <si>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</si>
  <si>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</si>
  <si>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</si>
  <si>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</si>
  <si>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</si>
  <si>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</si>
  <si>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</si>
  <si>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</si>
  <si>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</si>
  <si>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</si>
  <si>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</si>
  <si>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</si>
  <si>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</si>
  <si>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</si>
  <si>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</si>
  <si>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</si>
  <si>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</si>
  <si>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</si>
  <si>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</si>
  <si>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</si>
  <si>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</si>
  <si>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</si>
  <si>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</si>
  <si>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</si>
  <si>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</si>
  <si>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</si>
  <si>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</si>
  <si>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</si>
  <si>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</si>
  <si>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</si>
  <si>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</si>
  <si>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</si>
  <si>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</si>
  <si>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</si>
  <si>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</si>
  <si>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</si>
  <si>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</si>
  <si>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</si>
  <si>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</si>
  <si>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</si>
  <si>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</si>
  <si>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</si>
  <si>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</si>
  <si>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</si>
  <si>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</si>
  <si>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</si>
  <si>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</si>
  <si>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</si>
  <si>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</si>
  <si>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</si>
  <si>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</si>
  <si>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</si>
  <si>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</si>
  <si>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</si>
  <si>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</si>
  <si>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</si>
  <si>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</si>
  <si>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</si>
  <si>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</si>
  <si>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</si>
  <si>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</si>
  <si>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</si>
  <si>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</si>
  <si>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</si>
  <si>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</si>
  <si>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</si>
  <si>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</si>
  <si>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</si>
  <si>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</si>
  <si>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</si>
  <si>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</si>
  <si>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</si>
  <si>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</si>
  <si>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</si>
  <si>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</si>
  <si>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</si>
  <si>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</si>
  <si>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</si>
  <si>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</si>
  <si>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</si>
  <si>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</si>
  <si>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</si>
  <si>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</si>
  <si>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</si>
  <si>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</si>
  <si>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</si>
  <si>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</si>
  <si>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</si>
  <si>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</si>
  <si>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</si>
  <si>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</si>
  <si>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</si>
  <si>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</si>
  <si>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</si>
  <si>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</si>
  <si>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</si>
  <si>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</si>
  <si>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</si>
  <si>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</si>
  <si>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</si>
  <si>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</si>
  <si>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</si>
  <si>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</si>
  <si>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</si>
  <si>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</si>
  <si>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</si>
  <si>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</si>
  <si>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</si>
  <si>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</si>
  <si>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</si>
  <si>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</si>
  <si>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</si>
  <si>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</si>
  <si>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</si>
  <si>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</si>
  <si>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</si>
  <si>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</si>
  <si>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</si>
  <si>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</si>
  <si>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</si>
  <si>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</si>
  <si>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</si>
  <si>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</si>
  <si>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</si>
  <si>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</si>
  <si>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</si>
  <si>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</si>
  <si>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</si>
  <si>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</si>
  <si>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</si>
  <si>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</si>
  <si>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</si>
  <si>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</si>
  <si>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</si>
  <si>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</si>
  <si>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</si>
  <si>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</si>
  <si>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</si>
  <si>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</si>
  <si>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</si>
  <si>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</si>
  <si>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</si>
  <si>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</si>
  <si>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</si>
  <si>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</si>
  <si>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</si>
  <si>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</si>
  <si>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</si>
  <si>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</si>
  <si>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</si>
  <si>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</si>
  <si>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</si>
  <si>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</si>
  <si>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</si>
  <si>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</si>
  <si>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za razdoblje od 01.01.2021</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</si>
  <si>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</si>
  <si>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</si>
  <si>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</si>
  <si>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</si>
  <si>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</si>
  <si>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</si>
  <si>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</si>
  <si>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</si>
  <si>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</si>
  <si>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</si>
  <si>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</si>
  <si>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</si>
  <si>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</si>
  <si>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</si>
  <si>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</si>
  <si>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</si>
  <si>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</si>
  <si>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</si>
  <si>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</si>
  <si>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</si>
  <si>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</si>
  <si>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</si>
  <si>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</si>
  <si>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</si>
  <si>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</si>
  <si>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</si>
  <si>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</si>
  <si>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</si>
  <si>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</si>
  <si>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</si>
  <si>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</si>
  <si>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</si>
  <si>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</si>
  <si>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</si>
  <si>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</si>
  <si>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</si>
  <si>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AOP oznaka 017</t>
  </si>
  <si>
    <t>(Rashodi za zaposlenike)</t>
  </si>
  <si>
    <t>(Ostali administrativni rashodi)</t>
  </si>
  <si>
    <t>Amortizacija</t>
  </si>
  <si>
    <t>AOP oznaka 019</t>
  </si>
  <si>
    <t>Nekretnine, postrojenja i oprema</t>
  </si>
  <si>
    <t>Ostala nematerijalna imovina</t>
  </si>
  <si>
    <t>Umanjenje vrijednosti ili (-) ukidanje umanjenja vrijednosti po financijskoj imovini koja se ne mjeri po fer vrijednosti kroz dobit ili gubitak</t>
  </si>
  <si>
    <t>AOP oznaka 022</t>
  </si>
  <si>
    <t>(Financijska imovina po fer vrijednosti kroz ostalu sveobuhvatnu dobit)</t>
  </si>
  <si>
    <t>(Financijska imovina po amortiziranom trošku)</t>
  </si>
  <si>
    <t>BILANCA STANJA</t>
  </si>
  <si>
    <t>Krediti i predujmovi</t>
  </si>
  <si>
    <t>31.12.2020.</t>
  </si>
  <si>
    <t>AOP oznaka 023</t>
  </si>
  <si>
    <t>Kreditne institucije</t>
  </si>
  <si>
    <t>Ostala imovina</t>
  </si>
  <si>
    <t>Kućanstva</t>
  </si>
  <si>
    <t>Dani krediti</t>
  </si>
  <si>
    <t>Faktoring</t>
  </si>
  <si>
    <t>Nefinancijska društva</t>
  </si>
  <si>
    <t>Opće države</t>
  </si>
  <si>
    <t>Ostala financijska društva</t>
  </si>
  <si>
    <t>Ostali dani depoziti</t>
  </si>
  <si>
    <t>Središnje banke</t>
  </si>
  <si>
    <t>Izdvojena obvezna pričuva</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</si>
  <si>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</si>
  <si>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</si>
  <si>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</si>
  <si>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</si>
  <si>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</si>
  <si>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</si>
  <si>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</si>
  <si>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</si>
  <si>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Preuzete obveze – neiskorišteni krediti</t>
  </si>
  <si>
    <t>Preuzete obveze – neiskorišteni okvirni krediti po transakcijskim računima i ostali okvirni krediti</t>
  </si>
  <si>
    <t>Garancije</t>
  </si>
  <si>
    <t>Devizni akreditivi</t>
  </si>
  <si>
    <t>Godišnji finanacijski izvještaji za prethodnu poslovnu godinu dostupni su na internet stranici Banke na adresi www.poba.hr i Zagrebačke burze www.zse.hr kao i u Službenom registru propisanih informacija (SRPI) i putem Fina OTS financijskog servisa.</t>
  </si>
  <si>
    <t xml:space="preserve">Pri sastavljanju financijskih izvještaja za izvještajno razdoblje primjenjene su iste računovodstvene politike kao i u posljednjim godišnjim financijskim izvještajima </t>
  </si>
  <si>
    <t>Prosječni broj zaposlenih tijekom prvog tromjesečja iznosi 234 zaposlenika.</t>
  </si>
  <si>
    <t xml:space="preserve">U 2021. godini Banka nije primala javne subvencije. </t>
  </si>
  <si>
    <t>POTENCIJALNE I PREUZETE OBVEZE PO KREDITIMA, GARANCIJE I OSTALI FINANCIJSKI INSTRUMENTI</t>
  </si>
  <si>
    <t xml:space="preserve">stanje na dan 30.06.2021 </t>
  </si>
  <si>
    <t>u razdoblju 01.01.2021 do 30.06.2021</t>
  </si>
  <si>
    <t>Izvještajno razdoblje: 1. siječnja 2021. - 30. lipnja 2021.</t>
  </si>
  <si>
    <t>Kumulativ  01.01.2020. - 30.06.2020.</t>
  </si>
  <si>
    <t>Tromjesečje 01.04.2020. - 30.06.2020.</t>
  </si>
  <si>
    <t>Kumulativ  01.01.2021. - 30.06.2021.</t>
  </si>
  <si>
    <t>Tromjesečje 01.04.2021. - 30.06.2021.</t>
  </si>
  <si>
    <t>30.06.2021.</t>
  </si>
  <si>
    <t>Banka nije član grupe banaka, nema društva kćeri i ne sastavlja konsolidirane financijske izvještaje</t>
  </si>
  <si>
    <t>Događaji nakon datuma bilance:</t>
  </si>
  <si>
    <t xml:space="preserve">Dana 12. srpnja 2021. godine, Trgovački sud u Zagrebu  objavio je donošenje prvostupanjske, nepravomoćne Presude u korist tužitelja Dalekovod d.d. povodom tužbe pokrenute protiv Podravske banke.
Tužitelj je tužbom tražio proglašenje ovrhe nedopuštenom kao i povrat sredstava koje je Banka radi naplate dospjelog, a nenamirenog potraživanja stekla u pravomoćno okončanom ovršnom sudskom postupku. 
Prvostupanjska presuda, po mišljenju Banke, je u potpunosti činjenično i pravno neutemeljena te je Banka na istu uložila žalbu i čvrsto očekuje ishod sudskog spora u žalbenom postupku u korist Banke.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</si>
</sst>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6" fillId="0" borderId="0"/>
    <xf numFmtId="0" fontId="2" fillId="0" borderId="0"/>
    <xf numFmtId="0" fontId="2" fillId="0" borderId="0"/>
  </cellStyleXfs>
  <cellXfs count="311">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30" fillId="0" borderId="0" xfId="0" applyFont="1" applyAlignment="1">
      <alignment vertical="top"/>
    </xf>
    <xf numFmtId="0" fontId="30" fillId="0" borderId="0" xfId="0" applyFont="1" applyAlignment="1">
      <alignment horizontal="left"/>
    </xf>
    <xf numFmtId="0" fontId="30" fillId="0" borderId="0" xfId="0" applyFont="1" applyAlignment="1">
      <alignment horizontal="left" vertical="top"/>
    </xf>
    <xf numFmtId="0" fontId="30" fillId="0" borderId="0" xfId="0" applyFont="1" applyAlignment="1"/>
    <xf numFmtId="0" fontId="31" fillId="0" borderId="0" xfId="0" applyFont="1" applyFill="1" applyAlignment="1">
      <alignment vertical="top"/>
    </xf>
    <xf numFmtId="0" fontId="32" fillId="0" borderId="0" xfId="0" applyFont="1" applyAlignment="1">
      <alignment vertical="top"/>
    </xf>
    <xf numFmtId="0" fontId="30" fillId="0" borderId="0" xfId="0" applyFont="1"/>
    <xf numFmtId="0" fontId="32" fillId="0" borderId="0" xfId="0" applyFont="1"/>
    <xf numFmtId="0" fontId="32" fillId="0" borderId="0" xfId="0" applyFont="1" applyAlignment="1">
      <alignment horizontal="left"/>
    </xf>
    <xf numFmtId="0" fontId="32" fillId="15" borderId="30" xfId="0" applyFont="1" applyFill="1" applyBorder="1"/>
    <xf numFmtId="0" fontId="32" fillId="0" borderId="0" xfId="0" applyFont="1" applyFill="1"/>
    <xf numFmtId="0" fontId="32" fillId="15" borderId="33" xfId="0" applyFont="1" applyFill="1" applyBorder="1" applyAlignment="1">
      <alignment vertical="top"/>
    </xf>
    <xf numFmtId="3" fontId="4" fillId="15" borderId="34" xfId="3" applyNumberFormat="1" applyFont="1" applyFill="1" applyBorder="1" applyAlignment="1" applyProtection="1">
      <alignment horizontal="center" vertical="center" wrapText="1"/>
    </xf>
    <xf numFmtId="0" fontId="33" fillId="0" borderId="34" xfId="0" applyFont="1" applyBorder="1" applyAlignment="1">
      <alignment vertical="center"/>
    </xf>
    <xf numFmtId="3" fontId="33" fillId="0" borderId="34" xfId="0" applyNumberFormat="1" applyFont="1" applyFill="1" applyBorder="1" applyAlignment="1">
      <alignment horizontal="right" vertical="center" wrapText="1"/>
    </xf>
    <xf numFmtId="0" fontId="34" fillId="0" borderId="34" xfId="0" applyFont="1" applyBorder="1" applyAlignment="1">
      <alignment vertical="center"/>
    </xf>
    <xf numFmtId="3" fontId="34" fillId="0" borderId="34" xfId="0" applyNumberFormat="1" applyFont="1" applyFill="1" applyBorder="1" applyAlignment="1">
      <alignment horizontal="right" vertical="center" wrapText="1"/>
    </xf>
    <xf numFmtId="0" fontId="33" fillId="0" borderId="34" xfId="0" applyFont="1" applyBorder="1" applyAlignment="1">
      <alignment vertical="center" wrapText="1"/>
    </xf>
    <xf numFmtId="3" fontId="33" fillId="0" borderId="34" xfId="0" applyNumberFormat="1" applyFont="1" applyFill="1" applyBorder="1" applyAlignment="1">
      <alignment horizontal="right" vertical="center"/>
    </xf>
    <xf numFmtId="3" fontId="34" fillId="0" borderId="34" xfId="0" applyNumberFormat="1" applyFont="1" applyFill="1" applyBorder="1" applyAlignment="1">
      <alignment horizontal="right" vertical="center"/>
    </xf>
    <xf numFmtId="0" fontId="34" fillId="0" borderId="0" xfId="0" applyFont="1" applyAlignment="1">
      <alignment vertical="center"/>
    </xf>
    <xf numFmtId="3" fontId="35" fillId="0" borderId="0" xfId="0" applyNumberFormat="1" applyFont="1" applyFill="1" applyAlignment="1">
      <alignment horizontal="right" vertical="center"/>
    </xf>
    <xf numFmtId="0" fontId="32" fillId="15" borderId="33" xfId="0" applyFont="1" applyFill="1" applyBorder="1" applyAlignment="1">
      <alignment vertical="center"/>
    </xf>
    <xf numFmtId="0" fontId="37" fillId="0" borderId="34" xfId="5" applyFont="1" applyFill="1" applyBorder="1" applyAlignment="1">
      <alignment horizontal="justify" vertical="center"/>
    </xf>
    <xf numFmtId="0" fontId="38" fillId="0" borderId="34" xfId="5" applyFont="1" applyFill="1" applyBorder="1" applyAlignment="1">
      <alignment horizontal="left" vertical="center"/>
    </xf>
    <xf numFmtId="3" fontId="32" fillId="0" borderId="34" xfId="0" applyNumberFormat="1" applyFont="1" applyBorder="1"/>
    <xf numFmtId="3" fontId="30" fillId="0" borderId="34" xfId="0" applyNumberFormat="1" applyFont="1" applyBorder="1"/>
    <xf numFmtId="0" fontId="4" fillId="0" borderId="34" xfId="5" applyFont="1" applyFill="1" applyBorder="1" applyAlignment="1">
      <alignment vertical="center"/>
    </xf>
    <xf numFmtId="0" fontId="5" fillId="0" borderId="34" xfId="5" applyFont="1" applyFill="1" applyBorder="1" applyAlignment="1">
      <alignment horizontal="left" vertical="center" wrapText="1"/>
    </xf>
    <xf numFmtId="0" fontId="4" fillId="0" borderId="34" xfId="5" applyFont="1" applyFill="1" applyBorder="1" applyAlignment="1">
      <alignment vertical="center" wrapText="1"/>
    </xf>
    <xf numFmtId="0" fontId="30" fillId="0" borderId="34" xfId="0" applyFont="1" applyBorder="1" applyAlignment="1">
      <alignment horizontal="left"/>
    </xf>
    <xf numFmtId="0" fontId="32" fillId="0" borderId="34" xfId="0" applyFont="1" applyBorder="1" applyAlignment="1">
      <alignment horizontal="left" indent="1"/>
    </xf>
    <xf numFmtId="0" fontId="34" fillId="0" borderId="34" xfId="0" applyFont="1" applyFill="1" applyBorder="1" applyAlignment="1">
      <alignment vertical="center"/>
    </xf>
    <xf numFmtId="3" fontId="30" fillId="0" borderId="34" xfId="0" applyNumberFormat="1" applyFont="1" applyFill="1" applyBorder="1"/>
    <xf numFmtId="0" fontId="34" fillId="0" borderId="0" xfId="0" applyFont="1" applyFill="1" applyBorder="1" applyAlignment="1">
      <alignment vertical="center"/>
    </xf>
    <xf numFmtId="3" fontId="30" fillId="0" borderId="0" xfId="0" applyNumberFormat="1" applyFont="1" applyFill="1" applyBorder="1"/>
    <xf numFmtId="0" fontId="5" fillId="10" borderId="34" xfId="6" applyFont="1" applyFill="1" applyBorder="1" applyAlignment="1">
      <alignment horizontal="left" vertical="center" indent="1"/>
    </xf>
    <xf numFmtId="3" fontId="5" fillId="0" borderId="34" xfId="7" applyNumberFormat="1" applyFont="1" applyFill="1" applyBorder="1" applyAlignment="1">
      <alignment horizontal="right"/>
    </xf>
    <xf numFmtId="3" fontId="4" fillId="0" borderId="34" xfId="7" applyNumberFormat="1" applyFont="1" applyFill="1" applyBorder="1" applyAlignment="1">
      <alignment horizontal="right"/>
    </xf>
    <xf numFmtId="0" fontId="5" fillId="0" borderId="34" xfId="6" applyFont="1" applyFill="1" applyBorder="1" applyAlignment="1">
      <alignment horizontal="left" vertical="center" indent="1"/>
    </xf>
    <xf numFmtId="0" fontId="37" fillId="0" borderId="34" xfId="6" applyFont="1" applyFill="1" applyBorder="1" applyAlignment="1">
      <alignment horizontal="justify" vertical="center"/>
    </xf>
    <xf numFmtId="0" fontId="32" fillId="0" borderId="34" xfId="0" applyFont="1" applyBorder="1"/>
    <xf numFmtId="0" fontId="30" fillId="15" borderId="0" xfId="0" applyFont="1" applyFill="1" applyAlignment="1">
      <alignment horizontal="center"/>
    </xf>
    <xf numFmtId="0" fontId="32"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center"/>
    </xf>
    <xf numFmtId="0" fontId="39" fillId="0" borderId="0" xfId="0" applyFont="1"/>
    <xf numFmtId="0" fontId="32" fillId="0" borderId="34" xfId="0" applyFont="1" applyBorder="1" applyAlignment="1">
      <alignment wrapText="1"/>
    </xf>
    <xf numFmtId="0" fontId="5" fillId="0" borderId="0" xfId="0" applyFont="1"/>
    <xf numFmtId="0" fontId="4" fillId="0" borderId="0" xfId="0" applyFont="1"/>
    <xf numFmtId="3" fontId="5" fillId="0" borderId="34" xfId="0" applyNumberFormat="1" applyFont="1" applyBorder="1"/>
    <xf numFmtId="3" fontId="4" fillId="0" borderId="34" xfId="0" applyNumberFormat="1" applyFont="1" applyBorder="1"/>
    <xf numFmtId="3" fontId="5" fillId="0" borderId="0" xfId="0" applyNumberFormat="1" applyFont="1"/>
    <xf numFmtId="0" fontId="5" fillId="0" borderId="0" xfId="0" applyFont="1" applyAlignment="1">
      <alignment vertical="top"/>
    </xf>
    <xf numFmtId="0" fontId="2" fillId="0" borderId="0" xfId="0" applyFont="1" applyAlignment="1">
      <alignment horizontal="left" vertical="top" wrapText="1"/>
    </xf>
    <xf numFmtId="0" fontId="0" fillId="0" borderId="0" xfId="0" applyAlignment="1">
      <alignment vertical="top"/>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0" borderId="22" xfId="4" applyFont="1" applyFill="1" applyBorder="1" applyAlignment="1">
      <alignment horizontal="right" vertical="center" wrapText="1"/>
    </xf>
    <xf numFmtId="0" fontId="5" fillId="10" borderId="23" xfId="4" applyFont="1" applyFill="1" applyBorder="1" applyAlignment="1">
      <alignment horizontal="right" vertical="center" wrapText="1"/>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wrapText="1"/>
    </xf>
    <xf numFmtId="0" fontId="26" fillId="10" borderId="0" xfId="4" applyFont="1" applyFill="1" applyBorder="1" applyAlignment="1">
      <alignment wrapText="1"/>
    </xf>
    <xf numFmtId="0" fontId="26" fillId="10" borderId="0" xfId="4" applyFont="1" applyFill="1" applyBorder="1"/>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2" xfId="4" applyFont="1" applyFill="1" applyBorder="1" applyAlignment="1">
      <alignment horizontal="right" vertical="center"/>
    </xf>
    <xf numFmtId="0" fontId="5" fillId="10" borderId="23" xfId="4" applyFont="1" applyFill="1" applyBorder="1" applyAlignment="1">
      <alignment horizontal="right" vertical="center"/>
    </xf>
    <xf numFmtId="0" fontId="5" fillId="10" borderId="0" xfId="4" applyFont="1" applyFill="1" applyBorder="1" applyAlignment="1">
      <alignment horizontal="right" vertical="center" wrapText="1"/>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0" xfId="4" applyFont="1" applyFill="1" applyBorder="1" applyAlignment="1">
      <alignment horizontal="right" vertical="center"/>
    </xf>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27" fillId="10" borderId="22" xfId="4" applyFont="1" applyFill="1" applyBorder="1" applyAlignment="1">
      <alignmen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5" fillId="10" borderId="0" xfId="4" applyFont="1" applyFill="1" applyBorder="1" applyAlignment="1">
      <alignment horizontal="left" vertical="center"/>
    </xf>
    <xf numFmtId="0" fontId="5" fillId="10" borderId="0" xfId="4" applyFont="1" applyFill="1" applyBorder="1" applyAlignment="1">
      <alignment vertical="center"/>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0" fontId="5" fillId="10" borderId="22" xfId="4" applyFont="1" applyFill="1" applyBorder="1" applyAlignment="1">
      <alignment horizontal="center" vertical="center"/>
    </xf>
    <xf numFmtId="0" fontId="5" fillId="10" borderId="0" xfId="4" applyFont="1" applyFill="1" applyBorder="1" applyAlignment="1">
      <alignment horizontal="center" vertical="center"/>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Alignment="1">
      <alignment vertical="top" wrapText="1"/>
    </xf>
    <xf numFmtId="0" fontId="26" fillId="10" borderId="0" xfId="4" applyFont="1" applyFill="1" applyBorder="1" applyAlignment="1">
      <alignment vertical="top"/>
    </xf>
    <xf numFmtId="0" fontId="26" fillId="10" borderId="0" xfId="4" applyFont="1" applyFill="1" applyBorder="1" applyProtection="1">
      <protection locked="0"/>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23" xfId="4" applyFont="1" applyFill="1" applyBorder="1" applyAlignment="1">
      <alignment horizontal="center" vertical="center"/>
    </xf>
    <xf numFmtId="0" fontId="5" fillId="10" borderId="22" xfId="4" applyFont="1" applyFill="1" applyBorder="1" applyAlignment="1">
      <alignment horizontal="left" vertical="center"/>
    </xf>
    <xf numFmtId="0" fontId="5" fillId="10" borderId="0" xfId="4" applyFont="1" applyFill="1" applyBorder="1" applyAlignment="1">
      <alignment vertical="top"/>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8" borderId="7"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4" fillId="0" borderId="0" xfId="0" applyFont="1" applyAlignment="1">
      <alignment horizontal="left" vertical="center"/>
    </xf>
    <xf numFmtId="0" fontId="30" fillId="0" borderId="0" xfId="0" applyFont="1" applyAlignment="1">
      <alignment horizontal="left" vertical="top"/>
    </xf>
    <xf numFmtId="3" fontId="4" fillId="15" borderId="30" xfId="3" applyNumberFormat="1" applyFont="1" applyFill="1" applyBorder="1" applyAlignment="1" applyProtection="1">
      <alignment horizontal="center" vertical="center" wrapText="1"/>
    </xf>
    <xf numFmtId="3" fontId="4" fillId="15" borderId="33" xfId="3" applyNumberFormat="1" applyFont="1" applyFill="1" applyBorder="1" applyAlignment="1" applyProtection="1">
      <alignment horizontal="center" vertical="center" wrapText="1"/>
    </xf>
    <xf numFmtId="0" fontId="32" fillId="0" borderId="0" xfId="0" applyFont="1" applyAlignment="1">
      <alignment horizontal="left" vertical="top" wrapText="1"/>
    </xf>
    <xf numFmtId="3" fontId="4" fillId="15" borderId="31" xfId="3" applyNumberFormat="1" applyFont="1" applyFill="1" applyBorder="1" applyAlignment="1" applyProtection="1">
      <alignment horizontal="center" vertical="center" wrapText="1"/>
    </xf>
    <xf numFmtId="3" fontId="5" fillId="15" borderId="32" xfId="0" applyNumberFormat="1" applyFont="1" applyFill="1" applyBorder="1" applyAlignment="1" applyProtection="1">
      <alignment horizontal="center" vertical="center" wrapText="1"/>
    </xf>
    <xf numFmtId="0" fontId="32" fillId="0" borderId="0" xfId="0" applyFont="1" applyAlignment="1">
      <alignment horizontal="left" vertical="top"/>
    </xf>
    <xf numFmtId="3" fontId="32" fillId="15" borderId="32" xfId="0" applyNumberFormat="1" applyFont="1" applyFill="1" applyBorder="1" applyAlignment="1" applyProtection="1">
      <alignment horizontal="center" vertical="center" wrapText="1"/>
    </xf>
    <xf numFmtId="0" fontId="5" fillId="0" borderId="0" xfId="0" applyFont="1" applyFill="1" applyAlignment="1">
      <alignment horizontal="left" vertical="top" wrapText="1"/>
    </xf>
    <xf numFmtId="0" fontId="5"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3" xfId="4" xr:uid="{00000000-0005-0000-0000-000003000000}"/>
    <cellStyle name="Normalno 2" xfId="6" xr:uid="{CA4CEE6E-8033-4BE7-81F2-18DCA584CF43}"/>
    <cellStyle name="Normalno 2 2" xfId="5" xr:uid="{9E211CDF-FBF0-4B25-B501-DABCF95DBD92}"/>
    <cellStyle name="Obično 2" xfId="7" xr:uid="{0587F1A0-F396-4FB0-859A-B13554E4100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zoomScaleNormal="100" workbookViewId="0">
      <selection sqref="A1:C1"/>
    </sheetView>
  </sheetViews>
  <sheetFormatPr defaultColWidth="9.140625" defaultRowHeight="15" x14ac:dyDescent="0.25"/>
  <cols>
    <col min="1" max="1" width="9.140625" style="58"/>
    <col min="2" max="2" width="10.42578125" style="58" customWidth="1"/>
    <col min="3" max="8" width="9.140625" style="58"/>
    <col min="9" max="9" width="13.42578125" style="58" customWidth="1"/>
    <col min="10" max="16384" width="9.140625" style="58"/>
  </cols>
  <sheetData>
    <row r="1" spans="1:10" ht="15.75" x14ac:dyDescent="0.25">
      <c r="A1" s="160" t="s">
        <v>227</v>
      </c>
      <c r="B1" s="161"/>
      <c r="C1" s="161"/>
      <c r="D1" s="56"/>
      <c r="E1" s="56"/>
      <c r="F1" s="56"/>
      <c r="G1" s="56"/>
      <c r="H1" s="56"/>
      <c r="I1" s="56"/>
      <c r="J1" s="57"/>
    </row>
    <row r="2" spans="1:10" ht="14.45" customHeight="1" x14ac:dyDescent="0.25">
      <c r="A2" s="162" t="s">
        <v>243</v>
      </c>
      <c r="B2" s="163"/>
      <c r="C2" s="163"/>
      <c r="D2" s="163"/>
      <c r="E2" s="163"/>
      <c r="F2" s="163"/>
      <c r="G2" s="163"/>
      <c r="H2" s="163"/>
      <c r="I2" s="163"/>
      <c r="J2" s="164"/>
    </row>
    <row r="3" spans="1:10" x14ac:dyDescent="0.25">
      <c r="A3" s="59"/>
      <c r="B3" s="60"/>
      <c r="C3" s="60"/>
      <c r="D3" s="60"/>
      <c r="E3" s="60"/>
      <c r="F3" s="60"/>
      <c r="G3" s="60"/>
      <c r="H3" s="60"/>
      <c r="I3" s="60"/>
      <c r="J3" s="61"/>
    </row>
    <row r="4" spans="1:10" ht="33.6" customHeight="1" x14ac:dyDescent="0.25">
      <c r="A4" s="165" t="s">
        <v>228</v>
      </c>
      <c r="B4" s="166"/>
      <c r="C4" s="166"/>
      <c r="D4" s="166"/>
      <c r="E4" s="167">
        <v>44197</v>
      </c>
      <c r="F4" s="168"/>
      <c r="G4" s="62" t="s">
        <v>0</v>
      </c>
      <c r="H4" s="169">
        <v>44377</v>
      </c>
      <c r="I4" s="168"/>
      <c r="J4" s="63"/>
    </row>
    <row r="5" spans="1:10" s="64" customFormat="1" ht="10.15" customHeight="1" x14ac:dyDescent="0.25">
      <c r="A5" s="170"/>
      <c r="B5" s="171"/>
      <c r="C5" s="171"/>
      <c r="D5" s="171"/>
      <c r="E5" s="171"/>
      <c r="F5" s="171"/>
      <c r="G5" s="171"/>
      <c r="H5" s="171"/>
      <c r="I5" s="171"/>
      <c r="J5" s="172"/>
    </row>
    <row r="6" spans="1:10" ht="20.45" customHeight="1" x14ac:dyDescent="0.25">
      <c r="A6" s="65"/>
      <c r="B6" s="66" t="s">
        <v>248</v>
      </c>
      <c r="C6" s="67"/>
      <c r="D6" s="67"/>
      <c r="E6" s="73">
        <v>2021</v>
      </c>
      <c r="F6" s="68"/>
      <c r="G6" s="62"/>
      <c r="H6" s="68"/>
      <c r="I6" s="69"/>
      <c r="J6" s="70"/>
    </row>
    <row r="7" spans="1:10" s="72" customFormat="1" ht="10.9" customHeight="1" x14ac:dyDescent="0.25">
      <c r="A7" s="65"/>
      <c r="B7" s="67"/>
      <c r="C7" s="67"/>
      <c r="D7" s="67"/>
      <c r="E7" s="71"/>
      <c r="F7" s="71"/>
      <c r="G7" s="62"/>
      <c r="H7" s="68"/>
      <c r="I7" s="69"/>
      <c r="J7" s="70"/>
    </row>
    <row r="8" spans="1:10" ht="20.45" customHeight="1" x14ac:dyDescent="0.25">
      <c r="A8" s="65"/>
      <c r="B8" s="66" t="s">
        <v>249</v>
      </c>
      <c r="C8" s="67"/>
      <c r="D8" s="67"/>
      <c r="E8" s="73">
        <v>2</v>
      </c>
      <c r="F8" s="68"/>
      <c r="G8" s="62"/>
      <c r="H8" s="68"/>
      <c r="I8" s="69"/>
      <c r="J8" s="70"/>
    </row>
    <row r="9" spans="1:10" s="72" customFormat="1" ht="10.9" customHeight="1" x14ac:dyDescent="0.25">
      <c r="A9" s="65"/>
      <c r="B9" s="67"/>
      <c r="C9" s="67"/>
      <c r="D9" s="67"/>
      <c r="E9" s="71"/>
      <c r="F9" s="71"/>
      <c r="G9" s="62"/>
      <c r="H9" s="71"/>
      <c r="I9" s="74"/>
      <c r="J9" s="70"/>
    </row>
    <row r="10" spans="1:10" ht="37.9" customHeight="1" x14ac:dyDescent="0.25">
      <c r="A10" s="180" t="s">
        <v>250</v>
      </c>
      <c r="B10" s="181"/>
      <c r="C10" s="181"/>
      <c r="D10" s="181"/>
      <c r="E10" s="181"/>
      <c r="F10" s="181"/>
      <c r="G10" s="181"/>
      <c r="H10" s="181"/>
      <c r="I10" s="181"/>
      <c r="J10" s="75"/>
    </row>
    <row r="11" spans="1:10" ht="24.6" customHeight="1" x14ac:dyDescent="0.25">
      <c r="A11" s="182" t="s">
        <v>229</v>
      </c>
      <c r="B11" s="183"/>
      <c r="C11" s="175" t="s">
        <v>281</v>
      </c>
      <c r="D11" s="176"/>
      <c r="E11" s="76"/>
      <c r="F11" s="184" t="s">
        <v>251</v>
      </c>
      <c r="G11" s="174"/>
      <c r="H11" s="185" t="s">
        <v>282</v>
      </c>
      <c r="I11" s="186"/>
      <c r="J11" s="77"/>
    </row>
    <row r="12" spans="1:10" ht="14.45" customHeight="1" x14ac:dyDescent="0.25">
      <c r="A12" s="78"/>
      <c r="B12" s="79"/>
      <c r="C12" s="79"/>
      <c r="D12" s="79"/>
      <c r="E12" s="178"/>
      <c r="F12" s="178"/>
      <c r="G12" s="178"/>
      <c r="H12" s="178"/>
      <c r="I12" s="80"/>
      <c r="J12" s="77"/>
    </row>
    <row r="13" spans="1:10" ht="21" customHeight="1" x14ac:dyDescent="0.25">
      <c r="A13" s="173" t="s">
        <v>244</v>
      </c>
      <c r="B13" s="174"/>
      <c r="C13" s="175" t="s">
        <v>283</v>
      </c>
      <c r="D13" s="176"/>
      <c r="E13" s="177"/>
      <c r="F13" s="178"/>
      <c r="G13" s="178"/>
      <c r="H13" s="178"/>
      <c r="I13" s="80"/>
      <c r="J13" s="77"/>
    </row>
    <row r="14" spans="1:10" ht="10.9" customHeight="1" x14ac:dyDescent="0.25">
      <c r="A14" s="76"/>
      <c r="B14" s="80"/>
      <c r="C14" s="79"/>
      <c r="D14" s="79"/>
      <c r="E14" s="179"/>
      <c r="F14" s="179"/>
      <c r="G14" s="179"/>
      <c r="H14" s="179"/>
      <c r="I14" s="79"/>
      <c r="J14" s="81"/>
    </row>
    <row r="15" spans="1:10" ht="22.9" customHeight="1" x14ac:dyDescent="0.25">
      <c r="A15" s="173" t="s">
        <v>230</v>
      </c>
      <c r="B15" s="174"/>
      <c r="C15" s="175" t="s">
        <v>284</v>
      </c>
      <c r="D15" s="176"/>
      <c r="E15" s="193"/>
      <c r="F15" s="194"/>
      <c r="G15" s="82" t="s">
        <v>252</v>
      </c>
      <c r="H15" s="185" t="s">
        <v>285</v>
      </c>
      <c r="I15" s="186"/>
      <c r="J15" s="83"/>
    </row>
    <row r="16" spans="1:10" ht="10.9" customHeight="1" x14ac:dyDescent="0.25">
      <c r="A16" s="76"/>
      <c r="B16" s="80"/>
      <c r="C16" s="79"/>
      <c r="D16" s="79"/>
      <c r="E16" s="179"/>
      <c r="F16" s="179"/>
      <c r="G16" s="179"/>
      <c r="H16" s="179"/>
      <c r="I16" s="79"/>
      <c r="J16" s="81"/>
    </row>
    <row r="17" spans="1:10" ht="22.9" customHeight="1" x14ac:dyDescent="0.25">
      <c r="A17" s="84"/>
      <c r="B17" s="82" t="s">
        <v>253</v>
      </c>
      <c r="C17" s="175" t="s">
        <v>286</v>
      </c>
      <c r="D17" s="176"/>
      <c r="E17" s="85"/>
      <c r="F17" s="85"/>
      <c r="G17" s="85"/>
      <c r="H17" s="85"/>
      <c r="I17" s="85"/>
      <c r="J17" s="83"/>
    </row>
    <row r="18" spans="1:10" x14ac:dyDescent="0.25">
      <c r="A18" s="187"/>
      <c r="B18" s="188"/>
      <c r="C18" s="179"/>
      <c r="D18" s="179"/>
      <c r="E18" s="179"/>
      <c r="F18" s="179"/>
      <c r="G18" s="179"/>
      <c r="H18" s="179"/>
      <c r="I18" s="79"/>
      <c r="J18" s="81"/>
    </row>
    <row r="19" spans="1:10" x14ac:dyDescent="0.25">
      <c r="A19" s="182" t="s">
        <v>231</v>
      </c>
      <c r="B19" s="189"/>
      <c r="C19" s="190" t="s">
        <v>287</v>
      </c>
      <c r="D19" s="191"/>
      <c r="E19" s="191"/>
      <c r="F19" s="191"/>
      <c r="G19" s="191"/>
      <c r="H19" s="191"/>
      <c r="I19" s="191"/>
      <c r="J19" s="192"/>
    </row>
    <row r="20" spans="1:10" x14ac:dyDescent="0.25">
      <c r="A20" s="78"/>
      <c r="B20" s="79"/>
      <c r="C20" s="86"/>
      <c r="D20" s="79"/>
      <c r="E20" s="179"/>
      <c r="F20" s="179"/>
      <c r="G20" s="179"/>
      <c r="H20" s="179"/>
      <c r="I20" s="79"/>
      <c r="J20" s="81"/>
    </row>
    <row r="21" spans="1:10" x14ac:dyDescent="0.25">
      <c r="A21" s="182" t="s">
        <v>232</v>
      </c>
      <c r="B21" s="189"/>
      <c r="C21" s="185">
        <v>48000</v>
      </c>
      <c r="D21" s="186"/>
      <c r="E21" s="179"/>
      <c r="F21" s="179"/>
      <c r="G21" s="190" t="s">
        <v>288</v>
      </c>
      <c r="H21" s="191"/>
      <c r="I21" s="191"/>
      <c r="J21" s="192"/>
    </row>
    <row r="22" spans="1:10" x14ac:dyDescent="0.25">
      <c r="A22" s="78"/>
      <c r="B22" s="79"/>
      <c r="C22" s="79"/>
      <c r="D22" s="79"/>
      <c r="E22" s="179"/>
      <c r="F22" s="179"/>
      <c r="G22" s="179"/>
      <c r="H22" s="179"/>
      <c r="I22" s="79"/>
      <c r="J22" s="81"/>
    </row>
    <row r="23" spans="1:10" x14ac:dyDescent="0.25">
      <c r="A23" s="182" t="s">
        <v>233</v>
      </c>
      <c r="B23" s="189"/>
      <c r="C23" s="190" t="s">
        <v>289</v>
      </c>
      <c r="D23" s="191"/>
      <c r="E23" s="191"/>
      <c r="F23" s="191"/>
      <c r="G23" s="191"/>
      <c r="H23" s="191"/>
      <c r="I23" s="191"/>
      <c r="J23" s="192"/>
    </row>
    <row r="24" spans="1:10" x14ac:dyDescent="0.25">
      <c r="A24" s="78"/>
      <c r="B24" s="79"/>
      <c r="C24" s="79"/>
      <c r="D24" s="79"/>
      <c r="E24" s="179"/>
      <c r="F24" s="179"/>
      <c r="G24" s="179"/>
      <c r="H24" s="179"/>
      <c r="I24" s="79"/>
      <c r="J24" s="81"/>
    </row>
    <row r="25" spans="1:10" x14ac:dyDescent="0.25">
      <c r="A25" s="182" t="s">
        <v>234</v>
      </c>
      <c r="B25" s="189"/>
      <c r="C25" s="198" t="s">
        <v>290</v>
      </c>
      <c r="D25" s="199"/>
      <c r="E25" s="199"/>
      <c r="F25" s="199"/>
      <c r="G25" s="199"/>
      <c r="H25" s="199"/>
      <c r="I25" s="199"/>
      <c r="J25" s="200"/>
    </row>
    <row r="26" spans="1:10" x14ac:dyDescent="0.25">
      <c r="A26" s="78"/>
      <c r="B26" s="79"/>
      <c r="C26" s="86"/>
      <c r="D26" s="79"/>
      <c r="E26" s="179"/>
      <c r="F26" s="179"/>
      <c r="G26" s="179"/>
      <c r="H26" s="179"/>
      <c r="I26" s="79"/>
      <c r="J26" s="81"/>
    </row>
    <row r="27" spans="1:10" x14ac:dyDescent="0.25">
      <c r="A27" s="182" t="s">
        <v>235</v>
      </c>
      <c r="B27" s="189"/>
      <c r="C27" s="198" t="s">
        <v>291</v>
      </c>
      <c r="D27" s="199"/>
      <c r="E27" s="199"/>
      <c r="F27" s="199"/>
      <c r="G27" s="199"/>
      <c r="H27" s="199"/>
      <c r="I27" s="199"/>
      <c r="J27" s="200"/>
    </row>
    <row r="28" spans="1:10" ht="13.9" customHeight="1" x14ac:dyDescent="0.25">
      <c r="A28" s="78"/>
      <c r="B28" s="79"/>
      <c r="C28" s="86"/>
      <c r="D28" s="79"/>
      <c r="E28" s="179"/>
      <c r="F28" s="179"/>
      <c r="G28" s="179"/>
      <c r="H28" s="179"/>
      <c r="I28" s="79"/>
      <c r="J28" s="81"/>
    </row>
    <row r="29" spans="1:10" ht="22.9" customHeight="1" x14ac:dyDescent="0.25">
      <c r="A29" s="195" t="s">
        <v>245</v>
      </c>
      <c r="B29" s="196"/>
      <c r="C29" s="87">
        <v>234</v>
      </c>
      <c r="D29" s="88"/>
      <c r="E29" s="197"/>
      <c r="F29" s="197"/>
      <c r="G29" s="197"/>
      <c r="H29" s="197"/>
      <c r="I29" s="89"/>
      <c r="J29" s="90"/>
    </row>
    <row r="30" spans="1:10" x14ac:dyDescent="0.25">
      <c r="A30" s="78"/>
      <c r="B30" s="79"/>
      <c r="C30" s="79"/>
      <c r="D30" s="79"/>
      <c r="E30" s="179"/>
      <c r="F30" s="179"/>
      <c r="G30" s="179"/>
      <c r="H30" s="179"/>
      <c r="I30" s="89"/>
      <c r="J30" s="90"/>
    </row>
    <row r="31" spans="1:10" x14ac:dyDescent="0.25">
      <c r="A31" s="182" t="s">
        <v>236</v>
      </c>
      <c r="B31" s="189"/>
      <c r="C31" s="103" t="s">
        <v>255</v>
      </c>
      <c r="D31" s="201" t="s">
        <v>254</v>
      </c>
      <c r="E31" s="202"/>
      <c r="F31" s="202"/>
      <c r="G31" s="202"/>
      <c r="H31" s="91"/>
      <c r="I31" s="92" t="s">
        <v>255</v>
      </c>
      <c r="J31" s="93" t="s">
        <v>256</v>
      </c>
    </row>
    <row r="32" spans="1:10" x14ac:dyDescent="0.25">
      <c r="A32" s="182"/>
      <c r="B32" s="189"/>
      <c r="C32" s="94"/>
      <c r="D32" s="62"/>
      <c r="E32" s="194"/>
      <c r="F32" s="194"/>
      <c r="G32" s="194"/>
      <c r="H32" s="194"/>
      <c r="I32" s="89"/>
      <c r="J32" s="90"/>
    </row>
    <row r="33" spans="1:10" x14ac:dyDescent="0.25">
      <c r="A33" s="182" t="s">
        <v>246</v>
      </c>
      <c r="B33" s="189"/>
      <c r="C33" s="87" t="s">
        <v>258</v>
      </c>
      <c r="D33" s="201" t="s">
        <v>257</v>
      </c>
      <c r="E33" s="202"/>
      <c r="F33" s="202"/>
      <c r="G33" s="202"/>
      <c r="H33" s="85"/>
      <c r="I33" s="92" t="s">
        <v>258</v>
      </c>
      <c r="J33" s="93" t="s">
        <v>259</v>
      </c>
    </row>
    <row r="34" spans="1:10" x14ac:dyDescent="0.25">
      <c r="A34" s="78"/>
      <c r="B34" s="79"/>
      <c r="C34" s="79"/>
      <c r="D34" s="79"/>
      <c r="E34" s="179"/>
      <c r="F34" s="179"/>
      <c r="G34" s="179"/>
      <c r="H34" s="179"/>
      <c r="I34" s="79"/>
      <c r="J34" s="81"/>
    </row>
    <row r="35" spans="1:10" x14ac:dyDescent="0.25">
      <c r="A35" s="201" t="s">
        <v>247</v>
      </c>
      <c r="B35" s="202"/>
      <c r="C35" s="202"/>
      <c r="D35" s="202"/>
      <c r="E35" s="202" t="s">
        <v>237</v>
      </c>
      <c r="F35" s="202"/>
      <c r="G35" s="202"/>
      <c r="H35" s="202"/>
      <c r="I35" s="202"/>
      <c r="J35" s="95" t="s">
        <v>238</v>
      </c>
    </row>
    <row r="36" spans="1:10" x14ac:dyDescent="0.25">
      <c r="A36" s="78"/>
      <c r="B36" s="79"/>
      <c r="C36" s="79"/>
      <c r="D36" s="79"/>
      <c r="E36" s="179"/>
      <c r="F36" s="179"/>
      <c r="G36" s="179"/>
      <c r="H36" s="179"/>
      <c r="I36" s="79"/>
      <c r="J36" s="90"/>
    </row>
    <row r="37" spans="1:10" x14ac:dyDescent="0.25">
      <c r="A37" s="203"/>
      <c r="B37" s="204"/>
      <c r="C37" s="204"/>
      <c r="D37" s="204"/>
      <c r="E37" s="203"/>
      <c r="F37" s="204"/>
      <c r="G37" s="204"/>
      <c r="H37" s="204"/>
      <c r="I37" s="205"/>
      <c r="J37" s="96"/>
    </row>
    <row r="38" spans="1:10" x14ac:dyDescent="0.25">
      <c r="A38" s="78"/>
      <c r="B38" s="79"/>
      <c r="C38" s="86"/>
      <c r="D38" s="206"/>
      <c r="E38" s="206"/>
      <c r="F38" s="206"/>
      <c r="G38" s="206"/>
      <c r="H38" s="206"/>
      <c r="I38" s="206"/>
      <c r="J38" s="81"/>
    </row>
    <row r="39" spans="1:10" x14ac:dyDescent="0.25">
      <c r="A39" s="203"/>
      <c r="B39" s="204"/>
      <c r="C39" s="204"/>
      <c r="D39" s="205"/>
      <c r="E39" s="203"/>
      <c r="F39" s="204"/>
      <c r="G39" s="204"/>
      <c r="H39" s="204"/>
      <c r="I39" s="205"/>
      <c r="J39" s="87"/>
    </row>
    <row r="40" spans="1:10" x14ac:dyDescent="0.25">
      <c r="A40" s="78"/>
      <c r="B40" s="79"/>
      <c r="C40" s="86"/>
      <c r="D40" s="97"/>
      <c r="E40" s="206"/>
      <c r="F40" s="206"/>
      <c r="G40" s="206"/>
      <c r="H40" s="206"/>
      <c r="I40" s="80"/>
      <c r="J40" s="81"/>
    </row>
    <row r="41" spans="1:10" x14ac:dyDescent="0.25">
      <c r="A41" s="203"/>
      <c r="B41" s="204"/>
      <c r="C41" s="204"/>
      <c r="D41" s="205"/>
      <c r="E41" s="203"/>
      <c r="F41" s="204"/>
      <c r="G41" s="204"/>
      <c r="H41" s="204"/>
      <c r="I41" s="205"/>
      <c r="J41" s="87"/>
    </row>
    <row r="42" spans="1:10" x14ac:dyDescent="0.25">
      <c r="A42" s="78"/>
      <c r="B42" s="79"/>
      <c r="C42" s="86"/>
      <c r="D42" s="97"/>
      <c r="E42" s="206"/>
      <c r="F42" s="206"/>
      <c r="G42" s="206"/>
      <c r="H42" s="206"/>
      <c r="I42" s="80"/>
      <c r="J42" s="81"/>
    </row>
    <row r="43" spans="1:10" x14ac:dyDescent="0.25">
      <c r="A43" s="203"/>
      <c r="B43" s="204"/>
      <c r="C43" s="204"/>
      <c r="D43" s="205"/>
      <c r="E43" s="203"/>
      <c r="F43" s="204"/>
      <c r="G43" s="204"/>
      <c r="H43" s="204"/>
      <c r="I43" s="205"/>
      <c r="J43" s="87"/>
    </row>
    <row r="44" spans="1:10" x14ac:dyDescent="0.25">
      <c r="A44" s="98"/>
      <c r="B44" s="86"/>
      <c r="C44" s="207"/>
      <c r="D44" s="207"/>
      <c r="E44" s="179"/>
      <c r="F44" s="179"/>
      <c r="G44" s="207"/>
      <c r="H44" s="207"/>
      <c r="I44" s="207"/>
      <c r="J44" s="81"/>
    </row>
    <row r="45" spans="1:10" x14ac:dyDescent="0.25">
      <c r="A45" s="203"/>
      <c r="B45" s="204"/>
      <c r="C45" s="204"/>
      <c r="D45" s="205"/>
      <c r="E45" s="203"/>
      <c r="F45" s="204"/>
      <c r="G45" s="204"/>
      <c r="H45" s="204"/>
      <c r="I45" s="205"/>
      <c r="J45" s="87"/>
    </row>
    <row r="46" spans="1:10" x14ac:dyDescent="0.25">
      <c r="A46" s="98"/>
      <c r="B46" s="86"/>
      <c r="C46" s="86"/>
      <c r="D46" s="79"/>
      <c r="E46" s="208"/>
      <c r="F46" s="208"/>
      <c r="G46" s="207"/>
      <c r="H46" s="207"/>
      <c r="I46" s="79"/>
      <c r="J46" s="81"/>
    </row>
    <row r="47" spans="1:10" x14ac:dyDescent="0.25">
      <c r="A47" s="203"/>
      <c r="B47" s="204"/>
      <c r="C47" s="204"/>
      <c r="D47" s="205"/>
      <c r="E47" s="203"/>
      <c r="F47" s="204"/>
      <c r="G47" s="204"/>
      <c r="H47" s="204"/>
      <c r="I47" s="205"/>
      <c r="J47" s="87"/>
    </row>
    <row r="48" spans="1:10" x14ac:dyDescent="0.25">
      <c r="A48" s="98"/>
      <c r="B48" s="86"/>
      <c r="C48" s="86"/>
      <c r="D48" s="79"/>
      <c r="E48" s="179"/>
      <c r="F48" s="179"/>
      <c r="G48" s="207"/>
      <c r="H48" s="207"/>
      <c r="I48" s="79"/>
      <c r="J48" s="99" t="s">
        <v>260</v>
      </c>
    </row>
    <row r="49" spans="1:10" x14ac:dyDescent="0.25">
      <c r="A49" s="98"/>
      <c r="B49" s="86"/>
      <c r="C49" s="86"/>
      <c r="D49" s="79"/>
      <c r="E49" s="179"/>
      <c r="F49" s="179"/>
      <c r="G49" s="207"/>
      <c r="H49" s="207"/>
      <c r="I49" s="79"/>
      <c r="J49" s="99" t="s">
        <v>261</v>
      </c>
    </row>
    <row r="50" spans="1:10" ht="14.45" customHeight="1" x14ac:dyDescent="0.25">
      <c r="A50" s="173" t="s">
        <v>239</v>
      </c>
      <c r="B50" s="184"/>
      <c r="C50" s="185" t="s">
        <v>261</v>
      </c>
      <c r="D50" s="186"/>
      <c r="E50" s="213" t="s">
        <v>262</v>
      </c>
      <c r="F50" s="196"/>
      <c r="G50" s="190"/>
      <c r="H50" s="191"/>
      <c r="I50" s="191"/>
      <c r="J50" s="192"/>
    </row>
    <row r="51" spans="1:10" x14ac:dyDescent="0.25">
      <c r="A51" s="98"/>
      <c r="B51" s="86"/>
      <c r="C51" s="207"/>
      <c r="D51" s="207"/>
      <c r="E51" s="179"/>
      <c r="F51" s="179"/>
      <c r="G51" s="214" t="s">
        <v>263</v>
      </c>
      <c r="H51" s="214"/>
      <c r="I51" s="214"/>
      <c r="J51" s="70"/>
    </row>
    <row r="52" spans="1:10" ht="13.9" customHeight="1" x14ac:dyDescent="0.25">
      <c r="A52" s="173" t="s">
        <v>240</v>
      </c>
      <c r="B52" s="184"/>
      <c r="C52" s="190" t="s">
        <v>292</v>
      </c>
      <c r="D52" s="191"/>
      <c r="E52" s="191"/>
      <c r="F52" s="191"/>
      <c r="G52" s="191"/>
      <c r="H52" s="191"/>
      <c r="I52" s="191"/>
      <c r="J52" s="192"/>
    </row>
    <row r="53" spans="1:10" x14ac:dyDescent="0.25">
      <c r="A53" s="78"/>
      <c r="B53" s="79"/>
      <c r="C53" s="197" t="s">
        <v>241</v>
      </c>
      <c r="D53" s="197"/>
      <c r="E53" s="197"/>
      <c r="F53" s="197"/>
      <c r="G53" s="197"/>
      <c r="H53" s="197"/>
      <c r="I53" s="197"/>
      <c r="J53" s="81"/>
    </row>
    <row r="54" spans="1:10" x14ac:dyDescent="0.25">
      <c r="A54" s="173" t="s">
        <v>242</v>
      </c>
      <c r="B54" s="184"/>
      <c r="C54" s="209" t="s">
        <v>293</v>
      </c>
      <c r="D54" s="210"/>
      <c r="E54" s="211"/>
      <c r="F54" s="179"/>
      <c r="G54" s="179"/>
      <c r="H54" s="202"/>
      <c r="I54" s="202"/>
      <c r="J54" s="212"/>
    </row>
    <row r="55" spans="1:10" x14ac:dyDescent="0.25">
      <c r="A55" s="78"/>
      <c r="B55" s="79"/>
      <c r="C55" s="86"/>
      <c r="D55" s="79"/>
      <c r="E55" s="179"/>
      <c r="F55" s="179"/>
      <c r="G55" s="179"/>
      <c r="H55" s="179"/>
      <c r="I55" s="79"/>
      <c r="J55" s="81"/>
    </row>
    <row r="56" spans="1:10" ht="14.45" customHeight="1" x14ac:dyDescent="0.25">
      <c r="A56" s="173" t="s">
        <v>234</v>
      </c>
      <c r="B56" s="184"/>
      <c r="C56" s="215" t="s">
        <v>294</v>
      </c>
      <c r="D56" s="216"/>
      <c r="E56" s="216"/>
      <c r="F56" s="216"/>
      <c r="G56" s="216"/>
      <c r="H56" s="216"/>
      <c r="I56" s="216"/>
      <c r="J56" s="217"/>
    </row>
    <row r="57" spans="1:10" x14ac:dyDescent="0.25">
      <c r="A57" s="78"/>
      <c r="B57" s="79"/>
      <c r="C57" s="79"/>
      <c r="D57" s="79"/>
      <c r="E57" s="179"/>
      <c r="F57" s="179"/>
      <c r="G57" s="179"/>
      <c r="H57" s="179"/>
      <c r="I57" s="79"/>
      <c r="J57" s="81"/>
    </row>
    <row r="58" spans="1:10" x14ac:dyDescent="0.25">
      <c r="A58" s="173" t="s">
        <v>264</v>
      </c>
      <c r="B58" s="184"/>
      <c r="C58" s="215"/>
      <c r="D58" s="216"/>
      <c r="E58" s="216"/>
      <c r="F58" s="216"/>
      <c r="G58" s="216"/>
      <c r="H58" s="216"/>
      <c r="I58" s="216"/>
      <c r="J58" s="217"/>
    </row>
    <row r="59" spans="1:10" ht="14.45" customHeight="1" x14ac:dyDescent="0.25">
      <c r="A59" s="78"/>
      <c r="B59" s="79"/>
      <c r="C59" s="218" t="s">
        <v>265</v>
      </c>
      <c r="D59" s="218"/>
      <c r="E59" s="218"/>
      <c r="F59" s="218"/>
      <c r="G59" s="79"/>
      <c r="H59" s="79"/>
      <c r="I59" s="79"/>
      <c r="J59" s="81"/>
    </row>
    <row r="60" spans="1:10" x14ac:dyDescent="0.25">
      <c r="A60" s="173" t="s">
        <v>266</v>
      </c>
      <c r="B60" s="184"/>
      <c r="C60" s="215"/>
      <c r="D60" s="216"/>
      <c r="E60" s="216"/>
      <c r="F60" s="216"/>
      <c r="G60" s="216"/>
      <c r="H60" s="216"/>
      <c r="I60" s="216"/>
      <c r="J60" s="217"/>
    </row>
    <row r="61" spans="1:10" ht="14.45" customHeight="1" x14ac:dyDescent="0.25">
      <c r="A61" s="100"/>
      <c r="B61" s="101"/>
      <c r="C61" s="219" t="s">
        <v>267</v>
      </c>
      <c r="D61" s="219"/>
      <c r="E61" s="219"/>
      <c r="F61" s="219"/>
      <c r="G61" s="219"/>
      <c r="H61" s="101"/>
      <c r="I61" s="101"/>
      <c r="J61" s="102"/>
    </row>
    <row r="68" ht="27" customHeight="1" x14ac:dyDescent="0.25"/>
    <row r="72" ht="38.450000000000003" customHeight="1" x14ac:dyDescent="0.25"/>
  </sheetData>
  <sheetProtection algorithmName="SHA-512" hashValue="8ykg9HPnuDekdy6f1hvP2qz9UQG6CUwBSnxFOf+ZYZJ/iBGKTPKRabrnD6PO5Y5ZY+IW7Ipst2Z82kjCIm6MAQ==" saltValue="lT5j1Y1auOumUhMZdACm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7" right="0.56999999999999995" top="0.75" bottom="0.75" header="0.36"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opLeftCell="A70" zoomScaleNormal="100" zoomScaleSheetLayoutView="110" workbookViewId="0">
      <selection activeCell="I65" sqref="I65:I76"/>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30" t="s">
        <v>1</v>
      </c>
      <c r="B1" s="231"/>
      <c r="C1" s="231"/>
      <c r="D1" s="231"/>
      <c r="E1" s="231"/>
      <c r="F1" s="231"/>
      <c r="G1" s="231"/>
      <c r="H1" s="231"/>
    </row>
    <row r="2" spans="1:9" x14ac:dyDescent="0.2">
      <c r="A2" s="232" t="s">
        <v>376</v>
      </c>
      <c r="B2" s="233"/>
      <c r="C2" s="233"/>
      <c r="D2" s="233"/>
      <c r="E2" s="233"/>
      <c r="F2" s="233"/>
      <c r="G2" s="233"/>
      <c r="H2" s="233"/>
    </row>
    <row r="3" spans="1:9" x14ac:dyDescent="0.2">
      <c r="A3" s="241" t="s">
        <v>12</v>
      </c>
      <c r="B3" s="242"/>
      <c r="C3" s="242"/>
      <c r="D3" s="242"/>
      <c r="E3" s="242"/>
      <c r="F3" s="242"/>
      <c r="G3" s="242"/>
      <c r="H3" s="242"/>
      <c r="I3" s="243"/>
    </row>
    <row r="4" spans="1:9" x14ac:dyDescent="0.2">
      <c r="A4" s="238" t="s">
        <v>295</v>
      </c>
      <c r="B4" s="239"/>
      <c r="C4" s="239"/>
      <c r="D4" s="239"/>
      <c r="E4" s="239"/>
      <c r="F4" s="239"/>
      <c r="G4" s="239"/>
      <c r="H4" s="239"/>
      <c r="I4" s="240"/>
    </row>
    <row r="5" spans="1:9" ht="67.5" x14ac:dyDescent="0.2">
      <c r="A5" s="236" t="s">
        <v>2</v>
      </c>
      <c r="B5" s="237"/>
      <c r="C5" s="237"/>
      <c r="D5" s="237"/>
      <c r="E5" s="237"/>
      <c r="F5" s="237"/>
      <c r="G5" s="2" t="s">
        <v>4</v>
      </c>
      <c r="H5" s="26" t="s">
        <v>219</v>
      </c>
      <c r="I5" s="26" t="s">
        <v>220</v>
      </c>
    </row>
    <row r="6" spans="1:9" x14ac:dyDescent="0.2">
      <c r="A6" s="234">
        <v>1</v>
      </c>
      <c r="B6" s="235"/>
      <c r="C6" s="235"/>
      <c r="D6" s="235"/>
      <c r="E6" s="235"/>
      <c r="F6" s="235"/>
      <c r="G6" s="3">
        <v>2</v>
      </c>
      <c r="H6" s="26">
        <v>3</v>
      </c>
      <c r="I6" s="26">
        <v>4</v>
      </c>
    </row>
    <row r="7" spans="1:9" x14ac:dyDescent="0.2">
      <c r="A7" s="245"/>
      <c r="B7" s="245"/>
      <c r="C7" s="245"/>
      <c r="D7" s="245"/>
      <c r="E7" s="245"/>
      <c r="F7" s="245"/>
      <c r="G7" s="245"/>
      <c r="H7" s="245"/>
      <c r="I7" s="246"/>
    </row>
    <row r="8" spans="1:9" x14ac:dyDescent="0.2">
      <c r="A8" s="223" t="s">
        <v>14</v>
      </c>
      <c r="B8" s="224"/>
      <c r="C8" s="224"/>
      <c r="D8" s="224"/>
      <c r="E8" s="224"/>
      <c r="F8" s="224"/>
      <c r="G8" s="224"/>
      <c r="H8" s="224"/>
      <c r="I8" s="224"/>
    </row>
    <row r="9" spans="1:9" ht="28.5" customHeight="1" x14ac:dyDescent="0.2">
      <c r="A9" s="247" t="s">
        <v>22</v>
      </c>
      <c r="B9" s="247"/>
      <c r="C9" s="247"/>
      <c r="D9" s="247"/>
      <c r="E9" s="247"/>
      <c r="F9" s="247"/>
      <c r="G9" s="4">
        <v>1</v>
      </c>
      <c r="H9" s="27">
        <f>H10+H11+H12</f>
        <v>768206993</v>
      </c>
      <c r="I9" s="27">
        <f>I10+I11+I12</f>
        <v>769088777</v>
      </c>
    </row>
    <row r="10" spans="1:9" x14ac:dyDescent="0.2">
      <c r="A10" s="248" t="s">
        <v>23</v>
      </c>
      <c r="B10" s="248"/>
      <c r="C10" s="248"/>
      <c r="D10" s="248"/>
      <c r="E10" s="248"/>
      <c r="F10" s="248"/>
      <c r="G10" s="5">
        <v>2</v>
      </c>
      <c r="H10" s="28">
        <v>46502970</v>
      </c>
      <c r="I10" s="28">
        <v>48385123</v>
      </c>
    </row>
    <row r="11" spans="1:9" x14ac:dyDescent="0.2">
      <c r="A11" s="248" t="s">
        <v>24</v>
      </c>
      <c r="B11" s="248"/>
      <c r="C11" s="248"/>
      <c r="D11" s="248"/>
      <c r="E11" s="248"/>
      <c r="F11" s="248"/>
      <c r="G11" s="5">
        <v>3</v>
      </c>
      <c r="H11" s="28">
        <v>590147418</v>
      </c>
      <c r="I11" s="28">
        <v>671513510</v>
      </c>
    </row>
    <row r="12" spans="1:9" x14ac:dyDescent="0.2">
      <c r="A12" s="244" t="s">
        <v>25</v>
      </c>
      <c r="B12" s="244"/>
      <c r="C12" s="244"/>
      <c r="D12" s="244"/>
      <c r="E12" s="244"/>
      <c r="F12" s="244"/>
      <c r="G12" s="5">
        <v>4</v>
      </c>
      <c r="H12" s="28">
        <v>131556605</v>
      </c>
      <c r="I12" s="28">
        <v>49190144</v>
      </c>
    </row>
    <row r="13" spans="1:9" x14ac:dyDescent="0.2">
      <c r="A13" s="225" t="s">
        <v>26</v>
      </c>
      <c r="B13" s="225"/>
      <c r="C13" s="225"/>
      <c r="D13" s="225"/>
      <c r="E13" s="225"/>
      <c r="F13" s="225"/>
      <c r="G13" s="4">
        <v>5</v>
      </c>
      <c r="H13" s="29">
        <f>H14+H15+H16+H17</f>
        <v>0</v>
      </c>
      <c r="I13" s="29">
        <f>I14+I15+I16+I17</f>
        <v>0</v>
      </c>
    </row>
    <row r="14" spans="1:9" x14ac:dyDescent="0.2">
      <c r="A14" s="222" t="s">
        <v>27</v>
      </c>
      <c r="B14" s="222"/>
      <c r="C14" s="222"/>
      <c r="D14" s="222"/>
      <c r="E14" s="222"/>
      <c r="F14" s="222"/>
      <c r="G14" s="5">
        <v>6</v>
      </c>
      <c r="H14" s="28">
        <v>0</v>
      </c>
      <c r="I14" s="28">
        <v>0</v>
      </c>
    </row>
    <row r="15" spans="1:9" x14ac:dyDescent="0.2">
      <c r="A15" s="222" t="s">
        <v>28</v>
      </c>
      <c r="B15" s="222"/>
      <c r="C15" s="222"/>
      <c r="D15" s="222"/>
      <c r="E15" s="222"/>
      <c r="F15" s="222"/>
      <c r="G15" s="5">
        <v>7</v>
      </c>
      <c r="H15" s="28">
        <v>0</v>
      </c>
      <c r="I15" s="28">
        <v>0</v>
      </c>
    </row>
    <row r="16" spans="1:9" x14ac:dyDescent="0.2">
      <c r="A16" s="222" t="s">
        <v>29</v>
      </c>
      <c r="B16" s="222"/>
      <c r="C16" s="222"/>
      <c r="D16" s="222"/>
      <c r="E16" s="222"/>
      <c r="F16" s="222"/>
      <c r="G16" s="5">
        <v>8</v>
      </c>
      <c r="H16" s="28">
        <v>0</v>
      </c>
      <c r="I16" s="28">
        <v>0</v>
      </c>
    </row>
    <row r="17" spans="1:9" x14ac:dyDescent="0.2">
      <c r="A17" s="222" t="s">
        <v>30</v>
      </c>
      <c r="B17" s="222"/>
      <c r="C17" s="222"/>
      <c r="D17" s="222"/>
      <c r="E17" s="222"/>
      <c r="F17" s="222"/>
      <c r="G17" s="5">
        <v>9</v>
      </c>
      <c r="H17" s="28">
        <v>0</v>
      </c>
      <c r="I17" s="28">
        <v>0</v>
      </c>
    </row>
    <row r="18" spans="1:9" ht="32.450000000000003" customHeight="1" x14ac:dyDescent="0.2">
      <c r="A18" s="225" t="s">
        <v>31</v>
      </c>
      <c r="B18" s="225"/>
      <c r="C18" s="225"/>
      <c r="D18" s="225"/>
      <c r="E18" s="225"/>
      <c r="F18" s="225"/>
      <c r="G18" s="4">
        <v>10</v>
      </c>
      <c r="H18" s="29">
        <f>H19+H20+H21</f>
        <v>183532595</v>
      </c>
      <c r="I18" s="29">
        <f>I19+I20+I21</f>
        <v>137579289</v>
      </c>
    </row>
    <row r="19" spans="1:9" x14ac:dyDescent="0.2">
      <c r="A19" s="222" t="s">
        <v>28</v>
      </c>
      <c r="B19" s="222"/>
      <c r="C19" s="222"/>
      <c r="D19" s="222"/>
      <c r="E19" s="222"/>
      <c r="F19" s="222"/>
      <c r="G19" s="5">
        <v>11</v>
      </c>
      <c r="H19" s="28">
        <v>183532595</v>
      </c>
      <c r="I19" s="28">
        <v>137579289</v>
      </c>
    </row>
    <row r="20" spans="1:9" x14ac:dyDescent="0.2">
      <c r="A20" s="222" t="s">
        <v>29</v>
      </c>
      <c r="B20" s="222"/>
      <c r="C20" s="222"/>
      <c r="D20" s="222"/>
      <c r="E20" s="222"/>
      <c r="F20" s="222"/>
      <c r="G20" s="5">
        <v>12</v>
      </c>
      <c r="H20" s="28">
        <v>0</v>
      </c>
      <c r="I20" s="28">
        <v>0</v>
      </c>
    </row>
    <row r="21" spans="1:9" x14ac:dyDescent="0.2">
      <c r="A21" s="222" t="s">
        <v>30</v>
      </c>
      <c r="B21" s="222"/>
      <c r="C21" s="222"/>
      <c r="D21" s="222"/>
      <c r="E21" s="222"/>
      <c r="F21" s="222"/>
      <c r="G21" s="5">
        <v>13</v>
      </c>
      <c r="H21" s="28">
        <v>0</v>
      </c>
      <c r="I21" s="28">
        <v>0</v>
      </c>
    </row>
    <row r="22" spans="1:9" x14ac:dyDescent="0.2">
      <c r="A22" s="225" t="s">
        <v>32</v>
      </c>
      <c r="B22" s="225"/>
      <c r="C22" s="225"/>
      <c r="D22" s="225"/>
      <c r="E22" s="225"/>
      <c r="F22" s="225"/>
      <c r="G22" s="4">
        <v>14</v>
      </c>
      <c r="H22" s="29">
        <f>H23+H24</f>
        <v>0</v>
      </c>
      <c r="I22" s="29">
        <f>I23+I24</f>
        <v>0</v>
      </c>
    </row>
    <row r="23" spans="1:9" x14ac:dyDescent="0.2">
      <c r="A23" s="222" t="s">
        <v>29</v>
      </c>
      <c r="B23" s="222"/>
      <c r="C23" s="222"/>
      <c r="D23" s="222"/>
      <c r="E23" s="222"/>
      <c r="F23" s="222"/>
      <c r="G23" s="5">
        <v>15</v>
      </c>
      <c r="H23" s="28">
        <v>0</v>
      </c>
      <c r="I23" s="28">
        <v>0</v>
      </c>
    </row>
    <row r="24" spans="1:9" x14ac:dyDescent="0.2">
      <c r="A24" s="222" t="s">
        <v>30</v>
      </c>
      <c r="B24" s="222"/>
      <c r="C24" s="222"/>
      <c r="D24" s="222"/>
      <c r="E24" s="222"/>
      <c r="F24" s="222"/>
      <c r="G24" s="5">
        <v>16</v>
      </c>
      <c r="H24" s="28">
        <v>0</v>
      </c>
      <c r="I24" s="28">
        <v>0</v>
      </c>
    </row>
    <row r="25" spans="1:9" ht="22.9" customHeight="1" x14ac:dyDescent="0.2">
      <c r="A25" s="225" t="s">
        <v>33</v>
      </c>
      <c r="B25" s="225"/>
      <c r="C25" s="225"/>
      <c r="D25" s="225"/>
      <c r="E25" s="225"/>
      <c r="F25" s="225"/>
      <c r="G25" s="4">
        <v>17</v>
      </c>
      <c r="H25" s="29">
        <f>H26+H27+H28</f>
        <v>714122350</v>
      </c>
      <c r="I25" s="29">
        <f>I26+I27+I28</f>
        <v>650236208</v>
      </c>
    </row>
    <row r="26" spans="1:9" x14ac:dyDescent="0.2">
      <c r="A26" s="222" t="s">
        <v>28</v>
      </c>
      <c r="B26" s="222"/>
      <c r="C26" s="222"/>
      <c r="D26" s="222"/>
      <c r="E26" s="222"/>
      <c r="F26" s="222"/>
      <c r="G26" s="5">
        <v>18</v>
      </c>
      <c r="H26" s="28">
        <v>36779425</v>
      </c>
      <c r="I26" s="28">
        <v>38411149</v>
      </c>
    </row>
    <row r="27" spans="1:9" x14ac:dyDescent="0.2">
      <c r="A27" s="222" t="s">
        <v>29</v>
      </c>
      <c r="B27" s="222"/>
      <c r="C27" s="222"/>
      <c r="D27" s="222"/>
      <c r="E27" s="222"/>
      <c r="F27" s="222"/>
      <c r="G27" s="5">
        <v>19</v>
      </c>
      <c r="H27" s="28">
        <v>677342925</v>
      </c>
      <c r="I27" s="28">
        <v>611825059</v>
      </c>
    </row>
    <row r="28" spans="1:9" x14ac:dyDescent="0.2">
      <c r="A28" s="222" t="s">
        <v>30</v>
      </c>
      <c r="B28" s="222"/>
      <c r="C28" s="222"/>
      <c r="D28" s="222"/>
      <c r="E28" s="222"/>
      <c r="F28" s="222"/>
      <c r="G28" s="5">
        <v>20</v>
      </c>
      <c r="H28" s="28">
        <v>0</v>
      </c>
      <c r="I28" s="28">
        <v>0</v>
      </c>
    </row>
    <row r="29" spans="1:9" x14ac:dyDescent="0.2">
      <c r="A29" s="225" t="s">
        <v>34</v>
      </c>
      <c r="B29" s="225"/>
      <c r="C29" s="225"/>
      <c r="D29" s="225"/>
      <c r="E29" s="225"/>
      <c r="F29" s="225"/>
      <c r="G29" s="4">
        <v>21</v>
      </c>
      <c r="H29" s="29">
        <f>H30+H31</f>
        <v>2101775228</v>
      </c>
      <c r="I29" s="29">
        <f>I30+I31</f>
        <v>2211000690</v>
      </c>
    </row>
    <row r="30" spans="1:9" x14ac:dyDescent="0.2">
      <c r="A30" s="222" t="s">
        <v>29</v>
      </c>
      <c r="B30" s="222"/>
      <c r="C30" s="222"/>
      <c r="D30" s="222"/>
      <c r="E30" s="222"/>
      <c r="F30" s="222"/>
      <c r="G30" s="5">
        <v>22</v>
      </c>
      <c r="H30" s="28">
        <v>23754174</v>
      </c>
      <c r="I30" s="28">
        <v>25196277</v>
      </c>
    </row>
    <row r="31" spans="1:9" x14ac:dyDescent="0.2">
      <c r="A31" s="222" t="s">
        <v>30</v>
      </c>
      <c r="B31" s="222"/>
      <c r="C31" s="222"/>
      <c r="D31" s="222"/>
      <c r="E31" s="222"/>
      <c r="F31" s="222"/>
      <c r="G31" s="5">
        <v>23</v>
      </c>
      <c r="H31" s="28">
        <v>2078021054</v>
      </c>
      <c r="I31" s="28">
        <v>2185804413</v>
      </c>
    </row>
    <row r="32" spans="1:9" x14ac:dyDescent="0.2">
      <c r="A32" s="222" t="s">
        <v>35</v>
      </c>
      <c r="B32" s="222"/>
      <c r="C32" s="222"/>
      <c r="D32" s="222"/>
      <c r="E32" s="222"/>
      <c r="F32" s="222"/>
      <c r="G32" s="5">
        <v>24</v>
      </c>
      <c r="H32" s="28">
        <v>0</v>
      </c>
      <c r="I32" s="28">
        <v>0</v>
      </c>
    </row>
    <row r="33" spans="1:9" ht="23.45" customHeight="1" x14ac:dyDescent="0.2">
      <c r="A33" s="222" t="s">
        <v>36</v>
      </c>
      <c r="B33" s="222"/>
      <c r="C33" s="222"/>
      <c r="D33" s="222"/>
      <c r="E33" s="222"/>
      <c r="F33" s="222"/>
      <c r="G33" s="5">
        <v>25</v>
      </c>
      <c r="H33" s="28">
        <v>0</v>
      </c>
      <c r="I33" s="28">
        <v>0</v>
      </c>
    </row>
    <row r="34" spans="1:9" x14ac:dyDescent="0.2">
      <c r="A34" s="222" t="s">
        <v>37</v>
      </c>
      <c r="B34" s="222"/>
      <c r="C34" s="222"/>
      <c r="D34" s="222"/>
      <c r="E34" s="222"/>
      <c r="F34" s="222"/>
      <c r="G34" s="5">
        <v>26</v>
      </c>
      <c r="H34" s="28">
        <v>0</v>
      </c>
      <c r="I34" s="28">
        <v>0</v>
      </c>
    </row>
    <row r="35" spans="1:9" x14ac:dyDescent="0.2">
      <c r="A35" s="222" t="s">
        <v>38</v>
      </c>
      <c r="B35" s="222"/>
      <c r="C35" s="222"/>
      <c r="D35" s="222"/>
      <c r="E35" s="222"/>
      <c r="F35" s="222"/>
      <c r="G35" s="5">
        <v>27</v>
      </c>
      <c r="H35" s="28">
        <v>105123081</v>
      </c>
      <c r="I35" s="28">
        <v>101200132</v>
      </c>
    </row>
    <row r="36" spans="1:9" x14ac:dyDescent="0.2">
      <c r="A36" s="222" t="s">
        <v>39</v>
      </c>
      <c r="B36" s="222"/>
      <c r="C36" s="222"/>
      <c r="D36" s="222"/>
      <c r="E36" s="222"/>
      <c r="F36" s="222"/>
      <c r="G36" s="5">
        <v>28</v>
      </c>
      <c r="H36" s="28">
        <v>42623875</v>
      </c>
      <c r="I36" s="28">
        <v>44941538</v>
      </c>
    </row>
    <row r="37" spans="1:9" x14ac:dyDescent="0.2">
      <c r="A37" s="222" t="s">
        <v>40</v>
      </c>
      <c r="B37" s="222"/>
      <c r="C37" s="222"/>
      <c r="D37" s="222"/>
      <c r="E37" s="222"/>
      <c r="F37" s="222"/>
      <c r="G37" s="5">
        <v>29</v>
      </c>
      <c r="H37" s="28">
        <v>8101076</v>
      </c>
      <c r="I37" s="28">
        <v>7606180</v>
      </c>
    </row>
    <row r="38" spans="1:9" x14ac:dyDescent="0.2">
      <c r="A38" s="222" t="s">
        <v>41</v>
      </c>
      <c r="B38" s="222"/>
      <c r="C38" s="222"/>
      <c r="D38" s="222"/>
      <c r="E38" s="222"/>
      <c r="F38" s="222"/>
      <c r="G38" s="5">
        <v>30</v>
      </c>
      <c r="H38" s="28">
        <v>1979828</v>
      </c>
      <c r="I38" s="28">
        <v>4280538</v>
      </c>
    </row>
    <row r="39" spans="1:9" ht="31.15" customHeight="1" x14ac:dyDescent="0.2">
      <c r="A39" s="222" t="s">
        <v>42</v>
      </c>
      <c r="B39" s="222"/>
      <c r="C39" s="222"/>
      <c r="D39" s="222"/>
      <c r="E39" s="222"/>
      <c r="F39" s="222"/>
      <c r="G39" s="5">
        <v>31</v>
      </c>
      <c r="H39" s="28">
        <v>11967159</v>
      </c>
      <c r="I39" s="28">
        <v>13491951</v>
      </c>
    </row>
    <row r="40" spans="1:9" x14ac:dyDescent="0.2">
      <c r="A40" s="220" t="s">
        <v>43</v>
      </c>
      <c r="B40" s="220"/>
      <c r="C40" s="220"/>
      <c r="D40" s="220"/>
      <c r="E40" s="220"/>
      <c r="F40" s="220"/>
      <c r="G40" s="4">
        <v>32</v>
      </c>
      <c r="H40" s="27">
        <f>H9+H13+H18+H22+H25+H29+H32+H33+H34+H35+H36+H37+H38+H39</f>
        <v>3937432185</v>
      </c>
      <c r="I40" s="27">
        <f>I9+I13+I18+I22+I25+I29+I32+I33+I34+I35+I36+I37+I38+I39</f>
        <v>3939425303</v>
      </c>
    </row>
    <row r="41" spans="1:9" x14ac:dyDescent="0.2">
      <c r="A41" s="223" t="s">
        <v>15</v>
      </c>
      <c r="B41" s="224"/>
      <c r="C41" s="224"/>
      <c r="D41" s="224"/>
      <c r="E41" s="224"/>
      <c r="F41" s="224"/>
      <c r="G41" s="224"/>
      <c r="H41" s="224"/>
      <c r="I41" s="224"/>
    </row>
    <row r="42" spans="1:9" x14ac:dyDescent="0.2">
      <c r="A42" s="225" t="s">
        <v>44</v>
      </c>
      <c r="B42" s="226"/>
      <c r="C42" s="226"/>
      <c r="D42" s="226"/>
      <c r="E42" s="226"/>
      <c r="F42" s="226"/>
      <c r="G42" s="4">
        <v>33</v>
      </c>
      <c r="H42" s="27">
        <f>H43+H44+H45+H46+H47</f>
        <v>0</v>
      </c>
      <c r="I42" s="27">
        <f>I43+I44+I45+I46+I47</f>
        <v>0</v>
      </c>
    </row>
    <row r="43" spans="1:9" x14ac:dyDescent="0.2">
      <c r="A43" s="222" t="s">
        <v>45</v>
      </c>
      <c r="B43" s="222"/>
      <c r="C43" s="222"/>
      <c r="D43" s="222"/>
      <c r="E43" s="222"/>
      <c r="F43" s="222"/>
      <c r="G43" s="5">
        <v>34</v>
      </c>
      <c r="H43" s="28">
        <v>0</v>
      </c>
      <c r="I43" s="28">
        <v>0</v>
      </c>
    </row>
    <row r="44" spans="1:9" x14ac:dyDescent="0.2">
      <c r="A44" s="222" t="s">
        <v>46</v>
      </c>
      <c r="B44" s="222"/>
      <c r="C44" s="222"/>
      <c r="D44" s="222"/>
      <c r="E44" s="222"/>
      <c r="F44" s="222"/>
      <c r="G44" s="5">
        <v>35</v>
      </c>
      <c r="H44" s="28">
        <v>0</v>
      </c>
      <c r="I44" s="28">
        <v>0</v>
      </c>
    </row>
    <row r="45" spans="1:9" x14ac:dyDescent="0.2">
      <c r="A45" s="222" t="s">
        <v>47</v>
      </c>
      <c r="B45" s="222"/>
      <c r="C45" s="222"/>
      <c r="D45" s="222"/>
      <c r="E45" s="222"/>
      <c r="F45" s="222"/>
      <c r="G45" s="5">
        <v>36</v>
      </c>
      <c r="H45" s="28">
        <v>0</v>
      </c>
      <c r="I45" s="28">
        <v>0</v>
      </c>
    </row>
    <row r="46" spans="1:9" x14ac:dyDescent="0.2">
      <c r="A46" s="222" t="s">
        <v>48</v>
      </c>
      <c r="B46" s="222"/>
      <c r="C46" s="222"/>
      <c r="D46" s="222"/>
      <c r="E46" s="222"/>
      <c r="F46" s="222"/>
      <c r="G46" s="5">
        <v>37</v>
      </c>
      <c r="H46" s="28">
        <v>0</v>
      </c>
      <c r="I46" s="28">
        <v>0</v>
      </c>
    </row>
    <row r="47" spans="1:9" x14ac:dyDescent="0.2">
      <c r="A47" s="222" t="s">
        <v>49</v>
      </c>
      <c r="B47" s="222"/>
      <c r="C47" s="222"/>
      <c r="D47" s="222"/>
      <c r="E47" s="222"/>
      <c r="F47" s="222"/>
      <c r="G47" s="5">
        <v>38</v>
      </c>
      <c r="H47" s="28">
        <v>0</v>
      </c>
      <c r="I47" s="28">
        <v>0</v>
      </c>
    </row>
    <row r="48" spans="1:9" ht="22.15" customHeight="1" x14ac:dyDescent="0.2">
      <c r="A48" s="225" t="s">
        <v>50</v>
      </c>
      <c r="B48" s="226"/>
      <c r="C48" s="226"/>
      <c r="D48" s="226"/>
      <c r="E48" s="226"/>
      <c r="F48" s="226"/>
      <c r="G48" s="4">
        <v>39</v>
      </c>
      <c r="H48" s="27">
        <f>H49+H50+H51</f>
        <v>0</v>
      </c>
      <c r="I48" s="27">
        <f>I49+I50+I51</f>
        <v>0</v>
      </c>
    </row>
    <row r="49" spans="1:9" x14ac:dyDescent="0.2">
      <c r="A49" s="222" t="s">
        <v>47</v>
      </c>
      <c r="B49" s="222"/>
      <c r="C49" s="222"/>
      <c r="D49" s="222"/>
      <c r="E49" s="222"/>
      <c r="F49" s="222"/>
      <c r="G49" s="5">
        <v>40</v>
      </c>
      <c r="H49" s="28">
        <v>0</v>
      </c>
      <c r="I49" s="28">
        <v>0</v>
      </c>
    </row>
    <row r="50" spans="1:9" x14ac:dyDescent="0.2">
      <c r="A50" s="222" t="s">
        <v>48</v>
      </c>
      <c r="B50" s="222"/>
      <c r="C50" s="222"/>
      <c r="D50" s="222"/>
      <c r="E50" s="222"/>
      <c r="F50" s="222"/>
      <c r="G50" s="5">
        <v>41</v>
      </c>
      <c r="H50" s="28">
        <v>0</v>
      </c>
      <c r="I50" s="28">
        <v>0</v>
      </c>
    </row>
    <row r="51" spans="1:9" x14ac:dyDescent="0.2">
      <c r="A51" s="222" t="s">
        <v>49</v>
      </c>
      <c r="B51" s="222"/>
      <c r="C51" s="222"/>
      <c r="D51" s="222"/>
      <c r="E51" s="222"/>
      <c r="F51" s="222"/>
      <c r="G51" s="5">
        <v>42</v>
      </c>
      <c r="H51" s="28">
        <v>0</v>
      </c>
      <c r="I51" s="28">
        <v>0</v>
      </c>
    </row>
    <row r="52" spans="1:9" x14ac:dyDescent="0.2">
      <c r="A52" s="225" t="s">
        <v>51</v>
      </c>
      <c r="B52" s="226"/>
      <c r="C52" s="226"/>
      <c r="D52" s="226"/>
      <c r="E52" s="226"/>
      <c r="F52" s="226"/>
      <c r="G52" s="4">
        <v>43</v>
      </c>
      <c r="H52" s="27">
        <f>H53+H54+H55</f>
        <v>3413655389</v>
      </c>
      <c r="I52" s="27">
        <f>I53+I54+I55</f>
        <v>3396110345</v>
      </c>
    </row>
    <row r="53" spans="1:9" x14ac:dyDescent="0.2">
      <c r="A53" s="222" t="s">
        <v>47</v>
      </c>
      <c r="B53" s="222"/>
      <c r="C53" s="222"/>
      <c r="D53" s="222"/>
      <c r="E53" s="222"/>
      <c r="F53" s="222"/>
      <c r="G53" s="5">
        <v>44</v>
      </c>
      <c r="H53" s="28">
        <v>3297869932</v>
      </c>
      <c r="I53" s="28">
        <v>3283368722</v>
      </c>
    </row>
    <row r="54" spans="1:9" x14ac:dyDescent="0.2">
      <c r="A54" s="222" t="s">
        <v>48</v>
      </c>
      <c r="B54" s="222"/>
      <c r="C54" s="222"/>
      <c r="D54" s="222"/>
      <c r="E54" s="222"/>
      <c r="F54" s="222"/>
      <c r="G54" s="5">
        <v>45</v>
      </c>
      <c r="H54" s="28">
        <v>98564374</v>
      </c>
      <c r="I54" s="28">
        <v>97958072</v>
      </c>
    </row>
    <row r="55" spans="1:9" x14ac:dyDescent="0.2">
      <c r="A55" s="222" t="s">
        <v>49</v>
      </c>
      <c r="B55" s="222"/>
      <c r="C55" s="222"/>
      <c r="D55" s="222"/>
      <c r="E55" s="222"/>
      <c r="F55" s="222"/>
      <c r="G55" s="5">
        <v>46</v>
      </c>
      <c r="H55" s="28">
        <v>17221083</v>
      </c>
      <c r="I55" s="28">
        <v>14783551</v>
      </c>
    </row>
    <row r="56" spans="1:9" x14ac:dyDescent="0.2">
      <c r="A56" s="222" t="s">
        <v>52</v>
      </c>
      <c r="B56" s="222"/>
      <c r="C56" s="222"/>
      <c r="D56" s="222"/>
      <c r="E56" s="222"/>
      <c r="F56" s="222"/>
      <c r="G56" s="5">
        <v>47</v>
      </c>
      <c r="H56" s="28">
        <v>0</v>
      </c>
      <c r="I56" s="28">
        <v>0</v>
      </c>
    </row>
    <row r="57" spans="1:9" ht="26.45" customHeight="1" x14ac:dyDescent="0.2">
      <c r="A57" s="227" t="s">
        <v>53</v>
      </c>
      <c r="B57" s="227"/>
      <c r="C57" s="227"/>
      <c r="D57" s="227"/>
      <c r="E57" s="227"/>
      <c r="F57" s="227"/>
      <c r="G57" s="5">
        <v>48</v>
      </c>
      <c r="H57" s="28">
        <v>0</v>
      </c>
      <c r="I57" s="28">
        <v>0</v>
      </c>
    </row>
    <row r="58" spans="1:9" x14ac:dyDescent="0.2">
      <c r="A58" s="227" t="s">
        <v>54</v>
      </c>
      <c r="B58" s="227"/>
      <c r="C58" s="227"/>
      <c r="D58" s="227"/>
      <c r="E58" s="227"/>
      <c r="F58" s="227"/>
      <c r="G58" s="5">
        <v>49</v>
      </c>
      <c r="H58" s="28">
        <v>5349482</v>
      </c>
      <c r="I58" s="28">
        <v>13373469</v>
      </c>
    </row>
    <row r="59" spans="1:9" x14ac:dyDescent="0.2">
      <c r="A59" s="227" t="s">
        <v>55</v>
      </c>
      <c r="B59" s="222"/>
      <c r="C59" s="222"/>
      <c r="D59" s="222"/>
      <c r="E59" s="222"/>
      <c r="F59" s="222"/>
      <c r="G59" s="5">
        <v>50</v>
      </c>
      <c r="H59" s="28">
        <v>688404</v>
      </c>
      <c r="I59" s="28">
        <v>439459</v>
      </c>
    </row>
    <row r="60" spans="1:9" x14ac:dyDescent="0.2">
      <c r="A60" s="227" t="s">
        <v>56</v>
      </c>
      <c r="B60" s="227"/>
      <c r="C60" s="227"/>
      <c r="D60" s="227"/>
      <c r="E60" s="227"/>
      <c r="F60" s="227"/>
      <c r="G60" s="5">
        <v>51</v>
      </c>
      <c r="H60" s="28">
        <v>0</v>
      </c>
      <c r="I60" s="28">
        <v>0</v>
      </c>
    </row>
    <row r="61" spans="1:9" x14ac:dyDescent="0.2">
      <c r="A61" s="227" t="s">
        <v>57</v>
      </c>
      <c r="B61" s="227"/>
      <c r="C61" s="227"/>
      <c r="D61" s="227"/>
      <c r="E61" s="227"/>
      <c r="F61" s="227"/>
      <c r="G61" s="5">
        <v>52</v>
      </c>
      <c r="H61" s="28">
        <v>36223329</v>
      </c>
      <c r="I61" s="28">
        <v>41732459</v>
      </c>
    </row>
    <row r="62" spans="1:9" ht="27" customHeight="1" x14ac:dyDescent="0.2">
      <c r="A62" s="227" t="s">
        <v>58</v>
      </c>
      <c r="B62" s="227"/>
      <c r="C62" s="227"/>
      <c r="D62" s="227"/>
      <c r="E62" s="227"/>
      <c r="F62" s="227"/>
      <c r="G62" s="5">
        <v>53</v>
      </c>
      <c r="H62" s="28">
        <v>0</v>
      </c>
      <c r="I62" s="28">
        <v>0</v>
      </c>
    </row>
    <row r="63" spans="1:9" x14ac:dyDescent="0.2">
      <c r="A63" s="220" t="s">
        <v>59</v>
      </c>
      <c r="B63" s="221"/>
      <c r="C63" s="221"/>
      <c r="D63" s="221"/>
      <c r="E63" s="221"/>
      <c r="F63" s="221"/>
      <c r="G63" s="4">
        <v>54</v>
      </c>
      <c r="H63" s="27">
        <f>H42+H48+H52+H56+H57+H58+H59+H60+H61+H62</f>
        <v>3455916604</v>
      </c>
      <c r="I63" s="27">
        <f>I42+I48+I52+I56+I57+I58+I59+I60+I61+I62</f>
        <v>3451655732</v>
      </c>
    </row>
    <row r="64" spans="1:9" x14ac:dyDescent="0.2">
      <c r="A64" s="228" t="s">
        <v>16</v>
      </c>
      <c r="B64" s="229"/>
      <c r="C64" s="229"/>
      <c r="D64" s="229"/>
      <c r="E64" s="229"/>
      <c r="F64" s="229"/>
      <c r="G64" s="229"/>
      <c r="H64" s="229"/>
      <c r="I64" s="229"/>
    </row>
    <row r="65" spans="1:9" x14ac:dyDescent="0.2">
      <c r="A65" s="222" t="s">
        <v>60</v>
      </c>
      <c r="B65" s="222"/>
      <c r="C65" s="222"/>
      <c r="D65" s="222"/>
      <c r="E65" s="222"/>
      <c r="F65" s="222"/>
      <c r="G65" s="5">
        <v>55</v>
      </c>
      <c r="H65" s="28">
        <v>267499600</v>
      </c>
      <c r="I65" s="28">
        <v>267499600</v>
      </c>
    </row>
    <row r="66" spans="1:9" x14ac:dyDescent="0.2">
      <c r="A66" s="222" t="s">
        <v>61</v>
      </c>
      <c r="B66" s="222"/>
      <c r="C66" s="222"/>
      <c r="D66" s="222"/>
      <c r="E66" s="222"/>
      <c r="F66" s="222"/>
      <c r="G66" s="5">
        <v>56</v>
      </c>
      <c r="H66" s="28">
        <v>3015402</v>
      </c>
      <c r="I66" s="28">
        <v>3015402</v>
      </c>
    </row>
    <row r="67" spans="1:9" x14ac:dyDescent="0.2">
      <c r="A67" s="222" t="s">
        <v>62</v>
      </c>
      <c r="B67" s="222"/>
      <c r="C67" s="222"/>
      <c r="D67" s="222"/>
      <c r="E67" s="222"/>
      <c r="F67" s="222"/>
      <c r="G67" s="5">
        <v>57</v>
      </c>
      <c r="H67" s="28">
        <v>0</v>
      </c>
      <c r="I67" s="28">
        <v>0</v>
      </c>
    </row>
    <row r="68" spans="1:9" x14ac:dyDescent="0.2">
      <c r="A68" s="222" t="s">
        <v>63</v>
      </c>
      <c r="B68" s="222"/>
      <c r="C68" s="222"/>
      <c r="D68" s="222"/>
      <c r="E68" s="222"/>
      <c r="F68" s="222"/>
      <c r="G68" s="5">
        <v>58</v>
      </c>
      <c r="H68" s="28">
        <v>0</v>
      </c>
      <c r="I68" s="28">
        <v>0</v>
      </c>
    </row>
    <row r="69" spans="1:9" x14ac:dyDescent="0.2">
      <c r="A69" s="222" t="s">
        <v>64</v>
      </c>
      <c r="B69" s="222"/>
      <c r="C69" s="222"/>
      <c r="D69" s="222"/>
      <c r="E69" s="222"/>
      <c r="F69" s="222"/>
      <c r="G69" s="5">
        <v>59</v>
      </c>
      <c r="H69" s="28">
        <v>-878004</v>
      </c>
      <c r="I69" s="28">
        <v>-1316879</v>
      </c>
    </row>
    <row r="70" spans="1:9" x14ac:dyDescent="0.2">
      <c r="A70" s="222" t="s">
        <v>65</v>
      </c>
      <c r="B70" s="222"/>
      <c r="C70" s="222"/>
      <c r="D70" s="222"/>
      <c r="E70" s="222"/>
      <c r="F70" s="222"/>
      <c r="G70" s="5">
        <v>60</v>
      </c>
      <c r="H70" s="28">
        <v>6102291</v>
      </c>
      <c r="I70" s="28">
        <v>6757218</v>
      </c>
    </row>
    <row r="71" spans="1:9" x14ac:dyDescent="0.2">
      <c r="A71" s="222" t="s">
        <v>66</v>
      </c>
      <c r="B71" s="222"/>
      <c r="C71" s="222"/>
      <c r="D71" s="222"/>
      <c r="E71" s="222"/>
      <c r="F71" s="222"/>
      <c r="G71" s="5">
        <v>61</v>
      </c>
      <c r="H71" s="28">
        <v>0</v>
      </c>
      <c r="I71" s="28">
        <v>0</v>
      </c>
    </row>
    <row r="72" spans="1:9" x14ac:dyDescent="0.2">
      <c r="A72" s="222" t="s">
        <v>67</v>
      </c>
      <c r="B72" s="222"/>
      <c r="C72" s="222"/>
      <c r="D72" s="222"/>
      <c r="E72" s="222"/>
      <c r="F72" s="222"/>
      <c r="G72" s="5">
        <v>62</v>
      </c>
      <c r="H72" s="28">
        <v>195141119</v>
      </c>
      <c r="I72" s="28">
        <v>206959983</v>
      </c>
    </row>
    <row r="73" spans="1:9" x14ac:dyDescent="0.2">
      <c r="A73" s="222" t="s">
        <v>68</v>
      </c>
      <c r="B73" s="222"/>
      <c r="C73" s="222"/>
      <c r="D73" s="222"/>
      <c r="E73" s="222"/>
      <c r="F73" s="222"/>
      <c r="G73" s="5">
        <v>63</v>
      </c>
      <c r="H73" s="28">
        <v>-1183691</v>
      </c>
      <c r="I73" s="28">
        <v>-1183691</v>
      </c>
    </row>
    <row r="74" spans="1:9" x14ac:dyDescent="0.2">
      <c r="A74" s="222" t="s">
        <v>69</v>
      </c>
      <c r="B74" s="222"/>
      <c r="C74" s="222"/>
      <c r="D74" s="222"/>
      <c r="E74" s="222"/>
      <c r="F74" s="222"/>
      <c r="G74" s="5">
        <v>64</v>
      </c>
      <c r="H74" s="28">
        <v>11818864</v>
      </c>
      <c r="I74" s="28">
        <v>6037938</v>
      </c>
    </row>
    <row r="75" spans="1:9" x14ac:dyDescent="0.2">
      <c r="A75" s="222" t="s">
        <v>70</v>
      </c>
      <c r="B75" s="222"/>
      <c r="C75" s="222"/>
      <c r="D75" s="222"/>
      <c r="E75" s="222"/>
      <c r="F75" s="222"/>
      <c r="G75" s="5">
        <v>65</v>
      </c>
      <c r="H75" s="28">
        <v>0</v>
      </c>
      <c r="I75" s="28">
        <v>0</v>
      </c>
    </row>
    <row r="76" spans="1:9" x14ac:dyDescent="0.2">
      <c r="A76" s="222" t="s">
        <v>71</v>
      </c>
      <c r="B76" s="222"/>
      <c r="C76" s="222"/>
      <c r="D76" s="222"/>
      <c r="E76" s="222"/>
      <c r="F76" s="222"/>
      <c r="G76" s="5">
        <v>66</v>
      </c>
      <c r="H76" s="28">
        <v>0</v>
      </c>
      <c r="I76" s="28">
        <v>0</v>
      </c>
    </row>
    <row r="77" spans="1:9" x14ac:dyDescent="0.2">
      <c r="A77" s="220" t="s">
        <v>72</v>
      </c>
      <c r="B77" s="220"/>
      <c r="C77" s="220"/>
      <c r="D77" s="220"/>
      <c r="E77" s="220"/>
      <c r="F77" s="220"/>
      <c r="G77" s="4">
        <v>67</v>
      </c>
      <c r="H77" s="27">
        <f>H65+H66+H67+H68+H69+H70+H71+H72+H73+H74+H75+H76</f>
        <v>481515581</v>
      </c>
      <c r="I77" s="27">
        <f>I65+I66+I67+I68+I69+I70+I71+I72+I73+I74+I75+I76</f>
        <v>487769571</v>
      </c>
    </row>
    <row r="78" spans="1:9" x14ac:dyDescent="0.2">
      <c r="A78" s="220" t="s">
        <v>73</v>
      </c>
      <c r="B78" s="221"/>
      <c r="C78" s="221"/>
      <c r="D78" s="221"/>
      <c r="E78" s="221"/>
      <c r="F78" s="221"/>
      <c r="G78" s="4">
        <v>68</v>
      </c>
      <c r="H78" s="27">
        <f>H63+H77</f>
        <v>3937432185</v>
      </c>
      <c r="I78" s="27">
        <f>I63+I77</f>
        <v>3939425303</v>
      </c>
    </row>
  </sheetData>
  <sheetProtection algorithmName="SHA-512" hashValue="XhdlvySbTp2aJlfeaTfwxHmegmy7CSEYGAm5sN/ELG0F6N4f6tb9xq1yNnfZmb9/8T9TKX9HArQFY+OP689e2g==" saltValue="AOjltI7r4yrJd7ipdktecA=="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view="pageBreakPreview" zoomScale="110" zoomScaleNormal="100" zoomScaleSheetLayoutView="110" workbookViewId="0">
      <selection activeCell="M17" sqref="M17"/>
    </sheetView>
  </sheetViews>
  <sheetFormatPr defaultRowHeight="12.75" x14ac:dyDescent="0.2"/>
  <cols>
    <col min="1" max="7" width="9.140625" style="6"/>
    <col min="8" max="11" width="12.140625" style="30"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51" t="s">
        <v>5</v>
      </c>
      <c r="B1" s="231"/>
      <c r="C1" s="231"/>
      <c r="D1" s="231"/>
      <c r="E1" s="231"/>
      <c r="F1" s="231"/>
      <c r="G1" s="231"/>
      <c r="H1" s="231"/>
    </row>
    <row r="2" spans="1:11" x14ac:dyDescent="0.2">
      <c r="A2" s="250" t="s">
        <v>377</v>
      </c>
      <c r="B2" s="233"/>
      <c r="C2" s="233"/>
      <c r="D2" s="233"/>
      <c r="E2" s="233"/>
      <c r="F2" s="233"/>
      <c r="G2" s="233"/>
      <c r="H2" s="233"/>
    </row>
    <row r="3" spans="1:11" x14ac:dyDescent="0.2">
      <c r="A3" s="259" t="s">
        <v>12</v>
      </c>
      <c r="B3" s="260"/>
      <c r="C3" s="260"/>
      <c r="D3" s="260"/>
      <c r="E3" s="260"/>
      <c r="F3" s="260"/>
      <c r="G3" s="260"/>
      <c r="H3" s="260"/>
      <c r="I3" s="243"/>
      <c r="J3" s="243"/>
      <c r="K3" s="243"/>
    </row>
    <row r="4" spans="1:11" x14ac:dyDescent="0.2">
      <c r="A4" s="261" t="s">
        <v>295</v>
      </c>
      <c r="B4" s="239"/>
      <c r="C4" s="239"/>
      <c r="D4" s="239"/>
      <c r="E4" s="239"/>
      <c r="F4" s="239"/>
      <c r="G4" s="239"/>
      <c r="H4" s="239"/>
      <c r="I4" s="240"/>
      <c r="J4" s="240"/>
      <c r="K4" s="240"/>
    </row>
    <row r="5" spans="1:11" ht="22.5" customHeight="1" x14ac:dyDescent="0.2">
      <c r="A5" s="257" t="s">
        <v>2</v>
      </c>
      <c r="B5" s="237"/>
      <c r="C5" s="237"/>
      <c r="D5" s="237"/>
      <c r="E5" s="237"/>
      <c r="F5" s="237"/>
      <c r="G5" s="257" t="s">
        <v>6</v>
      </c>
      <c r="H5" s="255" t="s">
        <v>221</v>
      </c>
      <c r="I5" s="256"/>
      <c r="J5" s="255" t="s">
        <v>216</v>
      </c>
      <c r="K5" s="256"/>
    </row>
    <row r="6" spans="1:11" x14ac:dyDescent="0.2">
      <c r="A6" s="237"/>
      <c r="B6" s="237"/>
      <c r="C6" s="237"/>
      <c r="D6" s="237"/>
      <c r="E6" s="237"/>
      <c r="F6" s="237"/>
      <c r="G6" s="237"/>
      <c r="H6" s="31" t="s">
        <v>217</v>
      </c>
      <c r="I6" s="31" t="s">
        <v>218</v>
      </c>
      <c r="J6" s="31" t="s">
        <v>217</v>
      </c>
      <c r="K6" s="31" t="s">
        <v>218</v>
      </c>
    </row>
    <row r="7" spans="1:11" x14ac:dyDescent="0.2">
      <c r="A7" s="249">
        <v>1</v>
      </c>
      <c r="B7" s="235"/>
      <c r="C7" s="235"/>
      <c r="D7" s="235"/>
      <c r="E7" s="235"/>
      <c r="F7" s="235"/>
      <c r="G7" s="7">
        <v>2</v>
      </c>
      <c r="H7" s="31">
        <v>3</v>
      </c>
      <c r="I7" s="31">
        <v>4</v>
      </c>
      <c r="J7" s="31">
        <v>5</v>
      </c>
      <c r="K7" s="31">
        <v>6</v>
      </c>
    </row>
    <row r="8" spans="1:11" x14ac:dyDescent="0.2">
      <c r="A8" s="253" t="s">
        <v>75</v>
      </c>
      <c r="B8" s="253"/>
      <c r="C8" s="253"/>
      <c r="D8" s="253"/>
      <c r="E8" s="253"/>
      <c r="F8" s="253"/>
      <c r="G8" s="5">
        <v>1</v>
      </c>
      <c r="H8" s="32">
        <v>50882720</v>
      </c>
      <c r="I8" s="32">
        <v>25001813</v>
      </c>
      <c r="J8" s="32">
        <v>50675094</v>
      </c>
      <c r="K8" s="32">
        <v>27497819</v>
      </c>
    </row>
    <row r="9" spans="1:11" x14ac:dyDescent="0.2">
      <c r="A9" s="253" t="s">
        <v>74</v>
      </c>
      <c r="B9" s="253"/>
      <c r="C9" s="253"/>
      <c r="D9" s="253"/>
      <c r="E9" s="253"/>
      <c r="F9" s="253"/>
      <c r="G9" s="5">
        <v>2</v>
      </c>
      <c r="H9" s="32">
        <v>7029174</v>
      </c>
      <c r="I9" s="32">
        <v>3432290</v>
      </c>
      <c r="J9" s="32">
        <v>5755899</v>
      </c>
      <c r="K9" s="32">
        <v>2830613</v>
      </c>
    </row>
    <row r="10" spans="1:11" x14ac:dyDescent="0.2">
      <c r="A10" s="253" t="s">
        <v>76</v>
      </c>
      <c r="B10" s="253"/>
      <c r="C10" s="253"/>
      <c r="D10" s="253"/>
      <c r="E10" s="253"/>
      <c r="F10" s="253"/>
      <c r="G10" s="5">
        <v>3</v>
      </c>
      <c r="H10" s="32">
        <v>0</v>
      </c>
      <c r="I10" s="32">
        <v>0</v>
      </c>
      <c r="J10" s="32">
        <v>0</v>
      </c>
      <c r="K10" s="32">
        <v>0</v>
      </c>
    </row>
    <row r="11" spans="1:11" x14ac:dyDescent="0.2">
      <c r="A11" s="253" t="s">
        <v>77</v>
      </c>
      <c r="B11" s="253"/>
      <c r="C11" s="253"/>
      <c r="D11" s="253"/>
      <c r="E11" s="253"/>
      <c r="F11" s="253"/>
      <c r="G11" s="5">
        <v>4</v>
      </c>
      <c r="H11" s="32">
        <v>165733</v>
      </c>
      <c r="I11" s="32">
        <v>60800</v>
      </c>
      <c r="J11" s="32">
        <v>573432</v>
      </c>
      <c r="K11" s="32">
        <v>468453</v>
      </c>
    </row>
    <row r="12" spans="1:11" x14ac:dyDescent="0.2">
      <c r="A12" s="253" t="s">
        <v>78</v>
      </c>
      <c r="B12" s="253"/>
      <c r="C12" s="253"/>
      <c r="D12" s="253"/>
      <c r="E12" s="253"/>
      <c r="F12" s="253"/>
      <c r="G12" s="5">
        <v>5</v>
      </c>
      <c r="H12" s="32">
        <v>18219503</v>
      </c>
      <c r="I12" s="32">
        <v>8880422</v>
      </c>
      <c r="J12" s="32">
        <v>21526212</v>
      </c>
      <c r="K12" s="32">
        <v>11588246</v>
      </c>
    </row>
    <row r="13" spans="1:11" x14ac:dyDescent="0.2">
      <c r="A13" s="253" t="s">
        <v>79</v>
      </c>
      <c r="B13" s="253"/>
      <c r="C13" s="253"/>
      <c r="D13" s="253"/>
      <c r="E13" s="253"/>
      <c r="F13" s="253"/>
      <c r="G13" s="5">
        <v>6</v>
      </c>
      <c r="H13" s="32">
        <v>7577990</v>
      </c>
      <c r="I13" s="32">
        <v>3831226</v>
      </c>
      <c r="J13" s="32">
        <v>9691335</v>
      </c>
      <c r="K13" s="32">
        <v>5065488</v>
      </c>
    </row>
    <row r="14" spans="1:11" ht="40.15" customHeight="1" x14ac:dyDescent="0.2">
      <c r="A14" s="253" t="s">
        <v>80</v>
      </c>
      <c r="B14" s="253"/>
      <c r="C14" s="253"/>
      <c r="D14" s="253"/>
      <c r="E14" s="253"/>
      <c r="F14" s="253"/>
      <c r="G14" s="5">
        <v>7</v>
      </c>
      <c r="H14" s="32">
        <v>4883593</v>
      </c>
      <c r="I14" s="32">
        <v>2099929</v>
      </c>
      <c r="J14" s="32">
        <v>5836254</v>
      </c>
      <c r="K14" s="32">
        <v>3304093</v>
      </c>
    </row>
    <row r="15" spans="1:11" ht="24.6" customHeight="1" x14ac:dyDescent="0.2">
      <c r="A15" s="253" t="s">
        <v>81</v>
      </c>
      <c r="B15" s="253"/>
      <c r="C15" s="253"/>
      <c r="D15" s="253"/>
      <c r="E15" s="253"/>
      <c r="F15" s="253"/>
      <c r="G15" s="5">
        <v>8</v>
      </c>
      <c r="H15" s="32">
        <v>2370881</v>
      </c>
      <c r="I15" s="32">
        <v>1025952</v>
      </c>
      <c r="J15" s="32">
        <v>2687798</v>
      </c>
      <c r="K15" s="32">
        <v>1362849</v>
      </c>
    </row>
    <row r="16" spans="1:11" ht="27" customHeight="1" x14ac:dyDescent="0.2">
      <c r="A16" s="253" t="s">
        <v>82</v>
      </c>
      <c r="B16" s="253"/>
      <c r="C16" s="253"/>
      <c r="D16" s="253"/>
      <c r="E16" s="253"/>
      <c r="F16" s="253"/>
      <c r="G16" s="5">
        <v>9</v>
      </c>
      <c r="H16" s="32">
        <v>-831472</v>
      </c>
      <c r="I16" s="32">
        <v>1551065</v>
      </c>
      <c r="J16" s="32">
        <v>376009</v>
      </c>
      <c r="K16" s="32">
        <v>440906</v>
      </c>
    </row>
    <row r="17" spans="1:11" ht="22.15" customHeight="1" x14ac:dyDescent="0.2">
      <c r="A17" s="253" t="s">
        <v>83</v>
      </c>
      <c r="B17" s="253"/>
      <c r="C17" s="253"/>
      <c r="D17" s="253"/>
      <c r="E17" s="253"/>
      <c r="F17" s="253"/>
      <c r="G17" s="5">
        <v>10</v>
      </c>
      <c r="H17" s="32">
        <v>0</v>
      </c>
      <c r="I17" s="32">
        <v>0</v>
      </c>
      <c r="J17" s="32">
        <v>0</v>
      </c>
      <c r="K17" s="32">
        <v>0</v>
      </c>
    </row>
    <row r="18" spans="1:11" x14ac:dyDescent="0.2">
      <c r="A18" s="253" t="s">
        <v>84</v>
      </c>
      <c r="B18" s="253"/>
      <c r="C18" s="253"/>
      <c r="D18" s="253"/>
      <c r="E18" s="253"/>
      <c r="F18" s="253"/>
      <c r="G18" s="5">
        <v>11</v>
      </c>
      <c r="H18" s="32">
        <v>0</v>
      </c>
      <c r="I18" s="32">
        <v>0</v>
      </c>
      <c r="J18" s="32">
        <v>0</v>
      </c>
      <c r="K18" s="32">
        <v>0</v>
      </c>
    </row>
    <row r="19" spans="1:11" x14ac:dyDescent="0.2">
      <c r="A19" s="253" t="s">
        <v>85</v>
      </c>
      <c r="B19" s="253"/>
      <c r="C19" s="253"/>
      <c r="D19" s="253"/>
      <c r="E19" s="253"/>
      <c r="F19" s="253"/>
      <c r="G19" s="5">
        <v>12</v>
      </c>
      <c r="H19" s="32">
        <v>285491</v>
      </c>
      <c r="I19" s="32">
        <v>-65212</v>
      </c>
      <c r="J19" s="32">
        <v>762822</v>
      </c>
      <c r="K19" s="32">
        <v>449356</v>
      </c>
    </row>
    <row r="20" spans="1:11" x14ac:dyDescent="0.2">
      <c r="A20" s="253" t="s">
        <v>86</v>
      </c>
      <c r="B20" s="253"/>
      <c r="C20" s="253"/>
      <c r="D20" s="253"/>
      <c r="E20" s="253"/>
      <c r="F20" s="253"/>
      <c r="G20" s="5">
        <v>13</v>
      </c>
      <c r="H20" s="32">
        <v>-172425</v>
      </c>
      <c r="I20" s="32">
        <v>-172425</v>
      </c>
      <c r="J20" s="32">
        <v>-429978</v>
      </c>
      <c r="K20" s="32">
        <v>-298596</v>
      </c>
    </row>
    <row r="21" spans="1:11" x14ac:dyDescent="0.2">
      <c r="A21" s="253" t="s">
        <v>87</v>
      </c>
      <c r="B21" s="253"/>
      <c r="C21" s="253"/>
      <c r="D21" s="253"/>
      <c r="E21" s="253"/>
      <c r="F21" s="253"/>
      <c r="G21" s="5">
        <v>14</v>
      </c>
      <c r="H21" s="32">
        <v>1979284</v>
      </c>
      <c r="I21" s="32">
        <v>1042324</v>
      </c>
      <c r="J21" s="32">
        <v>1845279</v>
      </c>
      <c r="K21" s="32">
        <v>873169</v>
      </c>
    </row>
    <row r="22" spans="1:11" x14ac:dyDescent="0.2">
      <c r="A22" s="253" t="s">
        <v>88</v>
      </c>
      <c r="B22" s="253"/>
      <c r="C22" s="253"/>
      <c r="D22" s="253"/>
      <c r="E22" s="253"/>
      <c r="F22" s="253"/>
      <c r="G22" s="5">
        <v>15</v>
      </c>
      <c r="H22" s="32">
        <v>1997194</v>
      </c>
      <c r="I22" s="32">
        <v>-727101</v>
      </c>
      <c r="J22" s="32">
        <v>3544457</v>
      </c>
      <c r="K22" s="32">
        <v>2152621</v>
      </c>
    </row>
    <row r="23" spans="1:11" ht="25.9" customHeight="1" x14ac:dyDescent="0.2">
      <c r="A23" s="220" t="s">
        <v>89</v>
      </c>
      <c r="B23" s="220"/>
      <c r="C23" s="220"/>
      <c r="D23" s="220"/>
      <c r="E23" s="220"/>
      <c r="F23" s="220"/>
      <c r="G23" s="4">
        <v>16</v>
      </c>
      <c r="H23" s="33">
        <f>H8-H9-H10+H11+H12-H13+H14+H15+H16+H17+H18+H19+H20+H21-H22</f>
        <v>61178950</v>
      </c>
      <c r="I23" s="33">
        <f t="shared" ref="I23:K23" si="0">I8-I9-I10+I11+I12-I13+I14+I15+I16+I17+I18+I19+I20+I21-I22</f>
        <v>32888253</v>
      </c>
      <c r="J23" s="33">
        <f t="shared" si="0"/>
        <v>64861231</v>
      </c>
      <c r="K23" s="33">
        <f t="shared" si="0"/>
        <v>35637573</v>
      </c>
    </row>
    <row r="24" spans="1:11" x14ac:dyDescent="0.2">
      <c r="A24" s="253" t="s">
        <v>90</v>
      </c>
      <c r="B24" s="253"/>
      <c r="C24" s="253"/>
      <c r="D24" s="253"/>
      <c r="E24" s="253"/>
      <c r="F24" s="253"/>
      <c r="G24" s="5">
        <v>17</v>
      </c>
      <c r="H24" s="32">
        <v>37322102</v>
      </c>
      <c r="I24" s="32">
        <v>20026537</v>
      </c>
      <c r="J24" s="32">
        <v>37942556</v>
      </c>
      <c r="K24" s="32">
        <v>18923056</v>
      </c>
    </row>
    <row r="25" spans="1:11" ht="26.25" customHeight="1" x14ac:dyDescent="0.2">
      <c r="A25" s="253" t="s">
        <v>268</v>
      </c>
      <c r="B25" s="253"/>
      <c r="C25" s="253"/>
      <c r="D25" s="253"/>
      <c r="E25" s="253"/>
      <c r="F25" s="253"/>
      <c r="G25" s="5">
        <v>18</v>
      </c>
      <c r="H25" s="32">
        <v>3045486</v>
      </c>
      <c r="I25" s="32">
        <v>1574536</v>
      </c>
      <c r="J25" s="32">
        <v>112746</v>
      </c>
      <c r="K25" s="32">
        <v>112746</v>
      </c>
    </row>
    <row r="26" spans="1:11" x14ac:dyDescent="0.2">
      <c r="A26" s="253" t="s">
        <v>91</v>
      </c>
      <c r="B26" s="253"/>
      <c r="C26" s="253"/>
      <c r="D26" s="253"/>
      <c r="E26" s="253"/>
      <c r="F26" s="253"/>
      <c r="G26" s="5">
        <v>19</v>
      </c>
      <c r="H26" s="32">
        <v>4324879</v>
      </c>
      <c r="I26" s="32">
        <v>2290507</v>
      </c>
      <c r="J26" s="32">
        <v>5400621</v>
      </c>
      <c r="K26" s="32">
        <v>2699007</v>
      </c>
    </row>
    <row r="27" spans="1:11" x14ac:dyDescent="0.2">
      <c r="A27" s="253" t="s">
        <v>92</v>
      </c>
      <c r="B27" s="253"/>
      <c r="C27" s="253"/>
      <c r="D27" s="253"/>
      <c r="E27" s="253"/>
      <c r="F27" s="253"/>
      <c r="G27" s="5">
        <v>20</v>
      </c>
      <c r="H27" s="32">
        <v>0</v>
      </c>
      <c r="I27" s="32">
        <v>0</v>
      </c>
      <c r="J27" s="32">
        <v>0</v>
      </c>
      <c r="K27" s="32">
        <v>0</v>
      </c>
    </row>
    <row r="28" spans="1:11" x14ac:dyDescent="0.2">
      <c r="A28" s="253" t="s">
        <v>93</v>
      </c>
      <c r="B28" s="253"/>
      <c r="C28" s="253"/>
      <c r="D28" s="253"/>
      <c r="E28" s="253"/>
      <c r="F28" s="253"/>
      <c r="G28" s="5">
        <v>21</v>
      </c>
      <c r="H28" s="32">
        <v>-132157</v>
      </c>
      <c r="I28" s="32">
        <v>364542</v>
      </c>
      <c r="J28" s="32">
        <v>8026171</v>
      </c>
      <c r="K28" s="32">
        <v>7715144</v>
      </c>
    </row>
    <row r="29" spans="1:11" ht="24.6" customHeight="1" x14ac:dyDescent="0.2">
      <c r="A29" s="253" t="s">
        <v>94</v>
      </c>
      <c r="B29" s="253"/>
      <c r="C29" s="253"/>
      <c r="D29" s="253"/>
      <c r="E29" s="253"/>
      <c r="F29" s="253"/>
      <c r="G29" s="5">
        <v>22</v>
      </c>
      <c r="H29" s="32">
        <v>8341401</v>
      </c>
      <c r="I29" s="32">
        <v>4521932</v>
      </c>
      <c r="J29" s="32">
        <v>6625956</v>
      </c>
      <c r="K29" s="32">
        <v>3447145</v>
      </c>
    </row>
    <row r="30" spans="1:11" ht="24.6" customHeight="1" x14ac:dyDescent="0.2">
      <c r="A30" s="253" t="s">
        <v>95</v>
      </c>
      <c r="B30" s="253"/>
      <c r="C30" s="253"/>
      <c r="D30" s="253"/>
      <c r="E30" s="253"/>
      <c r="F30" s="253"/>
      <c r="G30" s="5">
        <v>23</v>
      </c>
      <c r="H30" s="32">
        <v>0</v>
      </c>
      <c r="I30" s="32">
        <v>0</v>
      </c>
      <c r="J30" s="32">
        <v>0</v>
      </c>
      <c r="K30" s="32">
        <v>0</v>
      </c>
    </row>
    <row r="31" spans="1:11" ht="24.6" customHeight="1" x14ac:dyDescent="0.2">
      <c r="A31" s="253" t="s">
        <v>96</v>
      </c>
      <c r="B31" s="253"/>
      <c r="C31" s="253"/>
      <c r="D31" s="253"/>
      <c r="E31" s="253"/>
      <c r="F31" s="253"/>
      <c r="G31" s="5">
        <v>24</v>
      </c>
      <c r="H31" s="32">
        <v>0</v>
      </c>
      <c r="I31" s="32">
        <v>0</v>
      </c>
      <c r="J31" s="32">
        <v>0</v>
      </c>
      <c r="K31" s="32">
        <v>0</v>
      </c>
    </row>
    <row r="32" spans="1:11" x14ac:dyDescent="0.2">
      <c r="A32" s="253" t="s">
        <v>97</v>
      </c>
      <c r="B32" s="253"/>
      <c r="C32" s="253"/>
      <c r="D32" s="253"/>
      <c r="E32" s="253"/>
      <c r="F32" s="253"/>
      <c r="G32" s="5">
        <v>25</v>
      </c>
      <c r="H32" s="32">
        <v>0</v>
      </c>
      <c r="I32" s="32">
        <v>0</v>
      </c>
      <c r="J32" s="32">
        <v>0</v>
      </c>
      <c r="K32" s="32">
        <v>0</v>
      </c>
    </row>
    <row r="33" spans="1:11" ht="23.45" customHeight="1" x14ac:dyDescent="0.2">
      <c r="A33" s="253" t="s">
        <v>98</v>
      </c>
      <c r="B33" s="253"/>
      <c r="C33" s="253"/>
      <c r="D33" s="253"/>
      <c r="E33" s="253"/>
      <c r="F33" s="253"/>
      <c r="G33" s="5">
        <v>26</v>
      </c>
      <c r="H33" s="32">
        <v>0</v>
      </c>
      <c r="I33" s="32">
        <v>0</v>
      </c>
      <c r="J33" s="32">
        <v>0</v>
      </c>
      <c r="K33" s="32">
        <v>0</v>
      </c>
    </row>
    <row r="34" spans="1:11" ht="23.45" customHeight="1" x14ac:dyDescent="0.2">
      <c r="A34" s="253" t="s">
        <v>99</v>
      </c>
      <c r="B34" s="253"/>
      <c r="C34" s="253"/>
      <c r="D34" s="253"/>
      <c r="E34" s="253"/>
      <c r="F34" s="253"/>
      <c r="G34" s="5">
        <v>27</v>
      </c>
      <c r="H34" s="32">
        <v>-315000</v>
      </c>
      <c r="I34" s="32">
        <v>-315000</v>
      </c>
      <c r="J34" s="32">
        <v>0</v>
      </c>
      <c r="K34" s="32">
        <v>0</v>
      </c>
    </row>
    <row r="35" spans="1:11" ht="23.45" customHeight="1" x14ac:dyDescent="0.2">
      <c r="A35" s="221" t="s">
        <v>276</v>
      </c>
      <c r="B35" s="221"/>
      <c r="C35" s="221"/>
      <c r="D35" s="221"/>
      <c r="E35" s="221"/>
      <c r="F35" s="221"/>
      <c r="G35" s="4">
        <v>28</v>
      </c>
      <c r="H35" s="33">
        <f>H23-H24-H25-H26+H27-H28-H29-H30-H31+H32+H33+H34</f>
        <v>7962239</v>
      </c>
      <c r="I35" s="33">
        <f t="shared" ref="I35:K35" si="1">I23-I24-I25-I26+I27-I28-I29-I30-I31+I32+I33+I34</f>
        <v>3795199</v>
      </c>
      <c r="J35" s="33">
        <f t="shared" si="1"/>
        <v>6753181</v>
      </c>
      <c r="K35" s="33">
        <f t="shared" si="1"/>
        <v>2740475</v>
      </c>
    </row>
    <row r="36" spans="1:11" ht="23.45" customHeight="1" x14ac:dyDescent="0.2">
      <c r="A36" s="253" t="s">
        <v>100</v>
      </c>
      <c r="B36" s="253"/>
      <c r="C36" s="253"/>
      <c r="D36" s="253"/>
      <c r="E36" s="253"/>
      <c r="F36" s="253"/>
      <c r="G36" s="5">
        <v>29</v>
      </c>
      <c r="H36" s="32">
        <v>1437218</v>
      </c>
      <c r="I36" s="32">
        <v>679831</v>
      </c>
      <c r="J36" s="32">
        <v>1325401</v>
      </c>
      <c r="K36" s="32">
        <v>609448</v>
      </c>
    </row>
    <row r="37" spans="1:11" ht="23.45" customHeight="1" x14ac:dyDescent="0.2">
      <c r="A37" s="221" t="s">
        <v>269</v>
      </c>
      <c r="B37" s="221"/>
      <c r="C37" s="221"/>
      <c r="D37" s="221"/>
      <c r="E37" s="221"/>
      <c r="F37" s="221"/>
      <c r="G37" s="4">
        <v>30</v>
      </c>
      <c r="H37" s="33">
        <f>H35-H36</f>
        <v>6525021</v>
      </c>
      <c r="I37" s="33">
        <f t="shared" ref="I37:K37" si="2">I35-I36</f>
        <v>3115368</v>
      </c>
      <c r="J37" s="33">
        <f t="shared" si="2"/>
        <v>5427780</v>
      </c>
      <c r="K37" s="33">
        <f t="shared" si="2"/>
        <v>2131027</v>
      </c>
    </row>
    <row r="38" spans="1:11" ht="23.45" customHeight="1" x14ac:dyDescent="0.2">
      <c r="A38" s="221" t="s">
        <v>270</v>
      </c>
      <c r="B38" s="221"/>
      <c r="C38" s="221"/>
      <c r="D38" s="221"/>
      <c r="E38" s="221"/>
      <c r="F38" s="221"/>
      <c r="G38" s="4">
        <v>31</v>
      </c>
      <c r="H38" s="33">
        <f>H39-H40</f>
        <v>22303</v>
      </c>
      <c r="I38" s="33">
        <f t="shared" ref="I38:K38" si="3">I39-I40</f>
        <v>-18364</v>
      </c>
      <c r="J38" s="33">
        <f t="shared" si="3"/>
        <v>610158</v>
      </c>
      <c r="K38" s="33">
        <f t="shared" si="3"/>
        <v>645348</v>
      </c>
    </row>
    <row r="39" spans="1:11" ht="23.45" customHeight="1" x14ac:dyDescent="0.2">
      <c r="A39" s="253" t="s">
        <v>101</v>
      </c>
      <c r="B39" s="253"/>
      <c r="C39" s="253"/>
      <c r="D39" s="253"/>
      <c r="E39" s="253"/>
      <c r="F39" s="253"/>
      <c r="G39" s="5">
        <v>32</v>
      </c>
      <c r="H39" s="32">
        <v>22303</v>
      </c>
      <c r="I39" s="32">
        <v>-18364</v>
      </c>
      <c r="J39" s="32">
        <v>610158</v>
      </c>
      <c r="K39" s="32">
        <v>645348</v>
      </c>
    </row>
    <row r="40" spans="1:11" ht="23.45" customHeight="1" x14ac:dyDescent="0.2">
      <c r="A40" s="253" t="s">
        <v>102</v>
      </c>
      <c r="B40" s="253"/>
      <c r="C40" s="253"/>
      <c r="D40" s="253"/>
      <c r="E40" s="253"/>
      <c r="F40" s="253"/>
      <c r="G40" s="5">
        <v>33</v>
      </c>
      <c r="H40" s="32">
        <v>0</v>
      </c>
      <c r="I40" s="32">
        <v>0</v>
      </c>
      <c r="J40" s="32">
        <v>0</v>
      </c>
      <c r="K40" s="32">
        <v>0</v>
      </c>
    </row>
    <row r="41" spans="1:11" x14ac:dyDescent="0.2">
      <c r="A41" s="221" t="s">
        <v>271</v>
      </c>
      <c r="B41" s="221"/>
      <c r="C41" s="221"/>
      <c r="D41" s="221"/>
      <c r="E41" s="221"/>
      <c r="F41" s="221"/>
      <c r="G41" s="4">
        <v>34</v>
      </c>
      <c r="H41" s="33">
        <f>H37+H38</f>
        <v>6547324</v>
      </c>
      <c r="I41" s="33">
        <f>I37+I38</f>
        <v>3097004</v>
      </c>
      <c r="J41" s="33">
        <f>J37+J38</f>
        <v>6037938</v>
      </c>
      <c r="K41" s="33">
        <f>K37+K38</f>
        <v>2776375</v>
      </c>
    </row>
    <row r="42" spans="1:11" x14ac:dyDescent="0.2">
      <c r="A42" s="253" t="s">
        <v>103</v>
      </c>
      <c r="B42" s="253"/>
      <c r="C42" s="253"/>
      <c r="D42" s="253"/>
      <c r="E42" s="253"/>
      <c r="F42" s="253"/>
      <c r="G42" s="5">
        <v>35</v>
      </c>
      <c r="H42" s="32">
        <v>0</v>
      </c>
      <c r="I42" s="32">
        <v>0</v>
      </c>
      <c r="J42" s="32">
        <v>0</v>
      </c>
      <c r="K42" s="32">
        <v>0</v>
      </c>
    </row>
    <row r="43" spans="1:11" x14ac:dyDescent="0.2">
      <c r="A43" s="253" t="s">
        <v>104</v>
      </c>
      <c r="B43" s="253"/>
      <c r="C43" s="253"/>
      <c r="D43" s="253"/>
      <c r="E43" s="253"/>
      <c r="F43" s="253"/>
      <c r="G43" s="5">
        <v>36</v>
      </c>
      <c r="H43" s="32">
        <v>5820223</v>
      </c>
      <c r="I43" s="32">
        <v>-354393</v>
      </c>
      <c r="J43" s="32">
        <v>6037938</v>
      </c>
      <c r="K43" s="32">
        <v>2776375</v>
      </c>
    </row>
    <row r="44" spans="1:11" x14ac:dyDescent="0.2">
      <c r="A44" s="228" t="s">
        <v>17</v>
      </c>
      <c r="B44" s="228"/>
      <c r="C44" s="228"/>
      <c r="D44" s="228"/>
      <c r="E44" s="228"/>
      <c r="F44" s="228"/>
      <c r="G44" s="258"/>
      <c r="H44" s="258"/>
      <c r="I44" s="258"/>
      <c r="J44" s="246"/>
      <c r="K44" s="246"/>
    </row>
    <row r="45" spans="1:11" x14ac:dyDescent="0.2">
      <c r="A45" s="220" t="s">
        <v>105</v>
      </c>
      <c r="B45" s="220"/>
      <c r="C45" s="220"/>
      <c r="D45" s="220"/>
      <c r="E45" s="220"/>
      <c r="F45" s="220"/>
      <c r="G45" s="4">
        <v>37</v>
      </c>
      <c r="H45" s="33">
        <f>H41</f>
        <v>6547324</v>
      </c>
      <c r="I45" s="33">
        <f>I41</f>
        <v>3097004</v>
      </c>
      <c r="J45" s="33">
        <f>J41</f>
        <v>6037938</v>
      </c>
      <c r="K45" s="33">
        <f>K41</f>
        <v>2776375</v>
      </c>
    </row>
    <row r="46" spans="1:11" x14ac:dyDescent="0.2">
      <c r="A46" s="220" t="s">
        <v>272</v>
      </c>
      <c r="B46" s="220"/>
      <c r="C46" s="220"/>
      <c r="D46" s="220"/>
      <c r="E46" s="220"/>
      <c r="F46" s="220"/>
      <c r="G46" s="4">
        <v>38</v>
      </c>
      <c r="H46" s="34">
        <f>H47+H59</f>
        <v>-13757281</v>
      </c>
      <c r="I46" s="34">
        <f>I47+I59</f>
        <v>3198821</v>
      </c>
      <c r="J46" s="34">
        <f>J47+J59</f>
        <v>216052</v>
      </c>
      <c r="K46" s="34">
        <f>K47+K59</f>
        <v>-377431</v>
      </c>
    </row>
    <row r="47" spans="1:11" ht="26.45" customHeight="1" x14ac:dyDescent="0.2">
      <c r="A47" s="225" t="s">
        <v>273</v>
      </c>
      <c r="B47" s="225"/>
      <c r="C47" s="225"/>
      <c r="D47" s="225"/>
      <c r="E47" s="225"/>
      <c r="F47" s="225"/>
      <c r="G47" s="4">
        <v>39</v>
      </c>
      <c r="H47" s="34">
        <f>SUM(H48:H54)+H57+H58</f>
        <v>-3246079</v>
      </c>
      <c r="I47" s="34">
        <f>SUM(I48:I54)+I57+I58</f>
        <v>2019547</v>
      </c>
      <c r="J47" s="34">
        <f>SUM(J48:J54)+J57+J58</f>
        <v>3467576</v>
      </c>
      <c r="K47" s="34">
        <f>SUM(K48:K54)+K57+K58</f>
        <v>1901834</v>
      </c>
    </row>
    <row r="48" spans="1:11" x14ac:dyDescent="0.2">
      <c r="A48" s="252" t="s">
        <v>106</v>
      </c>
      <c r="B48" s="252"/>
      <c r="C48" s="252"/>
      <c r="D48" s="252"/>
      <c r="E48" s="252"/>
      <c r="F48" s="252"/>
      <c r="G48" s="5">
        <v>40</v>
      </c>
      <c r="H48" s="32">
        <v>0</v>
      </c>
      <c r="I48" s="32">
        <v>0</v>
      </c>
      <c r="J48" s="32">
        <v>0</v>
      </c>
      <c r="K48" s="32">
        <v>0</v>
      </c>
    </row>
    <row r="49" spans="1:11" x14ac:dyDescent="0.2">
      <c r="A49" s="252" t="s">
        <v>107</v>
      </c>
      <c r="B49" s="252"/>
      <c r="C49" s="252"/>
      <c r="D49" s="252"/>
      <c r="E49" s="252"/>
      <c r="F49" s="252"/>
      <c r="G49" s="5">
        <v>41</v>
      </c>
      <c r="H49" s="32">
        <v>0</v>
      </c>
      <c r="I49" s="32">
        <v>0</v>
      </c>
      <c r="J49" s="32">
        <v>0</v>
      </c>
      <c r="K49" s="32">
        <v>0</v>
      </c>
    </row>
    <row r="50" spans="1:11" ht="24.6" customHeight="1" x14ac:dyDescent="0.2">
      <c r="A50" s="252" t="s">
        <v>224</v>
      </c>
      <c r="B50" s="252"/>
      <c r="C50" s="252"/>
      <c r="D50" s="252"/>
      <c r="E50" s="252"/>
      <c r="F50" s="252"/>
      <c r="G50" s="5">
        <v>42</v>
      </c>
      <c r="H50" s="32">
        <v>0</v>
      </c>
      <c r="I50" s="32">
        <v>0</v>
      </c>
      <c r="J50" s="32">
        <v>0</v>
      </c>
      <c r="K50" s="32">
        <v>0</v>
      </c>
    </row>
    <row r="51" spans="1:11" x14ac:dyDescent="0.2">
      <c r="A51" s="252" t="s">
        <v>108</v>
      </c>
      <c r="B51" s="252"/>
      <c r="C51" s="252"/>
      <c r="D51" s="252"/>
      <c r="E51" s="252"/>
      <c r="F51" s="252"/>
      <c r="G51" s="5">
        <v>43</v>
      </c>
      <c r="H51" s="32">
        <v>0</v>
      </c>
      <c r="I51" s="32">
        <v>0</v>
      </c>
      <c r="J51" s="32">
        <v>0</v>
      </c>
      <c r="K51" s="32">
        <v>0</v>
      </c>
    </row>
    <row r="52" spans="1:11" ht="27.6" customHeight="1" x14ac:dyDescent="0.2">
      <c r="A52" s="252" t="s">
        <v>225</v>
      </c>
      <c r="B52" s="252"/>
      <c r="C52" s="252"/>
      <c r="D52" s="252"/>
      <c r="E52" s="252"/>
      <c r="F52" s="252"/>
      <c r="G52" s="5">
        <v>44</v>
      </c>
      <c r="H52" s="32">
        <v>0</v>
      </c>
      <c r="I52" s="32">
        <v>0</v>
      </c>
      <c r="J52" s="32">
        <v>0</v>
      </c>
      <c r="K52" s="32">
        <v>0</v>
      </c>
    </row>
    <row r="53" spans="1:11" ht="25.15" customHeight="1" x14ac:dyDescent="0.2">
      <c r="A53" s="252" t="s">
        <v>109</v>
      </c>
      <c r="B53" s="252"/>
      <c r="C53" s="252"/>
      <c r="D53" s="252"/>
      <c r="E53" s="252"/>
      <c r="F53" s="252"/>
      <c r="G53" s="5">
        <v>45</v>
      </c>
      <c r="H53" s="32">
        <v>-4039484</v>
      </c>
      <c r="I53" s="32">
        <v>2423421</v>
      </c>
      <c r="J53" s="32">
        <v>4084987</v>
      </c>
      <c r="K53" s="32">
        <v>2319257</v>
      </c>
    </row>
    <row r="54" spans="1:11" ht="36" customHeight="1" x14ac:dyDescent="0.2">
      <c r="A54" s="222" t="s">
        <v>277</v>
      </c>
      <c r="B54" s="222"/>
      <c r="C54" s="222"/>
      <c r="D54" s="222"/>
      <c r="E54" s="222"/>
      <c r="F54" s="222"/>
      <c r="G54" s="5">
        <v>46</v>
      </c>
      <c r="H54" s="32">
        <v>0</v>
      </c>
      <c r="I54" s="32">
        <v>0</v>
      </c>
      <c r="J54" s="32">
        <v>0</v>
      </c>
      <c r="K54" s="32">
        <v>0</v>
      </c>
    </row>
    <row r="55" spans="1:11" ht="26.25" customHeight="1" x14ac:dyDescent="0.2">
      <c r="A55" s="222" t="s">
        <v>278</v>
      </c>
      <c r="B55" s="222"/>
      <c r="C55" s="222"/>
      <c r="D55" s="222"/>
      <c r="E55" s="222"/>
      <c r="F55" s="222"/>
      <c r="G55" s="5">
        <v>47</v>
      </c>
      <c r="H55" s="32">
        <v>0</v>
      </c>
      <c r="I55" s="32">
        <v>0</v>
      </c>
      <c r="J55" s="32">
        <v>0</v>
      </c>
      <c r="K55" s="32">
        <v>0</v>
      </c>
    </row>
    <row r="56" spans="1:11" ht="25.5" customHeight="1" x14ac:dyDescent="0.2">
      <c r="A56" s="222" t="s">
        <v>279</v>
      </c>
      <c r="B56" s="222"/>
      <c r="C56" s="222"/>
      <c r="D56" s="222"/>
      <c r="E56" s="222"/>
      <c r="F56" s="222"/>
      <c r="G56" s="5">
        <v>48</v>
      </c>
      <c r="H56" s="32">
        <v>0</v>
      </c>
      <c r="I56" s="32">
        <v>0</v>
      </c>
      <c r="J56" s="32">
        <v>0</v>
      </c>
      <c r="K56" s="32">
        <v>0</v>
      </c>
    </row>
    <row r="57" spans="1:11" ht="37.5" customHeight="1" x14ac:dyDescent="0.2">
      <c r="A57" s="222" t="s">
        <v>280</v>
      </c>
      <c r="B57" s="222"/>
      <c r="C57" s="222"/>
      <c r="D57" s="222"/>
      <c r="E57" s="222"/>
      <c r="F57" s="222"/>
      <c r="G57" s="5">
        <v>49</v>
      </c>
      <c r="H57" s="32">
        <v>0</v>
      </c>
      <c r="I57" s="32">
        <v>0</v>
      </c>
      <c r="J57" s="32">
        <v>0</v>
      </c>
      <c r="K57" s="32">
        <v>0</v>
      </c>
    </row>
    <row r="58" spans="1:11" ht="27" customHeight="1" x14ac:dyDescent="0.2">
      <c r="A58" s="222" t="s">
        <v>226</v>
      </c>
      <c r="B58" s="222"/>
      <c r="C58" s="222"/>
      <c r="D58" s="222"/>
      <c r="E58" s="222"/>
      <c r="F58" s="222"/>
      <c r="G58" s="5">
        <v>50</v>
      </c>
      <c r="H58" s="32">
        <v>793405</v>
      </c>
      <c r="I58" s="32">
        <v>-403874</v>
      </c>
      <c r="J58" s="32">
        <v>-617411</v>
      </c>
      <c r="K58" s="32">
        <v>-417423</v>
      </c>
    </row>
    <row r="59" spans="1:11" ht="23.45" customHeight="1" x14ac:dyDescent="0.2">
      <c r="A59" s="225" t="s">
        <v>274</v>
      </c>
      <c r="B59" s="225"/>
      <c r="C59" s="225"/>
      <c r="D59" s="225"/>
      <c r="E59" s="225"/>
      <c r="F59" s="225"/>
      <c r="G59" s="4">
        <v>51</v>
      </c>
      <c r="H59" s="34">
        <f>SUM(H60:H67)</f>
        <v>-10511202</v>
      </c>
      <c r="I59" s="34">
        <f>SUM(I60:I67)</f>
        <v>1179274</v>
      </c>
      <c r="J59" s="34">
        <f>SUM(J60:J67)</f>
        <v>-3251524</v>
      </c>
      <c r="K59" s="34">
        <f>SUM(K60:K67)</f>
        <v>-2279265</v>
      </c>
    </row>
    <row r="60" spans="1:11" ht="12.75" customHeight="1" x14ac:dyDescent="0.2">
      <c r="A60" s="222" t="s">
        <v>110</v>
      </c>
      <c r="B60" s="222"/>
      <c r="C60" s="222"/>
      <c r="D60" s="222"/>
      <c r="E60" s="222"/>
      <c r="F60" s="222"/>
      <c r="G60" s="5">
        <v>52</v>
      </c>
      <c r="H60" s="32">
        <v>0</v>
      </c>
      <c r="I60" s="32">
        <v>0</v>
      </c>
      <c r="J60" s="32">
        <v>0</v>
      </c>
      <c r="K60" s="32">
        <v>0</v>
      </c>
    </row>
    <row r="61" spans="1:11" ht="12.75" customHeight="1" x14ac:dyDescent="0.2">
      <c r="A61" s="222" t="s">
        <v>111</v>
      </c>
      <c r="B61" s="222"/>
      <c r="C61" s="222"/>
      <c r="D61" s="222"/>
      <c r="E61" s="222"/>
      <c r="F61" s="222"/>
      <c r="G61" s="5">
        <v>53</v>
      </c>
      <c r="H61" s="32">
        <v>0</v>
      </c>
      <c r="I61" s="32">
        <v>0</v>
      </c>
      <c r="J61" s="32">
        <v>0</v>
      </c>
      <c r="K61" s="32">
        <v>0</v>
      </c>
    </row>
    <row r="62" spans="1:11" ht="12.75" customHeight="1" x14ac:dyDescent="0.2">
      <c r="A62" s="222" t="s">
        <v>112</v>
      </c>
      <c r="B62" s="222"/>
      <c r="C62" s="222"/>
      <c r="D62" s="222"/>
      <c r="E62" s="222"/>
      <c r="F62" s="222"/>
      <c r="G62" s="5">
        <v>54</v>
      </c>
      <c r="H62" s="32">
        <v>0</v>
      </c>
      <c r="I62" s="32">
        <v>0</v>
      </c>
      <c r="J62" s="32">
        <v>0</v>
      </c>
      <c r="K62" s="32">
        <v>0</v>
      </c>
    </row>
    <row r="63" spans="1:11" ht="12.75" customHeight="1" x14ac:dyDescent="0.2">
      <c r="A63" s="222" t="s">
        <v>113</v>
      </c>
      <c r="B63" s="222"/>
      <c r="C63" s="222"/>
      <c r="D63" s="222"/>
      <c r="E63" s="222"/>
      <c r="F63" s="222"/>
      <c r="G63" s="5">
        <v>55</v>
      </c>
      <c r="H63" s="32">
        <v>0</v>
      </c>
      <c r="I63" s="32">
        <v>0</v>
      </c>
      <c r="J63" s="32">
        <v>0</v>
      </c>
      <c r="K63" s="32">
        <v>0</v>
      </c>
    </row>
    <row r="64" spans="1:11" ht="24.75" customHeight="1" x14ac:dyDescent="0.2">
      <c r="A64" s="222" t="s">
        <v>114</v>
      </c>
      <c r="B64" s="222"/>
      <c r="C64" s="222"/>
      <c r="D64" s="222"/>
      <c r="E64" s="222"/>
      <c r="F64" s="222"/>
      <c r="G64" s="5">
        <v>56</v>
      </c>
      <c r="H64" s="32">
        <v>-12809237</v>
      </c>
      <c r="I64" s="32">
        <v>1447442</v>
      </c>
      <c r="J64" s="32">
        <v>-3965273</v>
      </c>
      <c r="K64" s="32">
        <v>-2779592</v>
      </c>
    </row>
    <row r="65" spans="1:11" ht="24" customHeight="1" x14ac:dyDescent="0.2">
      <c r="A65" s="222" t="s">
        <v>108</v>
      </c>
      <c r="B65" s="222"/>
      <c r="C65" s="222"/>
      <c r="D65" s="222"/>
      <c r="E65" s="222"/>
      <c r="F65" s="222"/>
      <c r="G65" s="5">
        <v>57</v>
      </c>
      <c r="H65" s="32">
        <v>0</v>
      </c>
      <c r="I65" s="32">
        <v>0</v>
      </c>
      <c r="J65" s="32">
        <v>0</v>
      </c>
      <c r="K65" s="32">
        <v>0</v>
      </c>
    </row>
    <row r="66" spans="1:11" ht="25.15" customHeight="1" x14ac:dyDescent="0.2">
      <c r="A66" s="222" t="s">
        <v>115</v>
      </c>
      <c r="B66" s="222"/>
      <c r="C66" s="222"/>
      <c r="D66" s="222"/>
      <c r="E66" s="222"/>
      <c r="F66" s="222"/>
      <c r="G66" s="5">
        <v>58</v>
      </c>
      <c r="H66" s="32">
        <v>0</v>
      </c>
      <c r="I66" s="32">
        <v>0</v>
      </c>
      <c r="J66" s="32">
        <v>0</v>
      </c>
      <c r="K66" s="32">
        <v>0</v>
      </c>
    </row>
    <row r="67" spans="1:11" ht="24" customHeight="1" x14ac:dyDescent="0.2">
      <c r="A67" s="222" t="s">
        <v>116</v>
      </c>
      <c r="B67" s="222"/>
      <c r="C67" s="222"/>
      <c r="D67" s="222"/>
      <c r="E67" s="222"/>
      <c r="F67" s="222"/>
      <c r="G67" s="5">
        <v>59</v>
      </c>
      <c r="H67" s="32">
        <v>2298035</v>
      </c>
      <c r="I67" s="32">
        <v>-268168</v>
      </c>
      <c r="J67" s="32">
        <v>713749</v>
      </c>
      <c r="K67" s="32">
        <v>500327</v>
      </c>
    </row>
    <row r="68" spans="1:11" ht="12.75" customHeight="1" x14ac:dyDescent="0.2">
      <c r="A68" s="225" t="s">
        <v>275</v>
      </c>
      <c r="B68" s="225"/>
      <c r="C68" s="225"/>
      <c r="D68" s="225"/>
      <c r="E68" s="225"/>
      <c r="F68" s="225"/>
      <c r="G68" s="4">
        <v>60</v>
      </c>
      <c r="H68" s="34">
        <f>H45+H46</f>
        <v>-7209957</v>
      </c>
      <c r="I68" s="34">
        <f>I45+I46</f>
        <v>6295825</v>
      </c>
      <c r="J68" s="34">
        <f>J45+J46</f>
        <v>6253990</v>
      </c>
      <c r="K68" s="34">
        <f>K45+K46</f>
        <v>2398944</v>
      </c>
    </row>
    <row r="69" spans="1:11" ht="12.75" customHeight="1" x14ac:dyDescent="0.2">
      <c r="A69" s="227" t="s">
        <v>117</v>
      </c>
      <c r="B69" s="227"/>
      <c r="C69" s="227"/>
      <c r="D69" s="227"/>
      <c r="E69" s="227"/>
      <c r="F69" s="227"/>
      <c r="G69" s="5">
        <v>61</v>
      </c>
      <c r="H69" s="32">
        <v>0</v>
      </c>
      <c r="I69" s="32">
        <v>0</v>
      </c>
      <c r="J69" s="32">
        <v>0</v>
      </c>
      <c r="K69" s="32">
        <v>0</v>
      </c>
    </row>
    <row r="70" spans="1:11" x14ac:dyDescent="0.2">
      <c r="A70" s="254" t="s">
        <v>118</v>
      </c>
      <c r="B70" s="254"/>
      <c r="C70" s="254"/>
      <c r="D70" s="254"/>
      <c r="E70" s="254"/>
      <c r="F70" s="254"/>
      <c r="G70" s="5">
        <v>62</v>
      </c>
      <c r="H70" s="32">
        <v>-7209957</v>
      </c>
      <c r="I70" s="32">
        <v>6295825</v>
      </c>
      <c r="J70" s="32">
        <v>6253990</v>
      </c>
      <c r="K70" s="32">
        <v>2398944</v>
      </c>
    </row>
  </sheetData>
  <sheetProtection algorithmName="SHA-512" hashValue="kMCP2kcyp+aCkjTGbeqLUCE8hJBxAb4umSJvn2Jr6G6gUiZxfbK4hkibCTNjw/7E97dCyrRdcTX9RAizCLZ5Fw==" saltValue="YM5Y54R8RyDxBFLgGXp01Q==" spinCount="100000" sheet="1" objects="1" scenarios="1"/>
  <mergeCells count="72">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 ref="A46:F46"/>
    <mergeCell ref="A47:F47"/>
    <mergeCell ref="A27:F27"/>
    <mergeCell ref="A28:F28"/>
    <mergeCell ref="A29:F29"/>
    <mergeCell ref="A30:F30"/>
    <mergeCell ref="A42:F42"/>
    <mergeCell ref="A41:F41"/>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55118110236220474" right="0.15748031496062992" top="0.98425196850393704" bottom="0.98425196850393704" header="0.51181102362204722" footer="0.51181102362204722"/>
  <pageSetup paperSize="9" scale="84" orientation="portrait"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55" zoomScale="110" zoomScaleNormal="100" zoomScaleSheetLayoutView="110" workbookViewId="0">
      <selection activeCell="L62" sqref="L62"/>
    </sheetView>
  </sheetViews>
  <sheetFormatPr defaultRowHeight="12.75" x14ac:dyDescent="0.2"/>
  <cols>
    <col min="1" max="7" width="9.140625" style="6"/>
    <col min="8" max="8" width="9.85546875" style="30" customWidth="1"/>
    <col min="9" max="9" width="12" style="30"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51" t="s">
        <v>172</v>
      </c>
      <c r="B1" s="267"/>
      <c r="C1" s="267"/>
      <c r="D1" s="267"/>
      <c r="E1" s="267"/>
      <c r="F1" s="267"/>
      <c r="G1" s="267"/>
      <c r="H1" s="267"/>
    </row>
    <row r="2" spans="1:9" ht="12.75" customHeight="1" x14ac:dyDescent="0.2">
      <c r="A2" s="250" t="s">
        <v>377</v>
      </c>
      <c r="B2" s="233"/>
      <c r="C2" s="233"/>
      <c r="D2" s="233"/>
      <c r="E2" s="233"/>
      <c r="F2" s="233"/>
      <c r="G2" s="233"/>
      <c r="H2" s="233"/>
    </row>
    <row r="3" spans="1:9" x14ac:dyDescent="0.2">
      <c r="A3" s="271" t="s">
        <v>12</v>
      </c>
      <c r="B3" s="272"/>
      <c r="C3" s="272"/>
      <c r="D3" s="272"/>
      <c r="E3" s="272"/>
      <c r="F3" s="272"/>
      <c r="G3" s="272"/>
      <c r="H3" s="272"/>
      <c r="I3" s="243"/>
    </row>
    <row r="4" spans="1:9" x14ac:dyDescent="0.2">
      <c r="A4" s="278" t="s">
        <v>295</v>
      </c>
      <c r="B4" s="239"/>
      <c r="C4" s="239"/>
      <c r="D4" s="239"/>
      <c r="E4" s="239"/>
      <c r="F4" s="239"/>
      <c r="G4" s="239"/>
      <c r="H4" s="239"/>
      <c r="I4" s="240"/>
    </row>
    <row r="5" spans="1:9" ht="45.75" thickBot="1" x14ac:dyDescent="0.25">
      <c r="A5" s="268" t="s">
        <v>2</v>
      </c>
      <c r="B5" s="269"/>
      <c r="C5" s="269"/>
      <c r="D5" s="269"/>
      <c r="E5" s="269"/>
      <c r="F5" s="270"/>
      <c r="G5" s="8" t="s">
        <v>6</v>
      </c>
      <c r="H5" s="35" t="s">
        <v>221</v>
      </c>
      <c r="I5" s="35" t="s">
        <v>216</v>
      </c>
    </row>
    <row r="6" spans="1:9" x14ac:dyDescent="0.2">
      <c r="A6" s="273">
        <v>1</v>
      </c>
      <c r="B6" s="274"/>
      <c r="C6" s="274"/>
      <c r="D6" s="274"/>
      <c r="E6" s="274"/>
      <c r="F6" s="275"/>
      <c r="G6" s="9">
        <v>2</v>
      </c>
      <c r="H6" s="36" t="s">
        <v>7</v>
      </c>
      <c r="I6" s="36" t="s">
        <v>8</v>
      </c>
    </row>
    <row r="7" spans="1:9" x14ac:dyDescent="0.2">
      <c r="A7" s="265" t="s">
        <v>126</v>
      </c>
      <c r="B7" s="266"/>
      <c r="C7" s="266"/>
      <c r="D7" s="266"/>
      <c r="E7" s="266"/>
      <c r="F7" s="266"/>
      <c r="G7" s="266"/>
      <c r="H7" s="266"/>
      <c r="I7" s="266"/>
    </row>
    <row r="8" spans="1:9" x14ac:dyDescent="0.2">
      <c r="A8" s="264" t="s">
        <v>119</v>
      </c>
      <c r="B8" s="264"/>
      <c r="C8" s="264"/>
      <c r="D8" s="264"/>
      <c r="E8" s="264"/>
      <c r="F8" s="264"/>
      <c r="G8" s="10">
        <v>1</v>
      </c>
      <c r="H8" s="37">
        <v>0</v>
      </c>
      <c r="I8" s="37">
        <v>0</v>
      </c>
    </row>
    <row r="9" spans="1:9" x14ac:dyDescent="0.2">
      <c r="A9" s="262" t="s">
        <v>120</v>
      </c>
      <c r="B9" s="262"/>
      <c r="C9" s="262"/>
      <c r="D9" s="262"/>
      <c r="E9" s="262"/>
      <c r="F9" s="262"/>
      <c r="G9" s="11">
        <v>2</v>
      </c>
      <c r="H9" s="38">
        <v>0</v>
      </c>
      <c r="I9" s="38">
        <v>0</v>
      </c>
    </row>
    <row r="10" spans="1:9" x14ac:dyDescent="0.2">
      <c r="A10" s="262" t="s">
        <v>121</v>
      </c>
      <c r="B10" s="262"/>
      <c r="C10" s="262"/>
      <c r="D10" s="262"/>
      <c r="E10" s="262"/>
      <c r="F10" s="262"/>
      <c r="G10" s="11">
        <v>3</v>
      </c>
      <c r="H10" s="38">
        <v>0</v>
      </c>
      <c r="I10" s="38">
        <v>0</v>
      </c>
    </row>
    <row r="11" spans="1:9" x14ac:dyDescent="0.2">
      <c r="A11" s="262" t="s">
        <v>122</v>
      </c>
      <c r="B11" s="262"/>
      <c r="C11" s="262"/>
      <c r="D11" s="262"/>
      <c r="E11" s="262"/>
      <c r="F11" s="262"/>
      <c r="G11" s="11">
        <v>4</v>
      </c>
      <c r="H11" s="38">
        <v>0</v>
      </c>
      <c r="I11" s="38">
        <v>0</v>
      </c>
    </row>
    <row r="12" spans="1:9" x14ac:dyDescent="0.2">
      <c r="A12" s="262" t="s">
        <v>123</v>
      </c>
      <c r="B12" s="262"/>
      <c r="C12" s="262"/>
      <c r="D12" s="262"/>
      <c r="E12" s="262"/>
      <c r="F12" s="262"/>
      <c r="G12" s="11">
        <v>5</v>
      </c>
      <c r="H12" s="38">
        <v>0</v>
      </c>
      <c r="I12" s="38">
        <v>0</v>
      </c>
    </row>
    <row r="13" spans="1:9" ht="22.5" customHeight="1" x14ac:dyDescent="0.2">
      <c r="A13" s="262" t="s">
        <v>143</v>
      </c>
      <c r="B13" s="262"/>
      <c r="C13" s="262"/>
      <c r="D13" s="262"/>
      <c r="E13" s="262"/>
      <c r="F13" s="262"/>
      <c r="G13" s="11">
        <v>6</v>
      </c>
      <c r="H13" s="38">
        <v>0</v>
      </c>
      <c r="I13" s="38">
        <v>0</v>
      </c>
    </row>
    <row r="14" spans="1:9" x14ac:dyDescent="0.2">
      <c r="A14" s="262" t="s">
        <v>124</v>
      </c>
      <c r="B14" s="262"/>
      <c r="C14" s="262"/>
      <c r="D14" s="262"/>
      <c r="E14" s="262"/>
      <c r="F14" s="262"/>
      <c r="G14" s="11">
        <v>7</v>
      </c>
      <c r="H14" s="38">
        <v>0</v>
      </c>
      <c r="I14" s="38">
        <v>0</v>
      </c>
    </row>
    <row r="15" spans="1:9" x14ac:dyDescent="0.2">
      <c r="A15" s="263" t="s">
        <v>125</v>
      </c>
      <c r="B15" s="263"/>
      <c r="C15" s="263"/>
      <c r="D15" s="263"/>
      <c r="E15" s="263"/>
      <c r="F15" s="263"/>
      <c r="G15" s="12">
        <v>8</v>
      </c>
      <c r="H15" s="39">
        <v>0</v>
      </c>
      <c r="I15" s="39">
        <v>0</v>
      </c>
    </row>
    <row r="16" spans="1:9" x14ac:dyDescent="0.2">
      <c r="A16" s="265" t="s">
        <v>127</v>
      </c>
      <c r="B16" s="266"/>
      <c r="C16" s="266"/>
      <c r="D16" s="266"/>
      <c r="E16" s="266"/>
      <c r="F16" s="266"/>
      <c r="G16" s="266"/>
      <c r="H16" s="266"/>
      <c r="I16" s="266"/>
    </row>
    <row r="17" spans="1:9" x14ac:dyDescent="0.2">
      <c r="A17" s="264" t="s">
        <v>128</v>
      </c>
      <c r="B17" s="264"/>
      <c r="C17" s="264"/>
      <c r="D17" s="264"/>
      <c r="E17" s="264"/>
      <c r="F17" s="264"/>
      <c r="G17" s="10">
        <v>9</v>
      </c>
      <c r="H17" s="37">
        <v>7984542</v>
      </c>
      <c r="I17" s="37">
        <v>7363339</v>
      </c>
    </row>
    <row r="18" spans="1:9" x14ac:dyDescent="0.2">
      <c r="A18" s="262" t="s">
        <v>129</v>
      </c>
      <c r="B18" s="262"/>
      <c r="C18" s="262"/>
      <c r="D18" s="262"/>
      <c r="E18" s="262"/>
      <c r="F18" s="262"/>
      <c r="G18" s="11"/>
      <c r="H18" s="38"/>
      <c r="I18" s="38"/>
    </row>
    <row r="19" spans="1:9" x14ac:dyDescent="0.2">
      <c r="A19" s="262" t="s">
        <v>130</v>
      </c>
      <c r="B19" s="262"/>
      <c r="C19" s="262"/>
      <c r="D19" s="262"/>
      <c r="E19" s="262"/>
      <c r="F19" s="262"/>
      <c r="G19" s="11">
        <v>10</v>
      </c>
      <c r="H19" s="38">
        <v>8696670</v>
      </c>
      <c r="I19" s="38">
        <v>15082106</v>
      </c>
    </row>
    <row r="20" spans="1:9" x14ac:dyDescent="0.2">
      <c r="A20" s="262" t="s">
        <v>131</v>
      </c>
      <c r="B20" s="262"/>
      <c r="C20" s="262"/>
      <c r="D20" s="262"/>
      <c r="E20" s="262"/>
      <c r="F20" s="262"/>
      <c r="G20" s="11">
        <v>11</v>
      </c>
      <c r="H20" s="38">
        <v>4324879</v>
      </c>
      <c r="I20" s="38">
        <v>5400621</v>
      </c>
    </row>
    <row r="21" spans="1:9" ht="23.25" customHeight="1" x14ac:dyDescent="0.2">
      <c r="A21" s="262" t="s">
        <v>132</v>
      </c>
      <c r="B21" s="262"/>
      <c r="C21" s="262"/>
      <c r="D21" s="262"/>
      <c r="E21" s="262"/>
      <c r="F21" s="262"/>
      <c r="G21" s="11">
        <v>12</v>
      </c>
      <c r="H21" s="38">
        <v>841148</v>
      </c>
      <c r="I21" s="38">
        <v>-41212</v>
      </c>
    </row>
    <row r="22" spans="1:9" x14ac:dyDescent="0.2">
      <c r="A22" s="262" t="s">
        <v>133</v>
      </c>
      <c r="B22" s="262"/>
      <c r="C22" s="262"/>
      <c r="D22" s="262"/>
      <c r="E22" s="262"/>
      <c r="F22" s="262"/>
      <c r="G22" s="11">
        <v>13</v>
      </c>
      <c r="H22" s="38">
        <v>0</v>
      </c>
      <c r="I22" s="38">
        <v>-80</v>
      </c>
    </row>
    <row r="23" spans="1:9" x14ac:dyDescent="0.2">
      <c r="A23" s="262" t="s">
        <v>134</v>
      </c>
      <c r="B23" s="262"/>
      <c r="C23" s="262"/>
      <c r="D23" s="262"/>
      <c r="E23" s="262"/>
      <c r="F23" s="262"/>
      <c r="G23" s="11">
        <v>14</v>
      </c>
      <c r="H23" s="38">
        <v>83290</v>
      </c>
      <c r="I23" s="38">
        <v>0</v>
      </c>
    </row>
    <row r="24" spans="1:9" x14ac:dyDescent="0.2">
      <c r="A24" s="265" t="s">
        <v>135</v>
      </c>
      <c r="B24" s="266"/>
      <c r="C24" s="266"/>
      <c r="D24" s="266"/>
      <c r="E24" s="266"/>
      <c r="F24" s="266"/>
      <c r="G24" s="266"/>
      <c r="H24" s="266"/>
      <c r="I24" s="266"/>
    </row>
    <row r="25" spans="1:9" x14ac:dyDescent="0.2">
      <c r="A25" s="264" t="s">
        <v>136</v>
      </c>
      <c r="B25" s="264"/>
      <c r="C25" s="264"/>
      <c r="D25" s="264"/>
      <c r="E25" s="264"/>
      <c r="F25" s="264"/>
      <c r="G25" s="10">
        <v>15</v>
      </c>
      <c r="H25" s="37">
        <v>44412466</v>
      </c>
      <c r="I25" s="37">
        <v>-3202649</v>
      </c>
    </row>
    <row r="26" spans="1:9" x14ac:dyDescent="0.2">
      <c r="A26" s="262" t="s">
        <v>137</v>
      </c>
      <c r="B26" s="262"/>
      <c r="C26" s="262"/>
      <c r="D26" s="262"/>
      <c r="E26" s="262"/>
      <c r="F26" s="262"/>
      <c r="G26" s="11">
        <v>16</v>
      </c>
      <c r="H26" s="38">
        <v>-18027</v>
      </c>
      <c r="I26" s="38">
        <v>3535022</v>
      </c>
    </row>
    <row r="27" spans="1:9" x14ac:dyDescent="0.2">
      <c r="A27" s="262" t="s">
        <v>138</v>
      </c>
      <c r="B27" s="262"/>
      <c r="C27" s="262"/>
      <c r="D27" s="262"/>
      <c r="E27" s="262"/>
      <c r="F27" s="262"/>
      <c r="G27" s="11">
        <v>17</v>
      </c>
      <c r="H27" s="38">
        <v>-47607546</v>
      </c>
      <c r="I27" s="38">
        <v>-162102267</v>
      </c>
    </row>
    <row r="28" spans="1:9" ht="25.5" customHeight="1" x14ac:dyDescent="0.2">
      <c r="A28" s="262" t="s">
        <v>139</v>
      </c>
      <c r="B28" s="262"/>
      <c r="C28" s="262"/>
      <c r="D28" s="262"/>
      <c r="E28" s="262"/>
      <c r="F28" s="262"/>
      <c r="G28" s="11">
        <v>18</v>
      </c>
      <c r="H28" s="38">
        <v>-11468777</v>
      </c>
      <c r="I28" s="38">
        <v>59762194</v>
      </c>
    </row>
    <row r="29" spans="1:9" ht="23.25" customHeight="1" x14ac:dyDescent="0.2">
      <c r="A29" s="262" t="s">
        <v>140</v>
      </c>
      <c r="B29" s="262"/>
      <c r="C29" s="262"/>
      <c r="D29" s="262"/>
      <c r="E29" s="262"/>
      <c r="F29" s="262"/>
      <c r="G29" s="11">
        <v>19</v>
      </c>
      <c r="H29" s="38">
        <v>0</v>
      </c>
      <c r="I29" s="38">
        <v>0</v>
      </c>
    </row>
    <row r="30" spans="1:9" ht="27.75" customHeight="1" x14ac:dyDescent="0.2">
      <c r="A30" s="262" t="s">
        <v>141</v>
      </c>
      <c r="B30" s="262"/>
      <c r="C30" s="262"/>
      <c r="D30" s="262"/>
      <c r="E30" s="262"/>
      <c r="F30" s="262"/>
      <c r="G30" s="11">
        <v>20</v>
      </c>
      <c r="H30" s="38">
        <v>0</v>
      </c>
      <c r="I30" s="38">
        <v>0</v>
      </c>
    </row>
    <row r="31" spans="1:9" ht="27.75" customHeight="1" x14ac:dyDescent="0.2">
      <c r="A31" s="262" t="s">
        <v>142</v>
      </c>
      <c r="B31" s="262"/>
      <c r="C31" s="262"/>
      <c r="D31" s="262"/>
      <c r="E31" s="262"/>
      <c r="F31" s="262"/>
      <c r="G31" s="11">
        <v>21</v>
      </c>
      <c r="H31" s="38">
        <v>9442801</v>
      </c>
      <c r="I31" s="38">
        <v>45994518</v>
      </c>
    </row>
    <row r="32" spans="1:9" ht="29.25" customHeight="1" x14ac:dyDescent="0.2">
      <c r="A32" s="262" t="s">
        <v>144</v>
      </c>
      <c r="B32" s="262"/>
      <c r="C32" s="262"/>
      <c r="D32" s="262"/>
      <c r="E32" s="262"/>
      <c r="F32" s="262"/>
      <c r="G32" s="11">
        <v>22</v>
      </c>
      <c r="H32" s="38">
        <v>20127482</v>
      </c>
      <c r="I32" s="38">
        <v>-1880011</v>
      </c>
    </row>
    <row r="33" spans="1:9" x14ac:dyDescent="0.2">
      <c r="A33" s="262" t="s">
        <v>145</v>
      </c>
      <c r="B33" s="262"/>
      <c r="C33" s="262"/>
      <c r="D33" s="262"/>
      <c r="E33" s="262"/>
      <c r="F33" s="262"/>
      <c r="G33" s="11">
        <v>23</v>
      </c>
      <c r="H33" s="38">
        <v>-1091311</v>
      </c>
      <c r="I33" s="38">
        <v>-1702082</v>
      </c>
    </row>
    <row r="34" spans="1:9" x14ac:dyDescent="0.2">
      <c r="A34" s="262" t="s">
        <v>146</v>
      </c>
      <c r="B34" s="262"/>
      <c r="C34" s="262"/>
      <c r="D34" s="262"/>
      <c r="E34" s="262"/>
      <c r="F34" s="262"/>
      <c r="G34" s="11">
        <v>24</v>
      </c>
      <c r="H34" s="38">
        <v>578845</v>
      </c>
      <c r="I34" s="38">
        <v>-44454</v>
      </c>
    </row>
    <row r="35" spans="1:9" x14ac:dyDescent="0.2">
      <c r="A35" s="262" t="s">
        <v>147</v>
      </c>
      <c r="B35" s="262"/>
      <c r="C35" s="262"/>
      <c r="D35" s="262"/>
      <c r="E35" s="262"/>
      <c r="F35" s="262"/>
      <c r="G35" s="11">
        <v>25</v>
      </c>
      <c r="H35" s="40">
        <v>69793131</v>
      </c>
      <c r="I35" s="40">
        <v>140368624</v>
      </c>
    </row>
    <row r="36" spans="1:9" x14ac:dyDescent="0.2">
      <c r="A36" s="262" t="s">
        <v>148</v>
      </c>
      <c r="B36" s="262"/>
      <c r="C36" s="262"/>
      <c r="D36" s="262"/>
      <c r="E36" s="262"/>
      <c r="F36" s="262"/>
      <c r="G36" s="11">
        <v>26</v>
      </c>
      <c r="H36" s="40">
        <v>12714653</v>
      </c>
      <c r="I36" s="40">
        <v>22750077</v>
      </c>
    </row>
    <row r="37" spans="1:9" x14ac:dyDescent="0.2">
      <c r="A37" s="262" t="s">
        <v>149</v>
      </c>
      <c r="B37" s="262"/>
      <c r="C37" s="262"/>
      <c r="D37" s="262"/>
      <c r="E37" s="262"/>
      <c r="F37" s="262"/>
      <c r="G37" s="11">
        <v>27</v>
      </c>
      <c r="H37" s="40">
        <v>-142290132</v>
      </c>
      <c r="I37" s="40">
        <v>-91695566</v>
      </c>
    </row>
    <row r="38" spans="1:9" x14ac:dyDescent="0.2">
      <c r="A38" s="262" t="s">
        <v>150</v>
      </c>
      <c r="B38" s="262"/>
      <c r="C38" s="262"/>
      <c r="D38" s="262"/>
      <c r="E38" s="262"/>
      <c r="F38" s="262"/>
      <c r="G38" s="11">
        <v>28</v>
      </c>
      <c r="H38" s="40">
        <v>0</v>
      </c>
      <c r="I38" s="40">
        <v>0</v>
      </c>
    </row>
    <row r="39" spans="1:9" x14ac:dyDescent="0.2">
      <c r="A39" s="262" t="s">
        <v>151</v>
      </c>
      <c r="B39" s="262"/>
      <c r="C39" s="262"/>
      <c r="D39" s="262"/>
      <c r="E39" s="262"/>
      <c r="F39" s="262"/>
      <c r="G39" s="11">
        <v>29</v>
      </c>
      <c r="H39" s="40">
        <v>-3870273</v>
      </c>
      <c r="I39" s="40">
        <v>5183782</v>
      </c>
    </row>
    <row r="40" spans="1:9" x14ac:dyDescent="0.2">
      <c r="A40" s="262" t="s">
        <v>152</v>
      </c>
      <c r="B40" s="262"/>
      <c r="C40" s="262"/>
      <c r="D40" s="262"/>
      <c r="E40" s="262"/>
      <c r="F40" s="262"/>
      <c r="G40" s="11">
        <v>30</v>
      </c>
      <c r="H40" s="40">
        <v>49246162</v>
      </c>
      <c r="I40" s="40">
        <v>51145056</v>
      </c>
    </row>
    <row r="41" spans="1:9" x14ac:dyDescent="0.2">
      <c r="A41" s="262" t="s">
        <v>153</v>
      </c>
      <c r="B41" s="262"/>
      <c r="C41" s="262"/>
      <c r="D41" s="262"/>
      <c r="E41" s="262"/>
      <c r="F41" s="262"/>
      <c r="G41" s="11">
        <v>31</v>
      </c>
      <c r="H41" s="40">
        <v>104933</v>
      </c>
      <c r="I41" s="40">
        <v>643894</v>
      </c>
    </row>
    <row r="42" spans="1:9" x14ac:dyDescent="0.2">
      <c r="A42" s="262" t="s">
        <v>154</v>
      </c>
      <c r="B42" s="262"/>
      <c r="C42" s="262"/>
      <c r="D42" s="262"/>
      <c r="E42" s="262"/>
      <c r="F42" s="262"/>
      <c r="G42" s="11">
        <v>32</v>
      </c>
      <c r="H42" s="40">
        <v>-8679611</v>
      </c>
      <c r="I42" s="40">
        <v>-2986907</v>
      </c>
    </row>
    <row r="43" spans="1:9" x14ac:dyDescent="0.2">
      <c r="A43" s="262" t="s">
        <v>155</v>
      </c>
      <c r="B43" s="262"/>
      <c r="C43" s="262"/>
      <c r="D43" s="262"/>
      <c r="E43" s="262"/>
      <c r="F43" s="262"/>
      <c r="G43" s="11">
        <v>33</v>
      </c>
      <c r="H43" s="40">
        <v>-2304125</v>
      </c>
      <c r="I43" s="40">
        <v>-3626558</v>
      </c>
    </row>
    <row r="44" spans="1:9" ht="13.5" customHeight="1" x14ac:dyDescent="0.2">
      <c r="A44" s="276" t="s">
        <v>156</v>
      </c>
      <c r="B44" s="276"/>
      <c r="C44" s="276"/>
      <c r="D44" s="276"/>
      <c r="E44" s="276"/>
      <c r="F44" s="276"/>
      <c r="G44" s="13">
        <v>34</v>
      </c>
      <c r="H44" s="41">
        <f>SUM(H25:H43)+SUM(H17:H23)+SUM(H8:H15)</f>
        <v>11021200</v>
      </c>
      <c r="I44" s="41">
        <f>SUM(I25:I43)+SUM(I17:I23)+SUM(I8:I15)</f>
        <v>89947447</v>
      </c>
    </row>
    <row r="45" spans="1:9" x14ac:dyDescent="0.2">
      <c r="A45" s="265" t="s">
        <v>18</v>
      </c>
      <c r="B45" s="266"/>
      <c r="C45" s="266"/>
      <c r="D45" s="266"/>
      <c r="E45" s="266"/>
      <c r="F45" s="266"/>
      <c r="G45" s="266"/>
      <c r="H45" s="266"/>
      <c r="I45" s="266"/>
    </row>
    <row r="46" spans="1:9" ht="24.75" customHeight="1" x14ac:dyDescent="0.2">
      <c r="A46" s="264" t="s">
        <v>157</v>
      </c>
      <c r="B46" s="264"/>
      <c r="C46" s="264"/>
      <c r="D46" s="264"/>
      <c r="E46" s="264"/>
      <c r="F46" s="264"/>
      <c r="G46" s="10">
        <v>35</v>
      </c>
      <c r="H46" s="37">
        <v>-7761299</v>
      </c>
      <c r="I46" s="37">
        <v>-4110833</v>
      </c>
    </row>
    <row r="47" spans="1:9" ht="26.25" customHeight="1" x14ac:dyDescent="0.2">
      <c r="A47" s="262" t="s">
        <v>158</v>
      </c>
      <c r="B47" s="262"/>
      <c r="C47" s="262"/>
      <c r="D47" s="262"/>
      <c r="E47" s="262"/>
      <c r="F47" s="262"/>
      <c r="G47" s="11">
        <v>36</v>
      </c>
      <c r="H47" s="38">
        <v>0</v>
      </c>
      <c r="I47" s="38">
        <v>0</v>
      </c>
    </row>
    <row r="48" spans="1:9" ht="24" customHeight="1" x14ac:dyDescent="0.2">
      <c r="A48" s="262" t="s">
        <v>159</v>
      </c>
      <c r="B48" s="262"/>
      <c r="C48" s="262"/>
      <c r="D48" s="262"/>
      <c r="E48" s="262"/>
      <c r="F48" s="262"/>
      <c r="G48" s="11">
        <v>37</v>
      </c>
      <c r="H48" s="38">
        <v>0</v>
      </c>
      <c r="I48" s="38">
        <v>0</v>
      </c>
    </row>
    <row r="49" spans="1:9" x14ac:dyDescent="0.2">
      <c r="A49" s="262" t="s">
        <v>160</v>
      </c>
      <c r="B49" s="262"/>
      <c r="C49" s="262"/>
      <c r="D49" s="262"/>
      <c r="E49" s="262"/>
      <c r="F49" s="262"/>
      <c r="G49" s="11">
        <v>38</v>
      </c>
      <c r="H49" s="38">
        <v>0</v>
      </c>
      <c r="I49" s="38">
        <v>0</v>
      </c>
    </row>
    <row r="50" spans="1:9" x14ac:dyDescent="0.2">
      <c r="A50" s="283" t="s">
        <v>161</v>
      </c>
      <c r="B50" s="283"/>
      <c r="C50" s="283"/>
      <c r="D50" s="283"/>
      <c r="E50" s="283"/>
      <c r="F50" s="283"/>
      <c r="G50" s="14">
        <v>39</v>
      </c>
      <c r="H50" s="40">
        <v>-4880680</v>
      </c>
      <c r="I50" s="40">
        <v>-1524792</v>
      </c>
    </row>
    <row r="51" spans="1:9" x14ac:dyDescent="0.2">
      <c r="A51" s="286" t="s">
        <v>162</v>
      </c>
      <c r="B51" s="286"/>
      <c r="C51" s="286"/>
      <c r="D51" s="286"/>
      <c r="E51" s="286"/>
      <c r="F51" s="287"/>
      <c r="G51" s="15">
        <v>40</v>
      </c>
      <c r="H51" s="41">
        <f>SUM(H46:H50)</f>
        <v>-12641979</v>
      </c>
      <c r="I51" s="41">
        <f>SUM(I46:I50)</f>
        <v>-5635625</v>
      </c>
    </row>
    <row r="52" spans="1:9" x14ac:dyDescent="0.2">
      <c r="A52" s="284" t="s">
        <v>19</v>
      </c>
      <c r="B52" s="285"/>
      <c r="C52" s="285"/>
      <c r="D52" s="285"/>
      <c r="E52" s="285"/>
      <c r="F52" s="285"/>
      <c r="G52" s="285"/>
      <c r="H52" s="285"/>
      <c r="I52" s="285"/>
    </row>
    <row r="53" spans="1:9" ht="23.25" customHeight="1" x14ac:dyDescent="0.2">
      <c r="A53" s="262" t="s">
        <v>163</v>
      </c>
      <c r="B53" s="262"/>
      <c r="C53" s="262"/>
      <c r="D53" s="262"/>
      <c r="E53" s="262"/>
      <c r="F53" s="262"/>
      <c r="G53" s="11">
        <v>41</v>
      </c>
      <c r="H53" s="38">
        <v>157351874</v>
      </c>
      <c r="I53" s="38">
        <v>-83069542</v>
      </c>
    </row>
    <row r="54" spans="1:9" x14ac:dyDescent="0.2">
      <c r="A54" s="262" t="s">
        <v>164</v>
      </c>
      <c r="B54" s="262"/>
      <c r="C54" s="262"/>
      <c r="D54" s="262"/>
      <c r="E54" s="262"/>
      <c r="F54" s="262"/>
      <c r="G54" s="11">
        <v>42</v>
      </c>
      <c r="H54" s="38">
        <v>3816788</v>
      </c>
      <c r="I54" s="38">
        <v>-606302</v>
      </c>
    </row>
    <row r="55" spans="1:9" x14ac:dyDescent="0.2">
      <c r="A55" s="282" t="s">
        <v>165</v>
      </c>
      <c r="B55" s="282"/>
      <c r="C55" s="282"/>
      <c r="D55" s="282"/>
      <c r="E55" s="282"/>
      <c r="F55" s="282"/>
      <c r="G55" s="11">
        <v>43</v>
      </c>
      <c r="H55" s="38">
        <v>0</v>
      </c>
      <c r="I55" s="38">
        <v>0</v>
      </c>
    </row>
    <row r="56" spans="1:9" x14ac:dyDescent="0.2">
      <c r="A56" s="282" t="s">
        <v>166</v>
      </c>
      <c r="B56" s="282"/>
      <c r="C56" s="282"/>
      <c r="D56" s="282"/>
      <c r="E56" s="282"/>
      <c r="F56" s="282"/>
      <c r="G56" s="11">
        <v>44</v>
      </c>
      <c r="H56" s="38">
        <v>0</v>
      </c>
      <c r="I56" s="38">
        <v>0</v>
      </c>
    </row>
    <row r="57" spans="1:9" x14ac:dyDescent="0.2">
      <c r="A57" s="262" t="s">
        <v>167</v>
      </c>
      <c r="B57" s="262"/>
      <c r="C57" s="262"/>
      <c r="D57" s="262"/>
      <c r="E57" s="262"/>
      <c r="F57" s="262"/>
      <c r="G57" s="11">
        <v>45</v>
      </c>
      <c r="H57" s="38">
        <v>0</v>
      </c>
      <c r="I57" s="38">
        <v>0</v>
      </c>
    </row>
    <row r="58" spans="1:9" x14ac:dyDescent="0.2">
      <c r="A58" s="262" t="s">
        <v>168</v>
      </c>
      <c r="B58" s="262"/>
      <c r="C58" s="262"/>
      <c r="D58" s="262"/>
      <c r="E58" s="262"/>
      <c r="F58" s="262"/>
      <c r="G58" s="11">
        <v>46</v>
      </c>
      <c r="H58" s="38">
        <v>0</v>
      </c>
      <c r="I58" s="38">
        <v>0</v>
      </c>
    </row>
    <row r="59" spans="1:9" x14ac:dyDescent="0.2">
      <c r="A59" s="279" t="s">
        <v>170</v>
      </c>
      <c r="B59" s="280"/>
      <c r="C59" s="280"/>
      <c r="D59" s="280"/>
      <c r="E59" s="280"/>
      <c r="F59" s="280"/>
      <c r="G59" s="13">
        <v>47</v>
      </c>
      <c r="H59" s="42">
        <f>H53+H54+H55+H56+H57+H58</f>
        <v>161168662</v>
      </c>
      <c r="I59" s="42">
        <f>I53+I54+I55+I56+I57+I58</f>
        <v>-83675844</v>
      </c>
    </row>
    <row r="60" spans="1:9" ht="25.5" customHeight="1" x14ac:dyDescent="0.2">
      <c r="A60" s="279" t="s">
        <v>169</v>
      </c>
      <c r="B60" s="279"/>
      <c r="C60" s="279"/>
      <c r="D60" s="279"/>
      <c r="E60" s="279"/>
      <c r="F60" s="279"/>
      <c r="G60" s="13">
        <v>48</v>
      </c>
      <c r="H60" s="42">
        <f>H44+H51+H59</f>
        <v>159547883</v>
      </c>
      <c r="I60" s="42">
        <f>I44+I51+I59</f>
        <v>635978</v>
      </c>
    </row>
    <row r="61" spans="1:9" x14ac:dyDescent="0.2">
      <c r="A61" s="281" t="s">
        <v>222</v>
      </c>
      <c r="B61" s="262"/>
      <c r="C61" s="262"/>
      <c r="D61" s="262"/>
      <c r="E61" s="262"/>
      <c r="F61" s="262"/>
      <c r="G61" s="11">
        <v>49</v>
      </c>
      <c r="H61" s="43">
        <v>493290170</v>
      </c>
      <c r="I61" s="43">
        <v>772589562</v>
      </c>
    </row>
    <row r="62" spans="1:9" x14ac:dyDescent="0.2">
      <c r="A62" s="262" t="s">
        <v>171</v>
      </c>
      <c r="B62" s="262"/>
      <c r="C62" s="262"/>
      <c r="D62" s="262"/>
      <c r="E62" s="262"/>
      <c r="F62" s="262"/>
      <c r="G62" s="11">
        <v>50</v>
      </c>
      <c r="H62" s="38">
        <v>0</v>
      </c>
      <c r="I62" s="38">
        <v>0</v>
      </c>
    </row>
    <row r="63" spans="1:9" x14ac:dyDescent="0.2">
      <c r="A63" s="276" t="s">
        <v>223</v>
      </c>
      <c r="B63" s="277"/>
      <c r="C63" s="277"/>
      <c r="D63" s="277"/>
      <c r="E63" s="277"/>
      <c r="F63" s="277"/>
      <c r="G63" s="15">
        <v>51</v>
      </c>
      <c r="H63" s="41">
        <f>H60+H61+H62</f>
        <v>652838053</v>
      </c>
      <c r="I63" s="41">
        <f>I60+I61+I62</f>
        <v>773225540</v>
      </c>
    </row>
  </sheetData>
  <sheetProtection algorithmName="SHA-512" hashValue="swTcd+OK/fMttzd7bF6b/BbAnSMYNK4Qc/fdXHUDdgc5Wbka/HkC5wcpaAMb8bRHwA1EEFjW/UFSvflA4FIXVg==" saltValue="7cooLONyNHoKUZhk98C/Qg=="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91" right="0.5" top="0.98425196850393704" bottom="0.98425196850393704" header="0.51181102362204722" footer="0.51181102362204722"/>
  <pageSetup paperSize="9" fitToHeight="2"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topLeftCell="A10" zoomScale="110" zoomScaleNormal="100" workbookViewId="0">
      <selection activeCell="K17" sqref="K17"/>
    </sheetView>
  </sheetViews>
  <sheetFormatPr defaultRowHeight="12.75" x14ac:dyDescent="0.2"/>
  <cols>
    <col min="1" max="2" width="9.140625" style="16"/>
    <col min="3" max="3" width="20.85546875" style="16" customWidth="1"/>
    <col min="4" max="4" width="9.140625" style="16"/>
    <col min="5" max="5" width="9.140625" style="45" customWidth="1"/>
    <col min="6" max="6" width="10.140625" style="45" customWidth="1"/>
    <col min="7" max="7" width="9.140625" style="45" customWidth="1"/>
    <col min="8" max="9" width="9.85546875" style="45" customWidth="1"/>
    <col min="10" max="18" width="9.140625" style="45"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90" t="s">
        <v>9</v>
      </c>
      <c r="B1" s="291"/>
      <c r="C1" s="291"/>
      <c r="D1" s="291"/>
      <c r="E1" s="291"/>
      <c r="F1" s="291"/>
      <c r="G1" s="291"/>
      <c r="H1" s="291"/>
      <c r="I1" s="291"/>
      <c r="J1" s="44"/>
      <c r="K1" s="44"/>
      <c r="L1" s="44"/>
      <c r="M1" s="44"/>
      <c r="N1" s="44"/>
      <c r="O1" s="44"/>
    </row>
    <row r="2" spans="1:27" ht="15.75" x14ac:dyDescent="0.2">
      <c r="A2" s="17"/>
      <c r="B2" s="18"/>
      <c r="C2" s="292" t="s">
        <v>296</v>
      </c>
      <c r="D2" s="292"/>
      <c r="E2" s="46" t="s">
        <v>0</v>
      </c>
      <c r="F2" s="55">
        <v>44377</v>
      </c>
      <c r="G2" s="47"/>
      <c r="H2" s="47"/>
      <c r="I2" s="47"/>
      <c r="J2" s="48"/>
      <c r="K2" s="48"/>
      <c r="L2" s="48"/>
      <c r="M2" s="48"/>
      <c r="N2" s="48"/>
      <c r="O2" s="48"/>
      <c r="R2" s="49" t="s">
        <v>12</v>
      </c>
      <c r="AA2" s="19"/>
    </row>
    <row r="3" spans="1:27" ht="13.5" customHeight="1" x14ac:dyDescent="0.2">
      <c r="A3" s="293" t="s">
        <v>10</v>
      </c>
      <c r="B3" s="298"/>
      <c r="C3" s="298"/>
      <c r="D3" s="293" t="s">
        <v>3</v>
      </c>
      <c r="E3" s="297" t="s">
        <v>11</v>
      </c>
      <c r="F3" s="256"/>
      <c r="G3" s="256"/>
      <c r="H3" s="256"/>
      <c r="I3" s="256"/>
      <c r="J3" s="256"/>
      <c r="K3" s="256"/>
      <c r="L3" s="256"/>
      <c r="M3" s="256"/>
      <c r="N3" s="256"/>
      <c r="O3" s="256"/>
      <c r="P3" s="297" t="s">
        <v>20</v>
      </c>
      <c r="Q3" s="256"/>
      <c r="R3" s="297" t="s">
        <v>184</v>
      </c>
    </row>
    <row r="4" spans="1:27" ht="56.25" x14ac:dyDescent="0.2">
      <c r="A4" s="298"/>
      <c r="B4" s="298"/>
      <c r="C4" s="298"/>
      <c r="D4" s="294"/>
      <c r="E4" s="50" t="s">
        <v>16</v>
      </c>
      <c r="F4" s="50" t="s">
        <v>173</v>
      </c>
      <c r="G4" s="50" t="s">
        <v>174</v>
      </c>
      <c r="H4" s="50" t="s">
        <v>175</v>
      </c>
      <c r="I4" s="50" t="s">
        <v>176</v>
      </c>
      <c r="J4" s="51" t="s">
        <v>177</v>
      </c>
      <c r="K4" s="51" t="s">
        <v>178</v>
      </c>
      <c r="L4" s="51" t="s">
        <v>179</v>
      </c>
      <c r="M4" s="51" t="s">
        <v>180</v>
      </c>
      <c r="N4" s="51" t="s">
        <v>181</v>
      </c>
      <c r="O4" s="51" t="s">
        <v>182</v>
      </c>
      <c r="P4" s="50" t="s">
        <v>176</v>
      </c>
      <c r="Q4" s="50" t="s">
        <v>183</v>
      </c>
      <c r="R4" s="297"/>
    </row>
    <row r="5" spans="1:27" x14ac:dyDescent="0.2">
      <c r="A5" s="299">
        <v>1</v>
      </c>
      <c r="B5" s="299"/>
      <c r="C5" s="299"/>
      <c r="D5" s="20">
        <v>2</v>
      </c>
      <c r="E5" s="50" t="s">
        <v>7</v>
      </c>
      <c r="F5" s="52" t="s">
        <v>8</v>
      </c>
      <c r="G5" s="50" t="s">
        <v>205</v>
      </c>
      <c r="H5" s="52" t="s">
        <v>206</v>
      </c>
      <c r="I5" s="50" t="s">
        <v>207</v>
      </c>
      <c r="J5" s="52" t="s">
        <v>208</v>
      </c>
      <c r="K5" s="52" t="s">
        <v>209</v>
      </c>
      <c r="L5" s="52" t="s">
        <v>13</v>
      </c>
      <c r="M5" s="52" t="s">
        <v>210</v>
      </c>
      <c r="N5" s="52" t="s">
        <v>211</v>
      </c>
      <c r="O5" s="52" t="s">
        <v>212</v>
      </c>
      <c r="P5" s="50" t="s">
        <v>213</v>
      </c>
      <c r="Q5" s="50" t="s">
        <v>214</v>
      </c>
      <c r="R5" s="52" t="s">
        <v>215</v>
      </c>
    </row>
    <row r="6" spans="1:27" ht="12.75" customHeight="1" x14ac:dyDescent="0.2">
      <c r="A6" s="288" t="s">
        <v>185</v>
      </c>
      <c r="B6" s="289"/>
      <c r="C6" s="289"/>
      <c r="D6" s="5">
        <v>1</v>
      </c>
      <c r="E6" s="53">
        <v>267499600</v>
      </c>
      <c r="F6" s="53">
        <v>3015402</v>
      </c>
      <c r="G6" s="53">
        <v>0</v>
      </c>
      <c r="H6" s="53">
        <v>0</v>
      </c>
      <c r="I6" s="53">
        <v>-878004</v>
      </c>
      <c r="J6" s="53">
        <v>6102291</v>
      </c>
      <c r="K6" s="53">
        <v>0</v>
      </c>
      <c r="L6" s="53">
        <v>195141119</v>
      </c>
      <c r="M6" s="53">
        <v>-1183691</v>
      </c>
      <c r="N6" s="53">
        <v>11818864</v>
      </c>
      <c r="O6" s="53">
        <v>0</v>
      </c>
      <c r="P6" s="53">
        <v>0</v>
      </c>
      <c r="Q6" s="53">
        <v>0</v>
      </c>
      <c r="R6" s="54">
        <f>SUM(E6:Q6)</f>
        <v>481515581</v>
      </c>
    </row>
    <row r="7" spans="1:27" ht="30" customHeight="1" x14ac:dyDescent="0.2">
      <c r="A7" s="295" t="s">
        <v>186</v>
      </c>
      <c r="B7" s="296"/>
      <c r="C7" s="296"/>
      <c r="D7" s="5">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x14ac:dyDescent="0.2">
      <c r="A8" s="288" t="s">
        <v>187</v>
      </c>
      <c r="B8" s="289"/>
      <c r="C8" s="289"/>
      <c r="D8" s="5">
        <v>3</v>
      </c>
      <c r="E8" s="53">
        <v>0</v>
      </c>
      <c r="F8" s="53">
        <v>0</v>
      </c>
      <c r="G8" s="53">
        <v>0</v>
      </c>
      <c r="H8" s="53">
        <v>0</v>
      </c>
      <c r="I8" s="53">
        <v>0</v>
      </c>
      <c r="J8" s="53">
        <v>0</v>
      </c>
      <c r="K8" s="53">
        <v>0</v>
      </c>
      <c r="L8" s="53">
        <v>0</v>
      </c>
      <c r="M8" s="53">
        <v>0</v>
      </c>
      <c r="N8" s="53">
        <v>0</v>
      </c>
      <c r="O8" s="53">
        <v>0</v>
      </c>
      <c r="P8" s="53">
        <v>0</v>
      </c>
      <c r="Q8" s="53">
        <v>0</v>
      </c>
      <c r="R8" s="54">
        <f>SUM(E8:Q8)</f>
        <v>0</v>
      </c>
    </row>
    <row r="9" spans="1:27" ht="18" customHeight="1" x14ac:dyDescent="0.2">
      <c r="A9" s="295" t="s">
        <v>188</v>
      </c>
      <c r="B9" s="296"/>
      <c r="C9" s="296"/>
      <c r="D9" s="5">
        <v>4</v>
      </c>
      <c r="E9" s="54">
        <f>E6+E7+E8</f>
        <v>267499600</v>
      </c>
      <c r="F9" s="54">
        <f t="shared" ref="F9:Q9" si="1">F6+F7+F8</f>
        <v>3015402</v>
      </c>
      <c r="G9" s="54">
        <f t="shared" si="1"/>
        <v>0</v>
      </c>
      <c r="H9" s="54">
        <f t="shared" si="1"/>
        <v>0</v>
      </c>
      <c r="I9" s="54">
        <f t="shared" si="1"/>
        <v>-878004</v>
      </c>
      <c r="J9" s="54">
        <f t="shared" si="1"/>
        <v>6102291</v>
      </c>
      <c r="K9" s="54">
        <f t="shared" si="1"/>
        <v>0</v>
      </c>
      <c r="L9" s="54">
        <f t="shared" si="1"/>
        <v>195141119</v>
      </c>
      <c r="M9" s="54">
        <f t="shared" si="1"/>
        <v>-1183691</v>
      </c>
      <c r="N9" s="54">
        <f t="shared" si="1"/>
        <v>11818864</v>
      </c>
      <c r="O9" s="54">
        <f t="shared" si="1"/>
        <v>0</v>
      </c>
      <c r="P9" s="54">
        <f t="shared" si="1"/>
        <v>0</v>
      </c>
      <c r="Q9" s="54">
        <f t="shared" si="1"/>
        <v>0</v>
      </c>
      <c r="R9" s="54">
        <f t="shared" si="0"/>
        <v>481515581</v>
      </c>
    </row>
    <row r="10" spans="1:27" ht="33" customHeight="1" x14ac:dyDescent="0.2">
      <c r="A10" s="295" t="s">
        <v>189</v>
      </c>
      <c r="B10" s="296"/>
      <c r="C10" s="296"/>
      <c r="D10" s="5">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
      <c r="A11" s="295" t="s">
        <v>190</v>
      </c>
      <c r="B11" s="296"/>
      <c r="C11" s="296"/>
      <c r="D11" s="5">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
      <c r="A12" s="295" t="s">
        <v>191</v>
      </c>
      <c r="B12" s="296"/>
      <c r="C12" s="296"/>
      <c r="D12" s="5">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
      <c r="A13" s="288" t="s">
        <v>192</v>
      </c>
      <c r="B13" s="289"/>
      <c r="C13" s="289"/>
      <c r="D13" s="5">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
      <c r="A14" s="295" t="s">
        <v>193</v>
      </c>
      <c r="B14" s="296"/>
      <c r="C14" s="296"/>
      <c r="D14" s="5">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
      <c r="A15" s="288" t="s">
        <v>194</v>
      </c>
      <c r="B15" s="289"/>
      <c r="C15" s="289"/>
      <c r="D15" s="5">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
      <c r="A16" s="295" t="s">
        <v>195</v>
      </c>
      <c r="B16" s="296"/>
      <c r="C16" s="296"/>
      <c r="D16" s="5">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
      <c r="A17" s="295" t="s">
        <v>21</v>
      </c>
      <c r="B17" s="296"/>
      <c r="C17" s="296"/>
      <c r="D17" s="5">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
      <c r="A18" s="295" t="s">
        <v>196</v>
      </c>
      <c r="B18" s="296"/>
      <c r="C18" s="296"/>
      <c r="D18" s="5">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
      <c r="A19" s="295" t="s">
        <v>197</v>
      </c>
      <c r="B19" s="296"/>
      <c r="C19" s="296"/>
      <c r="D19" s="5">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
      <c r="A20" s="295" t="s">
        <v>198</v>
      </c>
      <c r="B20" s="296"/>
      <c r="C20" s="296"/>
      <c r="D20" s="5">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
      <c r="A21" s="288" t="s">
        <v>199</v>
      </c>
      <c r="B21" s="289"/>
      <c r="C21" s="289"/>
      <c r="D21" s="5">
        <v>16</v>
      </c>
      <c r="E21" s="53">
        <v>0</v>
      </c>
      <c r="F21" s="53">
        <v>0</v>
      </c>
      <c r="G21" s="53">
        <v>0</v>
      </c>
      <c r="H21" s="53">
        <v>0</v>
      </c>
      <c r="I21" s="53">
        <v>0</v>
      </c>
      <c r="J21" s="53">
        <v>0</v>
      </c>
      <c r="K21" s="53">
        <v>0</v>
      </c>
      <c r="L21" s="53">
        <v>11818864</v>
      </c>
      <c r="M21" s="53">
        <v>0</v>
      </c>
      <c r="N21" s="53">
        <v>-11818864</v>
      </c>
      <c r="O21" s="53">
        <v>0</v>
      </c>
      <c r="P21" s="53">
        <v>0</v>
      </c>
      <c r="Q21" s="53">
        <v>0</v>
      </c>
      <c r="R21" s="54">
        <f t="shared" si="0"/>
        <v>0</v>
      </c>
    </row>
    <row r="22" spans="1:18" ht="20.25" customHeight="1" x14ac:dyDescent="0.2">
      <c r="A22" s="288" t="s">
        <v>201</v>
      </c>
      <c r="B22" s="289"/>
      <c r="C22" s="289"/>
      <c r="D22" s="5">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
      <c r="A23" s="288" t="s">
        <v>202</v>
      </c>
      <c r="B23" s="289"/>
      <c r="C23" s="289"/>
      <c r="D23" s="5">
        <v>18</v>
      </c>
      <c r="E23" s="53">
        <v>0</v>
      </c>
      <c r="F23" s="53">
        <v>0</v>
      </c>
      <c r="G23" s="53">
        <v>0</v>
      </c>
      <c r="H23" s="53">
        <v>0</v>
      </c>
      <c r="I23" s="53">
        <v>0</v>
      </c>
      <c r="J23" s="53">
        <v>0</v>
      </c>
      <c r="K23" s="53">
        <v>0</v>
      </c>
      <c r="L23" s="53">
        <v>0</v>
      </c>
      <c r="M23" s="53">
        <v>0</v>
      </c>
      <c r="N23" s="53">
        <v>0</v>
      </c>
      <c r="O23" s="53">
        <v>0</v>
      </c>
      <c r="P23" s="53">
        <v>0</v>
      </c>
      <c r="Q23" s="53">
        <v>0</v>
      </c>
      <c r="R23" s="54">
        <f t="shared" si="0"/>
        <v>0</v>
      </c>
    </row>
    <row r="24" spans="1:18" ht="20.25" customHeight="1" x14ac:dyDescent="0.2">
      <c r="A24" s="288" t="s">
        <v>203</v>
      </c>
      <c r="B24" s="289"/>
      <c r="C24" s="289"/>
      <c r="D24" s="5">
        <v>19</v>
      </c>
      <c r="E24" s="53">
        <v>0</v>
      </c>
      <c r="F24" s="53">
        <v>0</v>
      </c>
      <c r="G24" s="53">
        <v>0</v>
      </c>
      <c r="H24" s="53">
        <v>0</v>
      </c>
      <c r="I24" s="53">
        <v>-438875</v>
      </c>
      <c r="J24" s="53">
        <v>654927</v>
      </c>
      <c r="K24" s="53">
        <v>0</v>
      </c>
      <c r="L24" s="53">
        <v>0</v>
      </c>
      <c r="M24" s="53">
        <v>0</v>
      </c>
      <c r="N24" s="53">
        <v>6037938</v>
      </c>
      <c r="O24" s="53">
        <v>0</v>
      </c>
      <c r="P24" s="53">
        <v>0</v>
      </c>
      <c r="Q24" s="53">
        <v>0</v>
      </c>
      <c r="R24" s="54">
        <f t="shared" si="0"/>
        <v>6253990</v>
      </c>
    </row>
    <row r="25" spans="1:18" ht="20.25" customHeight="1" x14ac:dyDescent="0.2">
      <c r="A25" s="288" t="s">
        <v>200</v>
      </c>
      <c r="B25" s="289"/>
      <c r="C25" s="289"/>
      <c r="D25" s="5">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
      <c r="A26" s="288" t="s">
        <v>204</v>
      </c>
      <c r="B26" s="289"/>
      <c r="C26" s="289"/>
      <c r="D26" s="5">
        <v>21</v>
      </c>
      <c r="E26" s="54">
        <f>SUM(E9:E25)</f>
        <v>267499600</v>
      </c>
      <c r="F26" s="54">
        <f t="shared" ref="F26:Q26" si="2">SUM(F9:F25)</f>
        <v>3015402</v>
      </c>
      <c r="G26" s="54">
        <f t="shared" si="2"/>
        <v>0</v>
      </c>
      <c r="H26" s="54">
        <f t="shared" si="2"/>
        <v>0</v>
      </c>
      <c r="I26" s="54">
        <f t="shared" si="2"/>
        <v>-1316879</v>
      </c>
      <c r="J26" s="54">
        <f t="shared" si="2"/>
        <v>6757218</v>
      </c>
      <c r="K26" s="54">
        <f t="shared" si="2"/>
        <v>0</v>
      </c>
      <c r="L26" s="54">
        <f t="shared" si="2"/>
        <v>206959983</v>
      </c>
      <c r="M26" s="54">
        <f t="shared" si="2"/>
        <v>-1183691</v>
      </c>
      <c r="N26" s="54">
        <f t="shared" si="2"/>
        <v>6037938</v>
      </c>
      <c r="O26" s="54">
        <f t="shared" si="2"/>
        <v>0</v>
      </c>
      <c r="P26" s="54">
        <f t="shared" si="2"/>
        <v>0</v>
      </c>
      <c r="Q26" s="54">
        <f t="shared" si="2"/>
        <v>0</v>
      </c>
      <c r="R26" s="54">
        <f t="shared" si="0"/>
        <v>487769571</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1"/>
  <sheetViews>
    <sheetView tabSelected="1" view="pageBreakPreview" topLeftCell="A151" zoomScaleNormal="90" zoomScaleSheetLayoutView="100" workbookViewId="0">
      <selection activeCell="L170" sqref="L170"/>
    </sheetView>
  </sheetViews>
  <sheetFormatPr defaultRowHeight="12.75" x14ac:dyDescent="0.2"/>
  <cols>
    <col min="1" max="1" width="56.140625" style="111" customWidth="1"/>
    <col min="2" max="5" width="16.7109375" style="111" customWidth="1"/>
    <col min="6" max="7" width="2.28515625" style="111" customWidth="1"/>
  </cols>
  <sheetData>
    <row r="1" spans="1:7" x14ac:dyDescent="0.2">
      <c r="A1" s="300" t="s">
        <v>297</v>
      </c>
      <c r="B1" s="300"/>
      <c r="C1" s="300"/>
      <c r="D1" s="300"/>
      <c r="E1" s="300"/>
      <c r="F1" s="149"/>
      <c r="G1" s="149"/>
    </row>
    <row r="2" spans="1:7" x14ac:dyDescent="0.2">
      <c r="A2" s="301" t="s">
        <v>298</v>
      </c>
      <c r="B2" s="301"/>
      <c r="C2" s="301"/>
      <c r="D2" s="301"/>
      <c r="E2" s="301"/>
      <c r="F2" s="106"/>
      <c r="G2" s="106"/>
    </row>
    <row r="3" spans="1:7" x14ac:dyDescent="0.2">
      <c r="A3" s="104"/>
      <c r="B3" s="104"/>
      <c r="C3" s="104"/>
      <c r="D3" s="104"/>
      <c r="E3" s="104"/>
      <c r="F3" s="104"/>
      <c r="G3" s="104"/>
    </row>
    <row r="4" spans="1:7" x14ac:dyDescent="0.2">
      <c r="A4" s="105" t="s">
        <v>299</v>
      </c>
      <c r="B4" s="106"/>
      <c r="C4" s="106"/>
      <c r="D4" s="106"/>
      <c r="E4" s="106"/>
      <c r="F4" s="106"/>
      <c r="G4" s="106"/>
    </row>
    <row r="5" spans="1:7" x14ac:dyDescent="0.2">
      <c r="A5" s="105" t="s">
        <v>300</v>
      </c>
      <c r="B5" s="106"/>
      <c r="C5" s="106"/>
      <c r="D5" s="106"/>
      <c r="E5" s="106"/>
      <c r="F5" s="106"/>
      <c r="G5" s="106"/>
    </row>
    <row r="6" spans="1:7" x14ac:dyDescent="0.2">
      <c r="A6" s="105" t="s">
        <v>301</v>
      </c>
      <c r="B6" s="106"/>
      <c r="C6" s="106"/>
      <c r="D6" s="106"/>
      <c r="E6" s="106"/>
      <c r="F6" s="106"/>
      <c r="G6" s="106"/>
    </row>
    <row r="7" spans="1:7" x14ac:dyDescent="0.2">
      <c r="A7" s="105" t="s">
        <v>302</v>
      </c>
      <c r="B7" s="106"/>
      <c r="C7" s="106"/>
      <c r="D7" s="106"/>
      <c r="E7" s="106"/>
      <c r="F7" s="106"/>
      <c r="G7" s="106"/>
    </row>
    <row r="8" spans="1:7" x14ac:dyDescent="0.2">
      <c r="A8" s="105" t="s">
        <v>303</v>
      </c>
      <c r="B8" s="106"/>
      <c r="C8" s="106"/>
      <c r="D8" s="106"/>
      <c r="E8" s="106"/>
      <c r="F8" s="106"/>
      <c r="G8" s="106"/>
    </row>
    <row r="9" spans="1:7" x14ac:dyDescent="0.2">
      <c r="A9" s="107"/>
      <c r="B9" s="107"/>
      <c r="C9" s="107"/>
      <c r="D9" s="107"/>
      <c r="E9" s="107"/>
      <c r="F9" s="107"/>
      <c r="G9" s="107"/>
    </row>
    <row r="10" spans="1:7" x14ac:dyDescent="0.2">
      <c r="A10" s="104"/>
      <c r="B10" s="104"/>
      <c r="C10" s="104"/>
      <c r="D10" s="104"/>
      <c r="E10" s="108"/>
      <c r="F10" s="104"/>
      <c r="G10" s="104"/>
    </row>
    <row r="11" spans="1:7" x14ac:dyDescent="0.2">
      <c r="A11" s="107" t="s">
        <v>378</v>
      </c>
      <c r="B11" s="107"/>
      <c r="C11" s="107"/>
      <c r="D11" s="107"/>
      <c r="E11" s="107"/>
      <c r="F11" s="107"/>
      <c r="G11" s="107"/>
    </row>
    <row r="12" spans="1:7" x14ac:dyDescent="0.2">
      <c r="A12" s="109"/>
      <c r="B12" s="109"/>
      <c r="C12" s="109"/>
      <c r="D12" s="109"/>
      <c r="E12" s="109"/>
      <c r="F12" s="109"/>
      <c r="G12" s="109"/>
    </row>
    <row r="14" spans="1:7" x14ac:dyDescent="0.2">
      <c r="A14" s="307" t="s">
        <v>304</v>
      </c>
      <c r="B14" s="307"/>
      <c r="C14" s="307"/>
      <c r="D14" s="307"/>
      <c r="E14" s="307"/>
    </row>
    <row r="15" spans="1:7" x14ac:dyDescent="0.2">
      <c r="A15" s="112"/>
      <c r="B15" s="112"/>
      <c r="C15" s="112"/>
      <c r="D15" s="112"/>
      <c r="E15" s="112"/>
    </row>
    <row r="16" spans="1:7" x14ac:dyDescent="0.2">
      <c r="A16" s="110" t="s">
        <v>5</v>
      </c>
      <c r="B16" s="110"/>
      <c r="C16" s="110"/>
      <c r="D16" s="110"/>
      <c r="E16" s="110"/>
      <c r="F16" s="110"/>
      <c r="G16" s="110"/>
    </row>
    <row r="18" spans="1:7" x14ac:dyDescent="0.2">
      <c r="A18" s="110" t="s">
        <v>305</v>
      </c>
      <c r="B18" s="110"/>
      <c r="C18" s="110"/>
      <c r="D18" s="110"/>
      <c r="E18" s="110"/>
      <c r="F18" s="110"/>
      <c r="G18" s="110"/>
    </row>
    <row r="19" spans="1:7" ht="12.75" customHeight="1" x14ac:dyDescent="0.2">
      <c r="A19" s="113"/>
      <c r="B19" s="305" t="s">
        <v>221</v>
      </c>
      <c r="C19" s="308"/>
      <c r="D19" s="305" t="s">
        <v>216</v>
      </c>
      <c r="E19" s="308"/>
      <c r="F19" s="114"/>
      <c r="G19" s="114"/>
    </row>
    <row r="20" spans="1:7" ht="36" x14ac:dyDescent="0.2">
      <c r="A20" s="115" t="s">
        <v>306</v>
      </c>
      <c r="B20" s="116" t="s">
        <v>379</v>
      </c>
      <c r="C20" s="116" t="s">
        <v>380</v>
      </c>
      <c r="D20" s="116" t="s">
        <v>381</v>
      </c>
      <c r="E20" s="116" t="s">
        <v>382</v>
      </c>
      <c r="F20" s="114"/>
      <c r="G20" s="114"/>
    </row>
    <row r="21" spans="1:7" x14ac:dyDescent="0.2">
      <c r="A21" s="117" t="s">
        <v>307</v>
      </c>
      <c r="B21" s="118">
        <v>17496636.66</v>
      </c>
      <c r="C21" s="118">
        <v>8239303.790000001</v>
      </c>
      <c r="D21" s="118">
        <v>18853593.510000002</v>
      </c>
      <c r="E21" s="118">
        <v>11503251.930000002</v>
      </c>
    </row>
    <row r="22" spans="1:7" x14ac:dyDescent="0.2">
      <c r="A22" s="117" t="s">
        <v>308</v>
      </c>
      <c r="B22" s="118">
        <v>25581104.949999999</v>
      </c>
      <c r="C22" s="118">
        <v>12775250.77</v>
      </c>
      <c r="D22" s="118">
        <v>25683164.370000001</v>
      </c>
      <c r="E22" s="118">
        <v>12973946.020000001</v>
      </c>
    </row>
    <row r="23" spans="1:7" x14ac:dyDescent="0.2">
      <c r="A23" s="117" t="s">
        <v>309</v>
      </c>
      <c r="B23" s="118">
        <v>4950983.6100000003</v>
      </c>
      <c r="C23" s="118">
        <v>2555679.5600000005</v>
      </c>
      <c r="D23" s="118">
        <v>3790691</v>
      </c>
      <c r="E23" s="118">
        <v>1822232.51</v>
      </c>
    </row>
    <row r="24" spans="1:7" x14ac:dyDescent="0.2">
      <c r="A24" s="117" t="s">
        <v>310</v>
      </c>
      <c r="B24" s="118">
        <v>224232.82</v>
      </c>
      <c r="C24" s="118">
        <v>145244.39000000001</v>
      </c>
      <c r="D24" s="118">
        <v>36906.400000000001</v>
      </c>
      <c r="E24" s="118">
        <v>16051.960000000003</v>
      </c>
    </row>
    <row r="25" spans="1:7" x14ac:dyDescent="0.2">
      <c r="A25" s="117" t="s">
        <v>311</v>
      </c>
      <c r="B25" s="118">
        <v>2629762.27</v>
      </c>
      <c r="C25" s="118">
        <v>1286334.98</v>
      </c>
      <c r="D25" s="118">
        <v>2310738.5699999998</v>
      </c>
      <c r="E25" s="118">
        <v>1182337.0499999998</v>
      </c>
    </row>
    <row r="26" spans="1:7" x14ac:dyDescent="0.2">
      <c r="A26" s="119" t="s">
        <v>184</v>
      </c>
      <c r="B26" s="120">
        <f>SUM(B21:B25)</f>
        <v>50882720.310000002</v>
      </c>
      <c r="C26" s="120">
        <f>SUM(C21:C25)</f>
        <v>25001813.490000006</v>
      </c>
      <c r="D26" s="120">
        <f>SUM(D21:D25)</f>
        <v>50675093.850000001</v>
      </c>
      <c r="E26" s="120">
        <f>SUM(E21:E25)</f>
        <v>27497819.470000006</v>
      </c>
    </row>
    <row r="27" spans="1:7" x14ac:dyDescent="0.2">
      <c r="B27" s="152"/>
      <c r="C27" s="152"/>
      <c r="D27" s="152"/>
      <c r="E27" s="152"/>
    </row>
    <row r="28" spans="1:7" x14ac:dyDescent="0.2">
      <c r="B28" s="152"/>
      <c r="C28" s="152"/>
      <c r="D28" s="152"/>
      <c r="E28" s="152"/>
    </row>
    <row r="29" spans="1:7" x14ac:dyDescent="0.2">
      <c r="A29" s="110" t="s">
        <v>312</v>
      </c>
      <c r="B29" s="153"/>
      <c r="C29" s="153"/>
      <c r="D29" s="153">
        <v>-1</v>
      </c>
      <c r="E29" s="153"/>
      <c r="F29" s="110"/>
      <c r="G29" s="110"/>
    </row>
    <row r="30" spans="1:7" ht="12.75" customHeight="1" x14ac:dyDescent="0.2">
      <c r="A30" s="113"/>
      <c r="B30" s="305" t="s">
        <v>221</v>
      </c>
      <c r="C30" s="306"/>
      <c r="D30" s="305" t="s">
        <v>216</v>
      </c>
      <c r="E30" s="306"/>
      <c r="F30" s="114"/>
      <c r="G30" s="114"/>
    </row>
    <row r="31" spans="1:7" ht="36" x14ac:dyDescent="0.2">
      <c r="A31" s="115" t="s">
        <v>313</v>
      </c>
      <c r="B31" s="116" t="s">
        <v>379</v>
      </c>
      <c r="C31" s="116" t="s">
        <v>380</v>
      </c>
      <c r="D31" s="116" t="s">
        <v>381</v>
      </c>
      <c r="E31" s="116" t="s">
        <v>382</v>
      </c>
      <c r="F31" s="114"/>
      <c r="G31" s="114"/>
    </row>
    <row r="32" spans="1:7" x14ac:dyDescent="0.2">
      <c r="A32" s="121" t="s">
        <v>307</v>
      </c>
      <c r="B32" s="118">
        <v>365063.8</v>
      </c>
      <c r="C32" s="118">
        <v>167310.31999999998</v>
      </c>
      <c r="D32" s="118">
        <v>498534.59</v>
      </c>
      <c r="E32" s="118">
        <v>351446.87</v>
      </c>
    </row>
    <row r="33" spans="1:7" x14ac:dyDescent="0.2">
      <c r="A33" s="121" t="s">
        <v>308</v>
      </c>
      <c r="B33" s="118">
        <v>3699054.69</v>
      </c>
      <c r="C33" s="118">
        <v>1810572.53</v>
      </c>
      <c r="D33" s="118">
        <v>2860267.7</v>
      </c>
      <c r="E33" s="118">
        <v>1373457.2700000003</v>
      </c>
    </row>
    <row r="34" spans="1:7" x14ac:dyDescent="0.2">
      <c r="A34" s="121" t="s">
        <v>310</v>
      </c>
      <c r="B34" s="118">
        <v>2763074.48</v>
      </c>
      <c r="C34" s="118">
        <v>1351850.53</v>
      </c>
      <c r="D34" s="118">
        <v>2259997.6</v>
      </c>
      <c r="E34" s="118">
        <v>1034147.9100000001</v>
      </c>
    </row>
    <row r="35" spans="1:7" x14ac:dyDescent="0.2">
      <c r="A35" s="121" t="s">
        <v>311</v>
      </c>
      <c r="B35" s="118">
        <v>201981.15</v>
      </c>
      <c r="C35" s="118">
        <v>102557</v>
      </c>
      <c r="D35" s="118">
        <v>137099.47</v>
      </c>
      <c r="E35" s="118">
        <v>71560.540000000008</v>
      </c>
    </row>
    <row r="36" spans="1:7" x14ac:dyDescent="0.2">
      <c r="A36" s="119" t="s">
        <v>184</v>
      </c>
      <c r="B36" s="120">
        <f>SUM(B32:B35)</f>
        <v>7029174.1200000001</v>
      </c>
      <c r="C36" s="120">
        <f>SUM(C32:C35)</f>
        <v>3432290.38</v>
      </c>
      <c r="D36" s="120">
        <f>SUM(D32:D35)</f>
        <v>5755899.3600000003</v>
      </c>
      <c r="E36" s="120">
        <f>SUM(E32:E35)</f>
        <v>2830612.5900000003</v>
      </c>
    </row>
    <row r="37" spans="1:7" x14ac:dyDescent="0.2">
      <c r="B37" s="152"/>
      <c r="C37" s="152"/>
      <c r="D37" s="152"/>
      <c r="E37" s="152"/>
    </row>
    <row r="38" spans="1:7" x14ac:dyDescent="0.2">
      <c r="B38" s="152"/>
      <c r="C38" s="152"/>
      <c r="D38" s="152"/>
      <c r="E38" s="152"/>
    </row>
    <row r="39" spans="1:7" x14ac:dyDescent="0.2">
      <c r="A39" s="110" t="s">
        <v>314</v>
      </c>
      <c r="B39" s="153"/>
      <c r="C39" s="153"/>
      <c r="D39" s="153"/>
      <c r="E39" s="153"/>
      <c r="F39" s="110"/>
      <c r="G39" s="110"/>
    </row>
    <row r="40" spans="1:7" ht="12.75" customHeight="1" x14ac:dyDescent="0.2">
      <c r="A40" s="113"/>
      <c r="B40" s="305" t="s">
        <v>221</v>
      </c>
      <c r="C40" s="306"/>
      <c r="D40" s="305" t="s">
        <v>216</v>
      </c>
      <c r="E40" s="306"/>
      <c r="F40" s="114"/>
      <c r="G40" s="114"/>
    </row>
    <row r="41" spans="1:7" ht="36" x14ac:dyDescent="0.2">
      <c r="A41" s="115" t="s">
        <v>315</v>
      </c>
      <c r="B41" s="116" t="s">
        <v>379</v>
      </c>
      <c r="C41" s="116" t="s">
        <v>380</v>
      </c>
      <c r="D41" s="116" t="s">
        <v>381</v>
      </c>
      <c r="E41" s="116" t="s">
        <v>382</v>
      </c>
      <c r="F41" s="114"/>
      <c r="G41" s="114"/>
    </row>
    <row r="42" spans="1:7" x14ac:dyDescent="0.2">
      <c r="A42" s="117" t="s">
        <v>316</v>
      </c>
      <c r="B42" s="122">
        <v>6591424.5599999996</v>
      </c>
      <c r="C42" s="122">
        <v>3192251.5399999996</v>
      </c>
      <c r="D42" s="122">
        <v>7479772.6299999999</v>
      </c>
      <c r="E42" s="122">
        <v>3935370.9699999997</v>
      </c>
    </row>
    <row r="43" spans="1:7" x14ac:dyDescent="0.2">
      <c r="A43" s="117" t="s">
        <v>317</v>
      </c>
      <c r="B43" s="122">
        <v>8028506.9699999997</v>
      </c>
      <c r="C43" s="122">
        <v>4001248.07</v>
      </c>
      <c r="D43" s="122">
        <v>9112206.7100000009</v>
      </c>
      <c r="E43" s="122">
        <v>4668330.9300000006</v>
      </c>
    </row>
    <row r="44" spans="1:7" x14ac:dyDescent="0.2">
      <c r="A44" s="117" t="s">
        <v>318</v>
      </c>
      <c r="B44" s="122">
        <v>1269743.27</v>
      </c>
      <c r="C44" s="122">
        <v>604554.34</v>
      </c>
      <c r="D44" s="122">
        <v>2258285.8199999998</v>
      </c>
      <c r="E44" s="122">
        <v>1551847.0999999999</v>
      </c>
    </row>
    <row r="45" spans="1:7" x14ac:dyDescent="0.2">
      <c r="A45" s="117" t="s">
        <v>319</v>
      </c>
      <c r="B45" s="122">
        <v>453742.17</v>
      </c>
      <c r="C45" s="122">
        <v>199172.21</v>
      </c>
      <c r="D45" s="122">
        <v>571577.09</v>
      </c>
      <c r="E45" s="122">
        <v>278295.59999999998</v>
      </c>
    </row>
    <row r="46" spans="1:7" x14ac:dyDescent="0.2">
      <c r="A46" s="117" t="s">
        <v>320</v>
      </c>
      <c r="B46" s="122">
        <v>1876085.53</v>
      </c>
      <c r="C46" s="122">
        <v>883195.86</v>
      </c>
      <c r="D46" s="122">
        <v>2104369.62</v>
      </c>
      <c r="E46" s="122">
        <v>1154401.3900000001</v>
      </c>
    </row>
    <row r="47" spans="1:7" x14ac:dyDescent="0.2">
      <c r="A47" s="119" t="s">
        <v>184</v>
      </c>
      <c r="B47" s="123">
        <f>SUM(B42:B46)</f>
        <v>18219502.5</v>
      </c>
      <c r="C47" s="123">
        <f>SUM(C42:C46)</f>
        <v>8880422.0199999996</v>
      </c>
      <c r="D47" s="123">
        <f>SUM(D42:D46)</f>
        <v>21526211.870000001</v>
      </c>
      <c r="E47" s="123">
        <f>SUM(E42:E46)</f>
        <v>11588245.99</v>
      </c>
    </row>
    <row r="48" spans="1:7" x14ac:dyDescent="0.2">
      <c r="A48" s="124"/>
      <c r="B48" s="125"/>
      <c r="C48" s="125"/>
      <c r="D48" s="125"/>
      <c r="E48" s="125"/>
    </row>
    <row r="49" spans="1:7" x14ac:dyDescent="0.2">
      <c r="A49" s="124"/>
      <c r="B49" s="125"/>
      <c r="C49" s="125"/>
      <c r="D49" s="125"/>
      <c r="E49" s="125"/>
    </row>
    <row r="50" spans="1:7" x14ac:dyDescent="0.2">
      <c r="A50" s="110" t="s">
        <v>321</v>
      </c>
      <c r="B50" s="153"/>
      <c r="C50" s="153"/>
      <c r="D50" s="153"/>
      <c r="E50" s="153"/>
      <c r="F50" s="110"/>
      <c r="G50" s="110"/>
    </row>
    <row r="51" spans="1:7" ht="12.75" customHeight="1" x14ac:dyDescent="0.2">
      <c r="A51" s="113" t="s">
        <v>12</v>
      </c>
      <c r="B51" s="305" t="s">
        <v>221</v>
      </c>
      <c r="C51" s="306"/>
      <c r="D51" s="305" t="s">
        <v>216</v>
      </c>
      <c r="E51" s="306"/>
      <c r="F51" s="114"/>
      <c r="G51" s="114"/>
    </row>
    <row r="52" spans="1:7" ht="36" x14ac:dyDescent="0.2">
      <c r="A52" s="126" t="s">
        <v>322</v>
      </c>
      <c r="B52" s="116" t="s">
        <v>379</v>
      </c>
      <c r="C52" s="116" t="s">
        <v>380</v>
      </c>
      <c r="D52" s="116" t="s">
        <v>381</v>
      </c>
      <c r="E52" s="116" t="s">
        <v>382</v>
      </c>
      <c r="F52" s="114"/>
      <c r="G52" s="114"/>
    </row>
    <row r="53" spans="1:7" x14ac:dyDescent="0.2">
      <c r="A53" s="117" t="s">
        <v>323</v>
      </c>
      <c r="B53" s="118">
        <v>1764463.98</v>
      </c>
      <c r="C53" s="118">
        <v>1008788.7</v>
      </c>
      <c r="D53" s="118">
        <v>1900393.76</v>
      </c>
      <c r="E53" s="118">
        <v>1079868.8500000001</v>
      </c>
    </row>
    <row r="54" spans="1:7" x14ac:dyDescent="0.2">
      <c r="A54" s="117" t="s">
        <v>324</v>
      </c>
      <c r="B54" s="122">
        <v>928245.99</v>
      </c>
      <c r="C54" s="122">
        <v>550330.23</v>
      </c>
      <c r="D54" s="122">
        <v>878871.53</v>
      </c>
      <c r="E54" s="122">
        <v>492251.56000000006</v>
      </c>
    </row>
    <row r="55" spans="1:7" x14ac:dyDescent="0.2">
      <c r="A55" s="117" t="s">
        <v>325</v>
      </c>
      <c r="B55" s="122">
        <v>161903.06</v>
      </c>
      <c r="C55" s="122">
        <v>79932.23</v>
      </c>
      <c r="D55" s="122">
        <v>169642.76</v>
      </c>
      <c r="E55" s="122">
        <v>86495.060000000012</v>
      </c>
    </row>
    <row r="56" spans="1:7" x14ac:dyDescent="0.2">
      <c r="A56" s="117" t="s">
        <v>326</v>
      </c>
      <c r="B56" s="122">
        <v>2763938.19</v>
      </c>
      <c r="C56" s="122">
        <v>1465424.7</v>
      </c>
      <c r="D56" s="122">
        <v>3319426.07</v>
      </c>
      <c r="E56" s="122">
        <v>1464371.0599999998</v>
      </c>
    </row>
    <row r="57" spans="1:7" x14ac:dyDescent="0.2">
      <c r="A57" s="117" t="s">
        <v>327</v>
      </c>
      <c r="B57" s="122">
        <v>1959438.95</v>
      </c>
      <c r="C57" s="122">
        <v>726750.04</v>
      </c>
      <c r="D57" s="122">
        <v>3423001.27</v>
      </c>
      <c r="E57" s="122">
        <v>1942501.8</v>
      </c>
    </row>
    <row r="58" spans="1:7" x14ac:dyDescent="0.2">
      <c r="A58" s="119" t="s">
        <v>184</v>
      </c>
      <c r="B58" s="123">
        <f>SUM(B53:B57)</f>
        <v>7577990.1699999999</v>
      </c>
      <c r="C58" s="123">
        <f>SUM(C53:C57)</f>
        <v>3831225.9</v>
      </c>
      <c r="D58" s="123">
        <f>SUM(D53:D57)</f>
        <v>9691335.3899999987</v>
      </c>
      <c r="E58" s="123">
        <f>SUM(E53:E57)</f>
        <v>5065488.33</v>
      </c>
    </row>
    <row r="59" spans="1:7" x14ac:dyDescent="0.2">
      <c r="B59" s="152"/>
      <c r="C59" s="152"/>
      <c r="D59" s="152"/>
      <c r="E59" s="152"/>
    </row>
    <row r="60" spans="1:7" x14ac:dyDescent="0.2">
      <c r="B60" s="152"/>
      <c r="C60" s="152"/>
      <c r="D60" s="152"/>
      <c r="E60" s="152"/>
    </row>
    <row r="61" spans="1:7" ht="27" customHeight="1" x14ac:dyDescent="0.2">
      <c r="A61" s="110" t="s">
        <v>328</v>
      </c>
      <c r="B61" s="152"/>
      <c r="C61" s="152"/>
      <c r="D61" s="152"/>
      <c r="E61" s="152"/>
    </row>
    <row r="62" spans="1:7" ht="12.75" customHeight="1" x14ac:dyDescent="0.2">
      <c r="A62" s="113" t="s">
        <v>12</v>
      </c>
      <c r="B62" s="305" t="s">
        <v>221</v>
      </c>
      <c r="C62" s="306"/>
      <c r="D62" s="305" t="s">
        <v>216</v>
      </c>
      <c r="E62" s="306"/>
      <c r="F62" s="114"/>
      <c r="G62" s="114"/>
    </row>
    <row r="63" spans="1:7" ht="36" x14ac:dyDescent="0.2">
      <c r="A63" s="126" t="s">
        <v>329</v>
      </c>
      <c r="B63" s="116" t="s">
        <v>379</v>
      </c>
      <c r="C63" s="116" t="s">
        <v>380</v>
      </c>
      <c r="D63" s="116" t="s">
        <v>381</v>
      </c>
      <c r="E63" s="116" t="s">
        <v>382</v>
      </c>
      <c r="F63" s="114"/>
      <c r="G63" s="114"/>
    </row>
    <row r="64" spans="1:7" x14ac:dyDescent="0.2">
      <c r="A64" s="121" t="s">
        <v>330</v>
      </c>
      <c r="B64" s="122">
        <v>4418533.6900000004</v>
      </c>
      <c r="C64" s="122">
        <v>1757106.8400000003</v>
      </c>
      <c r="D64" s="122">
        <v>5344602.12</v>
      </c>
      <c r="E64" s="122">
        <v>3110084.3600000003</v>
      </c>
    </row>
    <row r="65" spans="1:7" x14ac:dyDescent="0.2">
      <c r="A65" s="117" t="s">
        <v>331</v>
      </c>
      <c r="B65" s="122">
        <v>465058.87</v>
      </c>
      <c r="C65" s="122">
        <v>342822.52</v>
      </c>
      <c r="D65" s="122">
        <v>491652.13</v>
      </c>
      <c r="E65" s="122">
        <v>194008.2</v>
      </c>
    </row>
    <row r="66" spans="1:7" x14ac:dyDescent="0.2">
      <c r="A66" s="119" t="s">
        <v>184</v>
      </c>
      <c r="B66" s="123">
        <f>SUM(B64:B65)</f>
        <v>4883592.5600000005</v>
      </c>
      <c r="C66" s="123">
        <f>SUM(C64:C65)</f>
        <v>2099929.3600000003</v>
      </c>
      <c r="D66" s="123">
        <f>SUM(D64:D65)</f>
        <v>5836254.25</v>
      </c>
      <c r="E66" s="123">
        <f>SUM(E64:E65)</f>
        <v>3304092.5600000005</v>
      </c>
      <c r="F66" s="110"/>
      <c r="G66" s="110"/>
    </row>
    <row r="67" spans="1:7" x14ac:dyDescent="0.2">
      <c r="B67" s="152"/>
      <c r="C67" s="152"/>
      <c r="D67" s="152"/>
      <c r="E67" s="152"/>
    </row>
    <row r="68" spans="1:7" x14ac:dyDescent="0.2">
      <c r="B68" s="152"/>
      <c r="C68" s="152"/>
      <c r="D68" s="152"/>
      <c r="E68" s="152"/>
    </row>
    <row r="69" spans="1:7" x14ac:dyDescent="0.2">
      <c r="A69" s="127" t="s">
        <v>332</v>
      </c>
      <c r="B69" s="152"/>
      <c r="C69" s="152"/>
      <c r="D69" s="152"/>
      <c r="E69" s="152"/>
    </row>
    <row r="70" spans="1:7" ht="12.75" customHeight="1" x14ac:dyDescent="0.2">
      <c r="A70" s="113" t="s">
        <v>12</v>
      </c>
      <c r="B70" s="305" t="s">
        <v>221</v>
      </c>
      <c r="C70" s="306"/>
      <c r="D70" s="305" t="s">
        <v>216</v>
      </c>
      <c r="E70" s="306"/>
      <c r="F70" s="114"/>
      <c r="G70" s="114"/>
    </row>
    <row r="71" spans="1:7" ht="36" x14ac:dyDescent="0.2">
      <c r="A71" s="126" t="s">
        <v>333</v>
      </c>
      <c r="B71" s="116" t="s">
        <v>379</v>
      </c>
      <c r="C71" s="116" t="s">
        <v>380</v>
      </c>
      <c r="D71" s="116" t="s">
        <v>381</v>
      </c>
      <c r="E71" s="116" t="s">
        <v>382</v>
      </c>
      <c r="F71" s="114"/>
      <c r="G71" s="114"/>
    </row>
    <row r="72" spans="1:7" x14ac:dyDescent="0.2">
      <c r="A72" s="128" t="s">
        <v>334</v>
      </c>
      <c r="B72" s="154">
        <v>23043366.789999999</v>
      </c>
      <c r="C72" s="154">
        <v>11914089.42</v>
      </c>
      <c r="D72" s="154">
        <v>22843180.530000001</v>
      </c>
      <c r="E72" s="154">
        <v>11596004.530000001</v>
      </c>
    </row>
    <row r="73" spans="1:7" x14ac:dyDescent="0.2">
      <c r="A73" s="128" t="s">
        <v>335</v>
      </c>
      <c r="B73" s="154">
        <v>14278734.960000001</v>
      </c>
      <c r="C73" s="154">
        <v>8112446.71</v>
      </c>
      <c r="D73" s="154">
        <v>15099375.050000001</v>
      </c>
      <c r="E73" s="154">
        <v>7327051.6100000003</v>
      </c>
    </row>
    <row r="74" spans="1:7" x14ac:dyDescent="0.2">
      <c r="A74" s="119" t="s">
        <v>184</v>
      </c>
      <c r="B74" s="155">
        <f>SUM(B72:B73)</f>
        <v>37322101.75</v>
      </c>
      <c r="C74" s="155">
        <f>SUM(C72:C73)</f>
        <v>20026536.129999999</v>
      </c>
      <c r="D74" s="155">
        <f>SUM(D72:D73)</f>
        <v>37942555.579999998</v>
      </c>
      <c r="E74" s="155">
        <f>SUM(E72:E73)</f>
        <v>18923056.140000001</v>
      </c>
      <c r="F74" s="110"/>
      <c r="G74" s="110"/>
    </row>
    <row r="75" spans="1:7" x14ac:dyDescent="0.2">
      <c r="B75" s="152"/>
      <c r="C75" s="152"/>
      <c r="D75" s="152"/>
      <c r="E75" s="152"/>
    </row>
    <row r="76" spans="1:7" x14ac:dyDescent="0.2">
      <c r="B76" s="152"/>
      <c r="C76" s="156"/>
      <c r="D76" s="152"/>
      <c r="E76" s="152"/>
    </row>
    <row r="77" spans="1:7" x14ac:dyDescent="0.2">
      <c r="A77" s="127" t="s">
        <v>336</v>
      </c>
      <c r="B77" s="152"/>
      <c r="C77" s="152"/>
      <c r="D77" s="152"/>
      <c r="E77" s="152"/>
    </row>
    <row r="78" spans="1:7" ht="12.75" customHeight="1" x14ac:dyDescent="0.2">
      <c r="A78" s="113" t="s">
        <v>12</v>
      </c>
      <c r="B78" s="305" t="s">
        <v>221</v>
      </c>
      <c r="C78" s="306"/>
      <c r="D78" s="305" t="s">
        <v>216</v>
      </c>
      <c r="E78" s="306"/>
      <c r="F78" s="114"/>
      <c r="G78" s="114"/>
    </row>
    <row r="79" spans="1:7" ht="36" x14ac:dyDescent="0.2">
      <c r="A79" s="126" t="s">
        <v>337</v>
      </c>
      <c r="B79" s="116" t="s">
        <v>379</v>
      </c>
      <c r="C79" s="116" t="s">
        <v>380</v>
      </c>
      <c r="D79" s="116" t="s">
        <v>381</v>
      </c>
      <c r="E79" s="116" t="s">
        <v>382</v>
      </c>
      <c r="F79" s="114"/>
      <c r="G79" s="114"/>
    </row>
    <row r="80" spans="1:7" x14ac:dyDescent="0.2">
      <c r="A80" s="128" t="s">
        <v>338</v>
      </c>
      <c r="B80" s="154">
        <v>2958191.74</v>
      </c>
      <c r="C80" s="154">
        <v>1614163.7000000002</v>
      </c>
      <c r="D80" s="154">
        <v>4023658.69</v>
      </c>
      <c r="E80" s="154">
        <v>2016245.66</v>
      </c>
    </row>
    <row r="81" spans="1:7" x14ac:dyDescent="0.2">
      <c r="A81" s="128" t="s">
        <v>339</v>
      </c>
      <c r="B81" s="154">
        <v>1366686.76</v>
      </c>
      <c r="C81" s="154">
        <v>676343.36</v>
      </c>
      <c r="D81" s="154">
        <v>1376961.88</v>
      </c>
      <c r="E81" s="154">
        <v>682761.06999999983</v>
      </c>
    </row>
    <row r="82" spans="1:7" x14ac:dyDescent="0.2">
      <c r="A82" s="119" t="s">
        <v>184</v>
      </c>
      <c r="B82" s="155">
        <f>SUM(B80:B81)</f>
        <v>4324878.5</v>
      </c>
      <c r="C82" s="155">
        <f>SUM(C80:C81)</f>
        <v>2290507.06</v>
      </c>
      <c r="D82" s="155">
        <f>SUM(D80:D81)</f>
        <v>5400620.5700000003</v>
      </c>
      <c r="E82" s="155">
        <f>SUM(E80:E81)</f>
        <v>2699006.7299999995</v>
      </c>
      <c r="F82" s="110"/>
      <c r="G82" s="110"/>
    </row>
    <row r="83" spans="1:7" x14ac:dyDescent="0.2">
      <c r="B83" s="152"/>
      <c r="C83" s="152"/>
      <c r="D83" s="152"/>
      <c r="E83" s="152"/>
    </row>
    <row r="84" spans="1:7" x14ac:dyDescent="0.2">
      <c r="B84" s="152"/>
      <c r="C84" s="152"/>
      <c r="D84" s="152"/>
      <c r="E84" s="152"/>
    </row>
    <row r="85" spans="1:7" x14ac:dyDescent="0.2">
      <c r="A85" s="131" t="s">
        <v>340</v>
      </c>
      <c r="B85" s="152"/>
      <c r="C85" s="152"/>
      <c r="D85" s="152"/>
      <c r="E85" s="152"/>
    </row>
    <row r="86" spans="1:7" ht="12.75" customHeight="1" x14ac:dyDescent="0.2">
      <c r="A86" s="113" t="s">
        <v>12</v>
      </c>
      <c r="B86" s="305" t="s">
        <v>221</v>
      </c>
      <c r="C86" s="306"/>
      <c r="D86" s="305" t="s">
        <v>216</v>
      </c>
      <c r="E86" s="306"/>
      <c r="F86" s="114"/>
      <c r="G86" s="114"/>
    </row>
    <row r="87" spans="1:7" ht="36" x14ac:dyDescent="0.2">
      <c r="A87" s="126" t="s">
        <v>341</v>
      </c>
      <c r="B87" s="116" t="s">
        <v>379</v>
      </c>
      <c r="C87" s="116" t="s">
        <v>380</v>
      </c>
      <c r="D87" s="116" t="s">
        <v>381</v>
      </c>
      <c r="E87" s="116" t="s">
        <v>382</v>
      </c>
      <c r="F87" s="114"/>
      <c r="G87" s="114"/>
    </row>
    <row r="88" spans="1:7" ht="24" x14ac:dyDescent="0.2">
      <c r="A88" s="132" t="s">
        <v>342</v>
      </c>
      <c r="B88" s="154">
        <v>1949.63</v>
      </c>
      <c r="C88" s="154">
        <v>3123.94</v>
      </c>
      <c r="D88" s="154">
        <v>36203.31</v>
      </c>
      <c r="E88" s="154">
        <v>27639.78</v>
      </c>
    </row>
    <row r="89" spans="1:7" x14ac:dyDescent="0.2">
      <c r="A89" s="132" t="s">
        <v>343</v>
      </c>
      <c r="B89" s="154">
        <v>8339451.2800000003</v>
      </c>
      <c r="C89" s="154">
        <v>4518807.76</v>
      </c>
      <c r="D89" s="154">
        <v>6589753.0199999996</v>
      </c>
      <c r="E89" s="154">
        <v>3419505.4499999997</v>
      </c>
    </row>
    <row r="90" spans="1:7" x14ac:dyDescent="0.2">
      <c r="A90" s="133" t="s">
        <v>184</v>
      </c>
      <c r="B90" s="155">
        <f>SUM(B88:B89)</f>
        <v>8341400.9100000001</v>
      </c>
      <c r="C90" s="155">
        <f>SUM(C88:C89)</f>
        <v>4521931.7</v>
      </c>
      <c r="D90" s="155">
        <f>SUM(D88:D89)</f>
        <v>6625956.3299999991</v>
      </c>
      <c r="E90" s="155">
        <f>SUM(E88:E89)</f>
        <v>3447145.2299999995</v>
      </c>
      <c r="F90" s="110"/>
      <c r="G90" s="110"/>
    </row>
    <row r="93" spans="1:7" x14ac:dyDescent="0.2">
      <c r="A93" s="110" t="s">
        <v>344</v>
      </c>
    </row>
    <row r="95" spans="1:7" x14ac:dyDescent="0.2">
      <c r="A95" s="110" t="s">
        <v>345</v>
      </c>
    </row>
    <row r="96" spans="1:7" x14ac:dyDescent="0.2">
      <c r="A96" s="113" t="s">
        <v>12</v>
      </c>
      <c r="B96" s="302" t="s">
        <v>346</v>
      </c>
      <c r="C96" s="302" t="s">
        <v>383</v>
      </c>
      <c r="F96" s="114"/>
      <c r="G96" s="114"/>
    </row>
    <row r="97" spans="1:7" x14ac:dyDescent="0.2">
      <c r="A97" s="126" t="s">
        <v>347</v>
      </c>
      <c r="B97" s="303"/>
      <c r="C97" s="303"/>
      <c r="F97" s="114"/>
      <c r="G97" s="114"/>
    </row>
    <row r="98" spans="1:7" x14ac:dyDescent="0.2">
      <c r="A98" s="134" t="s">
        <v>348</v>
      </c>
      <c r="B98" s="130">
        <v>3545926.1099999985</v>
      </c>
      <c r="C98" s="130">
        <v>99067.430000000008</v>
      </c>
    </row>
    <row r="99" spans="1:7" x14ac:dyDescent="0.2">
      <c r="A99" s="135" t="s">
        <v>349</v>
      </c>
      <c r="B99" s="129">
        <v>3545926.1099999985</v>
      </c>
      <c r="C99" s="129">
        <v>99067.430000000008</v>
      </c>
    </row>
    <row r="100" spans="1:7" x14ac:dyDescent="0.2">
      <c r="A100" s="134" t="s">
        <v>350</v>
      </c>
      <c r="B100" s="130">
        <v>1017337746.4200461</v>
      </c>
      <c r="C100" s="130">
        <v>1064440482.5800622</v>
      </c>
    </row>
    <row r="101" spans="1:7" x14ac:dyDescent="0.2">
      <c r="A101" s="135" t="s">
        <v>351</v>
      </c>
      <c r="B101" s="129">
        <v>993719538.30004621</v>
      </c>
      <c r="C101" s="129">
        <v>1038442047.4200623</v>
      </c>
    </row>
    <row r="102" spans="1:7" x14ac:dyDescent="0.2">
      <c r="A102" s="135" t="s">
        <v>352</v>
      </c>
      <c r="B102" s="129">
        <v>9.2400000000020377</v>
      </c>
      <c r="C102" s="129">
        <v>3710076.6599999997</v>
      </c>
    </row>
    <row r="103" spans="1:7" x14ac:dyDescent="0.2">
      <c r="A103" s="135" t="s">
        <v>349</v>
      </c>
      <c r="B103" s="129">
        <v>23618198.879999895</v>
      </c>
      <c r="C103" s="129">
        <v>22288358.499999925</v>
      </c>
    </row>
    <row r="104" spans="1:7" x14ac:dyDescent="0.2">
      <c r="A104" s="134" t="s">
        <v>353</v>
      </c>
      <c r="B104" s="130">
        <v>818830859.88000011</v>
      </c>
      <c r="C104" s="130">
        <v>866768873.36000288</v>
      </c>
    </row>
    <row r="105" spans="1:7" x14ac:dyDescent="0.2">
      <c r="A105" s="135" t="s">
        <v>351</v>
      </c>
      <c r="B105" s="129">
        <v>740970021.28000009</v>
      </c>
      <c r="C105" s="129">
        <v>812091330.27000284</v>
      </c>
    </row>
    <row r="106" spans="1:7" x14ac:dyDescent="0.2">
      <c r="A106" s="135" t="s">
        <v>352</v>
      </c>
      <c r="B106" s="129">
        <v>75222346.510000005</v>
      </c>
      <c r="C106" s="129">
        <v>52052811.400000021</v>
      </c>
    </row>
    <row r="107" spans="1:7" x14ac:dyDescent="0.2">
      <c r="A107" s="135" t="s">
        <v>349</v>
      </c>
      <c r="B107" s="129">
        <v>2638492.090000004</v>
      </c>
      <c r="C107" s="129">
        <v>2624731.689999999</v>
      </c>
    </row>
    <row r="108" spans="1:7" x14ac:dyDescent="0.2">
      <c r="A108" s="134" t="s">
        <v>354</v>
      </c>
      <c r="B108" s="130">
        <v>55594551.900000006</v>
      </c>
      <c r="C108" s="130">
        <v>64103852.640000001</v>
      </c>
    </row>
    <row r="109" spans="1:7" x14ac:dyDescent="0.2">
      <c r="A109" s="135" t="s">
        <v>351</v>
      </c>
      <c r="B109" s="129">
        <v>36033746.290000007</v>
      </c>
      <c r="C109" s="129">
        <v>31924231.589999996</v>
      </c>
    </row>
    <row r="110" spans="1:7" x14ac:dyDescent="0.2">
      <c r="A110" s="135" t="s">
        <v>352</v>
      </c>
      <c r="B110" s="129">
        <v>19329315.550000001</v>
      </c>
      <c r="C110" s="129">
        <v>32027068.410000008</v>
      </c>
    </row>
    <row r="111" spans="1:7" x14ac:dyDescent="0.2">
      <c r="A111" s="135" t="s">
        <v>349</v>
      </c>
      <c r="B111" s="129">
        <v>231490.05999999997</v>
      </c>
      <c r="C111" s="129">
        <v>152552.64000000007</v>
      </c>
    </row>
    <row r="112" spans="1:7" x14ac:dyDescent="0.2">
      <c r="A112" s="134" t="s">
        <v>355</v>
      </c>
      <c r="B112" s="130">
        <v>22478901.870000001</v>
      </c>
      <c r="C112" s="130">
        <v>26955918.199999999</v>
      </c>
    </row>
    <row r="113" spans="1:7" x14ac:dyDescent="0.2">
      <c r="A113" s="135" t="s">
        <v>351</v>
      </c>
      <c r="B113" s="129">
        <v>10393918.08</v>
      </c>
      <c r="C113" s="129">
        <v>10674099.209999997</v>
      </c>
    </row>
    <row r="114" spans="1:7" x14ac:dyDescent="0.2">
      <c r="A114" s="135" t="s">
        <v>352</v>
      </c>
      <c r="B114" s="129">
        <v>5946843.3399999999</v>
      </c>
      <c r="C114" s="129">
        <v>11790274.290000003</v>
      </c>
    </row>
    <row r="115" spans="1:7" x14ac:dyDescent="0.2">
      <c r="A115" s="135" t="s">
        <v>349</v>
      </c>
      <c r="B115" s="129">
        <v>4748276.160000002</v>
      </c>
      <c r="C115" s="129">
        <v>3110099.379999998</v>
      </c>
    </row>
    <row r="116" spans="1:7" x14ac:dyDescent="0.2">
      <c r="A116" s="135" t="s">
        <v>356</v>
      </c>
      <c r="B116" s="129">
        <v>1389864.2899999998</v>
      </c>
      <c r="C116" s="129">
        <v>1381445.3199999998</v>
      </c>
    </row>
    <row r="117" spans="1:7" x14ac:dyDescent="0.2">
      <c r="A117" s="134" t="s">
        <v>357</v>
      </c>
      <c r="B117" s="130">
        <v>160233068.17000002</v>
      </c>
      <c r="C117" s="130">
        <v>163436219.42000002</v>
      </c>
    </row>
    <row r="118" spans="1:7" x14ac:dyDescent="0.2">
      <c r="A118" s="135" t="s">
        <v>358</v>
      </c>
      <c r="B118" s="129">
        <v>160231706.06</v>
      </c>
      <c r="C118" s="129">
        <v>163433394.27000001</v>
      </c>
    </row>
    <row r="119" spans="1:7" x14ac:dyDescent="0.2">
      <c r="A119" s="135" t="s">
        <v>349</v>
      </c>
      <c r="B119" s="129">
        <v>1362.11</v>
      </c>
      <c r="C119" s="129">
        <v>2825.15</v>
      </c>
    </row>
    <row r="120" spans="1:7" x14ac:dyDescent="0.2">
      <c r="A120" s="136" t="s">
        <v>184</v>
      </c>
      <c r="B120" s="137">
        <v>2078021054.3500457</v>
      </c>
      <c r="C120" s="137">
        <v>2185804413.6300654</v>
      </c>
    </row>
    <row r="121" spans="1:7" x14ac:dyDescent="0.2">
      <c r="A121" s="138"/>
      <c r="B121" s="139"/>
      <c r="C121" s="139"/>
    </row>
    <row r="122" spans="1:7" x14ac:dyDescent="0.2">
      <c r="A122" s="138"/>
      <c r="B122" s="139"/>
      <c r="C122" s="139"/>
    </row>
    <row r="123" spans="1:7" x14ac:dyDescent="0.2">
      <c r="A123" s="110" t="s">
        <v>359</v>
      </c>
    </row>
    <row r="124" spans="1:7" x14ac:dyDescent="0.2">
      <c r="A124" s="113" t="s">
        <v>12</v>
      </c>
      <c r="B124" s="302" t="s">
        <v>346</v>
      </c>
      <c r="C124" s="302" t="s">
        <v>383</v>
      </c>
      <c r="F124" s="114"/>
      <c r="G124" s="114"/>
    </row>
    <row r="125" spans="1:7" x14ac:dyDescent="0.2">
      <c r="A125" s="126" t="s">
        <v>360</v>
      </c>
      <c r="B125" s="303"/>
      <c r="C125" s="303"/>
      <c r="F125" s="114"/>
      <c r="G125" s="114"/>
    </row>
    <row r="126" spans="1:7" x14ac:dyDescent="0.2">
      <c r="A126" s="140" t="s">
        <v>338</v>
      </c>
      <c r="B126" s="141">
        <v>63875776.399999999</v>
      </c>
      <c r="C126" s="141">
        <v>60382805.369999997</v>
      </c>
    </row>
    <row r="127" spans="1:7" x14ac:dyDescent="0.2">
      <c r="A127" s="140" t="s">
        <v>361</v>
      </c>
      <c r="B127" s="141">
        <v>42377304.719999999</v>
      </c>
      <c r="C127" s="141">
        <v>40817326.539999999</v>
      </c>
    </row>
    <row r="128" spans="1:7" x14ac:dyDescent="0.2">
      <c r="A128" s="136" t="s">
        <v>184</v>
      </c>
      <c r="B128" s="142">
        <f>SUM(B126:B127)</f>
        <v>106253081.12</v>
      </c>
      <c r="C128" s="142">
        <f>SUM(C126:C127)</f>
        <v>101200131.91</v>
      </c>
    </row>
    <row r="129" spans="1:7" x14ac:dyDescent="0.2">
      <c r="A129" s="138"/>
      <c r="B129" s="139"/>
      <c r="C129" s="139"/>
    </row>
    <row r="130" spans="1:7" x14ac:dyDescent="0.2">
      <c r="A130" s="138"/>
      <c r="B130" s="139"/>
      <c r="C130" s="139"/>
    </row>
    <row r="131" spans="1:7" x14ac:dyDescent="0.2">
      <c r="A131" s="110" t="s">
        <v>107</v>
      </c>
    </row>
    <row r="132" spans="1:7" x14ac:dyDescent="0.2">
      <c r="A132" s="113" t="s">
        <v>12</v>
      </c>
      <c r="B132" s="302" t="s">
        <v>346</v>
      </c>
      <c r="C132" s="302" t="s">
        <v>383</v>
      </c>
      <c r="F132" s="114"/>
      <c r="G132" s="114"/>
    </row>
    <row r="133" spans="1:7" x14ac:dyDescent="0.2">
      <c r="A133" s="126" t="s">
        <v>362</v>
      </c>
      <c r="B133" s="303"/>
      <c r="C133" s="303"/>
      <c r="F133" s="114"/>
      <c r="G133" s="114"/>
    </row>
    <row r="134" spans="1:7" x14ac:dyDescent="0.2">
      <c r="A134" s="143" t="s">
        <v>363</v>
      </c>
      <c r="B134" s="141">
        <v>16866500.530000001</v>
      </c>
      <c r="C134" s="141">
        <v>16866500.530000001</v>
      </c>
    </row>
    <row r="135" spans="1:7" x14ac:dyDescent="0.2">
      <c r="A135" s="143" t="s">
        <v>339</v>
      </c>
      <c r="B135" s="141">
        <v>25757374.100000001</v>
      </c>
      <c r="C135" s="141">
        <v>28075037.440000001</v>
      </c>
    </row>
    <row r="136" spans="1:7" x14ac:dyDescent="0.2">
      <c r="A136" s="144" t="s">
        <v>184</v>
      </c>
      <c r="B136" s="142">
        <f>SUM(B134:B135)</f>
        <v>42623874.630000003</v>
      </c>
      <c r="C136" s="142">
        <f>SUM(C134:C135)</f>
        <v>44941537.969999999</v>
      </c>
    </row>
    <row r="137" spans="1:7" x14ac:dyDescent="0.2">
      <c r="A137" s="138"/>
      <c r="B137" s="139"/>
      <c r="C137" s="139"/>
    </row>
    <row r="138" spans="1:7" x14ac:dyDescent="0.2">
      <c r="A138" s="138"/>
      <c r="B138" s="139"/>
      <c r="C138" s="139"/>
    </row>
    <row r="139" spans="1:7" x14ac:dyDescent="0.2">
      <c r="A139" s="110" t="s">
        <v>364</v>
      </c>
    </row>
    <row r="140" spans="1:7" x14ac:dyDescent="0.2">
      <c r="A140" s="113" t="s">
        <v>12</v>
      </c>
      <c r="B140" s="302" t="s">
        <v>346</v>
      </c>
      <c r="C140" s="302" t="s">
        <v>383</v>
      </c>
      <c r="F140" s="114"/>
      <c r="G140" s="114"/>
    </row>
    <row r="141" spans="1:7" x14ac:dyDescent="0.2">
      <c r="A141" s="126" t="s">
        <v>365</v>
      </c>
      <c r="B141" s="303"/>
      <c r="C141" s="303"/>
      <c r="F141" s="114"/>
      <c r="G141" s="114"/>
    </row>
    <row r="142" spans="1:7" x14ac:dyDescent="0.2">
      <c r="A142" s="145" t="s">
        <v>348</v>
      </c>
      <c r="B142" s="129">
        <v>46022065.129999995</v>
      </c>
      <c r="C142" s="129">
        <v>31894569.169999998</v>
      </c>
    </row>
    <row r="143" spans="1:7" x14ac:dyDescent="0.2">
      <c r="A143" s="145" t="s">
        <v>350</v>
      </c>
      <c r="B143" s="129">
        <v>2038742082.8899736</v>
      </c>
      <c r="C143" s="129">
        <v>2063886047.67998</v>
      </c>
    </row>
    <row r="144" spans="1:7" x14ac:dyDescent="0.2">
      <c r="A144" s="145" t="s">
        <v>353</v>
      </c>
      <c r="B144" s="129">
        <v>497481793.0499993</v>
      </c>
      <c r="C144" s="129">
        <v>524270245.79999894</v>
      </c>
    </row>
    <row r="145" spans="1:3" x14ac:dyDescent="0.2">
      <c r="A145" s="145" t="s">
        <v>354</v>
      </c>
      <c r="B145" s="129">
        <v>311880165.85999978</v>
      </c>
      <c r="C145" s="129">
        <v>284240448.73000002</v>
      </c>
    </row>
    <row r="146" spans="1:3" x14ac:dyDescent="0.2">
      <c r="A146" s="145" t="s">
        <v>355</v>
      </c>
      <c r="B146" s="129">
        <v>91428853.079999983</v>
      </c>
      <c r="C146" s="129">
        <v>66086202.70000001</v>
      </c>
    </row>
    <row r="147" spans="1:3" x14ac:dyDescent="0.2">
      <c r="A147" s="145" t="s">
        <v>357</v>
      </c>
      <c r="B147" s="129">
        <v>312314972.25</v>
      </c>
      <c r="C147" s="129">
        <v>312991208.38999999</v>
      </c>
    </row>
    <row r="148" spans="1:3" x14ac:dyDescent="0.2">
      <c r="A148" s="119" t="s">
        <v>184</v>
      </c>
      <c r="B148" s="130">
        <f>SUM(B142:B147)</f>
        <v>3297869932.2599726</v>
      </c>
      <c r="C148" s="130">
        <f>SUM(C142:C147)</f>
        <v>3283368722.4699788</v>
      </c>
    </row>
    <row r="150" spans="1:3" x14ac:dyDescent="0.2">
      <c r="A150" s="111" t="s">
        <v>366</v>
      </c>
    </row>
    <row r="153" spans="1:3" x14ac:dyDescent="0.2">
      <c r="A153" s="150" t="s">
        <v>375</v>
      </c>
    </row>
    <row r="154" spans="1:3" x14ac:dyDescent="0.2">
      <c r="A154" s="110"/>
    </row>
    <row r="155" spans="1:3" x14ac:dyDescent="0.2">
      <c r="A155" s="113" t="s">
        <v>12</v>
      </c>
      <c r="B155" s="146" t="s">
        <v>346</v>
      </c>
      <c r="C155" s="146" t="s">
        <v>383</v>
      </c>
    </row>
    <row r="156" spans="1:3" x14ac:dyDescent="0.2">
      <c r="A156" s="145" t="s">
        <v>367</v>
      </c>
      <c r="B156" s="129">
        <v>193726201.05000001</v>
      </c>
      <c r="C156" s="129">
        <v>176686226.77000001</v>
      </c>
    </row>
    <row r="157" spans="1:3" ht="22.5" customHeight="1" x14ac:dyDescent="0.2">
      <c r="A157" s="151" t="s">
        <v>368</v>
      </c>
      <c r="B157" s="129">
        <v>155316084.55000001</v>
      </c>
      <c r="C157" s="129">
        <v>162893027.34</v>
      </c>
    </row>
    <row r="158" spans="1:3" x14ac:dyDescent="0.2">
      <c r="A158" s="145" t="s">
        <v>369</v>
      </c>
      <c r="B158" s="129">
        <v>65353552.170000002</v>
      </c>
      <c r="C158" s="129">
        <v>79814647.650000006</v>
      </c>
    </row>
    <row r="159" spans="1:3" x14ac:dyDescent="0.2">
      <c r="A159" s="145" t="s">
        <v>370</v>
      </c>
      <c r="B159" s="129">
        <v>108813.96</v>
      </c>
      <c r="C159" s="129">
        <v>0</v>
      </c>
    </row>
    <row r="160" spans="1:3" x14ac:dyDescent="0.2">
      <c r="A160" s="119" t="s">
        <v>184</v>
      </c>
      <c r="B160" s="130">
        <f>SUM(B156:B159)</f>
        <v>414504651.73000002</v>
      </c>
      <c r="C160" s="130">
        <f>SUM(C156:C159)</f>
        <v>419393901.75999999</v>
      </c>
    </row>
    <row r="163" spans="1:7" ht="30" customHeight="1" x14ac:dyDescent="0.2"/>
    <row r="164" spans="1:7" s="159" customFormat="1" ht="31.5" customHeight="1" x14ac:dyDescent="0.2">
      <c r="A164" s="304" t="s">
        <v>371</v>
      </c>
      <c r="B164" s="304"/>
      <c r="C164" s="304"/>
      <c r="D164" s="304"/>
      <c r="E164" s="304"/>
      <c r="F164" s="109"/>
      <c r="G164" s="109"/>
    </row>
    <row r="165" spans="1:7" s="159" customFormat="1" ht="31.5" customHeight="1" x14ac:dyDescent="0.2">
      <c r="A165" s="310" t="s">
        <v>372</v>
      </c>
      <c r="B165" s="310"/>
      <c r="C165" s="310"/>
      <c r="D165" s="310"/>
      <c r="E165" s="310"/>
      <c r="F165" s="109"/>
      <c r="G165" s="109"/>
    </row>
    <row r="166" spans="1:7" s="159" customFormat="1" ht="20.100000000000001" customHeight="1" x14ac:dyDescent="0.2">
      <c r="A166" s="310" t="s">
        <v>384</v>
      </c>
      <c r="B166" s="310"/>
      <c r="C166" s="310"/>
      <c r="D166" s="310"/>
      <c r="E166" s="310"/>
      <c r="F166" s="109"/>
      <c r="G166" s="109"/>
    </row>
    <row r="167" spans="1:7" s="159" customFormat="1" ht="20.100000000000001" customHeight="1" x14ac:dyDescent="0.2">
      <c r="A167" s="309" t="s">
        <v>373</v>
      </c>
      <c r="B167" s="309"/>
      <c r="C167" s="309"/>
      <c r="D167" s="309"/>
      <c r="E167" s="309"/>
      <c r="F167" s="109"/>
      <c r="G167" s="109"/>
    </row>
    <row r="168" spans="1:7" s="159" customFormat="1" ht="20.100000000000001" customHeight="1" x14ac:dyDescent="0.2">
      <c r="A168" s="310" t="s">
        <v>374</v>
      </c>
      <c r="B168" s="310"/>
      <c r="C168" s="310"/>
      <c r="D168" s="310"/>
      <c r="E168" s="310"/>
      <c r="F168" s="109"/>
      <c r="G168" s="109"/>
    </row>
    <row r="169" spans="1:7" s="159" customFormat="1" ht="20.100000000000001" customHeight="1" x14ac:dyDescent="0.2">
      <c r="A169" s="109" t="s">
        <v>385</v>
      </c>
      <c r="B169" s="109"/>
      <c r="C169" s="109"/>
      <c r="D169" s="109"/>
      <c r="E169" s="109"/>
      <c r="F169" s="109"/>
      <c r="G169" s="109"/>
    </row>
    <row r="170" spans="1:7" s="159" customFormat="1" ht="83.25" customHeight="1" x14ac:dyDescent="0.2">
      <c r="A170" s="309" t="s">
        <v>386</v>
      </c>
      <c r="B170" s="309"/>
      <c r="C170" s="309"/>
      <c r="D170" s="309"/>
      <c r="E170" s="309"/>
      <c r="F170" s="109"/>
      <c r="G170" s="109"/>
    </row>
    <row r="174" spans="1:7" x14ac:dyDescent="0.2">
      <c r="A174" s="109"/>
      <c r="B174" s="109"/>
      <c r="C174" s="109"/>
      <c r="D174" s="109"/>
      <c r="E174" s="109"/>
      <c r="F174" s="147"/>
      <c r="G174" s="147"/>
    </row>
    <row r="175" spans="1:7" x14ac:dyDescent="0.2">
      <c r="A175" s="157"/>
      <c r="B175" s="157"/>
      <c r="C175" s="157"/>
      <c r="D175" s="157"/>
      <c r="E175" s="157"/>
      <c r="F175" s="148"/>
      <c r="G175" s="148"/>
    </row>
    <row r="181" spans="1:7" x14ac:dyDescent="0.2">
      <c r="A181" s="158"/>
      <c r="B181" s="158"/>
      <c r="C181" s="158"/>
      <c r="D181" s="158"/>
      <c r="E181" s="158"/>
      <c r="F181" s="158"/>
      <c r="G181" s="158"/>
    </row>
    <row r="182" spans="1:7" x14ac:dyDescent="0.2">
      <c r="A182" s="158"/>
      <c r="B182" s="158"/>
      <c r="C182" s="158"/>
      <c r="D182" s="158"/>
      <c r="E182" s="158"/>
      <c r="F182" s="158"/>
      <c r="G182" s="158"/>
    </row>
    <row r="183" spans="1:7" x14ac:dyDescent="0.2">
      <c r="A183" s="158"/>
      <c r="B183" s="158"/>
      <c r="C183" s="158"/>
      <c r="D183" s="158"/>
      <c r="E183" s="158"/>
      <c r="F183" s="158"/>
      <c r="G183" s="158"/>
    </row>
    <row r="184" spans="1:7" x14ac:dyDescent="0.2">
      <c r="A184" s="158"/>
      <c r="B184" s="158"/>
      <c r="C184" s="158"/>
      <c r="D184" s="158"/>
      <c r="E184" s="158"/>
      <c r="F184" s="158"/>
      <c r="G184" s="158"/>
    </row>
    <row r="185" spans="1:7" x14ac:dyDescent="0.2">
      <c r="A185" s="158"/>
      <c r="B185" s="158"/>
      <c r="C185" s="158"/>
      <c r="D185" s="158"/>
      <c r="E185" s="158"/>
      <c r="F185" s="158"/>
      <c r="G185" s="158"/>
    </row>
    <row r="186" spans="1:7" x14ac:dyDescent="0.2">
      <c r="A186" s="158"/>
      <c r="B186" s="158"/>
      <c r="C186" s="158"/>
      <c r="D186" s="158"/>
      <c r="E186" s="158"/>
      <c r="F186" s="158"/>
      <c r="G186" s="158"/>
    </row>
    <row r="187" spans="1:7" x14ac:dyDescent="0.2">
      <c r="A187" s="158"/>
      <c r="B187" s="158"/>
      <c r="C187" s="158"/>
      <c r="D187" s="158"/>
      <c r="E187" s="158"/>
      <c r="F187" s="158"/>
      <c r="G187" s="158"/>
    </row>
    <row r="188" spans="1:7" x14ac:dyDescent="0.2">
      <c r="A188" s="158"/>
      <c r="B188" s="158"/>
      <c r="C188" s="158"/>
      <c r="D188" s="158"/>
      <c r="E188" s="158"/>
      <c r="F188" s="158"/>
      <c r="G188" s="158"/>
    </row>
    <row r="189" spans="1:7" x14ac:dyDescent="0.2">
      <c r="A189" s="158"/>
      <c r="B189" s="158"/>
      <c r="C189" s="158"/>
      <c r="D189" s="158"/>
      <c r="E189" s="158"/>
      <c r="F189" s="158"/>
      <c r="G189" s="158"/>
    </row>
    <row r="190" spans="1:7" x14ac:dyDescent="0.2">
      <c r="A190" s="158"/>
      <c r="B190" s="158"/>
      <c r="C190" s="158"/>
      <c r="D190" s="158"/>
      <c r="E190" s="158"/>
      <c r="F190" s="158"/>
      <c r="G190" s="158"/>
    </row>
    <row r="191" spans="1:7" x14ac:dyDescent="0.2">
      <c r="A191" s="158"/>
      <c r="B191" s="158"/>
      <c r="C191" s="158"/>
      <c r="D191" s="158"/>
      <c r="E191" s="158"/>
      <c r="F191" s="158"/>
      <c r="G191" s="158"/>
    </row>
    <row r="192" spans="1:7" x14ac:dyDescent="0.2">
      <c r="A192" s="158"/>
      <c r="B192" s="158"/>
      <c r="C192" s="158"/>
      <c r="D192" s="158"/>
      <c r="E192" s="158"/>
      <c r="F192" s="158"/>
      <c r="G192" s="158"/>
    </row>
    <row r="193" spans="1:7" x14ac:dyDescent="0.2">
      <c r="A193" s="158"/>
      <c r="B193" s="158"/>
      <c r="C193" s="158"/>
      <c r="D193" s="158"/>
      <c r="E193" s="158"/>
      <c r="F193" s="158"/>
      <c r="G193" s="158"/>
    </row>
    <row r="194" spans="1:7" x14ac:dyDescent="0.2">
      <c r="A194" s="158"/>
      <c r="B194" s="158"/>
      <c r="C194" s="158"/>
      <c r="D194" s="158"/>
      <c r="E194" s="158"/>
      <c r="F194" s="158"/>
      <c r="G194" s="158"/>
    </row>
    <row r="195" spans="1:7" x14ac:dyDescent="0.2">
      <c r="A195" s="158"/>
      <c r="B195" s="158"/>
      <c r="C195" s="158"/>
      <c r="D195" s="158"/>
      <c r="E195" s="158"/>
      <c r="F195" s="158"/>
      <c r="G195" s="158"/>
    </row>
    <row r="196" spans="1:7" x14ac:dyDescent="0.2">
      <c r="A196" s="158"/>
      <c r="B196" s="158"/>
      <c r="C196" s="158"/>
      <c r="D196" s="158"/>
      <c r="E196" s="158"/>
      <c r="F196" s="158"/>
      <c r="G196" s="158"/>
    </row>
    <row r="197" spans="1:7" x14ac:dyDescent="0.2">
      <c r="A197" s="158"/>
      <c r="B197" s="158"/>
      <c r="C197" s="158"/>
      <c r="D197" s="158"/>
      <c r="E197" s="158"/>
      <c r="F197" s="158"/>
      <c r="G197" s="158"/>
    </row>
    <row r="198" spans="1:7" x14ac:dyDescent="0.2">
      <c r="A198" s="158"/>
      <c r="B198" s="158"/>
      <c r="C198" s="158"/>
      <c r="D198" s="158"/>
      <c r="E198" s="158"/>
      <c r="F198" s="158"/>
      <c r="G198" s="158"/>
    </row>
    <row r="199" spans="1:7" x14ac:dyDescent="0.2">
      <c r="A199" s="158"/>
      <c r="B199" s="158"/>
      <c r="C199" s="158"/>
      <c r="D199" s="158"/>
      <c r="E199" s="158"/>
      <c r="F199" s="158"/>
      <c r="G199" s="158"/>
    </row>
    <row r="200" spans="1:7" x14ac:dyDescent="0.2">
      <c r="A200" s="158"/>
      <c r="B200" s="158"/>
      <c r="C200" s="158"/>
      <c r="D200" s="158"/>
      <c r="E200" s="158"/>
      <c r="F200" s="158"/>
      <c r="G200" s="158"/>
    </row>
    <row r="201" spans="1:7" x14ac:dyDescent="0.2">
      <c r="A201" s="158"/>
      <c r="B201" s="158"/>
      <c r="C201" s="158"/>
      <c r="D201" s="158"/>
      <c r="E201" s="158"/>
      <c r="F201" s="158"/>
      <c r="G201" s="158"/>
    </row>
    <row r="202" spans="1:7" x14ac:dyDescent="0.2">
      <c r="A202" s="158"/>
      <c r="B202" s="158"/>
      <c r="C202" s="158"/>
      <c r="D202" s="158"/>
      <c r="E202" s="158"/>
      <c r="F202" s="158"/>
      <c r="G202" s="158"/>
    </row>
    <row r="203" spans="1:7" x14ac:dyDescent="0.2">
      <c r="A203" s="158"/>
      <c r="B203" s="158"/>
      <c r="C203" s="158"/>
      <c r="D203" s="158"/>
      <c r="E203" s="158"/>
      <c r="F203" s="158"/>
      <c r="G203" s="158"/>
    </row>
    <row r="204" spans="1:7" x14ac:dyDescent="0.2">
      <c r="A204" s="158"/>
      <c r="B204" s="158"/>
      <c r="C204" s="158"/>
      <c r="D204" s="158"/>
      <c r="E204" s="158"/>
      <c r="F204" s="158"/>
      <c r="G204" s="158"/>
    </row>
    <row r="205" spans="1:7" x14ac:dyDescent="0.2">
      <c r="A205" s="158"/>
      <c r="B205" s="158"/>
      <c r="C205" s="158"/>
      <c r="D205" s="158"/>
      <c r="E205" s="158"/>
      <c r="F205" s="158"/>
      <c r="G205" s="158"/>
    </row>
    <row r="206" spans="1:7" x14ac:dyDescent="0.2">
      <c r="A206" s="158"/>
      <c r="B206" s="158"/>
      <c r="C206" s="158"/>
      <c r="D206" s="158"/>
      <c r="E206" s="158"/>
      <c r="F206" s="158"/>
      <c r="G206" s="158"/>
    </row>
    <row r="207" spans="1:7" x14ac:dyDescent="0.2">
      <c r="A207" s="158"/>
      <c r="B207" s="158"/>
      <c r="C207" s="158"/>
      <c r="D207" s="158"/>
      <c r="E207" s="158"/>
      <c r="F207" s="158"/>
      <c r="G207" s="158"/>
    </row>
    <row r="208" spans="1:7" x14ac:dyDescent="0.2">
      <c r="A208" s="158"/>
      <c r="B208" s="158"/>
      <c r="C208" s="158"/>
      <c r="D208" s="158"/>
      <c r="E208" s="158"/>
      <c r="F208" s="158"/>
      <c r="G208" s="158"/>
    </row>
    <row r="209" spans="1:7" x14ac:dyDescent="0.2">
      <c r="A209" s="158"/>
      <c r="B209" s="158"/>
      <c r="C209" s="158"/>
      <c r="D209" s="158"/>
      <c r="E209" s="158"/>
      <c r="F209" s="158"/>
      <c r="G209" s="158"/>
    </row>
    <row r="210" spans="1:7" x14ac:dyDescent="0.2">
      <c r="A210" s="158"/>
      <c r="B210" s="158"/>
      <c r="C210" s="158"/>
      <c r="D210" s="158"/>
      <c r="E210" s="158"/>
      <c r="F210" s="158"/>
      <c r="G210" s="158"/>
    </row>
    <row r="211" spans="1:7" x14ac:dyDescent="0.2">
      <c r="A211" s="158"/>
      <c r="B211" s="158"/>
      <c r="C211" s="158"/>
      <c r="D211" s="158"/>
      <c r="E211" s="158"/>
      <c r="F211" s="158"/>
      <c r="G211" s="158"/>
    </row>
    <row r="212" spans="1:7" x14ac:dyDescent="0.2">
      <c r="A212" s="158"/>
      <c r="B212" s="158"/>
      <c r="C212" s="158"/>
      <c r="D212" s="158"/>
      <c r="E212" s="158"/>
      <c r="F212" s="158"/>
      <c r="G212" s="158"/>
    </row>
    <row r="213" spans="1:7" x14ac:dyDescent="0.2">
      <c r="A213" s="158"/>
      <c r="B213" s="158"/>
      <c r="C213" s="158"/>
      <c r="D213" s="158"/>
      <c r="E213" s="158"/>
      <c r="F213" s="158"/>
      <c r="G213" s="158"/>
    </row>
    <row r="214" spans="1:7" x14ac:dyDescent="0.2">
      <c r="A214" s="158"/>
      <c r="B214" s="158"/>
      <c r="C214" s="158"/>
      <c r="D214" s="158"/>
      <c r="E214" s="158"/>
      <c r="F214" s="158"/>
      <c r="G214" s="158"/>
    </row>
    <row r="215" spans="1:7" x14ac:dyDescent="0.2">
      <c r="A215" s="158"/>
      <c r="B215" s="158"/>
      <c r="C215" s="158"/>
      <c r="D215" s="158"/>
      <c r="E215" s="158"/>
      <c r="F215" s="158"/>
      <c r="G215" s="158"/>
    </row>
    <row r="216" spans="1:7" x14ac:dyDescent="0.2">
      <c r="A216" s="158"/>
      <c r="B216" s="158"/>
      <c r="C216" s="158"/>
      <c r="D216" s="158"/>
      <c r="E216" s="158"/>
      <c r="F216" s="158"/>
      <c r="G216" s="158"/>
    </row>
    <row r="217" spans="1:7" x14ac:dyDescent="0.2">
      <c r="A217" s="158"/>
      <c r="B217" s="158"/>
      <c r="C217" s="158"/>
      <c r="D217" s="158"/>
      <c r="E217" s="158"/>
      <c r="F217" s="158"/>
      <c r="G217" s="158"/>
    </row>
    <row r="218" spans="1:7" x14ac:dyDescent="0.2">
      <c r="A218" s="158"/>
      <c r="B218" s="158"/>
      <c r="C218" s="158"/>
      <c r="D218" s="158"/>
      <c r="E218" s="158"/>
      <c r="F218" s="158"/>
      <c r="G218" s="158"/>
    </row>
    <row r="219" spans="1:7" x14ac:dyDescent="0.2">
      <c r="A219" s="158"/>
      <c r="B219" s="158"/>
      <c r="C219" s="158"/>
      <c r="D219" s="158"/>
      <c r="E219" s="158"/>
      <c r="F219" s="158"/>
      <c r="G219" s="158"/>
    </row>
    <row r="220" spans="1:7" x14ac:dyDescent="0.2">
      <c r="A220" s="158"/>
      <c r="B220" s="158"/>
      <c r="C220" s="158"/>
      <c r="D220" s="158"/>
      <c r="E220" s="158"/>
      <c r="F220" s="158"/>
      <c r="G220" s="158"/>
    </row>
    <row r="221" spans="1:7" x14ac:dyDescent="0.2">
      <c r="A221" s="158"/>
      <c r="B221" s="158"/>
      <c r="C221" s="158"/>
      <c r="D221" s="158"/>
      <c r="E221" s="158"/>
      <c r="F221" s="158"/>
      <c r="G221" s="158"/>
    </row>
    <row r="222" spans="1:7" x14ac:dyDescent="0.2">
      <c r="A222" s="158"/>
      <c r="B222" s="158"/>
      <c r="C222" s="158"/>
      <c r="D222" s="158"/>
      <c r="E222" s="158"/>
      <c r="F222" s="158"/>
      <c r="G222" s="158"/>
    </row>
    <row r="223" spans="1:7" x14ac:dyDescent="0.2">
      <c r="A223" s="158"/>
      <c r="B223" s="158"/>
      <c r="C223" s="158"/>
      <c r="D223" s="158"/>
      <c r="E223" s="158"/>
      <c r="F223" s="158"/>
      <c r="G223" s="158"/>
    </row>
    <row r="224" spans="1:7" x14ac:dyDescent="0.2">
      <c r="A224" s="158"/>
      <c r="B224" s="158"/>
      <c r="C224" s="158"/>
      <c r="D224" s="158"/>
      <c r="E224" s="158"/>
      <c r="F224" s="158"/>
      <c r="G224" s="158"/>
    </row>
    <row r="225" spans="1:7" x14ac:dyDescent="0.2">
      <c r="A225" s="158"/>
      <c r="B225" s="158"/>
      <c r="C225" s="158"/>
      <c r="D225" s="158"/>
      <c r="E225" s="158"/>
      <c r="F225" s="158"/>
      <c r="G225" s="158"/>
    </row>
    <row r="226" spans="1:7" x14ac:dyDescent="0.2">
      <c r="A226" s="158"/>
      <c r="B226" s="158"/>
      <c r="C226" s="158"/>
      <c r="D226" s="158"/>
      <c r="E226" s="158"/>
      <c r="F226" s="158"/>
      <c r="G226" s="158"/>
    </row>
    <row r="227" spans="1:7" x14ac:dyDescent="0.2">
      <c r="A227" s="158"/>
      <c r="B227" s="158"/>
      <c r="C227" s="158"/>
      <c r="D227" s="158"/>
      <c r="E227" s="158"/>
      <c r="F227" s="158"/>
      <c r="G227" s="158"/>
    </row>
    <row r="228" spans="1:7" x14ac:dyDescent="0.2">
      <c r="A228" s="158"/>
      <c r="B228" s="158"/>
      <c r="C228" s="158"/>
      <c r="D228" s="158"/>
      <c r="E228" s="158"/>
      <c r="F228" s="158"/>
      <c r="G228" s="158"/>
    </row>
    <row r="229" spans="1:7" x14ac:dyDescent="0.2">
      <c r="A229" s="158"/>
      <c r="B229" s="158"/>
      <c r="C229" s="158"/>
      <c r="D229" s="158"/>
      <c r="E229" s="158"/>
      <c r="F229" s="158"/>
      <c r="G229" s="158"/>
    </row>
    <row r="230" spans="1:7" x14ac:dyDescent="0.2">
      <c r="A230" s="158"/>
      <c r="B230" s="158"/>
      <c r="C230" s="158"/>
      <c r="D230" s="158"/>
      <c r="E230" s="158"/>
      <c r="F230" s="158"/>
      <c r="G230" s="158"/>
    </row>
    <row r="231" spans="1:7" x14ac:dyDescent="0.2">
      <c r="A231" s="158"/>
      <c r="B231" s="158"/>
      <c r="C231" s="158"/>
      <c r="D231" s="158"/>
      <c r="E231" s="158"/>
      <c r="F231" s="158"/>
      <c r="G231" s="158"/>
    </row>
    <row r="232" spans="1:7" x14ac:dyDescent="0.2">
      <c r="A232" s="158"/>
      <c r="B232" s="158"/>
      <c r="C232" s="158"/>
      <c r="D232" s="158"/>
      <c r="E232" s="158"/>
      <c r="F232" s="158"/>
      <c r="G232" s="158"/>
    </row>
    <row r="233" spans="1:7" x14ac:dyDescent="0.2">
      <c r="A233" s="158"/>
      <c r="B233" s="158"/>
      <c r="C233" s="158"/>
      <c r="D233" s="158"/>
      <c r="E233" s="158"/>
      <c r="F233" s="158"/>
      <c r="G233" s="158"/>
    </row>
    <row r="234" spans="1:7" x14ac:dyDescent="0.2">
      <c r="A234" s="158"/>
      <c r="B234" s="158"/>
      <c r="C234" s="158"/>
      <c r="D234" s="158"/>
      <c r="E234" s="158"/>
      <c r="F234" s="158"/>
      <c r="G234" s="158"/>
    </row>
    <row r="235" spans="1:7" x14ac:dyDescent="0.2">
      <c r="A235" s="158"/>
      <c r="B235" s="158"/>
      <c r="C235" s="158"/>
      <c r="D235" s="158"/>
      <c r="E235" s="158"/>
      <c r="F235" s="158"/>
      <c r="G235" s="158"/>
    </row>
    <row r="236" spans="1:7" x14ac:dyDescent="0.2">
      <c r="A236" s="158"/>
      <c r="B236" s="158"/>
      <c r="C236" s="158"/>
      <c r="D236" s="158"/>
      <c r="E236" s="158"/>
      <c r="F236" s="158"/>
      <c r="G236" s="158"/>
    </row>
    <row r="237" spans="1:7" x14ac:dyDescent="0.2">
      <c r="A237" s="158"/>
      <c r="B237" s="158"/>
      <c r="C237" s="158"/>
      <c r="D237" s="158"/>
      <c r="E237" s="158"/>
      <c r="F237" s="158"/>
      <c r="G237" s="158"/>
    </row>
    <row r="238" spans="1:7" x14ac:dyDescent="0.2">
      <c r="A238" s="158"/>
      <c r="B238" s="158"/>
      <c r="C238" s="158"/>
      <c r="D238" s="158"/>
      <c r="E238" s="158"/>
      <c r="F238" s="158"/>
      <c r="G238" s="158"/>
    </row>
    <row r="239" spans="1:7" x14ac:dyDescent="0.2">
      <c r="A239" s="158"/>
      <c r="B239" s="158"/>
      <c r="C239" s="158"/>
      <c r="D239" s="158"/>
      <c r="E239" s="158"/>
      <c r="F239" s="158"/>
      <c r="G239" s="158"/>
    </row>
    <row r="240" spans="1:7" x14ac:dyDescent="0.2">
      <c r="A240" s="158"/>
      <c r="B240" s="158"/>
      <c r="C240" s="158"/>
      <c r="D240" s="158"/>
      <c r="E240" s="158"/>
      <c r="F240" s="158"/>
      <c r="G240" s="158"/>
    </row>
    <row r="241" spans="1:7" x14ac:dyDescent="0.2">
      <c r="A241" s="158"/>
      <c r="B241" s="158"/>
      <c r="C241" s="158"/>
      <c r="D241" s="158"/>
      <c r="E241" s="158"/>
      <c r="F241" s="158"/>
      <c r="G241" s="158"/>
    </row>
    <row r="242" spans="1:7" x14ac:dyDescent="0.2">
      <c r="A242" s="158"/>
      <c r="B242" s="158"/>
      <c r="C242" s="158"/>
      <c r="D242" s="158"/>
      <c r="E242" s="158"/>
      <c r="F242" s="158"/>
      <c r="G242" s="158"/>
    </row>
    <row r="243" spans="1:7" x14ac:dyDescent="0.2">
      <c r="A243" s="158"/>
      <c r="B243" s="158"/>
      <c r="C243" s="158"/>
      <c r="D243" s="158"/>
      <c r="E243" s="158"/>
      <c r="F243" s="158"/>
      <c r="G243" s="158"/>
    </row>
    <row r="244" spans="1:7" x14ac:dyDescent="0.2">
      <c r="A244" s="158"/>
      <c r="B244" s="158"/>
      <c r="C244" s="158"/>
      <c r="D244" s="158"/>
      <c r="E244" s="158"/>
      <c r="F244" s="158"/>
      <c r="G244" s="158"/>
    </row>
    <row r="245" spans="1:7" x14ac:dyDescent="0.2">
      <c r="A245" s="158"/>
      <c r="B245" s="158"/>
      <c r="C245" s="158"/>
      <c r="D245" s="158"/>
      <c r="E245" s="158"/>
      <c r="F245" s="158"/>
      <c r="G245" s="158"/>
    </row>
    <row r="246" spans="1:7" x14ac:dyDescent="0.2">
      <c r="A246" s="158"/>
      <c r="B246" s="158"/>
      <c r="C246" s="158"/>
      <c r="D246" s="158"/>
      <c r="E246" s="158"/>
      <c r="F246" s="158"/>
      <c r="G246" s="158"/>
    </row>
    <row r="247" spans="1:7" x14ac:dyDescent="0.2">
      <c r="A247" s="158"/>
      <c r="B247" s="158"/>
      <c r="C247" s="158"/>
      <c r="D247" s="158"/>
      <c r="E247" s="158"/>
      <c r="F247" s="158"/>
      <c r="G247" s="158"/>
    </row>
    <row r="248" spans="1:7" x14ac:dyDescent="0.2">
      <c r="A248" s="158"/>
      <c r="B248" s="158"/>
      <c r="C248" s="158"/>
      <c r="D248" s="158"/>
      <c r="E248" s="158"/>
      <c r="F248" s="158"/>
      <c r="G248" s="158"/>
    </row>
    <row r="249" spans="1:7" x14ac:dyDescent="0.2">
      <c r="A249" s="158"/>
      <c r="B249" s="158"/>
      <c r="C249" s="158"/>
      <c r="D249" s="158"/>
      <c r="E249" s="158"/>
      <c r="F249" s="158"/>
      <c r="G249" s="158"/>
    </row>
    <row r="250" spans="1:7" x14ac:dyDescent="0.2">
      <c r="A250" s="158"/>
      <c r="B250" s="158"/>
      <c r="C250" s="158"/>
      <c r="D250" s="158"/>
      <c r="E250" s="158"/>
      <c r="F250" s="158"/>
      <c r="G250" s="158"/>
    </row>
    <row r="251" spans="1:7" x14ac:dyDescent="0.2">
      <c r="A251" s="158"/>
      <c r="B251" s="158"/>
      <c r="C251" s="158"/>
      <c r="D251" s="158"/>
      <c r="E251" s="158"/>
      <c r="F251" s="158"/>
      <c r="G251" s="158"/>
    </row>
    <row r="252" spans="1:7" x14ac:dyDescent="0.2">
      <c r="A252" s="158"/>
      <c r="B252" s="158"/>
      <c r="C252" s="158"/>
      <c r="D252" s="158"/>
      <c r="E252" s="158"/>
      <c r="F252" s="158"/>
      <c r="G252" s="158"/>
    </row>
    <row r="253" spans="1:7" x14ac:dyDescent="0.2">
      <c r="A253" s="158"/>
      <c r="B253" s="158"/>
      <c r="C253" s="158"/>
      <c r="D253" s="158"/>
      <c r="E253" s="158"/>
      <c r="F253" s="158"/>
      <c r="G253" s="158"/>
    </row>
    <row r="254" spans="1:7" x14ac:dyDescent="0.2">
      <c r="A254" s="158"/>
      <c r="B254" s="158"/>
      <c r="C254" s="158"/>
      <c r="D254" s="158"/>
      <c r="E254" s="158"/>
      <c r="F254" s="158"/>
      <c r="G254" s="158"/>
    </row>
    <row r="255" spans="1:7" x14ac:dyDescent="0.2">
      <c r="A255" s="158"/>
      <c r="B255" s="158"/>
      <c r="C255" s="158"/>
      <c r="D255" s="158"/>
      <c r="E255" s="158"/>
      <c r="F255" s="158"/>
      <c r="G255" s="158"/>
    </row>
    <row r="256" spans="1:7" x14ac:dyDescent="0.2">
      <c r="A256" s="158"/>
      <c r="B256" s="158"/>
      <c r="C256" s="158"/>
      <c r="D256" s="158"/>
      <c r="E256" s="158"/>
      <c r="F256" s="158"/>
      <c r="G256" s="158"/>
    </row>
    <row r="257" spans="1:7" x14ac:dyDescent="0.2">
      <c r="A257" s="158"/>
      <c r="B257" s="158"/>
      <c r="C257" s="158"/>
      <c r="D257" s="158"/>
      <c r="E257" s="158"/>
      <c r="F257" s="158"/>
      <c r="G257" s="158"/>
    </row>
    <row r="258" spans="1:7" x14ac:dyDescent="0.2">
      <c r="A258" s="158"/>
      <c r="B258" s="158"/>
      <c r="C258" s="158"/>
      <c r="D258" s="158"/>
      <c r="E258" s="158"/>
      <c r="F258" s="158"/>
      <c r="G258" s="158"/>
    </row>
    <row r="259" spans="1:7" x14ac:dyDescent="0.2">
      <c r="A259" s="158"/>
      <c r="B259" s="158"/>
      <c r="C259" s="158"/>
      <c r="D259" s="158"/>
      <c r="E259" s="158"/>
      <c r="F259" s="158"/>
      <c r="G259" s="158"/>
    </row>
    <row r="260" spans="1:7" x14ac:dyDescent="0.2">
      <c r="A260" s="158"/>
      <c r="B260" s="158"/>
      <c r="C260" s="158"/>
      <c r="D260" s="158"/>
      <c r="E260" s="158"/>
      <c r="F260" s="158"/>
      <c r="G260" s="158"/>
    </row>
    <row r="261" spans="1:7" x14ac:dyDescent="0.2">
      <c r="B261" s="158"/>
      <c r="C261" s="158"/>
      <c r="D261" s="158"/>
      <c r="E261" s="158"/>
      <c r="F261" s="158"/>
      <c r="G261" s="158"/>
    </row>
  </sheetData>
  <mergeCells count="33">
    <mergeCell ref="B70:C70"/>
    <mergeCell ref="D86:E86"/>
    <mergeCell ref="B78:C78"/>
    <mergeCell ref="A167:E167"/>
    <mergeCell ref="A170:E170"/>
    <mergeCell ref="C132:C133"/>
    <mergeCell ref="A166:E166"/>
    <mergeCell ref="D70:E70"/>
    <mergeCell ref="A168:E168"/>
    <mergeCell ref="A165:E165"/>
    <mergeCell ref="B62:C62"/>
    <mergeCell ref="D62:E62"/>
    <mergeCell ref="A14:E14"/>
    <mergeCell ref="B19:C19"/>
    <mergeCell ref="D19:E19"/>
    <mergeCell ref="B30:C30"/>
    <mergeCell ref="D30:E30"/>
    <mergeCell ref="A1:E1"/>
    <mergeCell ref="A2:E2"/>
    <mergeCell ref="B140:B141"/>
    <mergeCell ref="C140:C141"/>
    <mergeCell ref="A164:E164"/>
    <mergeCell ref="B96:B97"/>
    <mergeCell ref="C96:C97"/>
    <mergeCell ref="B124:B125"/>
    <mergeCell ref="C124:C125"/>
    <mergeCell ref="B132:B133"/>
    <mergeCell ref="D78:E78"/>
    <mergeCell ref="B86:C86"/>
    <mergeCell ref="B40:C40"/>
    <mergeCell ref="D40:E40"/>
    <mergeCell ref="B51:C51"/>
    <mergeCell ref="D51:E51"/>
  </mergeCells>
  <pageMargins left="0.7" right="0.7" top="0.75" bottom="0.75" header="0.3" footer="0.3"/>
  <pageSetup paperSize="9" scale="67" orientation="portrait" r:id="rId1"/>
  <rowBreaks count="1" manualBreakCount="1">
    <brk id="6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schemas.openxmlformats.org/package/2006/metadata/core-propertie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2090b57c-2e4d-4ed9-b313-510fc704fe75"/>
    <ds:schemaRef ds:uri="http://purl.org/dc/term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2021-07-29T07:21:24Z</cp:lastPrinted>
  <dcterms:created xsi:type="dcterms:W3CDTF">2008-10-17T11:51:54Z</dcterms:created>
  <dcterms:modified xsi:type="dcterms:W3CDTF">2021-07-29T07:47:53Z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