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1-09-30_TFI-KI\"/>
    </mc:Choice>
  </mc:AlternateContent>
  <xr:revisionPtr revIDLastSave="0" documentId="13_ncr:1_{8D85890B-01B6-41D6-9ED6-F7A7F8D76BB8}" xr6:coauthVersionLast="36" xr6:coauthVersionMax="36" xr10:uidLastSave="{00000000-0000-0000-0000-000000000000}"/>
  <workbookProtection workbookPassword="CA29" lockStructure="1"/>
  <bookViews>
    <workbookView xWindow="0" yWindow="0" windowWidth="23040" windowHeight="9060" activeTab="2"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Bilješke!$A$1:$G$185</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calcMode="manual"/>
</workbook>
</file>

<file path=xl/calcChain.xml><?xml version="1.0" encoding="utf-8"?>
<calcChain xmlns="http://schemas.openxmlformats.org/spreadsheetml/2006/main">
  <c r="C161" i="24" l="1"/>
  <c r="B161" i="24"/>
  <c r="C148" i="24"/>
  <c r="B148" i="24"/>
  <c r="C136" i="24"/>
  <c r="B136" i="24"/>
  <c r="C128" i="24"/>
  <c r="B128" i="24"/>
  <c r="E90" i="24"/>
  <c r="D90" i="24"/>
  <c r="C90" i="24"/>
  <c r="B90" i="24"/>
  <c r="E82" i="24"/>
  <c r="D82" i="24"/>
  <c r="C82" i="24"/>
  <c r="B82" i="24"/>
  <c r="E74" i="24"/>
  <c r="D74" i="24"/>
  <c r="C74" i="24"/>
  <c r="B74" i="24"/>
  <c r="E66" i="24"/>
  <c r="D66" i="24"/>
  <c r="C66" i="24"/>
  <c r="B66" i="24"/>
  <c r="E58" i="24"/>
  <c r="D58" i="24"/>
  <c r="C58" i="24"/>
  <c r="B58" i="24"/>
  <c r="E47" i="24"/>
  <c r="D47" i="24"/>
  <c r="C47" i="24"/>
  <c r="B47" i="24"/>
  <c r="E36" i="24"/>
  <c r="D36" i="24"/>
  <c r="C36" i="24"/>
  <c r="B36" i="24"/>
  <c r="E26" i="24"/>
  <c r="D26" i="24"/>
  <c r="C26" i="24"/>
  <c r="B26" i="24"/>
  <c r="I51" i="21" l="1"/>
  <c r="I38" i="19" l="1"/>
  <c r="J38" i="19"/>
  <c r="K38" i="19"/>
  <c r="H38" i="19"/>
  <c r="I23" i="19"/>
  <c r="J23" i="19"/>
  <c r="K23" i="19"/>
  <c r="H23" i="19"/>
  <c r="H35" i="19" l="1"/>
  <c r="H37" i="19" s="1"/>
  <c r="K35" i="19"/>
  <c r="K37" i="19" s="1"/>
  <c r="J35" i="19"/>
  <c r="J37" i="19" s="1"/>
  <c r="I35" i="19"/>
  <c r="I37" i="19" s="1"/>
  <c r="I41" i="19" s="1"/>
  <c r="I45" i="19" s="1"/>
  <c r="R8" i="22"/>
  <c r="E9" i="22"/>
  <c r="E26" i="22" s="1"/>
  <c r="I59" i="21"/>
  <c r="H51" i="21"/>
  <c r="H44" i="21"/>
  <c r="I59" i="19"/>
  <c r="I47" i="19"/>
  <c r="H77" i="18"/>
  <c r="H52" i="18"/>
  <c r="H48" i="18"/>
  <c r="H42" i="18"/>
  <c r="H29" i="18"/>
  <c r="H25" i="18"/>
  <c r="H22" i="18"/>
  <c r="H13" i="18"/>
  <c r="H18" i="18"/>
  <c r="H9" i="18"/>
  <c r="I25" i="18"/>
  <c r="I22" i="18"/>
  <c r="I18" i="18"/>
  <c r="I13" i="18"/>
  <c r="H40" i="18" l="1"/>
  <c r="H63" i="18"/>
  <c r="H78" i="18" s="1"/>
  <c r="I46" i="19"/>
  <c r="I68"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9" i="19"/>
  <c r="J59" i="19"/>
  <c r="H59" i="19"/>
  <c r="K47" i="19"/>
  <c r="J47" i="19"/>
  <c r="H47" i="19"/>
  <c r="K41" i="19"/>
  <c r="K45" i="19" s="1"/>
  <c r="J41" i="19"/>
  <c r="J45" i="19" s="1"/>
  <c r="H41" i="19"/>
  <c r="H45" i="19" s="1"/>
  <c r="I77" i="18"/>
  <c r="I42" i="18"/>
  <c r="I48" i="18"/>
  <c r="I52" i="18"/>
  <c r="I9" i="18"/>
  <c r="I29" i="18"/>
  <c r="J46" i="19" l="1"/>
  <c r="J68" i="19" s="1"/>
  <c r="K46" i="19"/>
  <c r="K68" i="19" s="1"/>
  <c r="I40" i="18"/>
  <c r="I63" i="18"/>
  <c r="I78" i="18" s="1"/>
  <c r="H46" i="19"/>
  <c r="H68" i="19" s="1"/>
  <c r="R26" i="22"/>
  <c r="R9" i="22"/>
</calcChain>
</file>

<file path=xl/sharedStrings.xml><?xml version="1.0" encoding="utf-8"?>
<sst xmlns="http://schemas.openxmlformats.org/spreadsheetml/2006/main" count="527" uniqueCount="389">
  <si>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</si>
  <si>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</si>
  <si>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</si>
  <si>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</si>
  <si>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</si>
  <si>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</si>
  <si>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</si>
  <si>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</si>
  <si>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</si>
  <si>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</si>
  <si>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</si>
  <si>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</si>
  <si>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</si>
  <si>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</si>
  <si>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</si>
  <si>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</si>
  <si>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</si>
  <si>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</si>
  <si>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</si>
  <si>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</si>
  <si>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</si>
  <si>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</si>
  <si>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</si>
  <si>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</si>
  <si>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</si>
  <si>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</si>
  <si>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</si>
  <si>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</si>
  <si>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</si>
  <si>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</si>
  <si>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</si>
  <si>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</si>
  <si>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</si>
  <si>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</si>
  <si>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</si>
  <si>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</si>
  <si>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</si>
  <si>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</si>
  <si>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</si>
  <si>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</si>
  <si>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</si>
  <si>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</si>
  <si>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</si>
  <si>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</si>
  <si>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</si>
  <si>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</si>
  <si>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</si>
  <si>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</si>
  <si>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</si>
  <si>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</si>
  <si>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</si>
  <si>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</si>
  <si>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</si>
  <si>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</si>
  <si>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</si>
  <si>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</si>
  <si>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</si>
  <si>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</si>
  <si>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</si>
  <si>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</si>
  <si>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</si>
  <si>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</si>
  <si>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</si>
  <si>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</si>
  <si>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</si>
  <si>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</si>
  <si>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</si>
  <si>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</si>
  <si>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</si>
  <si>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</si>
  <si>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</si>
  <si>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</si>
  <si>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</si>
  <si>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</si>
  <si>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</si>
  <si>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</si>
  <si>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</si>
  <si>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</si>
  <si>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</si>
  <si>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</si>
  <si>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</si>
  <si>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</si>
  <si>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</si>
  <si>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</si>
  <si>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</si>
  <si>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</si>
  <si>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</si>
  <si>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</si>
  <si>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</si>
  <si>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</si>
  <si>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</si>
  <si>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</si>
  <si>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</si>
  <si>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</si>
  <si>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</si>
  <si>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</si>
  <si>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</si>
  <si>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</si>
  <si>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</si>
  <si>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</si>
  <si>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</si>
  <si>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</si>
  <si>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</si>
  <si>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</si>
  <si>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</si>
  <si>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</si>
  <si>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</si>
  <si>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</si>
  <si>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</si>
  <si>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</si>
  <si>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</si>
  <si>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</si>
  <si>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</si>
  <si>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</si>
  <si>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</si>
  <si>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</si>
  <si>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</si>
  <si>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</si>
  <si>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</si>
  <si>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</si>
  <si>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</si>
  <si>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</si>
  <si>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</si>
  <si>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</si>
  <si>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</si>
  <si>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</si>
  <si>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</si>
  <si>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</si>
  <si>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</si>
  <si>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</si>
  <si>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</si>
  <si>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</si>
  <si>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</si>
  <si>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</si>
  <si>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</si>
  <si>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</si>
  <si>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</si>
  <si>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</si>
  <si>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</si>
  <si>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</si>
  <si>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</si>
  <si>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</si>
  <si>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</si>
  <si>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</si>
  <si>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</si>
  <si>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</si>
  <si>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</si>
  <si>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</si>
  <si>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</si>
  <si>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</si>
  <si>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</si>
  <si>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</si>
  <si>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</si>
  <si>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</si>
  <si>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</si>
  <si>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</si>
  <si>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</si>
  <si>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</si>
  <si>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</si>
  <si>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</si>
  <si>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</si>
  <si>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</si>
  <si>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</si>
  <si>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</si>
  <si>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</si>
  <si>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</si>
  <si>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</si>
  <si>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</si>
  <si>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</si>
  <si>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</si>
  <si>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</si>
  <si>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</si>
  <si>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</si>
  <si>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</si>
  <si>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</si>
  <si>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</si>
  <si>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</si>
  <si>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</si>
  <si>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</si>
  <si>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</si>
  <si>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</si>
  <si>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</si>
  <si>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</si>
  <si>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</si>
  <si>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</si>
  <si>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</si>
  <si>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</si>
  <si>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</si>
  <si>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</si>
  <si>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</si>
  <si>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</si>
  <si>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</si>
  <si>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</si>
  <si>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</si>
  <si>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</si>
  <si>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</si>
  <si>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</si>
  <si>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</si>
  <si>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</si>
  <si>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</si>
  <si>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</si>
  <si>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</si>
  <si>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</si>
  <si>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</si>
  <si>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</si>
  <si>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</si>
  <si>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</si>
  <si>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</si>
  <si>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</si>
  <si>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</si>
  <si>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</si>
  <si>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</si>
  <si>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</si>
  <si>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</si>
  <si>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</si>
  <si>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</si>
  <si>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</si>
  <si>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</si>
  <si>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</si>
  <si>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</si>
  <si>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</si>
  <si>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</si>
  <si>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</si>
  <si>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</si>
  <si>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</si>
  <si>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</si>
  <si>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</si>
  <si>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</si>
  <si>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</si>
  <si>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</si>
  <si>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</si>
  <si>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</si>
  <si>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</si>
  <si>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</si>
  <si>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</si>
  <si>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</si>
  <si>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</si>
  <si>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</si>
  <si>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</si>
  <si>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</si>
  <si>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</si>
  <si>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</si>
  <si>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</si>
  <si>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</si>
  <si>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</si>
  <si>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</si>
  <si>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</si>
  <si>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</si>
  <si>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</si>
  <si>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</si>
  <si>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</si>
  <si>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</si>
  <si>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</si>
  <si>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</si>
  <si>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</si>
  <si>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</si>
  <si>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</si>
  <si>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</si>
  <si>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</si>
  <si>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</si>
  <si>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</si>
  <si>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</si>
  <si>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</si>
  <si>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</si>
  <si>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</si>
  <si>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</si>
  <si>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</si>
  <si>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</si>
  <si>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</si>
  <si>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</si>
  <si>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</si>
  <si>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</si>
  <si>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</si>
  <si>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</si>
  <si>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</si>
  <si>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</si>
  <si>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</si>
  <si>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</si>
  <si>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</si>
  <si>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</si>
  <si>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</si>
  <si>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</si>
  <si>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</si>
  <si>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</si>
  <si>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</si>
  <si>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</si>
  <si>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</si>
  <si>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</si>
  <si>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</si>
  <si>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</si>
  <si>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</si>
  <si>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</si>
  <si>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</si>
  <si>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</si>
  <si>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</si>
  <si>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</si>
  <si>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za razdoblje od 01.01.2021</t>
  </si>
  <si>
    <t>BILJEŠKE UZ FINANCIJSKE IZVJEŠTAJE - TFI</t>
  </si>
  <si>
    <t>(sastavljaju se za tromjesečna izvještajna razdoblja)</t>
  </si>
  <si>
    <t>Naziv izdavatelja:   PODRAVSKA BANKA dioničko društvo</t>
  </si>
  <si>
    <t>Sjedište:                  Opatička 3, 48000 Koprivnica</t>
  </si>
  <si>
    <t>Država osnivanja:  Republika Hrvatska</t>
  </si>
  <si>
    <t xml:space="preserve">MBS:                        010000486 </t>
  </si>
  <si>
    <t>OIB:                          97326283154</t>
  </si>
  <si>
    <t>Značajnije poslovne aktivnosti i događaji prezentirani su u nastavku i u izvještaju poslovodstva za izvještajno razdoblje.</t>
  </si>
  <si>
    <t>Kamatni prihodi</t>
  </si>
  <si>
    <t>AOP oznaka 001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</si>
  <si>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</si>
  <si>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</si>
  <si>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</si>
  <si>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</si>
  <si>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</si>
  <si>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</si>
  <si>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</si>
  <si>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</si>
  <si>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</si>
  <si>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</si>
  <si>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</si>
  <si>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</si>
  <si>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</si>
  <si>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</si>
  <si>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</si>
  <si>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</si>
  <si>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</si>
  <si>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</si>
  <si>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</si>
  <si>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</si>
  <si>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</si>
  <si>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Dobici ili ( – ) gubici po prestanku priznavanja financijske imovine i financijskih obveza koje nisu mjerene po fer vrijednosti kroz dobit ili gubitak, neto</t>
  </si>
  <si>
    <t>AOP oznaka 007</t>
  </si>
  <si>
    <t>Financijska imovina po fer vrijednosti kroz ostalu sveobuhvatnu dobit</t>
  </si>
  <si>
    <t>Financijske obveze koje se mjere po amortiziranom trošku</t>
  </si>
  <si>
    <t>Administrativni rashodi</t>
  </si>
  <si>
    <t>AOP oznaka 017</t>
  </si>
  <si>
    <t>(Rashodi za zaposlenike)</t>
  </si>
  <si>
    <t>(Ostali administrativni rashodi)</t>
  </si>
  <si>
    <t>Amortizacija</t>
  </si>
  <si>
    <t>AOP oznaka 019</t>
  </si>
  <si>
    <t>Nekretnine, postrojenja i oprema</t>
  </si>
  <si>
    <t>Ostala nematerijalna imovina</t>
  </si>
  <si>
    <t>Umanjenje vrijednosti ili (-) ukidanje umanjenja vrijednosti po financijskoj imovini koja se ne mjeri po fer vrijednosti kroz dobit ili gubitak</t>
  </si>
  <si>
    <t>AOP oznaka 022</t>
  </si>
  <si>
    <t>(Financijska imovina po fer vrijednosti kroz ostalu sveobuhvatnu dobit)</t>
  </si>
  <si>
    <t>(Financijska imovina po amortiziranom trošku)</t>
  </si>
  <si>
    <t>BILANCA STANJA</t>
  </si>
  <si>
    <t>Krediti i predujmovi</t>
  </si>
  <si>
    <t>31.12.2020.</t>
  </si>
  <si>
    <t>AOP oznaka 023</t>
  </si>
  <si>
    <t>Kreditne institucije</t>
  </si>
  <si>
    <t>Ostala imovina</t>
  </si>
  <si>
    <t>Kućanstva</t>
  </si>
  <si>
    <t>Dani krediti</t>
  </si>
  <si>
    <t>Faktoring</t>
  </si>
  <si>
    <t>Nefinancijska društva</t>
  </si>
  <si>
    <t>Opće države</t>
  </si>
  <si>
    <t>Ostala financijska društva</t>
  </si>
  <si>
    <t>Ostali dani depoziti</t>
  </si>
  <si>
    <t>Središnje banke</t>
  </si>
  <si>
    <t>Izdvojena obvezna pričuva</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</si>
  <si>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</si>
  <si>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</si>
  <si>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</si>
  <si>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</si>
  <si>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</si>
  <si>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</si>
  <si>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</si>
  <si>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</si>
  <si>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Preuzete obveze – neiskorišteni krediti</t>
  </si>
  <si>
    <t>Preuzete obveze – neiskorišteni okvirni krediti po transakcijskim računima i ostali okvirni krediti</t>
  </si>
  <si>
    <t>Garancije</t>
  </si>
  <si>
    <t>Devizni akreditivi</t>
  </si>
  <si>
    <t>Godišnji finanacijski izvještaji za prethodnu poslovnu godinu dostupni su na internet stranici Banke na adresi www.poba.hr i Zagrebačke burze www.zse.hr kao i u Službenom registru propisanih informacija (SRPI) i putem Fina OTS financijskog servisa.</t>
  </si>
  <si>
    <t xml:space="preserve">Pri sastavljanju financijskih izvještaja za izvještajno razdoblje primjenjene su iste računovodstvene politike kao i u posljednjim godišnjim financijskim izvještajima </t>
  </si>
  <si>
    <t xml:space="preserve">U 2021. godini Banka nije primala javne subvencije. </t>
  </si>
  <si>
    <t>POTENCIJALNE I PREUZETE OBVEZE PO KREDITIMA, GARANCIJE I OSTALI FINANCIJSKI INSTRUMENTI</t>
  </si>
  <si>
    <t>Banka nije član grupe banaka, nema društva kćeri i ne sastavlja konsolidirane financijske izvještaje</t>
  </si>
  <si>
    <t>Događaji nakon datuma bilance:</t>
  </si>
  <si>
    <t xml:space="preserve">stanje na dan 30.09.2021 </t>
  </si>
  <si>
    <t>u razdoblju 01.01.2021 do 30.09.2021</t>
  </si>
  <si>
    <t>Izvještajno razdoblje: 1. siječnja 2021. - 30. rujna 2021.</t>
  </si>
  <si>
    <t>Kumulativ  01.01.2020. - 30.09.2020.</t>
  </si>
  <si>
    <t>Tromjesečje 01.07.2020. - 30.09.2020.</t>
  </si>
  <si>
    <t>Kumulativ  01.01.2021. - 30.09.2021.</t>
  </si>
  <si>
    <t>Tromjesečje 01.07.2021. - 30.09.2021.</t>
  </si>
  <si>
    <t>Tromjesečje 01.04.2020. - 30.09.2020.</t>
  </si>
  <si>
    <t>30.09.2021.</t>
  </si>
  <si>
    <t>Pisma namjere</t>
  </si>
  <si>
    <t>Prosječni broj zaposlenih tijekom tekućeg tromjesečja iznosi 231 zaposlenika.</t>
  </si>
  <si>
    <t xml:space="preserve">Prema mišljenju Uprave, nakon 30. rujna 2021. godine do objave ovih financijskih izvještaja, nisu zabilježeni značajni događaji koji u bitnome utječu na promjene u poslovanju Banke.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</si>
</sst>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6" fillId="0" borderId="0"/>
    <xf numFmtId="0" fontId="2" fillId="0" borderId="0"/>
    <xf numFmtId="0" fontId="2" fillId="0" borderId="0"/>
  </cellStyleXfs>
  <cellXfs count="310">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30" fillId="0" borderId="0" xfId="0" applyFont="1" applyAlignment="1">
      <alignment vertical="top"/>
    </xf>
    <xf numFmtId="0" fontId="30" fillId="0" borderId="0" xfId="0" applyFont="1" applyAlignment="1">
      <alignment horizontal="left"/>
    </xf>
    <xf numFmtId="0" fontId="30" fillId="0" borderId="0" xfId="0" applyFont="1" applyAlignment="1">
      <alignment horizontal="left" vertical="top"/>
    </xf>
    <xf numFmtId="0" fontId="30" fillId="0" borderId="0" xfId="0" applyFont="1" applyAlignment="1"/>
    <xf numFmtId="0" fontId="31" fillId="0" borderId="0" xfId="0" applyFont="1" applyFill="1" applyAlignment="1">
      <alignment vertical="top"/>
    </xf>
    <xf numFmtId="0" fontId="32" fillId="0" borderId="0" xfId="0" applyFont="1" applyAlignment="1">
      <alignment vertical="top"/>
    </xf>
    <xf numFmtId="0" fontId="30" fillId="0" borderId="0" xfId="0" applyFont="1"/>
    <xf numFmtId="0" fontId="32" fillId="0" borderId="0" xfId="0" applyFont="1"/>
    <xf numFmtId="0" fontId="32" fillId="0" borderId="0" xfId="0" applyFont="1" applyAlignment="1">
      <alignment horizontal="left"/>
    </xf>
    <xf numFmtId="0" fontId="32" fillId="15" borderId="30" xfId="0" applyFont="1" applyFill="1" applyBorder="1"/>
    <xf numFmtId="0" fontId="32" fillId="0" borderId="0" xfId="0" applyFont="1" applyFill="1"/>
    <xf numFmtId="0" fontId="32" fillId="15" borderId="33" xfId="0" applyFont="1" applyFill="1" applyBorder="1" applyAlignment="1">
      <alignment vertical="top"/>
    </xf>
    <xf numFmtId="3" fontId="4" fillId="15" borderId="34" xfId="3" applyNumberFormat="1" applyFont="1" applyFill="1" applyBorder="1" applyAlignment="1" applyProtection="1">
      <alignment horizontal="center" vertical="center" wrapText="1"/>
    </xf>
    <xf numFmtId="0" fontId="33" fillId="0" borderId="34" xfId="0" applyFont="1" applyBorder="1" applyAlignment="1">
      <alignment vertical="center"/>
    </xf>
    <xf numFmtId="3" fontId="33" fillId="0" borderId="34" xfId="0" applyNumberFormat="1" applyFont="1" applyFill="1" applyBorder="1" applyAlignment="1">
      <alignment horizontal="right" vertical="center" wrapText="1"/>
    </xf>
    <xf numFmtId="0" fontId="34" fillId="0" borderId="34" xfId="0" applyFont="1" applyBorder="1" applyAlignment="1">
      <alignment vertical="center"/>
    </xf>
    <xf numFmtId="3" fontId="34" fillId="0" borderId="34" xfId="0" applyNumberFormat="1" applyFont="1" applyFill="1" applyBorder="1" applyAlignment="1">
      <alignment horizontal="right" vertical="center" wrapText="1"/>
    </xf>
    <xf numFmtId="0" fontId="33" fillId="0" borderId="34" xfId="0" applyFont="1" applyBorder="1" applyAlignment="1">
      <alignment vertical="center" wrapText="1"/>
    </xf>
    <xf numFmtId="3" fontId="33" fillId="0" borderId="34" xfId="0" applyNumberFormat="1" applyFont="1" applyFill="1" applyBorder="1" applyAlignment="1">
      <alignment horizontal="right" vertical="center"/>
    </xf>
    <xf numFmtId="3" fontId="34" fillId="0" borderId="34" xfId="0" applyNumberFormat="1" applyFont="1" applyFill="1" applyBorder="1" applyAlignment="1">
      <alignment horizontal="right" vertical="center"/>
    </xf>
    <xf numFmtId="0" fontId="34" fillId="0" borderId="0" xfId="0" applyFont="1" applyAlignment="1">
      <alignment vertical="center"/>
    </xf>
    <xf numFmtId="3" fontId="35" fillId="0" borderId="0" xfId="0" applyNumberFormat="1" applyFont="1" applyFill="1" applyAlignment="1">
      <alignment horizontal="right" vertical="center"/>
    </xf>
    <xf numFmtId="0" fontId="32" fillId="15" borderId="33" xfId="0" applyFont="1" applyFill="1" applyBorder="1" applyAlignment="1">
      <alignment vertical="center"/>
    </xf>
    <xf numFmtId="0" fontId="37" fillId="0" borderId="34" xfId="5" applyFont="1" applyFill="1" applyBorder="1" applyAlignment="1">
      <alignment horizontal="justify" vertical="center"/>
    </xf>
    <xf numFmtId="0" fontId="38" fillId="0" borderId="34" xfId="5" applyFont="1" applyFill="1" applyBorder="1" applyAlignment="1">
      <alignment horizontal="left" vertical="center"/>
    </xf>
    <xf numFmtId="3" fontId="32" fillId="0" borderId="34" xfId="0" applyNumberFormat="1" applyFont="1" applyBorder="1"/>
    <xf numFmtId="3" fontId="30" fillId="0" borderId="34" xfId="0" applyNumberFormat="1" applyFont="1" applyBorder="1"/>
    <xf numFmtId="0" fontId="4" fillId="0" borderId="34" xfId="5" applyFont="1" applyFill="1" applyBorder="1" applyAlignment="1">
      <alignment vertical="center"/>
    </xf>
    <xf numFmtId="0" fontId="5" fillId="0" borderId="34" xfId="5" applyFont="1" applyFill="1" applyBorder="1" applyAlignment="1">
      <alignment horizontal="left" vertical="center" wrapText="1"/>
    </xf>
    <xf numFmtId="0" fontId="4" fillId="0" borderId="34" xfId="5" applyFont="1" applyFill="1" applyBorder="1" applyAlignment="1">
      <alignment vertical="center" wrapText="1"/>
    </xf>
    <xf numFmtId="0" fontId="30" fillId="0" borderId="34" xfId="0" applyFont="1" applyBorder="1" applyAlignment="1">
      <alignment horizontal="left"/>
    </xf>
    <xf numFmtId="0" fontId="32" fillId="0" borderId="34" xfId="0" applyFont="1" applyBorder="1" applyAlignment="1">
      <alignment horizontal="left" indent="1"/>
    </xf>
    <xf numFmtId="0" fontId="34" fillId="0" borderId="34" xfId="0" applyFont="1" applyFill="1" applyBorder="1" applyAlignment="1">
      <alignment vertical="center"/>
    </xf>
    <xf numFmtId="3" fontId="30" fillId="0" borderId="34" xfId="0" applyNumberFormat="1" applyFont="1" applyFill="1" applyBorder="1"/>
    <xf numFmtId="0" fontId="34" fillId="0" borderId="0" xfId="0" applyFont="1" applyFill="1" applyBorder="1" applyAlignment="1">
      <alignment vertical="center"/>
    </xf>
    <xf numFmtId="3" fontId="30" fillId="0" borderId="0" xfId="0" applyNumberFormat="1" applyFont="1" applyFill="1" applyBorder="1"/>
    <xf numFmtId="0" fontId="5" fillId="10" borderId="34" xfId="6" applyFont="1" applyFill="1" applyBorder="1" applyAlignment="1">
      <alignment horizontal="left" vertical="center" indent="1"/>
    </xf>
    <xf numFmtId="3" fontId="5" fillId="0" borderId="34" xfId="7" applyNumberFormat="1" applyFont="1" applyFill="1" applyBorder="1" applyAlignment="1">
      <alignment horizontal="right"/>
    </xf>
    <xf numFmtId="3" fontId="4" fillId="0" borderId="34" xfId="7" applyNumberFormat="1" applyFont="1" applyFill="1" applyBorder="1" applyAlignment="1">
      <alignment horizontal="right"/>
    </xf>
    <xf numFmtId="0" fontId="5" fillId="0" borderId="34" xfId="6" applyFont="1" applyFill="1" applyBorder="1" applyAlignment="1">
      <alignment horizontal="left" vertical="center" indent="1"/>
    </xf>
    <xf numFmtId="0" fontId="37" fillId="0" borderId="34" xfId="6" applyFont="1" applyFill="1" applyBorder="1" applyAlignment="1">
      <alignment horizontal="justify" vertical="center"/>
    </xf>
    <xf numFmtId="0" fontId="32" fillId="0" borderId="34" xfId="0" applyFont="1" applyBorder="1"/>
    <xf numFmtId="0" fontId="30" fillId="15" borderId="0" xfId="0" applyFont="1" applyFill="1" applyAlignment="1">
      <alignment horizontal="center"/>
    </xf>
    <xf numFmtId="0" fontId="32"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center"/>
    </xf>
    <xf numFmtId="0" fontId="39" fillId="0" borderId="0" xfId="0" applyFont="1"/>
    <xf numFmtId="0" fontId="32" fillId="0" borderId="34" xfId="0" applyFont="1" applyBorder="1" applyAlignment="1">
      <alignment wrapText="1"/>
    </xf>
    <xf numFmtId="0" fontId="5" fillId="0" borderId="0" xfId="0" applyFont="1"/>
    <xf numFmtId="0" fontId="4" fillId="0" borderId="0" xfId="0" applyFont="1"/>
    <xf numFmtId="3" fontId="5" fillId="0" borderId="34" xfId="0" applyNumberFormat="1" applyFont="1" applyBorder="1"/>
    <xf numFmtId="3" fontId="4" fillId="0" borderId="34" xfId="0" applyNumberFormat="1" applyFont="1" applyBorder="1"/>
    <xf numFmtId="0" fontId="5" fillId="0" borderId="0" xfId="0" applyFont="1" applyAlignment="1">
      <alignment vertical="top"/>
    </xf>
    <xf numFmtId="0" fontId="2" fillId="0" borderId="0" xfId="0" applyFont="1" applyAlignment="1">
      <alignment horizontal="left" vertical="top" wrapText="1"/>
    </xf>
    <xf numFmtId="0" fontId="0" fillId="0" borderId="0" xfId="0" applyAlignment="1">
      <alignment vertical="top"/>
    </xf>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4"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4"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3" fontId="4" fillId="15" borderId="31" xfId="3" applyNumberFormat="1" applyFont="1" applyFill="1" applyBorder="1" applyAlignment="1" applyProtection="1">
      <alignment horizontal="center" vertical="center" wrapText="1"/>
    </xf>
    <xf numFmtId="3" fontId="5" fillId="15" borderId="32" xfId="0" applyNumberFormat="1" applyFont="1" applyFill="1" applyBorder="1" applyAlignment="1" applyProtection="1">
      <alignment horizontal="center" vertical="center" wrapText="1"/>
    </xf>
    <xf numFmtId="0" fontId="5" fillId="0" borderId="0" xfId="0" applyFont="1" applyFill="1" applyAlignment="1">
      <alignment horizontal="left" vertical="top" wrapText="1"/>
    </xf>
    <xf numFmtId="3" fontId="4" fillId="15" borderId="30" xfId="3" applyNumberFormat="1" applyFont="1" applyFill="1" applyBorder="1" applyAlignment="1" applyProtection="1">
      <alignment horizontal="center" vertical="center" wrapText="1"/>
    </xf>
    <xf numFmtId="3" fontId="4" fillId="15" borderId="33" xfId="3" applyNumberFormat="1" applyFont="1" applyFill="1" applyBorder="1" applyAlignment="1" applyProtection="1">
      <alignment horizontal="center" vertical="center" wrapText="1"/>
    </xf>
    <xf numFmtId="0" fontId="5" fillId="0" borderId="0" xfId="0" applyFont="1" applyAlignment="1">
      <alignment horizontal="left" vertical="top" wrapText="1"/>
    </xf>
    <xf numFmtId="0" fontId="32" fillId="0" borderId="0" xfId="0" applyFont="1" applyAlignment="1">
      <alignment horizontal="left" vertical="top"/>
    </xf>
    <xf numFmtId="3" fontId="32" fillId="15" borderId="32" xfId="0" applyNumberFormat="1" applyFont="1" applyFill="1" applyBorder="1" applyAlignment="1" applyProtection="1">
      <alignment horizontal="center" vertical="center" wrapText="1"/>
    </xf>
    <xf numFmtId="0" fontId="4" fillId="0" borderId="0" xfId="0" applyFont="1" applyAlignment="1">
      <alignment horizontal="left" vertical="center"/>
    </xf>
    <xf numFmtId="0" fontId="30" fillId="0" borderId="0" xfId="0" applyFont="1" applyAlignment="1">
      <alignment horizontal="left" vertical="top"/>
    </xf>
    <xf numFmtId="0" fontId="32" fillId="0" borderId="0" xfId="0" applyFont="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3" xfId="4" xr:uid="{00000000-0005-0000-0000-000003000000}"/>
    <cellStyle name="Normalno 2" xfId="6" xr:uid="{CA4CEE6E-8033-4BE7-81F2-18DCA584CF43}"/>
    <cellStyle name="Normalno 2 2" xfId="5" xr:uid="{9E211CDF-FBF0-4B25-B501-DABCF95DBD92}"/>
    <cellStyle name="Obično 2" xfId="7" xr:uid="{0587F1A0-F396-4FB0-859A-B13554E4100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zoomScaleNormal="100" workbookViewId="0">
      <selection sqref="A1:C1"/>
    </sheetView>
  </sheetViews>
  <sheetFormatPr defaultColWidth="9.140625" defaultRowHeight="15" x14ac:dyDescent="0.25"/>
  <cols>
    <col min="1" max="1" width="9.140625" style="58"/>
    <col min="2" max="2" width="10.42578125" style="58" customWidth="1"/>
    <col min="3" max="8" width="9.140625" style="58"/>
    <col min="9" max="9" width="13.42578125" style="58" customWidth="1"/>
    <col min="10" max="16384" width="9.140625" style="58"/>
  </cols>
  <sheetData>
    <row r="1" spans="1:10" ht="15.75" x14ac:dyDescent="0.25">
      <c r="A1" s="205" t="s">
        <v>227</v>
      </c>
      <c r="B1" s="206"/>
      <c r="C1" s="206"/>
      <c r="D1" s="56"/>
      <c r="E1" s="56"/>
      <c r="F1" s="56"/>
      <c r="G1" s="56"/>
      <c r="H1" s="56"/>
      <c r="I1" s="56"/>
      <c r="J1" s="57"/>
    </row>
    <row r="2" spans="1:10" ht="14.45" customHeight="1" x14ac:dyDescent="0.25">
      <c r="A2" s="207" t="s">
        <v>243</v>
      </c>
      <c r="B2" s="208"/>
      <c r="C2" s="208"/>
      <c r="D2" s="208"/>
      <c r="E2" s="208"/>
      <c r="F2" s="208"/>
      <c r="G2" s="208"/>
      <c r="H2" s="208"/>
      <c r="I2" s="208"/>
      <c r="J2" s="209"/>
    </row>
    <row r="3" spans="1:10" x14ac:dyDescent="0.25">
      <c r="A3" s="59"/>
      <c r="B3" s="60"/>
      <c r="C3" s="60"/>
      <c r="D3" s="60"/>
      <c r="E3" s="60"/>
      <c r="F3" s="60"/>
      <c r="G3" s="60"/>
      <c r="H3" s="60"/>
      <c r="I3" s="60"/>
      <c r="J3" s="61"/>
    </row>
    <row r="4" spans="1:10" ht="33.6" customHeight="1" x14ac:dyDescent="0.25">
      <c r="A4" s="210" t="s">
        <v>228</v>
      </c>
      <c r="B4" s="211"/>
      <c r="C4" s="211"/>
      <c r="D4" s="211"/>
      <c r="E4" s="212">
        <v>44197</v>
      </c>
      <c r="F4" s="213"/>
      <c r="G4" s="62" t="s">
        <v>0</v>
      </c>
      <c r="H4" s="214">
        <v>44469</v>
      </c>
      <c r="I4" s="213"/>
      <c r="J4" s="63"/>
    </row>
    <row r="5" spans="1:10" s="64" customFormat="1" ht="10.15" customHeight="1" x14ac:dyDescent="0.25">
      <c r="A5" s="215"/>
      <c r="B5" s="216"/>
      <c r="C5" s="216"/>
      <c r="D5" s="216"/>
      <c r="E5" s="216"/>
      <c r="F5" s="216"/>
      <c r="G5" s="216"/>
      <c r="H5" s="216"/>
      <c r="I5" s="216"/>
      <c r="J5" s="217"/>
    </row>
    <row r="6" spans="1:10" ht="20.45" customHeight="1" x14ac:dyDescent="0.25">
      <c r="A6" s="65"/>
      <c r="B6" s="66" t="s">
        <v>248</v>
      </c>
      <c r="C6" s="67"/>
      <c r="D6" s="67"/>
      <c r="E6" s="73">
        <v>2021</v>
      </c>
      <c r="F6" s="68"/>
      <c r="G6" s="62"/>
      <c r="H6" s="68"/>
      <c r="I6" s="69"/>
      <c r="J6" s="70"/>
    </row>
    <row r="7" spans="1:10" s="72" customFormat="1" ht="10.9" customHeight="1" x14ac:dyDescent="0.25">
      <c r="A7" s="65"/>
      <c r="B7" s="67"/>
      <c r="C7" s="67"/>
      <c r="D7" s="67"/>
      <c r="E7" s="71"/>
      <c r="F7" s="71"/>
      <c r="G7" s="62"/>
      <c r="H7" s="68"/>
      <c r="I7" s="69"/>
      <c r="J7" s="70"/>
    </row>
    <row r="8" spans="1:10" ht="20.45" customHeight="1" x14ac:dyDescent="0.25">
      <c r="A8" s="65"/>
      <c r="B8" s="66" t="s">
        <v>249</v>
      </c>
      <c r="C8" s="67"/>
      <c r="D8" s="67"/>
      <c r="E8" s="73">
        <v>3</v>
      </c>
      <c r="F8" s="68"/>
      <c r="G8" s="62"/>
      <c r="H8" s="68"/>
      <c r="I8" s="69"/>
      <c r="J8" s="70"/>
    </row>
    <row r="9" spans="1:10" s="72" customFormat="1" ht="10.9" customHeight="1" x14ac:dyDescent="0.25">
      <c r="A9" s="65"/>
      <c r="B9" s="67"/>
      <c r="C9" s="67"/>
      <c r="D9" s="67"/>
      <c r="E9" s="71"/>
      <c r="F9" s="71"/>
      <c r="G9" s="62"/>
      <c r="H9" s="71"/>
      <c r="I9" s="74"/>
      <c r="J9" s="70"/>
    </row>
    <row r="10" spans="1:10" ht="37.9" customHeight="1" x14ac:dyDescent="0.25">
      <c r="A10" s="201" t="s">
        <v>250</v>
      </c>
      <c r="B10" s="202"/>
      <c r="C10" s="202"/>
      <c r="D10" s="202"/>
      <c r="E10" s="202"/>
      <c r="F10" s="202"/>
      <c r="G10" s="202"/>
      <c r="H10" s="202"/>
      <c r="I10" s="202"/>
      <c r="J10" s="75"/>
    </row>
    <row r="11" spans="1:10" ht="24.6" customHeight="1" x14ac:dyDescent="0.25">
      <c r="A11" s="188" t="s">
        <v>229</v>
      </c>
      <c r="B11" s="203"/>
      <c r="C11" s="195" t="s">
        <v>281</v>
      </c>
      <c r="D11" s="196"/>
      <c r="E11" s="76"/>
      <c r="F11" s="160" t="s">
        <v>251</v>
      </c>
      <c r="G11" s="199"/>
      <c r="H11" s="176" t="s">
        <v>282</v>
      </c>
      <c r="I11" s="177"/>
      <c r="J11" s="77"/>
    </row>
    <row r="12" spans="1:10" ht="14.45" customHeight="1" x14ac:dyDescent="0.25">
      <c r="A12" s="78"/>
      <c r="B12" s="79"/>
      <c r="C12" s="79"/>
      <c r="D12" s="79"/>
      <c r="E12" s="204"/>
      <c r="F12" s="204"/>
      <c r="G12" s="204"/>
      <c r="H12" s="204"/>
      <c r="I12" s="80"/>
      <c r="J12" s="77"/>
    </row>
    <row r="13" spans="1:10" ht="21" customHeight="1" x14ac:dyDescent="0.25">
      <c r="A13" s="159" t="s">
        <v>244</v>
      </c>
      <c r="B13" s="199"/>
      <c r="C13" s="195" t="s">
        <v>283</v>
      </c>
      <c r="D13" s="196"/>
      <c r="E13" s="218"/>
      <c r="F13" s="204"/>
      <c r="G13" s="204"/>
      <c r="H13" s="204"/>
      <c r="I13" s="80"/>
      <c r="J13" s="77"/>
    </row>
    <row r="14" spans="1:10" ht="10.9" customHeight="1" x14ac:dyDescent="0.25">
      <c r="A14" s="76"/>
      <c r="B14" s="80"/>
      <c r="C14" s="79"/>
      <c r="D14" s="79"/>
      <c r="E14" s="166"/>
      <c r="F14" s="166"/>
      <c r="G14" s="166"/>
      <c r="H14" s="166"/>
      <c r="I14" s="79"/>
      <c r="J14" s="81"/>
    </row>
    <row r="15" spans="1:10" ht="22.9" customHeight="1" x14ac:dyDescent="0.25">
      <c r="A15" s="159" t="s">
        <v>230</v>
      </c>
      <c r="B15" s="199"/>
      <c r="C15" s="195" t="s">
        <v>284</v>
      </c>
      <c r="D15" s="196"/>
      <c r="E15" s="200"/>
      <c r="F15" s="190"/>
      <c r="G15" s="82" t="s">
        <v>252</v>
      </c>
      <c r="H15" s="176" t="s">
        <v>285</v>
      </c>
      <c r="I15" s="177"/>
      <c r="J15" s="83"/>
    </row>
    <row r="16" spans="1:10" ht="10.9" customHeight="1" x14ac:dyDescent="0.25">
      <c r="A16" s="76"/>
      <c r="B16" s="80"/>
      <c r="C16" s="79"/>
      <c r="D16" s="79"/>
      <c r="E16" s="166"/>
      <c r="F16" s="166"/>
      <c r="G16" s="166"/>
      <c r="H16" s="166"/>
      <c r="I16" s="79"/>
      <c r="J16" s="81"/>
    </row>
    <row r="17" spans="1:10" ht="22.9" customHeight="1" x14ac:dyDescent="0.25">
      <c r="A17" s="84"/>
      <c r="B17" s="82" t="s">
        <v>253</v>
      </c>
      <c r="C17" s="195" t="s">
        <v>286</v>
      </c>
      <c r="D17" s="196"/>
      <c r="E17" s="85"/>
      <c r="F17" s="85"/>
      <c r="G17" s="85"/>
      <c r="H17" s="85"/>
      <c r="I17" s="85"/>
      <c r="J17" s="83"/>
    </row>
    <row r="18" spans="1:10" x14ac:dyDescent="0.25">
      <c r="A18" s="197"/>
      <c r="B18" s="198"/>
      <c r="C18" s="166"/>
      <c r="D18" s="166"/>
      <c r="E18" s="166"/>
      <c r="F18" s="166"/>
      <c r="G18" s="166"/>
      <c r="H18" s="166"/>
      <c r="I18" s="79"/>
      <c r="J18" s="81"/>
    </row>
    <row r="19" spans="1:10" x14ac:dyDescent="0.25">
      <c r="A19" s="188" t="s">
        <v>231</v>
      </c>
      <c r="B19" s="189"/>
      <c r="C19" s="167" t="s">
        <v>287</v>
      </c>
      <c r="D19" s="168"/>
      <c r="E19" s="168"/>
      <c r="F19" s="168"/>
      <c r="G19" s="168"/>
      <c r="H19" s="168"/>
      <c r="I19" s="168"/>
      <c r="J19" s="169"/>
    </row>
    <row r="20" spans="1:10" x14ac:dyDescent="0.25">
      <c r="A20" s="78"/>
      <c r="B20" s="79"/>
      <c r="C20" s="86"/>
      <c r="D20" s="79"/>
      <c r="E20" s="166"/>
      <c r="F20" s="166"/>
      <c r="G20" s="166"/>
      <c r="H20" s="166"/>
      <c r="I20" s="79"/>
      <c r="J20" s="81"/>
    </row>
    <row r="21" spans="1:10" x14ac:dyDescent="0.25">
      <c r="A21" s="188" t="s">
        <v>232</v>
      </c>
      <c r="B21" s="189"/>
      <c r="C21" s="176">
        <v>48000</v>
      </c>
      <c r="D21" s="177"/>
      <c r="E21" s="166"/>
      <c r="F21" s="166"/>
      <c r="G21" s="167" t="s">
        <v>288</v>
      </c>
      <c r="H21" s="168"/>
      <c r="I21" s="168"/>
      <c r="J21" s="169"/>
    </row>
    <row r="22" spans="1:10" x14ac:dyDescent="0.25">
      <c r="A22" s="78"/>
      <c r="B22" s="79"/>
      <c r="C22" s="79"/>
      <c r="D22" s="79"/>
      <c r="E22" s="166"/>
      <c r="F22" s="166"/>
      <c r="G22" s="166"/>
      <c r="H22" s="166"/>
      <c r="I22" s="79"/>
      <c r="J22" s="81"/>
    </row>
    <row r="23" spans="1:10" x14ac:dyDescent="0.25">
      <c r="A23" s="188" t="s">
        <v>233</v>
      </c>
      <c r="B23" s="189"/>
      <c r="C23" s="167" t="s">
        <v>289</v>
      </c>
      <c r="D23" s="168"/>
      <c r="E23" s="168"/>
      <c r="F23" s="168"/>
      <c r="G23" s="168"/>
      <c r="H23" s="168"/>
      <c r="I23" s="168"/>
      <c r="J23" s="169"/>
    </row>
    <row r="24" spans="1:10" x14ac:dyDescent="0.25">
      <c r="A24" s="78"/>
      <c r="B24" s="79"/>
      <c r="C24" s="79"/>
      <c r="D24" s="79"/>
      <c r="E24" s="166"/>
      <c r="F24" s="166"/>
      <c r="G24" s="166"/>
      <c r="H24" s="166"/>
      <c r="I24" s="79"/>
      <c r="J24" s="81"/>
    </row>
    <row r="25" spans="1:10" x14ac:dyDescent="0.25">
      <c r="A25" s="188" t="s">
        <v>234</v>
      </c>
      <c r="B25" s="189"/>
      <c r="C25" s="192" t="s">
        <v>290</v>
      </c>
      <c r="D25" s="193"/>
      <c r="E25" s="193"/>
      <c r="F25" s="193"/>
      <c r="G25" s="193"/>
      <c r="H25" s="193"/>
      <c r="I25" s="193"/>
      <c r="J25" s="194"/>
    </row>
    <row r="26" spans="1:10" x14ac:dyDescent="0.25">
      <c r="A26" s="78"/>
      <c r="B26" s="79"/>
      <c r="C26" s="86"/>
      <c r="D26" s="79"/>
      <c r="E26" s="166"/>
      <c r="F26" s="166"/>
      <c r="G26" s="166"/>
      <c r="H26" s="166"/>
      <c r="I26" s="79"/>
      <c r="J26" s="81"/>
    </row>
    <row r="27" spans="1:10" x14ac:dyDescent="0.25">
      <c r="A27" s="188" t="s">
        <v>235</v>
      </c>
      <c r="B27" s="189"/>
      <c r="C27" s="192" t="s">
        <v>291</v>
      </c>
      <c r="D27" s="193"/>
      <c r="E27" s="193"/>
      <c r="F27" s="193"/>
      <c r="G27" s="193"/>
      <c r="H27" s="193"/>
      <c r="I27" s="193"/>
      <c r="J27" s="194"/>
    </row>
    <row r="28" spans="1:10" ht="13.9" customHeight="1" x14ac:dyDescent="0.25">
      <c r="A28" s="78"/>
      <c r="B28" s="79"/>
      <c r="C28" s="86"/>
      <c r="D28" s="79"/>
      <c r="E28" s="166"/>
      <c r="F28" s="166"/>
      <c r="G28" s="166"/>
      <c r="H28" s="166"/>
      <c r="I28" s="79"/>
      <c r="J28" s="81"/>
    </row>
    <row r="29" spans="1:10" ht="22.9" customHeight="1" x14ac:dyDescent="0.25">
      <c r="A29" s="191" t="s">
        <v>245</v>
      </c>
      <c r="B29" s="179"/>
      <c r="C29" s="87">
        <v>228</v>
      </c>
      <c r="D29" s="88"/>
      <c r="E29" s="170"/>
      <c r="F29" s="170"/>
      <c r="G29" s="170"/>
      <c r="H29" s="170"/>
      <c r="I29" s="89"/>
      <c r="J29" s="90"/>
    </row>
    <row r="30" spans="1:10" x14ac:dyDescent="0.25">
      <c r="A30" s="78"/>
      <c r="B30" s="79"/>
      <c r="C30" s="79"/>
      <c r="D30" s="79"/>
      <c r="E30" s="166"/>
      <c r="F30" s="166"/>
      <c r="G30" s="166"/>
      <c r="H30" s="166"/>
      <c r="I30" s="89"/>
      <c r="J30" s="90"/>
    </row>
    <row r="31" spans="1:10" x14ac:dyDescent="0.25">
      <c r="A31" s="188" t="s">
        <v>236</v>
      </c>
      <c r="B31" s="189"/>
      <c r="C31" s="103" t="s">
        <v>255</v>
      </c>
      <c r="D31" s="187" t="s">
        <v>254</v>
      </c>
      <c r="E31" s="174"/>
      <c r="F31" s="174"/>
      <c r="G31" s="174"/>
      <c r="H31" s="91"/>
      <c r="I31" s="92" t="s">
        <v>255</v>
      </c>
      <c r="J31" s="93" t="s">
        <v>256</v>
      </c>
    </row>
    <row r="32" spans="1:10" x14ac:dyDescent="0.25">
      <c r="A32" s="188"/>
      <c r="B32" s="189"/>
      <c r="C32" s="94"/>
      <c r="D32" s="62"/>
      <c r="E32" s="190"/>
      <c r="F32" s="190"/>
      <c r="G32" s="190"/>
      <c r="H32" s="190"/>
      <c r="I32" s="89"/>
      <c r="J32" s="90"/>
    </row>
    <row r="33" spans="1:10" x14ac:dyDescent="0.25">
      <c r="A33" s="188" t="s">
        <v>246</v>
      </c>
      <c r="B33" s="189"/>
      <c r="C33" s="87" t="s">
        <v>258</v>
      </c>
      <c r="D33" s="187" t="s">
        <v>257</v>
      </c>
      <c r="E33" s="174"/>
      <c r="F33" s="174"/>
      <c r="G33" s="174"/>
      <c r="H33" s="85"/>
      <c r="I33" s="92" t="s">
        <v>258</v>
      </c>
      <c r="J33" s="93" t="s">
        <v>259</v>
      </c>
    </row>
    <row r="34" spans="1:10" x14ac:dyDescent="0.25">
      <c r="A34" s="78"/>
      <c r="B34" s="79"/>
      <c r="C34" s="79"/>
      <c r="D34" s="79"/>
      <c r="E34" s="166"/>
      <c r="F34" s="166"/>
      <c r="G34" s="166"/>
      <c r="H34" s="166"/>
      <c r="I34" s="79"/>
      <c r="J34" s="81"/>
    </row>
    <row r="35" spans="1:10" x14ac:dyDescent="0.25">
      <c r="A35" s="187" t="s">
        <v>247</v>
      </c>
      <c r="B35" s="174"/>
      <c r="C35" s="174"/>
      <c r="D35" s="174"/>
      <c r="E35" s="174" t="s">
        <v>237</v>
      </c>
      <c r="F35" s="174"/>
      <c r="G35" s="174"/>
      <c r="H35" s="174"/>
      <c r="I35" s="174"/>
      <c r="J35" s="95" t="s">
        <v>238</v>
      </c>
    </row>
    <row r="36" spans="1:10" x14ac:dyDescent="0.25">
      <c r="A36" s="78"/>
      <c r="B36" s="79"/>
      <c r="C36" s="79"/>
      <c r="D36" s="79"/>
      <c r="E36" s="166"/>
      <c r="F36" s="166"/>
      <c r="G36" s="166"/>
      <c r="H36" s="166"/>
      <c r="I36" s="79"/>
      <c r="J36" s="90"/>
    </row>
    <row r="37" spans="1:10" x14ac:dyDescent="0.25">
      <c r="A37" s="182"/>
      <c r="B37" s="183"/>
      <c r="C37" s="183"/>
      <c r="D37" s="183"/>
      <c r="E37" s="182"/>
      <c r="F37" s="183"/>
      <c r="G37" s="183"/>
      <c r="H37" s="183"/>
      <c r="I37" s="184"/>
      <c r="J37" s="96"/>
    </row>
    <row r="38" spans="1:10" x14ac:dyDescent="0.25">
      <c r="A38" s="78"/>
      <c r="B38" s="79"/>
      <c r="C38" s="86"/>
      <c r="D38" s="186"/>
      <c r="E38" s="186"/>
      <c r="F38" s="186"/>
      <c r="G38" s="186"/>
      <c r="H38" s="186"/>
      <c r="I38" s="186"/>
      <c r="J38" s="81"/>
    </row>
    <row r="39" spans="1:10" x14ac:dyDescent="0.25">
      <c r="A39" s="182"/>
      <c r="B39" s="183"/>
      <c r="C39" s="183"/>
      <c r="D39" s="184"/>
      <c r="E39" s="182"/>
      <c r="F39" s="183"/>
      <c r="G39" s="183"/>
      <c r="H39" s="183"/>
      <c r="I39" s="184"/>
      <c r="J39" s="87"/>
    </row>
    <row r="40" spans="1:10" x14ac:dyDescent="0.25">
      <c r="A40" s="78"/>
      <c r="B40" s="79"/>
      <c r="C40" s="86"/>
      <c r="D40" s="97"/>
      <c r="E40" s="186"/>
      <c r="F40" s="186"/>
      <c r="G40" s="186"/>
      <c r="H40" s="186"/>
      <c r="I40" s="80"/>
      <c r="J40" s="81"/>
    </row>
    <row r="41" spans="1:10" x14ac:dyDescent="0.25">
      <c r="A41" s="182"/>
      <c r="B41" s="183"/>
      <c r="C41" s="183"/>
      <c r="D41" s="184"/>
      <c r="E41" s="182"/>
      <c r="F41" s="183"/>
      <c r="G41" s="183"/>
      <c r="H41" s="183"/>
      <c r="I41" s="184"/>
      <c r="J41" s="87"/>
    </row>
    <row r="42" spans="1:10" x14ac:dyDescent="0.25">
      <c r="A42" s="78"/>
      <c r="B42" s="79"/>
      <c r="C42" s="86"/>
      <c r="D42" s="97"/>
      <c r="E42" s="186"/>
      <c r="F42" s="186"/>
      <c r="G42" s="186"/>
      <c r="H42" s="186"/>
      <c r="I42" s="80"/>
      <c r="J42" s="81"/>
    </row>
    <row r="43" spans="1:10" x14ac:dyDescent="0.25">
      <c r="A43" s="182"/>
      <c r="B43" s="183"/>
      <c r="C43" s="183"/>
      <c r="D43" s="184"/>
      <c r="E43" s="182"/>
      <c r="F43" s="183"/>
      <c r="G43" s="183"/>
      <c r="H43" s="183"/>
      <c r="I43" s="184"/>
      <c r="J43" s="87"/>
    </row>
    <row r="44" spans="1:10" x14ac:dyDescent="0.25">
      <c r="A44" s="98"/>
      <c r="B44" s="86"/>
      <c r="C44" s="180"/>
      <c r="D44" s="180"/>
      <c r="E44" s="166"/>
      <c r="F44" s="166"/>
      <c r="G44" s="180"/>
      <c r="H44" s="180"/>
      <c r="I44" s="180"/>
      <c r="J44" s="81"/>
    </row>
    <row r="45" spans="1:10" x14ac:dyDescent="0.25">
      <c r="A45" s="182"/>
      <c r="B45" s="183"/>
      <c r="C45" s="183"/>
      <c r="D45" s="184"/>
      <c r="E45" s="182"/>
      <c r="F45" s="183"/>
      <c r="G45" s="183"/>
      <c r="H45" s="183"/>
      <c r="I45" s="184"/>
      <c r="J45" s="87"/>
    </row>
    <row r="46" spans="1:10" x14ac:dyDescent="0.25">
      <c r="A46" s="98"/>
      <c r="B46" s="86"/>
      <c r="C46" s="86"/>
      <c r="D46" s="79"/>
      <c r="E46" s="185"/>
      <c r="F46" s="185"/>
      <c r="G46" s="180"/>
      <c r="H46" s="180"/>
      <c r="I46" s="79"/>
      <c r="J46" s="81"/>
    </row>
    <row r="47" spans="1:10" x14ac:dyDescent="0.25">
      <c r="A47" s="182"/>
      <c r="B47" s="183"/>
      <c r="C47" s="183"/>
      <c r="D47" s="184"/>
      <c r="E47" s="182"/>
      <c r="F47" s="183"/>
      <c r="G47" s="183"/>
      <c r="H47" s="183"/>
      <c r="I47" s="184"/>
      <c r="J47" s="87"/>
    </row>
    <row r="48" spans="1:10" x14ac:dyDescent="0.25">
      <c r="A48" s="98"/>
      <c r="B48" s="86"/>
      <c r="C48" s="86"/>
      <c r="D48" s="79"/>
      <c r="E48" s="166"/>
      <c r="F48" s="166"/>
      <c r="G48" s="180"/>
      <c r="H48" s="180"/>
      <c r="I48" s="79"/>
      <c r="J48" s="99" t="s">
        <v>260</v>
      </c>
    </row>
    <row r="49" spans="1:10" x14ac:dyDescent="0.25">
      <c r="A49" s="98"/>
      <c r="B49" s="86"/>
      <c r="C49" s="86"/>
      <c r="D49" s="79"/>
      <c r="E49" s="166"/>
      <c r="F49" s="166"/>
      <c r="G49" s="180"/>
      <c r="H49" s="180"/>
      <c r="I49" s="79"/>
      <c r="J49" s="99" t="s">
        <v>261</v>
      </c>
    </row>
    <row r="50" spans="1:10" ht="14.45" customHeight="1" x14ac:dyDescent="0.25">
      <c r="A50" s="159" t="s">
        <v>239</v>
      </c>
      <c r="B50" s="160"/>
      <c r="C50" s="176" t="s">
        <v>261</v>
      </c>
      <c r="D50" s="177"/>
      <c r="E50" s="178" t="s">
        <v>262</v>
      </c>
      <c r="F50" s="179"/>
      <c r="G50" s="167"/>
      <c r="H50" s="168"/>
      <c r="I50" s="168"/>
      <c r="J50" s="169"/>
    </row>
    <row r="51" spans="1:10" x14ac:dyDescent="0.25">
      <c r="A51" s="98"/>
      <c r="B51" s="86"/>
      <c r="C51" s="180"/>
      <c r="D51" s="180"/>
      <c r="E51" s="166"/>
      <c r="F51" s="166"/>
      <c r="G51" s="181" t="s">
        <v>263</v>
      </c>
      <c r="H51" s="181"/>
      <c r="I51" s="181"/>
      <c r="J51" s="70"/>
    </row>
    <row r="52" spans="1:10" ht="13.9" customHeight="1" x14ac:dyDescent="0.25">
      <c r="A52" s="159" t="s">
        <v>240</v>
      </c>
      <c r="B52" s="160"/>
      <c r="C52" s="167" t="s">
        <v>292</v>
      </c>
      <c r="D52" s="168"/>
      <c r="E52" s="168"/>
      <c r="F52" s="168"/>
      <c r="G52" s="168"/>
      <c r="H52" s="168"/>
      <c r="I52" s="168"/>
      <c r="J52" s="169"/>
    </row>
    <row r="53" spans="1:10" x14ac:dyDescent="0.25">
      <c r="A53" s="78"/>
      <c r="B53" s="79"/>
      <c r="C53" s="170" t="s">
        <v>241</v>
      </c>
      <c r="D53" s="170"/>
      <c r="E53" s="170"/>
      <c r="F53" s="170"/>
      <c r="G53" s="170"/>
      <c r="H53" s="170"/>
      <c r="I53" s="170"/>
      <c r="J53" s="81"/>
    </row>
    <row r="54" spans="1:10" x14ac:dyDescent="0.25">
      <c r="A54" s="159" t="s">
        <v>242</v>
      </c>
      <c r="B54" s="160"/>
      <c r="C54" s="171" t="s">
        <v>293</v>
      </c>
      <c r="D54" s="172"/>
      <c r="E54" s="173"/>
      <c r="F54" s="166"/>
      <c r="G54" s="166"/>
      <c r="H54" s="174"/>
      <c r="I54" s="174"/>
      <c r="J54" s="175"/>
    </row>
    <row r="55" spans="1:10" x14ac:dyDescent="0.25">
      <c r="A55" s="78"/>
      <c r="B55" s="79"/>
      <c r="C55" s="86"/>
      <c r="D55" s="79"/>
      <c r="E55" s="166"/>
      <c r="F55" s="166"/>
      <c r="G55" s="166"/>
      <c r="H55" s="166"/>
      <c r="I55" s="79"/>
      <c r="J55" s="81"/>
    </row>
    <row r="56" spans="1:10" ht="14.45" customHeight="1" x14ac:dyDescent="0.25">
      <c r="A56" s="159" t="s">
        <v>234</v>
      </c>
      <c r="B56" s="160"/>
      <c r="C56" s="161" t="s">
        <v>294</v>
      </c>
      <c r="D56" s="162"/>
      <c r="E56" s="162"/>
      <c r="F56" s="162"/>
      <c r="G56" s="162"/>
      <c r="H56" s="162"/>
      <c r="I56" s="162"/>
      <c r="J56" s="163"/>
    </row>
    <row r="57" spans="1:10" x14ac:dyDescent="0.25">
      <c r="A57" s="78"/>
      <c r="B57" s="79"/>
      <c r="C57" s="79"/>
      <c r="D57" s="79"/>
      <c r="E57" s="166"/>
      <c r="F57" s="166"/>
      <c r="G57" s="166"/>
      <c r="H57" s="166"/>
      <c r="I57" s="79"/>
      <c r="J57" s="81"/>
    </row>
    <row r="58" spans="1:10" x14ac:dyDescent="0.25">
      <c r="A58" s="159" t="s">
        <v>264</v>
      </c>
      <c r="B58" s="160"/>
      <c r="C58" s="161"/>
      <c r="D58" s="162"/>
      <c r="E58" s="162"/>
      <c r="F58" s="162"/>
      <c r="G58" s="162"/>
      <c r="H58" s="162"/>
      <c r="I58" s="162"/>
      <c r="J58" s="163"/>
    </row>
    <row r="59" spans="1:10" ht="14.45" customHeight="1" x14ac:dyDescent="0.25">
      <c r="A59" s="78"/>
      <c r="B59" s="79"/>
      <c r="C59" s="164" t="s">
        <v>265</v>
      </c>
      <c r="D59" s="164"/>
      <c r="E59" s="164"/>
      <c r="F59" s="164"/>
      <c r="G59" s="79"/>
      <c r="H59" s="79"/>
      <c r="I59" s="79"/>
      <c r="J59" s="81"/>
    </row>
    <row r="60" spans="1:10" x14ac:dyDescent="0.25">
      <c r="A60" s="159" t="s">
        <v>266</v>
      </c>
      <c r="B60" s="160"/>
      <c r="C60" s="161"/>
      <c r="D60" s="162"/>
      <c r="E60" s="162"/>
      <c r="F60" s="162"/>
      <c r="G60" s="162"/>
      <c r="H60" s="162"/>
      <c r="I60" s="162"/>
      <c r="J60" s="163"/>
    </row>
    <row r="61" spans="1:10" ht="14.45" customHeight="1" x14ac:dyDescent="0.25">
      <c r="A61" s="100"/>
      <c r="B61" s="101"/>
      <c r="C61" s="165" t="s">
        <v>267</v>
      </c>
      <c r="D61" s="165"/>
      <c r="E61" s="165"/>
      <c r="F61" s="165"/>
      <c r="G61" s="165"/>
      <c r="H61" s="101"/>
      <c r="I61" s="101"/>
      <c r="J61" s="102"/>
    </row>
    <row r="68" ht="27" customHeight="1" x14ac:dyDescent="0.25"/>
    <row r="72" ht="38.450000000000003" customHeight="1" x14ac:dyDescent="0.25"/>
  </sheetData>
  <sheetProtection algorithmName="SHA-512" hashValue="8ykg9HPnuDekdy6f1hvP2qz9UQG6CUwBSnxFOf+ZYZJ/iBGKTPKRabrnD6PO5Y5ZY+IW7Ipst2Z82kjCIm6MAQ==" saltValue="lT5j1Y1auOumUhMZdACm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7" right="0.56999999999999995" top="0.75" bottom="0.75" header="0.36"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opLeftCell="A70" zoomScaleNormal="100" zoomScaleSheetLayoutView="110" workbookViewId="0">
      <selection activeCell="I74" sqref="I74"/>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28" t="s">
        <v>1</v>
      </c>
      <c r="B1" s="229"/>
      <c r="C1" s="229"/>
      <c r="D1" s="229"/>
      <c r="E1" s="229"/>
      <c r="F1" s="229"/>
      <c r="G1" s="229"/>
      <c r="H1" s="229"/>
    </row>
    <row r="2" spans="1:9" x14ac:dyDescent="0.2">
      <c r="A2" s="230" t="s">
        <v>377</v>
      </c>
      <c r="B2" s="231"/>
      <c r="C2" s="231"/>
      <c r="D2" s="231"/>
      <c r="E2" s="231"/>
      <c r="F2" s="231"/>
      <c r="G2" s="231"/>
      <c r="H2" s="231"/>
    </row>
    <row r="3" spans="1:9" x14ac:dyDescent="0.2">
      <c r="A3" s="239" t="s">
        <v>12</v>
      </c>
      <c r="B3" s="240"/>
      <c r="C3" s="240"/>
      <c r="D3" s="240"/>
      <c r="E3" s="240"/>
      <c r="F3" s="240"/>
      <c r="G3" s="240"/>
      <c r="H3" s="240"/>
      <c r="I3" s="241"/>
    </row>
    <row r="4" spans="1:9" x14ac:dyDescent="0.2">
      <c r="A4" s="236" t="s">
        <v>295</v>
      </c>
      <c r="B4" s="237"/>
      <c r="C4" s="237"/>
      <c r="D4" s="237"/>
      <c r="E4" s="237"/>
      <c r="F4" s="237"/>
      <c r="G4" s="237"/>
      <c r="H4" s="237"/>
      <c r="I4" s="238"/>
    </row>
    <row r="5" spans="1:9" ht="67.5" x14ac:dyDescent="0.2">
      <c r="A5" s="234" t="s">
        <v>2</v>
      </c>
      <c r="B5" s="235"/>
      <c r="C5" s="235"/>
      <c r="D5" s="235"/>
      <c r="E5" s="235"/>
      <c r="F5" s="235"/>
      <c r="G5" s="2" t="s">
        <v>4</v>
      </c>
      <c r="H5" s="26" t="s">
        <v>219</v>
      </c>
      <c r="I5" s="26" t="s">
        <v>220</v>
      </c>
    </row>
    <row r="6" spans="1:9" x14ac:dyDescent="0.2">
      <c r="A6" s="232">
        <v>1</v>
      </c>
      <c r="B6" s="233"/>
      <c r="C6" s="233"/>
      <c r="D6" s="233"/>
      <c r="E6" s="233"/>
      <c r="F6" s="233"/>
      <c r="G6" s="3">
        <v>2</v>
      </c>
      <c r="H6" s="26">
        <v>3</v>
      </c>
      <c r="I6" s="26">
        <v>4</v>
      </c>
    </row>
    <row r="7" spans="1:9" x14ac:dyDescent="0.2">
      <c r="A7" s="221"/>
      <c r="B7" s="221"/>
      <c r="C7" s="221"/>
      <c r="D7" s="221"/>
      <c r="E7" s="221"/>
      <c r="F7" s="221"/>
      <c r="G7" s="221"/>
      <c r="H7" s="221"/>
      <c r="I7" s="222"/>
    </row>
    <row r="8" spans="1:9" x14ac:dyDescent="0.2">
      <c r="A8" s="223" t="s">
        <v>14</v>
      </c>
      <c r="B8" s="224"/>
      <c r="C8" s="224"/>
      <c r="D8" s="224"/>
      <c r="E8" s="224"/>
      <c r="F8" s="224"/>
      <c r="G8" s="224"/>
      <c r="H8" s="224"/>
      <c r="I8" s="224"/>
    </row>
    <row r="9" spans="1:9" ht="28.5" customHeight="1" x14ac:dyDescent="0.2">
      <c r="A9" s="225" t="s">
        <v>22</v>
      </c>
      <c r="B9" s="225"/>
      <c r="C9" s="225"/>
      <c r="D9" s="225"/>
      <c r="E9" s="225"/>
      <c r="F9" s="225"/>
      <c r="G9" s="4">
        <v>1</v>
      </c>
      <c r="H9" s="27">
        <f>H10+H11+H12</f>
        <v>768206993</v>
      </c>
      <c r="I9" s="27">
        <f>I10+I11+I12</f>
        <v>841558571</v>
      </c>
    </row>
    <row r="10" spans="1:9" x14ac:dyDescent="0.2">
      <c r="A10" s="226" t="s">
        <v>23</v>
      </c>
      <c r="B10" s="226"/>
      <c r="C10" s="226"/>
      <c r="D10" s="226"/>
      <c r="E10" s="226"/>
      <c r="F10" s="226"/>
      <c r="G10" s="5">
        <v>2</v>
      </c>
      <c r="H10" s="28">
        <v>46502970</v>
      </c>
      <c r="I10" s="28">
        <v>51890870</v>
      </c>
    </row>
    <row r="11" spans="1:9" x14ac:dyDescent="0.2">
      <c r="A11" s="226" t="s">
        <v>24</v>
      </c>
      <c r="B11" s="226"/>
      <c r="C11" s="226"/>
      <c r="D11" s="226"/>
      <c r="E11" s="226"/>
      <c r="F11" s="226"/>
      <c r="G11" s="5">
        <v>3</v>
      </c>
      <c r="H11" s="28">
        <v>590147418</v>
      </c>
      <c r="I11" s="28">
        <v>729177200</v>
      </c>
    </row>
    <row r="12" spans="1:9" x14ac:dyDescent="0.2">
      <c r="A12" s="219" t="s">
        <v>25</v>
      </c>
      <c r="B12" s="219"/>
      <c r="C12" s="219"/>
      <c r="D12" s="219"/>
      <c r="E12" s="219"/>
      <c r="F12" s="219"/>
      <c r="G12" s="5">
        <v>4</v>
      </c>
      <c r="H12" s="28">
        <v>131556605</v>
      </c>
      <c r="I12" s="28">
        <v>60490501</v>
      </c>
    </row>
    <row r="13" spans="1:9" x14ac:dyDescent="0.2">
      <c r="A13" s="227" t="s">
        <v>26</v>
      </c>
      <c r="B13" s="227"/>
      <c r="C13" s="227"/>
      <c r="D13" s="227"/>
      <c r="E13" s="227"/>
      <c r="F13" s="227"/>
      <c r="G13" s="4">
        <v>5</v>
      </c>
      <c r="H13" s="29">
        <f>H14+H15+H16+H17</f>
        <v>0</v>
      </c>
      <c r="I13" s="29">
        <f>I14+I15+I16+I17</f>
        <v>0</v>
      </c>
    </row>
    <row r="14" spans="1:9" x14ac:dyDescent="0.2">
      <c r="A14" s="220" t="s">
        <v>27</v>
      </c>
      <c r="B14" s="220"/>
      <c r="C14" s="220"/>
      <c r="D14" s="220"/>
      <c r="E14" s="220"/>
      <c r="F14" s="220"/>
      <c r="G14" s="5">
        <v>6</v>
      </c>
      <c r="H14" s="28">
        <v>0</v>
      </c>
      <c r="I14" s="28">
        <v>0</v>
      </c>
    </row>
    <row r="15" spans="1:9" x14ac:dyDescent="0.2">
      <c r="A15" s="220" t="s">
        <v>28</v>
      </c>
      <c r="B15" s="220"/>
      <c r="C15" s="220"/>
      <c r="D15" s="220"/>
      <c r="E15" s="220"/>
      <c r="F15" s="220"/>
      <c r="G15" s="5">
        <v>7</v>
      </c>
      <c r="H15" s="28">
        <v>0</v>
      </c>
      <c r="I15" s="28">
        <v>0</v>
      </c>
    </row>
    <row r="16" spans="1:9" x14ac:dyDescent="0.2">
      <c r="A16" s="220" t="s">
        <v>29</v>
      </c>
      <c r="B16" s="220"/>
      <c r="C16" s="220"/>
      <c r="D16" s="220"/>
      <c r="E16" s="220"/>
      <c r="F16" s="220"/>
      <c r="G16" s="5">
        <v>8</v>
      </c>
      <c r="H16" s="28">
        <v>0</v>
      </c>
      <c r="I16" s="28">
        <v>0</v>
      </c>
    </row>
    <row r="17" spans="1:9" x14ac:dyDescent="0.2">
      <c r="A17" s="220" t="s">
        <v>30</v>
      </c>
      <c r="B17" s="220"/>
      <c r="C17" s="220"/>
      <c r="D17" s="220"/>
      <c r="E17" s="220"/>
      <c r="F17" s="220"/>
      <c r="G17" s="5">
        <v>9</v>
      </c>
      <c r="H17" s="28">
        <v>0</v>
      </c>
      <c r="I17" s="28">
        <v>0</v>
      </c>
    </row>
    <row r="18" spans="1:9" ht="32.450000000000003" customHeight="1" x14ac:dyDescent="0.2">
      <c r="A18" s="227" t="s">
        <v>31</v>
      </c>
      <c r="B18" s="227"/>
      <c r="C18" s="227"/>
      <c r="D18" s="227"/>
      <c r="E18" s="227"/>
      <c r="F18" s="227"/>
      <c r="G18" s="4">
        <v>10</v>
      </c>
      <c r="H18" s="29">
        <f>H19+H20+H21</f>
        <v>183532595</v>
      </c>
      <c r="I18" s="29">
        <f>I19+I20+I21</f>
        <v>133880850</v>
      </c>
    </row>
    <row r="19" spans="1:9" x14ac:dyDescent="0.2">
      <c r="A19" s="220" t="s">
        <v>28</v>
      </c>
      <c r="B19" s="220"/>
      <c r="C19" s="220"/>
      <c r="D19" s="220"/>
      <c r="E19" s="220"/>
      <c r="F19" s="220"/>
      <c r="G19" s="5">
        <v>11</v>
      </c>
      <c r="H19" s="28">
        <v>183532595</v>
      </c>
      <c r="I19" s="28">
        <v>133880850</v>
      </c>
    </row>
    <row r="20" spans="1:9" x14ac:dyDescent="0.2">
      <c r="A20" s="220" t="s">
        <v>29</v>
      </c>
      <c r="B20" s="220"/>
      <c r="C20" s="220"/>
      <c r="D20" s="220"/>
      <c r="E20" s="220"/>
      <c r="F20" s="220"/>
      <c r="G20" s="5">
        <v>12</v>
      </c>
      <c r="H20" s="28">
        <v>0</v>
      </c>
      <c r="I20" s="28">
        <v>0</v>
      </c>
    </row>
    <row r="21" spans="1:9" x14ac:dyDescent="0.2">
      <c r="A21" s="220" t="s">
        <v>30</v>
      </c>
      <c r="B21" s="220"/>
      <c r="C21" s="220"/>
      <c r="D21" s="220"/>
      <c r="E21" s="220"/>
      <c r="F21" s="220"/>
      <c r="G21" s="5">
        <v>13</v>
      </c>
      <c r="H21" s="28">
        <v>0</v>
      </c>
      <c r="I21" s="28">
        <v>0</v>
      </c>
    </row>
    <row r="22" spans="1:9" x14ac:dyDescent="0.2">
      <c r="A22" s="227" t="s">
        <v>32</v>
      </c>
      <c r="B22" s="227"/>
      <c r="C22" s="227"/>
      <c r="D22" s="227"/>
      <c r="E22" s="227"/>
      <c r="F22" s="227"/>
      <c r="G22" s="4">
        <v>14</v>
      </c>
      <c r="H22" s="29">
        <f>H23+H24</f>
        <v>0</v>
      </c>
      <c r="I22" s="29">
        <f>I23+I24</f>
        <v>0</v>
      </c>
    </row>
    <row r="23" spans="1:9" x14ac:dyDescent="0.2">
      <c r="A23" s="220" t="s">
        <v>29</v>
      </c>
      <c r="B23" s="220"/>
      <c r="C23" s="220"/>
      <c r="D23" s="220"/>
      <c r="E23" s="220"/>
      <c r="F23" s="220"/>
      <c r="G23" s="5">
        <v>15</v>
      </c>
      <c r="H23" s="28">
        <v>0</v>
      </c>
      <c r="I23" s="28">
        <v>0</v>
      </c>
    </row>
    <row r="24" spans="1:9" x14ac:dyDescent="0.2">
      <c r="A24" s="220" t="s">
        <v>30</v>
      </c>
      <c r="B24" s="220"/>
      <c r="C24" s="220"/>
      <c r="D24" s="220"/>
      <c r="E24" s="220"/>
      <c r="F24" s="220"/>
      <c r="G24" s="5">
        <v>16</v>
      </c>
      <c r="H24" s="28">
        <v>0</v>
      </c>
      <c r="I24" s="28">
        <v>0</v>
      </c>
    </row>
    <row r="25" spans="1:9" ht="22.9" customHeight="1" x14ac:dyDescent="0.2">
      <c r="A25" s="227" t="s">
        <v>33</v>
      </c>
      <c r="B25" s="227"/>
      <c r="C25" s="227"/>
      <c r="D25" s="227"/>
      <c r="E25" s="227"/>
      <c r="F25" s="227"/>
      <c r="G25" s="4">
        <v>17</v>
      </c>
      <c r="H25" s="29">
        <f>H26+H27+H28</f>
        <v>714122350</v>
      </c>
      <c r="I25" s="29">
        <f>I26+I27+I28</f>
        <v>654585841</v>
      </c>
    </row>
    <row r="26" spans="1:9" x14ac:dyDescent="0.2">
      <c r="A26" s="220" t="s">
        <v>28</v>
      </c>
      <c r="B26" s="220"/>
      <c r="C26" s="220"/>
      <c r="D26" s="220"/>
      <c r="E26" s="220"/>
      <c r="F26" s="220"/>
      <c r="G26" s="5">
        <v>18</v>
      </c>
      <c r="H26" s="28">
        <v>36779425</v>
      </c>
      <c r="I26" s="28">
        <v>39462336</v>
      </c>
    </row>
    <row r="27" spans="1:9" x14ac:dyDescent="0.2">
      <c r="A27" s="220" t="s">
        <v>29</v>
      </c>
      <c r="B27" s="220"/>
      <c r="C27" s="220"/>
      <c r="D27" s="220"/>
      <c r="E27" s="220"/>
      <c r="F27" s="220"/>
      <c r="G27" s="5">
        <v>19</v>
      </c>
      <c r="H27" s="28">
        <v>677342925</v>
      </c>
      <c r="I27" s="28">
        <v>615123505</v>
      </c>
    </row>
    <row r="28" spans="1:9" x14ac:dyDescent="0.2">
      <c r="A28" s="220" t="s">
        <v>30</v>
      </c>
      <c r="B28" s="220"/>
      <c r="C28" s="220"/>
      <c r="D28" s="220"/>
      <c r="E28" s="220"/>
      <c r="F28" s="220"/>
      <c r="G28" s="5">
        <v>20</v>
      </c>
      <c r="H28" s="28">
        <v>0</v>
      </c>
      <c r="I28" s="28">
        <v>0</v>
      </c>
    </row>
    <row r="29" spans="1:9" x14ac:dyDescent="0.2">
      <c r="A29" s="227" t="s">
        <v>34</v>
      </c>
      <c r="B29" s="227"/>
      <c r="C29" s="227"/>
      <c r="D29" s="227"/>
      <c r="E29" s="227"/>
      <c r="F29" s="227"/>
      <c r="G29" s="4">
        <v>21</v>
      </c>
      <c r="H29" s="29">
        <f>H30+H31</f>
        <v>2101775228</v>
      </c>
      <c r="I29" s="29">
        <f>I30+I31</f>
        <v>2228565705</v>
      </c>
    </row>
    <row r="30" spans="1:9" x14ac:dyDescent="0.2">
      <c r="A30" s="220" t="s">
        <v>29</v>
      </c>
      <c r="B30" s="220"/>
      <c r="C30" s="220"/>
      <c r="D30" s="220"/>
      <c r="E30" s="220"/>
      <c r="F30" s="220"/>
      <c r="G30" s="5">
        <v>22</v>
      </c>
      <c r="H30" s="28">
        <v>23754174</v>
      </c>
      <c r="I30" s="28">
        <v>26628922</v>
      </c>
    </row>
    <row r="31" spans="1:9" x14ac:dyDescent="0.2">
      <c r="A31" s="220" t="s">
        <v>30</v>
      </c>
      <c r="B31" s="220"/>
      <c r="C31" s="220"/>
      <c r="D31" s="220"/>
      <c r="E31" s="220"/>
      <c r="F31" s="220"/>
      <c r="G31" s="5">
        <v>23</v>
      </c>
      <c r="H31" s="28">
        <v>2078021054</v>
      </c>
      <c r="I31" s="28">
        <v>2201936783</v>
      </c>
    </row>
    <row r="32" spans="1:9" x14ac:dyDescent="0.2">
      <c r="A32" s="220" t="s">
        <v>35</v>
      </c>
      <c r="B32" s="220"/>
      <c r="C32" s="220"/>
      <c r="D32" s="220"/>
      <c r="E32" s="220"/>
      <c r="F32" s="220"/>
      <c r="G32" s="5">
        <v>24</v>
      </c>
      <c r="H32" s="28">
        <v>0</v>
      </c>
      <c r="I32" s="28">
        <v>0</v>
      </c>
    </row>
    <row r="33" spans="1:9" ht="23.45" customHeight="1" x14ac:dyDescent="0.2">
      <c r="A33" s="220" t="s">
        <v>36</v>
      </c>
      <c r="B33" s="220"/>
      <c r="C33" s="220"/>
      <c r="D33" s="220"/>
      <c r="E33" s="220"/>
      <c r="F33" s="220"/>
      <c r="G33" s="5">
        <v>25</v>
      </c>
      <c r="H33" s="28">
        <v>0</v>
      </c>
      <c r="I33" s="28">
        <v>0</v>
      </c>
    </row>
    <row r="34" spans="1:9" x14ac:dyDescent="0.2">
      <c r="A34" s="220" t="s">
        <v>37</v>
      </c>
      <c r="B34" s="220"/>
      <c r="C34" s="220"/>
      <c r="D34" s="220"/>
      <c r="E34" s="220"/>
      <c r="F34" s="220"/>
      <c r="G34" s="5">
        <v>26</v>
      </c>
      <c r="H34" s="28">
        <v>0</v>
      </c>
      <c r="I34" s="28">
        <v>0</v>
      </c>
    </row>
    <row r="35" spans="1:9" x14ac:dyDescent="0.2">
      <c r="A35" s="220" t="s">
        <v>38</v>
      </c>
      <c r="B35" s="220"/>
      <c r="C35" s="220"/>
      <c r="D35" s="220"/>
      <c r="E35" s="220"/>
      <c r="F35" s="220"/>
      <c r="G35" s="5">
        <v>27</v>
      </c>
      <c r="H35" s="28">
        <v>105123081</v>
      </c>
      <c r="I35" s="28">
        <v>100338937</v>
      </c>
    </row>
    <row r="36" spans="1:9" x14ac:dyDescent="0.2">
      <c r="A36" s="220" t="s">
        <v>39</v>
      </c>
      <c r="B36" s="220"/>
      <c r="C36" s="220"/>
      <c r="D36" s="220"/>
      <c r="E36" s="220"/>
      <c r="F36" s="220"/>
      <c r="G36" s="5">
        <v>28</v>
      </c>
      <c r="H36" s="28">
        <v>42623875</v>
      </c>
      <c r="I36" s="28">
        <v>47507189</v>
      </c>
    </row>
    <row r="37" spans="1:9" x14ac:dyDescent="0.2">
      <c r="A37" s="220" t="s">
        <v>40</v>
      </c>
      <c r="B37" s="220"/>
      <c r="C37" s="220"/>
      <c r="D37" s="220"/>
      <c r="E37" s="220"/>
      <c r="F37" s="220"/>
      <c r="G37" s="5">
        <v>29</v>
      </c>
      <c r="H37" s="28">
        <v>8101076</v>
      </c>
      <c r="I37" s="28">
        <v>6846039</v>
      </c>
    </row>
    <row r="38" spans="1:9" x14ac:dyDescent="0.2">
      <c r="A38" s="220" t="s">
        <v>41</v>
      </c>
      <c r="B38" s="220"/>
      <c r="C38" s="220"/>
      <c r="D38" s="220"/>
      <c r="E38" s="220"/>
      <c r="F38" s="220"/>
      <c r="G38" s="5">
        <v>30</v>
      </c>
      <c r="H38" s="28">
        <v>1979828</v>
      </c>
      <c r="I38" s="28">
        <v>3123519</v>
      </c>
    </row>
    <row r="39" spans="1:9" ht="31.15" customHeight="1" x14ac:dyDescent="0.2">
      <c r="A39" s="220" t="s">
        <v>42</v>
      </c>
      <c r="B39" s="220"/>
      <c r="C39" s="220"/>
      <c r="D39" s="220"/>
      <c r="E39" s="220"/>
      <c r="F39" s="220"/>
      <c r="G39" s="5">
        <v>31</v>
      </c>
      <c r="H39" s="28">
        <v>11967159</v>
      </c>
      <c r="I39" s="28">
        <v>12429851</v>
      </c>
    </row>
    <row r="40" spans="1:9" x14ac:dyDescent="0.2">
      <c r="A40" s="244" t="s">
        <v>43</v>
      </c>
      <c r="B40" s="244"/>
      <c r="C40" s="244"/>
      <c r="D40" s="244"/>
      <c r="E40" s="244"/>
      <c r="F40" s="244"/>
      <c r="G40" s="4">
        <v>32</v>
      </c>
      <c r="H40" s="27">
        <f>H9+H13+H18+H22+H25+H29+H32+H33+H34+H35+H36+H37+H38+H39</f>
        <v>3937432185</v>
      </c>
      <c r="I40" s="27">
        <f>I9+I13+I18+I22+I25+I29+I32+I33+I34+I35+I36+I37+I38+I39</f>
        <v>4028836502</v>
      </c>
    </row>
    <row r="41" spans="1:9" x14ac:dyDescent="0.2">
      <c r="A41" s="223" t="s">
        <v>15</v>
      </c>
      <c r="B41" s="224"/>
      <c r="C41" s="224"/>
      <c r="D41" s="224"/>
      <c r="E41" s="224"/>
      <c r="F41" s="224"/>
      <c r="G41" s="224"/>
      <c r="H41" s="224"/>
      <c r="I41" s="224"/>
    </row>
    <row r="42" spans="1:9" x14ac:dyDescent="0.2">
      <c r="A42" s="227" t="s">
        <v>44</v>
      </c>
      <c r="B42" s="243"/>
      <c r="C42" s="243"/>
      <c r="D42" s="243"/>
      <c r="E42" s="243"/>
      <c r="F42" s="243"/>
      <c r="G42" s="4">
        <v>33</v>
      </c>
      <c r="H42" s="27">
        <f>H43+H44+H45+H46+H47</f>
        <v>0</v>
      </c>
      <c r="I42" s="27">
        <f>I43+I44+I45+I46+I47</f>
        <v>0</v>
      </c>
    </row>
    <row r="43" spans="1:9" x14ac:dyDescent="0.2">
      <c r="A43" s="220" t="s">
        <v>45</v>
      </c>
      <c r="B43" s="220"/>
      <c r="C43" s="220"/>
      <c r="D43" s="220"/>
      <c r="E43" s="220"/>
      <c r="F43" s="220"/>
      <c r="G43" s="5">
        <v>34</v>
      </c>
      <c r="H43" s="28">
        <v>0</v>
      </c>
      <c r="I43" s="28">
        <v>0</v>
      </c>
    </row>
    <row r="44" spans="1:9" x14ac:dyDescent="0.2">
      <c r="A44" s="220" t="s">
        <v>46</v>
      </c>
      <c r="B44" s="220"/>
      <c r="C44" s="220"/>
      <c r="D44" s="220"/>
      <c r="E44" s="220"/>
      <c r="F44" s="220"/>
      <c r="G44" s="5">
        <v>35</v>
      </c>
      <c r="H44" s="28">
        <v>0</v>
      </c>
      <c r="I44" s="28">
        <v>0</v>
      </c>
    </row>
    <row r="45" spans="1:9" x14ac:dyDescent="0.2">
      <c r="A45" s="220" t="s">
        <v>47</v>
      </c>
      <c r="B45" s="220"/>
      <c r="C45" s="220"/>
      <c r="D45" s="220"/>
      <c r="E45" s="220"/>
      <c r="F45" s="220"/>
      <c r="G45" s="5">
        <v>36</v>
      </c>
      <c r="H45" s="28">
        <v>0</v>
      </c>
      <c r="I45" s="28">
        <v>0</v>
      </c>
    </row>
    <row r="46" spans="1:9" x14ac:dyDescent="0.2">
      <c r="A46" s="220" t="s">
        <v>48</v>
      </c>
      <c r="B46" s="220"/>
      <c r="C46" s="220"/>
      <c r="D46" s="220"/>
      <c r="E46" s="220"/>
      <c r="F46" s="220"/>
      <c r="G46" s="5">
        <v>37</v>
      </c>
      <c r="H46" s="28">
        <v>0</v>
      </c>
      <c r="I46" s="28">
        <v>0</v>
      </c>
    </row>
    <row r="47" spans="1:9" x14ac:dyDescent="0.2">
      <c r="A47" s="220" t="s">
        <v>49</v>
      </c>
      <c r="B47" s="220"/>
      <c r="C47" s="220"/>
      <c r="D47" s="220"/>
      <c r="E47" s="220"/>
      <c r="F47" s="220"/>
      <c r="G47" s="5">
        <v>38</v>
      </c>
      <c r="H47" s="28">
        <v>0</v>
      </c>
      <c r="I47" s="28">
        <v>0</v>
      </c>
    </row>
    <row r="48" spans="1:9" ht="22.15" customHeight="1" x14ac:dyDescent="0.2">
      <c r="A48" s="227" t="s">
        <v>50</v>
      </c>
      <c r="B48" s="243"/>
      <c r="C48" s="243"/>
      <c r="D48" s="243"/>
      <c r="E48" s="243"/>
      <c r="F48" s="243"/>
      <c r="G48" s="4">
        <v>39</v>
      </c>
      <c r="H48" s="27">
        <f>H49+H50+H51</f>
        <v>0</v>
      </c>
      <c r="I48" s="27">
        <f>I49+I50+I51</f>
        <v>0</v>
      </c>
    </row>
    <row r="49" spans="1:9" x14ac:dyDescent="0.2">
      <c r="A49" s="220" t="s">
        <v>47</v>
      </c>
      <c r="B49" s="220"/>
      <c r="C49" s="220"/>
      <c r="D49" s="220"/>
      <c r="E49" s="220"/>
      <c r="F49" s="220"/>
      <c r="G49" s="5">
        <v>40</v>
      </c>
      <c r="H49" s="28">
        <v>0</v>
      </c>
      <c r="I49" s="28">
        <v>0</v>
      </c>
    </row>
    <row r="50" spans="1:9" x14ac:dyDescent="0.2">
      <c r="A50" s="220" t="s">
        <v>48</v>
      </c>
      <c r="B50" s="220"/>
      <c r="C50" s="220"/>
      <c r="D50" s="220"/>
      <c r="E50" s="220"/>
      <c r="F50" s="220"/>
      <c r="G50" s="5">
        <v>41</v>
      </c>
      <c r="H50" s="28">
        <v>0</v>
      </c>
      <c r="I50" s="28">
        <v>0</v>
      </c>
    </row>
    <row r="51" spans="1:9" x14ac:dyDescent="0.2">
      <c r="A51" s="220" t="s">
        <v>49</v>
      </c>
      <c r="B51" s="220"/>
      <c r="C51" s="220"/>
      <c r="D51" s="220"/>
      <c r="E51" s="220"/>
      <c r="F51" s="220"/>
      <c r="G51" s="5">
        <v>42</v>
      </c>
      <c r="H51" s="28">
        <v>0</v>
      </c>
      <c r="I51" s="28">
        <v>0</v>
      </c>
    </row>
    <row r="52" spans="1:9" x14ac:dyDescent="0.2">
      <c r="A52" s="227" t="s">
        <v>51</v>
      </c>
      <c r="B52" s="243"/>
      <c r="C52" s="243"/>
      <c r="D52" s="243"/>
      <c r="E52" s="243"/>
      <c r="F52" s="243"/>
      <c r="G52" s="4">
        <v>43</v>
      </c>
      <c r="H52" s="27">
        <f>H53+H54+H55</f>
        <v>3413655389</v>
      </c>
      <c r="I52" s="27">
        <f>I53+I54+I55</f>
        <v>3480652925</v>
      </c>
    </row>
    <row r="53" spans="1:9" x14ac:dyDescent="0.2">
      <c r="A53" s="220" t="s">
        <v>47</v>
      </c>
      <c r="B53" s="220"/>
      <c r="C53" s="220"/>
      <c r="D53" s="220"/>
      <c r="E53" s="220"/>
      <c r="F53" s="220"/>
      <c r="G53" s="5">
        <v>44</v>
      </c>
      <c r="H53" s="28">
        <v>3297869932</v>
      </c>
      <c r="I53" s="28">
        <v>3366722157</v>
      </c>
    </row>
    <row r="54" spans="1:9" x14ac:dyDescent="0.2">
      <c r="A54" s="220" t="s">
        <v>48</v>
      </c>
      <c r="B54" s="220"/>
      <c r="C54" s="220"/>
      <c r="D54" s="220"/>
      <c r="E54" s="220"/>
      <c r="F54" s="220"/>
      <c r="G54" s="5">
        <v>45</v>
      </c>
      <c r="H54" s="28">
        <v>98564374</v>
      </c>
      <c r="I54" s="28">
        <v>99169529</v>
      </c>
    </row>
    <row r="55" spans="1:9" x14ac:dyDescent="0.2">
      <c r="A55" s="220" t="s">
        <v>49</v>
      </c>
      <c r="B55" s="220"/>
      <c r="C55" s="220"/>
      <c r="D55" s="220"/>
      <c r="E55" s="220"/>
      <c r="F55" s="220"/>
      <c r="G55" s="5">
        <v>46</v>
      </c>
      <c r="H55" s="28">
        <v>17221083</v>
      </c>
      <c r="I55" s="28">
        <v>14761239</v>
      </c>
    </row>
    <row r="56" spans="1:9" x14ac:dyDescent="0.2">
      <c r="A56" s="220" t="s">
        <v>52</v>
      </c>
      <c r="B56" s="220"/>
      <c r="C56" s="220"/>
      <c r="D56" s="220"/>
      <c r="E56" s="220"/>
      <c r="F56" s="220"/>
      <c r="G56" s="5">
        <v>47</v>
      </c>
      <c r="H56" s="28">
        <v>0</v>
      </c>
      <c r="I56" s="28">
        <v>0</v>
      </c>
    </row>
    <row r="57" spans="1:9" ht="26.45" customHeight="1" x14ac:dyDescent="0.2">
      <c r="A57" s="242" t="s">
        <v>53</v>
      </c>
      <c r="B57" s="242"/>
      <c r="C57" s="242"/>
      <c r="D57" s="242"/>
      <c r="E57" s="242"/>
      <c r="F57" s="242"/>
      <c r="G57" s="5">
        <v>48</v>
      </c>
      <c r="H57" s="28">
        <v>0</v>
      </c>
      <c r="I57" s="28">
        <v>0</v>
      </c>
    </row>
    <row r="58" spans="1:9" x14ac:dyDescent="0.2">
      <c r="A58" s="242" t="s">
        <v>54</v>
      </c>
      <c r="B58" s="242"/>
      <c r="C58" s="242"/>
      <c r="D58" s="242"/>
      <c r="E58" s="242"/>
      <c r="F58" s="242"/>
      <c r="G58" s="5">
        <v>49</v>
      </c>
      <c r="H58" s="28">
        <v>5349482</v>
      </c>
      <c r="I58" s="28">
        <v>14453287</v>
      </c>
    </row>
    <row r="59" spans="1:9" x14ac:dyDescent="0.2">
      <c r="A59" s="242" t="s">
        <v>55</v>
      </c>
      <c r="B59" s="220"/>
      <c r="C59" s="220"/>
      <c r="D59" s="220"/>
      <c r="E59" s="220"/>
      <c r="F59" s="220"/>
      <c r="G59" s="5">
        <v>50</v>
      </c>
      <c r="H59" s="28">
        <v>688404</v>
      </c>
      <c r="I59" s="28">
        <v>473694</v>
      </c>
    </row>
    <row r="60" spans="1:9" x14ac:dyDescent="0.2">
      <c r="A60" s="242" t="s">
        <v>56</v>
      </c>
      <c r="B60" s="242"/>
      <c r="C60" s="242"/>
      <c r="D60" s="242"/>
      <c r="E60" s="242"/>
      <c r="F60" s="242"/>
      <c r="G60" s="5">
        <v>51</v>
      </c>
      <c r="H60" s="28">
        <v>0</v>
      </c>
      <c r="I60" s="28">
        <v>0</v>
      </c>
    </row>
    <row r="61" spans="1:9" x14ac:dyDescent="0.2">
      <c r="A61" s="242" t="s">
        <v>57</v>
      </c>
      <c r="B61" s="242"/>
      <c r="C61" s="242"/>
      <c r="D61" s="242"/>
      <c r="E61" s="242"/>
      <c r="F61" s="242"/>
      <c r="G61" s="5">
        <v>52</v>
      </c>
      <c r="H61" s="28">
        <v>36223329</v>
      </c>
      <c r="I61" s="28">
        <v>38809091</v>
      </c>
    </row>
    <row r="62" spans="1:9" ht="27" customHeight="1" x14ac:dyDescent="0.2">
      <c r="A62" s="242" t="s">
        <v>58</v>
      </c>
      <c r="B62" s="242"/>
      <c r="C62" s="242"/>
      <c r="D62" s="242"/>
      <c r="E62" s="242"/>
      <c r="F62" s="242"/>
      <c r="G62" s="5">
        <v>53</v>
      </c>
      <c r="H62" s="28">
        <v>0</v>
      </c>
      <c r="I62" s="28">
        <v>0</v>
      </c>
    </row>
    <row r="63" spans="1:9" x14ac:dyDescent="0.2">
      <c r="A63" s="244" t="s">
        <v>59</v>
      </c>
      <c r="B63" s="245"/>
      <c r="C63" s="245"/>
      <c r="D63" s="245"/>
      <c r="E63" s="245"/>
      <c r="F63" s="245"/>
      <c r="G63" s="4">
        <v>54</v>
      </c>
      <c r="H63" s="27">
        <f>H42+H48+H52+H56+H57+H58+H59+H60+H61+H62</f>
        <v>3455916604</v>
      </c>
      <c r="I63" s="27">
        <f>I42+I48+I52+I56+I57+I58+I59+I60+I61+I62</f>
        <v>3534388997</v>
      </c>
    </row>
    <row r="64" spans="1:9" x14ac:dyDescent="0.2">
      <c r="A64" s="246" t="s">
        <v>16</v>
      </c>
      <c r="B64" s="247"/>
      <c r="C64" s="247"/>
      <c r="D64" s="247"/>
      <c r="E64" s="247"/>
      <c r="F64" s="247"/>
      <c r="G64" s="247"/>
      <c r="H64" s="247"/>
      <c r="I64" s="247"/>
    </row>
    <row r="65" spans="1:9" x14ac:dyDescent="0.2">
      <c r="A65" s="220" t="s">
        <v>60</v>
      </c>
      <c r="B65" s="220"/>
      <c r="C65" s="220"/>
      <c r="D65" s="220"/>
      <c r="E65" s="220"/>
      <c r="F65" s="220"/>
      <c r="G65" s="5">
        <v>55</v>
      </c>
      <c r="H65" s="28">
        <v>267499600</v>
      </c>
      <c r="I65" s="28">
        <v>267499600</v>
      </c>
    </row>
    <row r="66" spans="1:9" x14ac:dyDescent="0.2">
      <c r="A66" s="220" t="s">
        <v>61</v>
      </c>
      <c r="B66" s="220"/>
      <c r="C66" s="220"/>
      <c r="D66" s="220"/>
      <c r="E66" s="220"/>
      <c r="F66" s="220"/>
      <c r="G66" s="5">
        <v>56</v>
      </c>
      <c r="H66" s="28">
        <v>3015402</v>
      </c>
      <c r="I66" s="28">
        <v>3015402</v>
      </c>
    </row>
    <row r="67" spans="1:9" x14ac:dyDescent="0.2">
      <c r="A67" s="220" t="s">
        <v>62</v>
      </c>
      <c r="B67" s="220"/>
      <c r="C67" s="220"/>
      <c r="D67" s="220"/>
      <c r="E67" s="220"/>
      <c r="F67" s="220"/>
      <c r="G67" s="5">
        <v>57</v>
      </c>
      <c r="H67" s="28">
        <v>0</v>
      </c>
      <c r="I67" s="28">
        <v>0</v>
      </c>
    </row>
    <row r="68" spans="1:9" x14ac:dyDescent="0.2">
      <c r="A68" s="220" t="s">
        <v>63</v>
      </c>
      <c r="B68" s="220"/>
      <c r="C68" s="220"/>
      <c r="D68" s="220"/>
      <c r="E68" s="220"/>
      <c r="F68" s="220"/>
      <c r="G68" s="5">
        <v>58</v>
      </c>
      <c r="H68" s="28">
        <v>0</v>
      </c>
      <c r="I68" s="28">
        <v>0</v>
      </c>
    </row>
    <row r="69" spans="1:9" x14ac:dyDescent="0.2">
      <c r="A69" s="220" t="s">
        <v>64</v>
      </c>
      <c r="B69" s="220"/>
      <c r="C69" s="220"/>
      <c r="D69" s="220"/>
      <c r="E69" s="220"/>
      <c r="F69" s="220"/>
      <c r="G69" s="5">
        <v>59</v>
      </c>
      <c r="H69" s="28">
        <v>-878004</v>
      </c>
      <c r="I69" s="28">
        <v>-1483361</v>
      </c>
    </row>
    <row r="70" spans="1:9" x14ac:dyDescent="0.2">
      <c r="A70" s="220" t="s">
        <v>65</v>
      </c>
      <c r="B70" s="220"/>
      <c r="C70" s="220"/>
      <c r="D70" s="220"/>
      <c r="E70" s="220"/>
      <c r="F70" s="220"/>
      <c r="G70" s="5">
        <v>60</v>
      </c>
      <c r="H70" s="28">
        <v>6102291</v>
      </c>
      <c r="I70" s="28">
        <v>7108581</v>
      </c>
    </row>
    <row r="71" spans="1:9" x14ac:dyDescent="0.2">
      <c r="A71" s="220" t="s">
        <v>66</v>
      </c>
      <c r="B71" s="220"/>
      <c r="C71" s="220"/>
      <c r="D71" s="220"/>
      <c r="E71" s="220"/>
      <c r="F71" s="220"/>
      <c r="G71" s="5">
        <v>61</v>
      </c>
      <c r="H71" s="28">
        <v>0</v>
      </c>
      <c r="I71" s="28">
        <v>0</v>
      </c>
    </row>
    <row r="72" spans="1:9" x14ac:dyDescent="0.2">
      <c r="A72" s="220" t="s">
        <v>67</v>
      </c>
      <c r="B72" s="220"/>
      <c r="C72" s="220"/>
      <c r="D72" s="220"/>
      <c r="E72" s="220"/>
      <c r="F72" s="220"/>
      <c r="G72" s="5">
        <v>62</v>
      </c>
      <c r="H72" s="28">
        <v>195141119</v>
      </c>
      <c r="I72" s="28">
        <v>206959983</v>
      </c>
    </row>
    <row r="73" spans="1:9" x14ac:dyDescent="0.2">
      <c r="A73" s="220" t="s">
        <v>68</v>
      </c>
      <c r="B73" s="220"/>
      <c r="C73" s="220"/>
      <c r="D73" s="220"/>
      <c r="E73" s="220"/>
      <c r="F73" s="220"/>
      <c r="G73" s="5">
        <v>63</v>
      </c>
      <c r="H73" s="28">
        <v>-1183691</v>
      </c>
      <c r="I73" s="28">
        <v>-1183691</v>
      </c>
    </row>
    <row r="74" spans="1:9" x14ac:dyDescent="0.2">
      <c r="A74" s="220" t="s">
        <v>69</v>
      </c>
      <c r="B74" s="220"/>
      <c r="C74" s="220"/>
      <c r="D74" s="220"/>
      <c r="E74" s="220"/>
      <c r="F74" s="220"/>
      <c r="G74" s="5">
        <v>64</v>
      </c>
      <c r="H74" s="28">
        <v>11818864</v>
      </c>
      <c r="I74" s="28">
        <v>12530991</v>
      </c>
    </row>
    <row r="75" spans="1:9" x14ac:dyDescent="0.2">
      <c r="A75" s="220" t="s">
        <v>70</v>
      </c>
      <c r="B75" s="220"/>
      <c r="C75" s="220"/>
      <c r="D75" s="220"/>
      <c r="E75" s="220"/>
      <c r="F75" s="220"/>
      <c r="G75" s="5">
        <v>65</v>
      </c>
      <c r="H75" s="28">
        <v>0</v>
      </c>
      <c r="I75" s="28">
        <v>0</v>
      </c>
    </row>
    <row r="76" spans="1:9" x14ac:dyDescent="0.2">
      <c r="A76" s="220" t="s">
        <v>71</v>
      </c>
      <c r="B76" s="220"/>
      <c r="C76" s="220"/>
      <c r="D76" s="220"/>
      <c r="E76" s="220"/>
      <c r="F76" s="220"/>
      <c r="G76" s="5">
        <v>66</v>
      </c>
      <c r="H76" s="28">
        <v>0</v>
      </c>
      <c r="I76" s="28">
        <v>0</v>
      </c>
    </row>
    <row r="77" spans="1:9" x14ac:dyDescent="0.2">
      <c r="A77" s="244" t="s">
        <v>72</v>
      </c>
      <c r="B77" s="244"/>
      <c r="C77" s="244"/>
      <c r="D77" s="244"/>
      <c r="E77" s="244"/>
      <c r="F77" s="244"/>
      <c r="G77" s="4">
        <v>67</v>
      </c>
      <c r="H77" s="27">
        <f>H65+H66+H67+H68+H69+H70+H71+H72+H73+H74+H75+H76</f>
        <v>481515581</v>
      </c>
      <c r="I77" s="27">
        <f>I65+I66+I67+I68+I69+I70+I71+I72+I73+I74+I75+I76</f>
        <v>494447505</v>
      </c>
    </row>
    <row r="78" spans="1:9" x14ac:dyDescent="0.2">
      <c r="A78" s="244" t="s">
        <v>73</v>
      </c>
      <c r="B78" s="245"/>
      <c r="C78" s="245"/>
      <c r="D78" s="245"/>
      <c r="E78" s="245"/>
      <c r="F78" s="245"/>
      <c r="G78" s="4">
        <v>68</v>
      </c>
      <c r="H78" s="27">
        <f>H63+H77</f>
        <v>3937432185</v>
      </c>
      <c r="I78" s="27">
        <f>I63+I77</f>
        <v>4028836502</v>
      </c>
    </row>
  </sheetData>
  <sheetProtection algorithmName="SHA-512" hashValue="XhdlvySbTp2aJlfeaTfwxHmegmy7CSEYGAm5sN/ELG0F6N4f6tb9xq1yNnfZmb9/8T9TKX9HArQFY+OP689e2g==" saltValue="AOjltI7r4yrJd7ipdktecA=="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8"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tabSelected="1" view="pageBreakPreview" topLeftCell="A37" zoomScale="110" zoomScaleNormal="100" zoomScaleSheetLayoutView="110" workbookViewId="0">
      <selection activeCell="Q53" sqref="P53:Q53"/>
    </sheetView>
  </sheetViews>
  <sheetFormatPr defaultRowHeight="12.75" x14ac:dyDescent="0.2"/>
  <cols>
    <col min="1" max="7" width="9.140625" style="6"/>
    <col min="8" max="11" width="12.140625" style="30"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60" t="s">
        <v>5</v>
      </c>
      <c r="B1" s="229"/>
      <c r="C1" s="229"/>
      <c r="D1" s="229"/>
      <c r="E1" s="229"/>
      <c r="F1" s="229"/>
      <c r="G1" s="229"/>
      <c r="H1" s="229"/>
    </row>
    <row r="2" spans="1:11" x14ac:dyDescent="0.2">
      <c r="A2" s="259" t="s">
        <v>378</v>
      </c>
      <c r="B2" s="231"/>
      <c r="C2" s="231"/>
      <c r="D2" s="231"/>
      <c r="E2" s="231"/>
      <c r="F2" s="231"/>
      <c r="G2" s="231"/>
      <c r="H2" s="231"/>
    </row>
    <row r="3" spans="1:11" x14ac:dyDescent="0.2">
      <c r="A3" s="252" t="s">
        <v>12</v>
      </c>
      <c r="B3" s="253"/>
      <c r="C3" s="253"/>
      <c r="D3" s="253"/>
      <c r="E3" s="253"/>
      <c r="F3" s="253"/>
      <c r="G3" s="253"/>
      <c r="H3" s="253"/>
      <c r="I3" s="241"/>
      <c r="J3" s="241"/>
      <c r="K3" s="241"/>
    </row>
    <row r="4" spans="1:11" x14ac:dyDescent="0.2">
      <c r="A4" s="254" t="s">
        <v>295</v>
      </c>
      <c r="B4" s="237"/>
      <c r="C4" s="237"/>
      <c r="D4" s="237"/>
      <c r="E4" s="237"/>
      <c r="F4" s="237"/>
      <c r="G4" s="237"/>
      <c r="H4" s="237"/>
      <c r="I4" s="238"/>
      <c r="J4" s="238"/>
      <c r="K4" s="238"/>
    </row>
    <row r="5" spans="1:11" ht="22.5" customHeight="1" x14ac:dyDescent="0.2">
      <c r="A5" s="250" t="s">
        <v>2</v>
      </c>
      <c r="B5" s="235"/>
      <c r="C5" s="235"/>
      <c r="D5" s="235"/>
      <c r="E5" s="235"/>
      <c r="F5" s="235"/>
      <c r="G5" s="250" t="s">
        <v>6</v>
      </c>
      <c r="H5" s="248" t="s">
        <v>221</v>
      </c>
      <c r="I5" s="249"/>
      <c r="J5" s="248" t="s">
        <v>216</v>
      </c>
      <c r="K5" s="249"/>
    </row>
    <row r="6" spans="1:11" x14ac:dyDescent="0.2">
      <c r="A6" s="235"/>
      <c r="B6" s="235"/>
      <c r="C6" s="235"/>
      <c r="D6" s="235"/>
      <c r="E6" s="235"/>
      <c r="F6" s="235"/>
      <c r="G6" s="235"/>
      <c r="H6" s="31" t="s">
        <v>217</v>
      </c>
      <c r="I6" s="31" t="s">
        <v>218</v>
      </c>
      <c r="J6" s="31" t="s">
        <v>217</v>
      </c>
      <c r="K6" s="31" t="s">
        <v>218</v>
      </c>
    </row>
    <row r="7" spans="1:11" x14ac:dyDescent="0.2">
      <c r="A7" s="258">
        <v>1</v>
      </c>
      <c r="B7" s="233"/>
      <c r="C7" s="233"/>
      <c r="D7" s="233"/>
      <c r="E7" s="233"/>
      <c r="F7" s="233"/>
      <c r="G7" s="7">
        <v>2</v>
      </c>
      <c r="H7" s="31">
        <v>3</v>
      </c>
      <c r="I7" s="31">
        <v>4</v>
      </c>
      <c r="J7" s="31">
        <v>5</v>
      </c>
      <c r="K7" s="31">
        <v>6</v>
      </c>
    </row>
    <row r="8" spans="1:11" x14ac:dyDescent="0.2">
      <c r="A8" s="255" t="s">
        <v>75</v>
      </c>
      <c r="B8" s="255"/>
      <c r="C8" s="255"/>
      <c r="D8" s="255"/>
      <c r="E8" s="255"/>
      <c r="F8" s="255"/>
      <c r="G8" s="5">
        <v>1</v>
      </c>
      <c r="H8" s="32">
        <v>75394254</v>
      </c>
      <c r="I8" s="32">
        <v>24511534</v>
      </c>
      <c r="J8" s="32">
        <v>75540490</v>
      </c>
      <c r="K8" s="32">
        <v>24865396</v>
      </c>
    </row>
    <row r="9" spans="1:11" x14ac:dyDescent="0.2">
      <c r="A9" s="255" t="s">
        <v>74</v>
      </c>
      <c r="B9" s="255"/>
      <c r="C9" s="255"/>
      <c r="D9" s="255"/>
      <c r="E9" s="255"/>
      <c r="F9" s="255"/>
      <c r="G9" s="5">
        <v>2</v>
      </c>
      <c r="H9" s="32">
        <v>10416959</v>
      </c>
      <c r="I9" s="32">
        <v>3387785</v>
      </c>
      <c r="J9" s="32">
        <v>8433476</v>
      </c>
      <c r="K9" s="32">
        <v>2677577</v>
      </c>
    </row>
    <row r="10" spans="1:11" x14ac:dyDescent="0.2">
      <c r="A10" s="255" t="s">
        <v>76</v>
      </c>
      <c r="B10" s="255"/>
      <c r="C10" s="255"/>
      <c r="D10" s="255"/>
      <c r="E10" s="255"/>
      <c r="F10" s="255"/>
      <c r="G10" s="5">
        <v>3</v>
      </c>
      <c r="H10" s="32">
        <v>0</v>
      </c>
      <c r="I10" s="32">
        <v>0</v>
      </c>
      <c r="J10" s="32">
        <v>0</v>
      </c>
      <c r="K10" s="32">
        <v>0</v>
      </c>
    </row>
    <row r="11" spans="1:11" x14ac:dyDescent="0.2">
      <c r="A11" s="255" t="s">
        <v>77</v>
      </c>
      <c r="B11" s="255"/>
      <c r="C11" s="255"/>
      <c r="D11" s="255"/>
      <c r="E11" s="255"/>
      <c r="F11" s="255"/>
      <c r="G11" s="5">
        <v>4</v>
      </c>
      <c r="H11" s="32">
        <v>580047</v>
      </c>
      <c r="I11" s="32">
        <v>414314</v>
      </c>
      <c r="J11" s="32">
        <v>911490</v>
      </c>
      <c r="K11" s="32">
        <v>338058</v>
      </c>
    </row>
    <row r="12" spans="1:11" x14ac:dyDescent="0.2">
      <c r="A12" s="255" t="s">
        <v>78</v>
      </c>
      <c r="B12" s="255"/>
      <c r="C12" s="255"/>
      <c r="D12" s="255"/>
      <c r="E12" s="255"/>
      <c r="F12" s="255"/>
      <c r="G12" s="5">
        <v>5</v>
      </c>
      <c r="H12" s="32">
        <v>28244928</v>
      </c>
      <c r="I12" s="32">
        <v>10025426</v>
      </c>
      <c r="J12" s="32">
        <v>32934226</v>
      </c>
      <c r="K12" s="32">
        <v>11408014</v>
      </c>
    </row>
    <row r="13" spans="1:11" x14ac:dyDescent="0.2">
      <c r="A13" s="255" t="s">
        <v>79</v>
      </c>
      <c r="B13" s="255"/>
      <c r="C13" s="255"/>
      <c r="D13" s="255"/>
      <c r="E13" s="255"/>
      <c r="F13" s="255"/>
      <c r="G13" s="5">
        <v>6</v>
      </c>
      <c r="H13" s="32">
        <v>11874904</v>
      </c>
      <c r="I13" s="32">
        <v>4296914</v>
      </c>
      <c r="J13" s="32">
        <v>14303442</v>
      </c>
      <c r="K13" s="32">
        <v>4612106</v>
      </c>
    </row>
    <row r="14" spans="1:11" ht="40.15" customHeight="1" x14ac:dyDescent="0.2">
      <c r="A14" s="255" t="s">
        <v>80</v>
      </c>
      <c r="B14" s="255"/>
      <c r="C14" s="255"/>
      <c r="D14" s="255"/>
      <c r="E14" s="255"/>
      <c r="F14" s="255"/>
      <c r="G14" s="5">
        <v>7</v>
      </c>
      <c r="H14" s="32">
        <v>7647705</v>
      </c>
      <c r="I14" s="32">
        <v>2764112</v>
      </c>
      <c r="J14" s="32">
        <v>6753278</v>
      </c>
      <c r="K14" s="32">
        <v>917023</v>
      </c>
    </row>
    <row r="15" spans="1:11" ht="24.6" customHeight="1" x14ac:dyDescent="0.2">
      <c r="A15" s="255" t="s">
        <v>81</v>
      </c>
      <c r="B15" s="255"/>
      <c r="C15" s="255"/>
      <c r="D15" s="255"/>
      <c r="E15" s="255"/>
      <c r="F15" s="255"/>
      <c r="G15" s="5">
        <v>8</v>
      </c>
      <c r="H15" s="32">
        <v>3825967</v>
      </c>
      <c r="I15" s="32">
        <v>1455086</v>
      </c>
      <c r="J15" s="32">
        <v>4274089</v>
      </c>
      <c r="K15" s="32">
        <v>1586291</v>
      </c>
    </row>
    <row r="16" spans="1:11" ht="27" customHeight="1" x14ac:dyDescent="0.2">
      <c r="A16" s="255" t="s">
        <v>82</v>
      </c>
      <c r="B16" s="255"/>
      <c r="C16" s="255"/>
      <c r="D16" s="255"/>
      <c r="E16" s="255"/>
      <c r="F16" s="255"/>
      <c r="G16" s="5">
        <v>9</v>
      </c>
      <c r="H16" s="32">
        <v>80746</v>
      </c>
      <c r="I16" s="32">
        <v>912218</v>
      </c>
      <c r="J16" s="32">
        <v>500435</v>
      </c>
      <c r="K16" s="32">
        <v>124426</v>
      </c>
    </row>
    <row r="17" spans="1:11" ht="22.15" customHeight="1" x14ac:dyDescent="0.2">
      <c r="A17" s="255" t="s">
        <v>83</v>
      </c>
      <c r="B17" s="255"/>
      <c r="C17" s="255"/>
      <c r="D17" s="255"/>
      <c r="E17" s="255"/>
      <c r="F17" s="255"/>
      <c r="G17" s="5">
        <v>10</v>
      </c>
      <c r="H17" s="32">
        <v>0</v>
      </c>
      <c r="I17" s="32">
        <v>0</v>
      </c>
      <c r="J17" s="32">
        <v>0</v>
      </c>
      <c r="K17" s="32">
        <v>0</v>
      </c>
    </row>
    <row r="18" spans="1:11" x14ac:dyDescent="0.2">
      <c r="A18" s="255" t="s">
        <v>84</v>
      </c>
      <c r="B18" s="255"/>
      <c r="C18" s="255"/>
      <c r="D18" s="255"/>
      <c r="E18" s="255"/>
      <c r="F18" s="255"/>
      <c r="G18" s="5">
        <v>11</v>
      </c>
      <c r="H18" s="32">
        <v>0</v>
      </c>
      <c r="I18" s="32">
        <v>0</v>
      </c>
      <c r="J18" s="32">
        <v>0</v>
      </c>
      <c r="K18" s="32">
        <v>0</v>
      </c>
    </row>
    <row r="19" spans="1:11" x14ac:dyDescent="0.2">
      <c r="A19" s="255" t="s">
        <v>85</v>
      </c>
      <c r="B19" s="255"/>
      <c r="C19" s="255"/>
      <c r="D19" s="255"/>
      <c r="E19" s="255"/>
      <c r="F19" s="255"/>
      <c r="G19" s="5">
        <v>12</v>
      </c>
      <c r="H19" s="32">
        <v>62592</v>
      </c>
      <c r="I19" s="32">
        <v>-222898</v>
      </c>
      <c r="J19" s="32">
        <v>973387</v>
      </c>
      <c r="K19" s="32">
        <v>210565</v>
      </c>
    </row>
    <row r="20" spans="1:11" x14ac:dyDescent="0.2">
      <c r="A20" s="255" t="s">
        <v>86</v>
      </c>
      <c r="B20" s="255"/>
      <c r="C20" s="255"/>
      <c r="D20" s="255"/>
      <c r="E20" s="255"/>
      <c r="F20" s="255"/>
      <c r="G20" s="5">
        <v>13</v>
      </c>
      <c r="H20" s="32">
        <v>-376746</v>
      </c>
      <c r="I20" s="32">
        <v>-204321</v>
      </c>
      <c r="J20" s="32">
        <v>-602837</v>
      </c>
      <c r="K20" s="32">
        <v>-172859</v>
      </c>
    </row>
    <row r="21" spans="1:11" x14ac:dyDescent="0.2">
      <c r="A21" s="255" t="s">
        <v>87</v>
      </c>
      <c r="B21" s="255"/>
      <c r="C21" s="255"/>
      <c r="D21" s="255"/>
      <c r="E21" s="255"/>
      <c r="F21" s="255"/>
      <c r="G21" s="5">
        <v>14</v>
      </c>
      <c r="H21" s="32">
        <v>3062239</v>
      </c>
      <c r="I21" s="32">
        <v>1082953</v>
      </c>
      <c r="J21" s="32">
        <v>4324837</v>
      </c>
      <c r="K21" s="32">
        <v>2479558</v>
      </c>
    </row>
    <row r="22" spans="1:11" x14ac:dyDescent="0.2">
      <c r="A22" s="255" t="s">
        <v>88</v>
      </c>
      <c r="B22" s="255"/>
      <c r="C22" s="255"/>
      <c r="D22" s="255"/>
      <c r="E22" s="255"/>
      <c r="F22" s="255"/>
      <c r="G22" s="5">
        <v>15</v>
      </c>
      <c r="H22" s="32">
        <v>3380467</v>
      </c>
      <c r="I22" s="32">
        <v>1383273</v>
      </c>
      <c r="J22" s="32">
        <v>5156971</v>
      </c>
      <c r="K22" s="32">
        <v>1612515</v>
      </c>
    </row>
    <row r="23" spans="1:11" ht="25.9" customHeight="1" x14ac:dyDescent="0.2">
      <c r="A23" s="244" t="s">
        <v>89</v>
      </c>
      <c r="B23" s="244"/>
      <c r="C23" s="244"/>
      <c r="D23" s="244"/>
      <c r="E23" s="244"/>
      <c r="F23" s="244"/>
      <c r="G23" s="4">
        <v>16</v>
      </c>
      <c r="H23" s="33">
        <f>H8-H9-H10+H11+H12-H13+H14+H15+H16+H17+H18+H19+H20+H21-H22</f>
        <v>92849402</v>
      </c>
      <c r="I23" s="33">
        <f t="shared" ref="I23:K23" si="0">I8-I9-I10+I11+I12-I13+I14+I15+I16+I17+I18+I19+I20+I21-I22</f>
        <v>31670452</v>
      </c>
      <c r="J23" s="33">
        <f t="shared" si="0"/>
        <v>97715506</v>
      </c>
      <c r="K23" s="33">
        <f t="shared" si="0"/>
        <v>32854274</v>
      </c>
    </row>
    <row r="24" spans="1:11" x14ac:dyDescent="0.2">
      <c r="A24" s="255" t="s">
        <v>90</v>
      </c>
      <c r="B24" s="255"/>
      <c r="C24" s="255"/>
      <c r="D24" s="255"/>
      <c r="E24" s="255"/>
      <c r="F24" s="255"/>
      <c r="G24" s="5">
        <v>17</v>
      </c>
      <c r="H24" s="32">
        <v>56621838</v>
      </c>
      <c r="I24" s="32">
        <v>19299737</v>
      </c>
      <c r="J24" s="32">
        <v>58404429</v>
      </c>
      <c r="K24" s="32">
        <v>20461874</v>
      </c>
    </row>
    <row r="25" spans="1:11" ht="26.25" customHeight="1" x14ac:dyDescent="0.2">
      <c r="A25" s="255" t="s">
        <v>268</v>
      </c>
      <c r="B25" s="255"/>
      <c r="C25" s="255"/>
      <c r="D25" s="255"/>
      <c r="E25" s="255"/>
      <c r="F25" s="255"/>
      <c r="G25" s="5">
        <v>18</v>
      </c>
      <c r="H25" s="32">
        <v>4650772</v>
      </c>
      <c r="I25" s="32">
        <v>1605285</v>
      </c>
      <c r="J25" s="32">
        <v>112746</v>
      </c>
      <c r="K25" s="32">
        <v>0</v>
      </c>
    </row>
    <row r="26" spans="1:11" x14ac:dyDescent="0.2">
      <c r="A26" s="255" t="s">
        <v>91</v>
      </c>
      <c r="B26" s="255"/>
      <c r="C26" s="255"/>
      <c r="D26" s="255"/>
      <c r="E26" s="255"/>
      <c r="F26" s="255"/>
      <c r="G26" s="5">
        <v>19</v>
      </c>
      <c r="H26" s="32">
        <v>6939829</v>
      </c>
      <c r="I26" s="32">
        <v>2614950</v>
      </c>
      <c r="J26" s="32">
        <v>8247788</v>
      </c>
      <c r="K26" s="32">
        <v>2847168</v>
      </c>
    </row>
    <row r="27" spans="1:11" x14ac:dyDescent="0.2">
      <c r="A27" s="255" t="s">
        <v>92</v>
      </c>
      <c r="B27" s="255"/>
      <c r="C27" s="255"/>
      <c r="D27" s="255"/>
      <c r="E27" s="255"/>
      <c r="F27" s="255"/>
      <c r="G27" s="5">
        <v>20</v>
      </c>
      <c r="H27" s="32">
        <v>0</v>
      </c>
      <c r="I27" s="32">
        <v>0</v>
      </c>
      <c r="J27" s="32">
        <v>0</v>
      </c>
      <c r="K27" s="32">
        <v>0</v>
      </c>
    </row>
    <row r="28" spans="1:11" x14ac:dyDescent="0.2">
      <c r="A28" s="255" t="s">
        <v>93</v>
      </c>
      <c r="B28" s="255"/>
      <c r="C28" s="255"/>
      <c r="D28" s="255"/>
      <c r="E28" s="255"/>
      <c r="F28" s="255"/>
      <c r="G28" s="5">
        <v>21</v>
      </c>
      <c r="H28" s="32">
        <v>-177953</v>
      </c>
      <c r="I28" s="32">
        <v>-45796</v>
      </c>
      <c r="J28" s="32">
        <v>9105092</v>
      </c>
      <c r="K28" s="32">
        <v>1078920</v>
      </c>
    </row>
    <row r="29" spans="1:11" ht="24.6" customHeight="1" x14ac:dyDescent="0.2">
      <c r="A29" s="255" t="s">
        <v>94</v>
      </c>
      <c r="B29" s="255"/>
      <c r="C29" s="255"/>
      <c r="D29" s="255"/>
      <c r="E29" s="255"/>
      <c r="F29" s="255"/>
      <c r="G29" s="5">
        <v>22</v>
      </c>
      <c r="H29" s="32">
        <v>12800862</v>
      </c>
      <c r="I29" s="32">
        <v>4459461</v>
      </c>
      <c r="J29" s="32">
        <v>7191687</v>
      </c>
      <c r="K29" s="32">
        <v>565731</v>
      </c>
    </row>
    <row r="30" spans="1:11" ht="24.6" customHeight="1" x14ac:dyDescent="0.2">
      <c r="A30" s="255" t="s">
        <v>95</v>
      </c>
      <c r="B30" s="255"/>
      <c r="C30" s="255"/>
      <c r="D30" s="255"/>
      <c r="E30" s="255"/>
      <c r="F30" s="255"/>
      <c r="G30" s="5">
        <v>23</v>
      </c>
      <c r="H30" s="32">
        <v>0</v>
      </c>
      <c r="I30" s="32">
        <v>0</v>
      </c>
      <c r="J30" s="32">
        <v>0</v>
      </c>
      <c r="K30" s="32">
        <v>0</v>
      </c>
    </row>
    <row r="31" spans="1:11" ht="24.6" customHeight="1" x14ac:dyDescent="0.2">
      <c r="A31" s="255" t="s">
        <v>96</v>
      </c>
      <c r="B31" s="255"/>
      <c r="C31" s="255"/>
      <c r="D31" s="255"/>
      <c r="E31" s="255"/>
      <c r="F31" s="255"/>
      <c r="G31" s="5">
        <v>24</v>
      </c>
      <c r="H31" s="32">
        <v>0</v>
      </c>
      <c r="I31" s="32">
        <v>0</v>
      </c>
      <c r="J31" s="32">
        <v>0</v>
      </c>
      <c r="K31" s="32">
        <v>0</v>
      </c>
    </row>
    <row r="32" spans="1:11" x14ac:dyDescent="0.2">
      <c r="A32" s="255" t="s">
        <v>97</v>
      </c>
      <c r="B32" s="255"/>
      <c r="C32" s="255"/>
      <c r="D32" s="255"/>
      <c r="E32" s="255"/>
      <c r="F32" s="255"/>
      <c r="G32" s="5">
        <v>25</v>
      </c>
      <c r="H32" s="32">
        <v>0</v>
      </c>
      <c r="I32" s="32">
        <v>0</v>
      </c>
      <c r="J32" s="32">
        <v>0</v>
      </c>
      <c r="K32" s="32">
        <v>0</v>
      </c>
    </row>
    <row r="33" spans="1:11" ht="23.45" customHeight="1" x14ac:dyDescent="0.2">
      <c r="A33" s="255" t="s">
        <v>98</v>
      </c>
      <c r="B33" s="255"/>
      <c r="C33" s="255"/>
      <c r="D33" s="255"/>
      <c r="E33" s="255"/>
      <c r="F33" s="255"/>
      <c r="G33" s="5">
        <v>26</v>
      </c>
      <c r="H33" s="32">
        <v>0</v>
      </c>
      <c r="I33" s="32">
        <v>0</v>
      </c>
      <c r="J33" s="32">
        <v>0</v>
      </c>
      <c r="K33" s="32">
        <v>0</v>
      </c>
    </row>
    <row r="34" spans="1:11" ht="23.45" customHeight="1" x14ac:dyDescent="0.2">
      <c r="A34" s="255" t="s">
        <v>99</v>
      </c>
      <c r="B34" s="255"/>
      <c r="C34" s="255"/>
      <c r="D34" s="255"/>
      <c r="E34" s="255"/>
      <c r="F34" s="255"/>
      <c r="G34" s="5">
        <v>27</v>
      </c>
      <c r="H34" s="32">
        <v>-315000</v>
      </c>
      <c r="I34" s="32">
        <v>0</v>
      </c>
      <c r="J34" s="32">
        <v>0</v>
      </c>
      <c r="K34" s="32">
        <v>0</v>
      </c>
    </row>
    <row r="35" spans="1:11" ht="23.45" customHeight="1" x14ac:dyDescent="0.2">
      <c r="A35" s="245" t="s">
        <v>276</v>
      </c>
      <c r="B35" s="245"/>
      <c r="C35" s="245"/>
      <c r="D35" s="245"/>
      <c r="E35" s="245"/>
      <c r="F35" s="245"/>
      <c r="G35" s="4">
        <v>28</v>
      </c>
      <c r="H35" s="33">
        <f>H23-H24-H25-H26+H27-H28-H29-H30-H31+H32+H33+H34</f>
        <v>11699054</v>
      </c>
      <c r="I35" s="33">
        <f t="shared" ref="I35:K35" si="1">I23-I24-I25-I26+I27-I28-I29-I30-I31+I32+I33+I34</f>
        <v>3736815</v>
      </c>
      <c r="J35" s="33">
        <f t="shared" si="1"/>
        <v>14653764</v>
      </c>
      <c r="K35" s="33">
        <f t="shared" si="1"/>
        <v>7900581</v>
      </c>
    </row>
    <row r="36" spans="1:11" ht="23.45" customHeight="1" x14ac:dyDescent="0.2">
      <c r="A36" s="255" t="s">
        <v>100</v>
      </c>
      <c r="B36" s="255"/>
      <c r="C36" s="255"/>
      <c r="D36" s="255"/>
      <c r="E36" s="255"/>
      <c r="F36" s="255"/>
      <c r="G36" s="5">
        <v>29</v>
      </c>
      <c r="H36" s="32">
        <v>2103162</v>
      </c>
      <c r="I36" s="32">
        <v>665944</v>
      </c>
      <c r="J36" s="32">
        <v>2750705</v>
      </c>
      <c r="K36" s="32">
        <v>1425304</v>
      </c>
    </row>
    <row r="37" spans="1:11" ht="23.45" customHeight="1" x14ac:dyDescent="0.2">
      <c r="A37" s="245" t="s">
        <v>269</v>
      </c>
      <c r="B37" s="245"/>
      <c r="C37" s="245"/>
      <c r="D37" s="245"/>
      <c r="E37" s="245"/>
      <c r="F37" s="245"/>
      <c r="G37" s="4">
        <v>30</v>
      </c>
      <c r="H37" s="33">
        <f>H35-H36</f>
        <v>9595892</v>
      </c>
      <c r="I37" s="33">
        <f t="shared" ref="I37:K37" si="2">I35-I36</f>
        <v>3070871</v>
      </c>
      <c r="J37" s="33">
        <f t="shared" si="2"/>
        <v>11903059</v>
      </c>
      <c r="K37" s="33">
        <f t="shared" si="2"/>
        <v>6475277</v>
      </c>
    </row>
    <row r="38" spans="1:11" ht="23.45" customHeight="1" x14ac:dyDescent="0.2">
      <c r="A38" s="245" t="s">
        <v>270</v>
      </c>
      <c r="B38" s="245"/>
      <c r="C38" s="245"/>
      <c r="D38" s="245"/>
      <c r="E38" s="245"/>
      <c r="F38" s="245"/>
      <c r="G38" s="4">
        <v>31</v>
      </c>
      <c r="H38" s="33">
        <f>H39-H40</f>
        <v>-9538</v>
      </c>
      <c r="I38" s="33">
        <f t="shared" ref="I38:K38" si="3">I39-I40</f>
        <v>-31841</v>
      </c>
      <c r="J38" s="33">
        <f t="shared" si="3"/>
        <v>627932</v>
      </c>
      <c r="K38" s="33">
        <f t="shared" si="3"/>
        <v>17775</v>
      </c>
    </row>
    <row r="39" spans="1:11" ht="23.45" customHeight="1" x14ac:dyDescent="0.2">
      <c r="A39" s="255" t="s">
        <v>101</v>
      </c>
      <c r="B39" s="255"/>
      <c r="C39" s="255"/>
      <c r="D39" s="255"/>
      <c r="E39" s="255"/>
      <c r="F39" s="255"/>
      <c r="G39" s="5">
        <v>32</v>
      </c>
      <c r="H39" s="32">
        <v>-9538</v>
      </c>
      <c r="I39" s="32">
        <v>-31841</v>
      </c>
      <c r="J39" s="32">
        <v>627932</v>
      </c>
      <c r="K39" s="32">
        <v>17775</v>
      </c>
    </row>
    <row r="40" spans="1:11" ht="23.45" customHeight="1" x14ac:dyDescent="0.2">
      <c r="A40" s="255" t="s">
        <v>102</v>
      </c>
      <c r="B40" s="255"/>
      <c r="C40" s="255"/>
      <c r="D40" s="255"/>
      <c r="E40" s="255"/>
      <c r="F40" s="255"/>
      <c r="G40" s="5">
        <v>33</v>
      </c>
      <c r="H40" s="32">
        <v>0</v>
      </c>
      <c r="I40" s="32">
        <v>0</v>
      </c>
      <c r="J40" s="32">
        <v>0</v>
      </c>
      <c r="K40" s="32">
        <v>0</v>
      </c>
    </row>
    <row r="41" spans="1:11" x14ac:dyDescent="0.2">
      <c r="A41" s="245" t="s">
        <v>271</v>
      </c>
      <c r="B41" s="245"/>
      <c r="C41" s="245"/>
      <c r="D41" s="245"/>
      <c r="E41" s="245"/>
      <c r="F41" s="245"/>
      <c r="G41" s="4">
        <v>34</v>
      </c>
      <c r="H41" s="33">
        <f>H37+H38</f>
        <v>9586354</v>
      </c>
      <c r="I41" s="33">
        <f>I37+I38</f>
        <v>3039030</v>
      </c>
      <c r="J41" s="33">
        <f>J37+J38</f>
        <v>12530991</v>
      </c>
      <c r="K41" s="33">
        <f>K37+K38</f>
        <v>6493052</v>
      </c>
    </row>
    <row r="42" spans="1:11" x14ac:dyDescent="0.2">
      <c r="A42" s="255" t="s">
        <v>103</v>
      </c>
      <c r="B42" s="255"/>
      <c r="C42" s="255"/>
      <c r="D42" s="255"/>
      <c r="E42" s="255"/>
      <c r="F42" s="255"/>
      <c r="G42" s="5">
        <v>35</v>
      </c>
      <c r="H42" s="32">
        <v>0</v>
      </c>
      <c r="I42" s="32">
        <v>0</v>
      </c>
      <c r="J42" s="32">
        <v>0</v>
      </c>
      <c r="K42" s="32">
        <v>0</v>
      </c>
    </row>
    <row r="43" spans="1:11" x14ac:dyDescent="0.2">
      <c r="A43" s="255" t="s">
        <v>104</v>
      </c>
      <c r="B43" s="255"/>
      <c r="C43" s="255"/>
      <c r="D43" s="255"/>
      <c r="E43" s="255"/>
      <c r="F43" s="255"/>
      <c r="G43" s="5">
        <v>36</v>
      </c>
      <c r="H43" s="32">
        <v>9586354</v>
      </c>
      <c r="I43" s="32">
        <v>3039030</v>
      </c>
      <c r="J43" s="32">
        <v>12530991</v>
      </c>
      <c r="K43" s="32">
        <v>6493052</v>
      </c>
    </row>
    <row r="44" spans="1:11" x14ac:dyDescent="0.2">
      <c r="A44" s="246" t="s">
        <v>17</v>
      </c>
      <c r="B44" s="246"/>
      <c r="C44" s="246"/>
      <c r="D44" s="246"/>
      <c r="E44" s="246"/>
      <c r="F44" s="246"/>
      <c r="G44" s="251"/>
      <c r="H44" s="251"/>
      <c r="I44" s="251"/>
      <c r="J44" s="222"/>
      <c r="K44" s="222"/>
    </row>
    <row r="45" spans="1:11" x14ac:dyDescent="0.2">
      <c r="A45" s="244" t="s">
        <v>105</v>
      </c>
      <c r="B45" s="244"/>
      <c r="C45" s="244"/>
      <c r="D45" s="244"/>
      <c r="E45" s="244"/>
      <c r="F45" s="244"/>
      <c r="G45" s="4">
        <v>37</v>
      </c>
      <c r="H45" s="33">
        <f>H41</f>
        <v>9586354</v>
      </c>
      <c r="I45" s="33">
        <f>I41</f>
        <v>3039030</v>
      </c>
      <c r="J45" s="33">
        <f>J41</f>
        <v>12530991</v>
      </c>
      <c r="K45" s="33">
        <f>K41</f>
        <v>6493052</v>
      </c>
    </row>
    <row r="46" spans="1:11" x14ac:dyDescent="0.2">
      <c r="A46" s="244" t="s">
        <v>272</v>
      </c>
      <c r="B46" s="244"/>
      <c r="C46" s="244"/>
      <c r="D46" s="244"/>
      <c r="E46" s="244"/>
      <c r="F46" s="244"/>
      <c r="G46" s="4">
        <v>38</v>
      </c>
      <c r="H46" s="34">
        <f>H47+H59</f>
        <v>-8890265</v>
      </c>
      <c r="I46" s="34">
        <f>I47+I59</f>
        <v>4867016</v>
      </c>
      <c r="J46" s="34">
        <f>J47+J59</f>
        <v>400933</v>
      </c>
      <c r="K46" s="34">
        <f>K47+K59</f>
        <v>184881</v>
      </c>
    </row>
    <row r="47" spans="1:11" ht="26.45" customHeight="1" x14ac:dyDescent="0.2">
      <c r="A47" s="227" t="s">
        <v>273</v>
      </c>
      <c r="B47" s="227"/>
      <c r="C47" s="227"/>
      <c r="D47" s="227"/>
      <c r="E47" s="227"/>
      <c r="F47" s="227"/>
      <c r="G47" s="4">
        <v>39</v>
      </c>
      <c r="H47" s="34">
        <f>SUM(H48:H54)+H57+H58</f>
        <v>-3087193</v>
      </c>
      <c r="I47" s="34">
        <f>SUM(I48:I54)+I57+I58</f>
        <v>158887</v>
      </c>
      <c r="J47" s="34">
        <f>SUM(J48:J54)+J57+J58</f>
        <v>3345073</v>
      </c>
      <c r="K47" s="34">
        <f>SUM(K48:K54)+K57+K58</f>
        <v>-122503</v>
      </c>
    </row>
    <row r="48" spans="1:11" x14ac:dyDescent="0.2">
      <c r="A48" s="257" t="s">
        <v>106</v>
      </c>
      <c r="B48" s="257"/>
      <c r="C48" s="257"/>
      <c r="D48" s="257"/>
      <c r="E48" s="257"/>
      <c r="F48" s="257"/>
      <c r="G48" s="5">
        <v>40</v>
      </c>
      <c r="H48" s="32">
        <v>0</v>
      </c>
      <c r="I48" s="32">
        <v>0</v>
      </c>
      <c r="J48" s="32">
        <v>0</v>
      </c>
      <c r="K48" s="32">
        <v>0</v>
      </c>
    </row>
    <row r="49" spans="1:11" x14ac:dyDescent="0.2">
      <c r="A49" s="257" t="s">
        <v>107</v>
      </c>
      <c r="B49" s="257"/>
      <c r="C49" s="257"/>
      <c r="D49" s="257"/>
      <c r="E49" s="257"/>
      <c r="F49" s="257"/>
      <c r="G49" s="5">
        <v>41</v>
      </c>
      <c r="H49" s="32">
        <v>0</v>
      </c>
      <c r="I49" s="32">
        <v>0</v>
      </c>
      <c r="J49" s="32">
        <v>0</v>
      </c>
      <c r="K49" s="32">
        <v>0</v>
      </c>
    </row>
    <row r="50" spans="1:11" ht="24.6" customHeight="1" x14ac:dyDescent="0.2">
      <c r="A50" s="257" t="s">
        <v>224</v>
      </c>
      <c r="B50" s="257"/>
      <c r="C50" s="257"/>
      <c r="D50" s="257"/>
      <c r="E50" s="257"/>
      <c r="F50" s="257"/>
      <c r="G50" s="5">
        <v>42</v>
      </c>
      <c r="H50" s="32">
        <v>0</v>
      </c>
      <c r="I50" s="32">
        <v>0</v>
      </c>
      <c r="J50" s="32">
        <v>0</v>
      </c>
      <c r="K50" s="32">
        <v>0</v>
      </c>
    </row>
    <row r="51" spans="1:11" x14ac:dyDescent="0.2">
      <c r="A51" s="257" t="s">
        <v>108</v>
      </c>
      <c r="B51" s="257"/>
      <c r="C51" s="257"/>
      <c r="D51" s="257"/>
      <c r="E51" s="257"/>
      <c r="F51" s="257"/>
      <c r="G51" s="5">
        <v>43</v>
      </c>
      <c r="H51" s="32">
        <v>0</v>
      </c>
      <c r="I51" s="32">
        <v>0</v>
      </c>
      <c r="J51" s="32">
        <v>0</v>
      </c>
      <c r="K51" s="32">
        <v>0</v>
      </c>
    </row>
    <row r="52" spans="1:11" ht="27.6" customHeight="1" x14ac:dyDescent="0.2">
      <c r="A52" s="257" t="s">
        <v>225</v>
      </c>
      <c r="B52" s="257"/>
      <c r="C52" s="257"/>
      <c r="D52" s="257"/>
      <c r="E52" s="257"/>
      <c r="F52" s="257"/>
      <c r="G52" s="5">
        <v>44</v>
      </c>
      <c r="H52" s="32">
        <v>0</v>
      </c>
      <c r="I52" s="32">
        <v>0</v>
      </c>
      <c r="J52" s="32">
        <v>0</v>
      </c>
      <c r="K52" s="32">
        <v>0</v>
      </c>
    </row>
    <row r="53" spans="1:11" ht="25.15" customHeight="1" x14ac:dyDescent="0.2">
      <c r="A53" s="257" t="s">
        <v>109</v>
      </c>
      <c r="B53" s="257"/>
      <c r="C53" s="257"/>
      <c r="D53" s="257"/>
      <c r="E53" s="257"/>
      <c r="F53" s="257"/>
      <c r="G53" s="5">
        <v>45</v>
      </c>
      <c r="H53" s="32">
        <v>-3899641</v>
      </c>
      <c r="I53" s="32">
        <v>139843</v>
      </c>
      <c r="J53" s="32">
        <v>3858465</v>
      </c>
      <c r="K53" s="32">
        <v>-226522</v>
      </c>
    </row>
    <row r="54" spans="1:11" ht="36" customHeight="1" x14ac:dyDescent="0.2">
      <c r="A54" s="220" t="s">
        <v>277</v>
      </c>
      <c r="B54" s="220"/>
      <c r="C54" s="220"/>
      <c r="D54" s="220"/>
      <c r="E54" s="220"/>
      <c r="F54" s="220"/>
      <c r="G54" s="5">
        <v>46</v>
      </c>
      <c r="H54" s="32">
        <v>0</v>
      </c>
      <c r="I54" s="32">
        <v>0</v>
      </c>
      <c r="J54" s="32">
        <v>0</v>
      </c>
      <c r="K54" s="32">
        <v>0</v>
      </c>
    </row>
    <row r="55" spans="1:11" ht="26.25" customHeight="1" x14ac:dyDescent="0.2">
      <c r="A55" s="220" t="s">
        <v>278</v>
      </c>
      <c r="B55" s="220"/>
      <c r="C55" s="220"/>
      <c r="D55" s="220"/>
      <c r="E55" s="220"/>
      <c r="F55" s="220"/>
      <c r="G55" s="5">
        <v>47</v>
      </c>
      <c r="H55" s="32">
        <v>0</v>
      </c>
      <c r="I55" s="32">
        <v>0</v>
      </c>
      <c r="J55" s="32">
        <v>0</v>
      </c>
      <c r="K55" s="32">
        <v>0</v>
      </c>
    </row>
    <row r="56" spans="1:11" ht="25.5" customHeight="1" x14ac:dyDescent="0.2">
      <c r="A56" s="220" t="s">
        <v>279</v>
      </c>
      <c r="B56" s="220"/>
      <c r="C56" s="220"/>
      <c r="D56" s="220"/>
      <c r="E56" s="220"/>
      <c r="F56" s="220"/>
      <c r="G56" s="5">
        <v>48</v>
      </c>
      <c r="H56" s="32">
        <v>0</v>
      </c>
      <c r="I56" s="32">
        <v>0</v>
      </c>
      <c r="J56" s="32">
        <v>0</v>
      </c>
      <c r="K56" s="32">
        <v>0</v>
      </c>
    </row>
    <row r="57" spans="1:11" ht="37.5" customHeight="1" x14ac:dyDescent="0.2">
      <c r="A57" s="220" t="s">
        <v>280</v>
      </c>
      <c r="B57" s="220"/>
      <c r="C57" s="220"/>
      <c r="D57" s="220"/>
      <c r="E57" s="220"/>
      <c r="F57" s="220"/>
      <c r="G57" s="5">
        <v>49</v>
      </c>
      <c r="H57" s="32">
        <v>0</v>
      </c>
      <c r="I57" s="32">
        <v>0</v>
      </c>
      <c r="J57" s="32">
        <v>0</v>
      </c>
      <c r="K57" s="32">
        <v>0</v>
      </c>
    </row>
    <row r="58" spans="1:11" ht="27" customHeight="1" x14ac:dyDescent="0.2">
      <c r="A58" s="220" t="s">
        <v>226</v>
      </c>
      <c r="B58" s="220"/>
      <c r="C58" s="220"/>
      <c r="D58" s="220"/>
      <c r="E58" s="220"/>
      <c r="F58" s="220"/>
      <c r="G58" s="5">
        <v>50</v>
      </c>
      <c r="H58" s="32">
        <v>812448</v>
      </c>
      <c r="I58" s="32">
        <v>19044</v>
      </c>
      <c r="J58" s="32">
        <v>-513392</v>
      </c>
      <c r="K58" s="32">
        <v>104019</v>
      </c>
    </row>
    <row r="59" spans="1:11" ht="23.45" customHeight="1" x14ac:dyDescent="0.2">
      <c r="A59" s="227" t="s">
        <v>274</v>
      </c>
      <c r="B59" s="227"/>
      <c r="C59" s="227"/>
      <c r="D59" s="227"/>
      <c r="E59" s="227"/>
      <c r="F59" s="227"/>
      <c r="G59" s="4">
        <v>51</v>
      </c>
      <c r="H59" s="34">
        <f>SUM(H60:H67)</f>
        <v>-5803072</v>
      </c>
      <c r="I59" s="34">
        <f>SUM(I60:I67)</f>
        <v>4708129</v>
      </c>
      <c r="J59" s="34">
        <f>SUM(J60:J67)</f>
        <v>-2944140</v>
      </c>
      <c r="K59" s="34">
        <f>SUM(K60:K67)</f>
        <v>307384</v>
      </c>
    </row>
    <row r="60" spans="1:11" ht="12.75" customHeight="1" x14ac:dyDescent="0.2">
      <c r="A60" s="220" t="s">
        <v>110</v>
      </c>
      <c r="B60" s="220"/>
      <c r="C60" s="220"/>
      <c r="D60" s="220"/>
      <c r="E60" s="220"/>
      <c r="F60" s="220"/>
      <c r="G60" s="5">
        <v>52</v>
      </c>
      <c r="H60" s="32">
        <v>0</v>
      </c>
      <c r="I60" s="32">
        <v>0</v>
      </c>
      <c r="J60" s="32">
        <v>0</v>
      </c>
      <c r="K60" s="32">
        <v>0</v>
      </c>
    </row>
    <row r="61" spans="1:11" ht="12.75" customHeight="1" x14ac:dyDescent="0.2">
      <c r="A61" s="220" t="s">
        <v>111</v>
      </c>
      <c r="B61" s="220"/>
      <c r="C61" s="220"/>
      <c r="D61" s="220"/>
      <c r="E61" s="220"/>
      <c r="F61" s="220"/>
      <c r="G61" s="5">
        <v>53</v>
      </c>
      <c r="H61" s="32">
        <v>0</v>
      </c>
      <c r="I61" s="32">
        <v>0</v>
      </c>
      <c r="J61" s="32">
        <v>0</v>
      </c>
      <c r="K61" s="32">
        <v>0</v>
      </c>
    </row>
    <row r="62" spans="1:11" ht="12.75" customHeight="1" x14ac:dyDescent="0.2">
      <c r="A62" s="220" t="s">
        <v>112</v>
      </c>
      <c r="B62" s="220"/>
      <c r="C62" s="220"/>
      <c r="D62" s="220"/>
      <c r="E62" s="220"/>
      <c r="F62" s="220"/>
      <c r="G62" s="5">
        <v>54</v>
      </c>
      <c r="H62" s="32">
        <v>0</v>
      </c>
      <c r="I62" s="32">
        <v>0</v>
      </c>
      <c r="J62" s="32">
        <v>0</v>
      </c>
      <c r="K62" s="32">
        <v>0</v>
      </c>
    </row>
    <row r="63" spans="1:11" ht="12.75" customHeight="1" x14ac:dyDescent="0.2">
      <c r="A63" s="220" t="s">
        <v>113</v>
      </c>
      <c r="B63" s="220"/>
      <c r="C63" s="220"/>
      <c r="D63" s="220"/>
      <c r="E63" s="220"/>
      <c r="F63" s="220"/>
      <c r="G63" s="5">
        <v>55</v>
      </c>
      <c r="H63" s="32">
        <v>0</v>
      </c>
      <c r="I63" s="32">
        <v>0</v>
      </c>
      <c r="J63" s="32">
        <v>0</v>
      </c>
      <c r="K63" s="32">
        <v>0</v>
      </c>
    </row>
    <row r="64" spans="1:11" ht="24.75" customHeight="1" x14ac:dyDescent="0.2">
      <c r="A64" s="220" t="s">
        <v>114</v>
      </c>
      <c r="B64" s="220"/>
      <c r="C64" s="220"/>
      <c r="D64" s="220"/>
      <c r="E64" s="220"/>
      <c r="F64" s="220"/>
      <c r="G64" s="5">
        <v>56</v>
      </c>
      <c r="H64" s="32">
        <v>-7076918</v>
      </c>
      <c r="I64" s="32">
        <v>5732318</v>
      </c>
      <c r="J64" s="32">
        <v>-3590415</v>
      </c>
      <c r="K64" s="32">
        <v>374858</v>
      </c>
    </row>
    <row r="65" spans="1:11" ht="24" customHeight="1" x14ac:dyDescent="0.2">
      <c r="A65" s="220" t="s">
        <v>108</v>
      </c>
      <c r="B65" s="220"/>
      <c r="C65" s="220"/>
      <c r="D65" s="220"/>
      <c r="E65" s="220"/>
      <c r="F65" s="220"/>
      <c r="G65" s="5">
        <v>57</v>
      </c>
      <c r="H65" s="32">
        <v>0</v>
      </c>
      <c r="I65" s="32">
        <v>0</v>
      </c>
      <c r="J65" s="32">
        <v>0</v>
      </c>
      <c r="K65" s="32">
        <v>0</v>
      </c>
    </row>
    <row r="66" spans="1:11" ht="25.15" customHeight="1" x14ac:dyDescent="0.2">
      <c r="A66" s="220" t="s">
        <v>115</v>
      </c>
      <c r="B66" s="220"/>
      <c r="C66" s="220"/>
      <c r="D66" s="220"/>
      <c r="E66" s="220"/>
      <c r="F66" s="220"/>
      <c r="G66" s="5">
        <v>58</v>
      </c>
      <c r="H66" s="32">
        <v>0</v>
      </c>
      <c r="I66" s="32">
        <v>0</v>
      </c>
      <c r="J66" s="32">
        <v>0</v>
      </c>
      <c r="K66" s="32">
        <v>0</v>
      </c>
    </row>
    <row r="67" spans="1:11" ht="24" customHeight="1" x14ac:dyDescent="0.2">
      <c r="A67" s="220" t="s">
        <v>116</v>
      </c>
      <c r="B67" s="220"/>
      <c r="C67" s="220"/>
      <c r="D67" s="220"/>
      <c r="E67" s="220"/>
      <c r="F67" s="220"/>
      <c r="G67" s="5">
        <v>59</v>
      </c>
      <c r="H67" s="32">
        <v>1273846</v>
      </c>
      <c r="I67" s="32">
        <v>-1024189</v>
      </c>
      <c r="J67" s="32">
        <v>646275</v>
      </c>
      <c r="K67" s="32">
        <v>-67474</v>
      </c>
    </row>
    <row r="68" spans="1:11" ht="12.75" customHeight="1" x14ac:dyDescent="0.2">
      <c r="A68" s="227" t="s">
        <v>275</v>
      </c>
      <c r="B68" s="227"/>
      <c r="C68" s="227"/>
      <c r="D68" s="227"/>
      <c r="E68" s="227"/>
      <c r="F68" s="227"/>
      <c r="G68" s="4">
        <v>60</v>
      </c>
      <c r="H68" s="34">
        <f>H45+H46</f>
        <v>696089</v>
      </c>
      <c r="I68" s="34">
        <f>I45+I46</f>
        <v>7906046</v>
      </c>
      <c r="J68" s="34">
        <f>J45+J46</f>
        <v>12931924</v>
      </c>
      <c r="K68" s="34">
        <f>K45+K46</f>
        <v>6677933</v>
      </c>
    </row>
    <row r="69" spans="1:11" ht="12.75" customHeight="1" x14ac:dyDescent="0.2">
      <c r="A69" s="242" t="s">
        <v>117</v>
      </c>
      <c r="B69" s="242"/>
      <c r="C69" s="242"/>
      <c r="D69" s="242"/>
      <c r="E69" s="242"/>
      <c r="F69" s="242"/>
      <c r="G69" s="5">
        <v>61</v>
      </c>
      <c r="H69" s="32">
        <v>0</v>
      </c>
      <c r="I69" s="32">
        <v>0</v>
      </c>
      <c r="J69" s="32">
        <v>0</v>
      </c>
      <c r="K69" s="32">
        <v>0</v>
      </c>
    </row>
    <row r="70" spans="1:11" x14ac:dyDescent="0.2">
      <c r="A70" s="256" t="s">
        <v>118</v>
      </c>
      <c r="B70" s="256"/>
      <c r="C70" s="256"/>
      <c r="D70" s="256"/>
      <c r="E70" s="256"/>
      <c r="F70" s="256"/>
      <c r="G70" s="5">
        <v>62</v>
      </c>
      <c r="H70" s="32">
        <v>696089</v>
      </c>
      <c r="I70" s="32">
        <v>7906046</v>
      </c>
      <c r="J70" s="32">
        <v>12931924</v>
      </c>
      <c r="K70" s="32">
        <v>6677933</v>
      </c>
    </row>
  </sheetData>
  <sheetProtection algorithmName="SHA-512" hashValue="kMCP2kcyp+aCkjTGbeqLUCE8hJBxAb4umSJvn2Jr6G6gUiZxfbK4hkibCTNjw/7E97dCyrRdcTX9RAizCLZ5Fw==" saltValue="YM5Y54R8RyDxBFLgGXp01Q==" spinCount="100000" sheet="1" objects="1" scenarios="1"/>
  <mergeCells count="72">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46:F46"/>
    <mergeCell ref="A47:F47"/>
    <mergeCell ref="A27:F27"/>
    <mergeCell ref="A28:F28"/>
    <mergeCell ref="A29:F29"/>
    <mergeCell ref="A30:F30"/>
    <mergeCell ref="A42:F42"/>
    <mergeCell ref="A41:F41"/>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55118110236220474" right="0.15748031496062992" top="0.98425196850393704" bottom="0.98425196850393704" header="0.51181102362204722" footer="0.51181102362204722"/>
  <pageSetup paperSize="9" scale="84" orientation="portrait" r:id="rId1"/>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43" zoomScale="110" zoomScaleNormal="100" zoomScaleSheetLayoutView="110" workbookViewId="0">
      <selection activeCell="I44" sqref="I44"/>
    </sheetView>
  </sheetViews>
  <sheetFormatPr defaultRowHeight="12.75" x14ac:dyDescent="0.2"/>
  <cols>
    <col min="1" max="7" width="9.140625" style="6"/>
    <col min="8" max="8" width="9.85546875" style="30" customWidth="1"/>
    <col min="9" max="9" width="12" style="30"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60" t="s">
        <v>172</v>
      </c>
      <c r="B1" s="277"/>
      <c r="C1" s="277"/>
      <c r="D1" s="277"/>
      <c r="E1" s="277"/>
      <c r="F1" s="277"/>
      <c r="G1" s="277"/>
      <c r="H1" s="277"/>
    </row>
    <row r="2" spans="1:9" ht="12.75" customHeight="1" x14ac:dyDescent="0.2">
      <c r="A2" s="259" t="s">
        <v>378</v>
      </c>
      <c r="B2" s="231"/>
      <c r="C2" s="231"/>
      <c r="D2" s="231"/>
      <c r="E2" s="231"/>
      <c r="F2" s="231"/>
      <c r="G2" s="231"/>
      <c r="H2" s="231"/>
    </row>
    <row r="3" spans="1:9" x14ac:dyDescent="0.2">
      <c r="A3" s="281" t="s">
        <v>12</v>
      </c>
      <c r="B3" s="282"/>
      <c r="C3" s="282"/>
      <c r="D3" s="282"/>
      <c r="E3" s="282"/>
      <c r="F3" s="282"/>
      <c r="G3" s="282"/>
      <c r="H3" s="282"/>
      <c r="I3" s="241"/>
    </row>
    <row r="4" spans="1:9" x14ac:dyDescent="0.2">
      <c r="A4" s="269" t="s">
        <v>295</v>
      </c>
      <c r="B4" s="237"/>
      <c r="C4" s="237"/>
      <c r="D4" s="237"/>
      <c r="E4" s="237"/>
      <c r="F4" s="237"/>
      <c r="G4" s="237"/>
      <c r="H4" s="237"/>
      <c r="I4" s="238"/>
    </row>
    <row r="5" spans="1:9" ht="45.75" thickBot="1" x14ac:dyDescent="0.25">
      <c r="A5" s="278" t="s">
        <v>2</v>
      </c>
      <c r="B5" s="279"/>
      <c r="C5" s="279"/>
      <c r="D5" s="279"/>
      <c r="E5" s="279"/>
      <c r="F5" s="280"/>
      <c r="G5" s="8" t="s">
        <v>6</v>
      </c>
      <c r="H5" s="35" t="s">
        <v>221</v>
      </c>
      <c r="I5" s="35" t="s">
        <v>216</v>
      </c>
    </row>
    <row r="6" spans="1:9" x14ac:dyDescent="0.2">
      <c r="A6" s="283">
        <v>1</v>
      </c>
      <c r="B6" s="284"/>
      <c r="C6" s="284"/>
      <c r="D6" s="284"/>
      <c r="E6" s="284"/>
      <c r="F6" s="285"/>
      <c r="G6" s="9">
        <v>2</v>
      </c>
      <c r="H6" s="36" t="s">
        <v>7</v>
      </c>
      <c r="I6" s="36" t="s">
        <v>8</v>
      </c>
    </row>
    <row r="7" spans="1:9" x14ac:dyDescent="0.2">
      <c r="A7" s="266" t="s">
        <v>126</v>
      </c>
      <c r="B7" s="267"/>
      <c r="C7" s="267"/>
      <c r="D7" s="267"/>
      <c r="E7" s="267"/>
      <c r="F7" s="267"/>
      <c r="G7" s="267"/>
      <c r="H7" s="267"/>
      <c r="I7" s="267"/>
    </row>
    <row r="8" spans="1:9" x14ac:dyDescent="0.2">
      <c r="A8" s="264" t="s">
        <v>119</v>
      </c>
      <c r="B8" s="264"/>
      <c r="C8" s="264"/>
      <c r="D8" s="264"/>
      <c r="E8" s="264"/>
      <c r="F8" s="264"/>
      <c r="G8" s="10">
        <v>1</v>
      </c>
      <c r="H8" s="37">
        <v>0</v>
      </c>
      <c r="I8" s="37">
        <v>0</v>
      </c>
    </row>
    <row r="9" spans="1:9" x14ac:dyDescent="0.2">
      <c r="A9" s="261" t="s">
        <v>120</v>
      </c>
      <c r="B9" s="261"/>
      <c r="C9" s="261"/>
      <c r="D9" s="261"/>
      <c r="E9" s="261"/>
      <c r="F9" s="261"/>
      <c r="G9" s="11">
        <v>2</v>
      </c>
      <c r="H9" s="38">
        <v>0</v>
      </c>
      <c r="I9" s="38">
        <v>0</v>
      </c>
    </row>
    <row r="10" spans="1:9" x14ac:dyDescent="0.2">
      <c r="A10" s="261" t="s">
        <v>121</v>
      </c>
      <c r="B10" s="261"/>
      <c r="C10" s="261"/>
      <c r="D10" s="261"/>
      <c r="E10" s="261"/>
      <c r="F10" s="261"/>
      <c r="G10" s="11">
        <v>3</v>
      </c>
      <c r="H10" s="38">
        <v>0</v>
      </c>
      <c r="I10" s="38">
        <v>0</v>
      </c>
    </row>
    <row r="11" spans="1:9" x14ac:dyDescent="0.2">
      <c r="A11" s="261" t="s">
        <v>122</v>
      </c>
      <c r="B11" s="261"/>
      <c r="C11" s="261"/>
      <c r="D11" s="261"/>
      <c r="E11" s="261"/>
      <c r="F11" s="261"/>
      <c r="G11" s="11">
        <v>4</v>
      </c>
      <c r="H11" s="38">
        <v>0</v>
      </c>
      <c r="I11" s="38">
        <v>0</v>
      </c>
    </row>
    <row r="12" spans="1:9" x14ac:dyDescent="0.2">
      <c r="A12" s="261" t="s">
        <v>123</v>
      </c>
      <c r="B12" s="261"/>
      <c r="C12" s="261"/>
      <c r="D12" s="261"/>
      <c r="E12" s="261"/>
      <c r="F12" s="261"/>
      <c r="G12" s="11">
        <v>5</v>
      </c>
      <c r="H12" s="38">
        <v>0</v>
      </c>
      <c r="I12" s="38">
        <v>0</v>
      </c>
    </row>
    <row r="13" spans="1:9" ht="22.5" customHeight="1" x14ac:dyDescent="0.2">
      <c r="A13" s="261" t="s">
        <v>143</v>
      </c>
      <c r="B13" s="261"/>
      <c r="C13" s="261"/>
      <c r="D13" s="261"/>
      <c r="E13" s="261"/>
      <c r="F13" s="261"/>
      <c r="G13" s="11">
        <v>6</v>
      </c>
      <c r="H13" s="38">
        <v>0</v>
      </c>
      <c r="I13" s="38">
        <v>0</v>
      </c>
    </row>
    <row r="14" spans="1:9" x14ac:dyDescent="0.2">
      <c r="A14" s="261" t="s">
        <v>124</v>
      </c>
      <c r="B14" s="261"/>
      <c r="C14" s="261"/>
      <c r="D14" s="261"/>
      <c r="E14" s="261"/>
      <c r="F14" s="261"/>
      <c r="G14" s="11">
        <v>7</v>
      </c>
      <c r="H14" s="38">
        <v>0</v>
      </c>
      <c r="I14" s="38">
        <v>0</v>
      </c>
    </row>
    <row r="15" spans="1:9" x14ac:dyDescent="0.2">
      <c r="A15" s="286" t="s">
        <v>125</v>
      </c>
      <c r="B15" s="286"/>
      <c r="C15" s="286"/>
      <c r="D15" s="286"/>
      <c r="E15" s="286"/>
      <c r="F15" s="286"/>
      <c r="G15" s="12">
        <v>8</v>
      </c>
      <c r="H15" s="39">
        <v>0</v>
      </c>
      <c r="I15" s="39">
        <v>0</v>
      </c>
    </row>
    <row r="16" spans="1:9" x14ac:dyDescent="0.2">
      <c r="A16" s="266" t="s">
        <v>127</v>
      </c>
      <c r="B16" s="267"/>
      <c r="C16" s="267"/>
      <c r="D16" s="267"/>
      <c r="E16" s="267"/>
      <c r="F16" s="267"/>
      <c r="G16" s="267"/>
      <c r="H16" s="267"/>
      <c r="I16" s="267"/>
    </row>
    <row r="17" spans="1:9" x14ac:dyDescent="0.2">
      <c r="A17" s="264" t="s">
        <v>128</v>
      </c>
      <c r="B17" s="264"/>
      <c r="C17" s="264"/>
      <c r="D17" s="264"/>
      <c r="E17" s="264"/>
      <c r="F17" s="264"/>
      <c r="G17" s="10">
        <v>9</v>
      </c>
      <c r="H17" s="37">
        <v>11689516</v>
      </c>
      <c r="I17" s="37">
        <v>15281696</v>
      </c>
    </row>
    <row r="18" spans="1:9" x14ac:dyDescent="0.2">
      <c r="A18" s="261" t="s">
        <v>129</v>
      </c>
      <c r="B18" s="261"/>
      <c r="C18" s="261"/>
      <c r="D18" s="261"/>
      <c r="E18" s="261"/>
      <c r="F18" s="261"/>
      <c r="G18" s="11"/>
      <c r="H18" s="38"/>
      <c r="I18" s="38"/>
    </row>
    <row r="19" spans="1:9" x14ac:dyDescent="0.2">
      <c r="A19" s="261" t="s">
        <v>130</v>
      </c>
      <c r="B19" s="261"/>
      <c r="C19" s="261"/>
      <c r="D19" s="261"/>
      <c r="E19" s="261"/>
      <c r="F19" s="261"/>
      <c r="G19" s="11">
        <v>10</v>
      </c>
      <c r="H19" s="38">
        <v>13314656</v>
      </c>
      <c r="I19" s="38">
        <v>17023504</v>
      </c>
    </row>
    <row r="20" spans="1:9" x14ac:dyDescent="0.2">
      <c r="A20" s="261" t="s">
        <v>131</v>
      </c>
      <c r="B20" s="261"/>
      <c r="C20" s="261"/>
      <c r="D20" s="261"/>
      <c r="E20" s="261"/>
      <c r="F20" s="261"/>
      <c r="G20" s="11">
        <v>11</v>
      </c>
      <c r="H20" s="38">
        <v>6939829</v>
      </c>
      <c r="I20" s="38">
        <v>8247788</v>
      </c>
    </row>
    <row r="21" spans="1:9" ht="23.25" customHeight="1" x14ac:dyDescent="0.2">
      <c r="A21" s="261" t="s">
        <v>132</v>
      </c>
      <c r="B21" s="261"/>
      <c r="C21" s="261"/>
      <c r="D21" s="261"/>
      <c r="E21" s="261"/>
      <c r="F21" s="261"/>
      <c r="G21" s="11">
        <v>12</v>
      </c>
      <c r="H21" s="38">
        <v>-71070</v>
      </c>
      <c r="I21" s="38">
        <v>720752</v>
      </c>
    </row>
    <row r="22" spans="1:9" x14ac:dyDescent="0.2">
      <c r="A22" s="261" t="s">
        <v>133</v>
      </c>
      <c r="B22" s="261"/>
      <c r="C22" s="261"/>
      <c r="D22" s="261"/>
      <c r="E22" s="261"/>
      <c r="F22" s="261"/>
      <c r="G22" s="11">
        <v>13</v>
      </c>
      <c r="H22" s="38">
        <v>0</v>
      </c>
      <c r="I22" s="38">
        <v>514</v>
      </c>
    </row>
    <row r="23" spans="1:9" x14ac:dyDescent="0.2">
      <c r="A23" s="261" t="s">
        <v>134</v>
      </c>
      <c r="B23" s="261"/>
      <c r="C23" s="261"/>
      <c r="D23" s="261"/>
      <c r="E23" s="261"/>
      <c r="F23" s="261"/>
      <c r="G23" s="11">
        <v>14</v>
      </c>
      <c r="H23" s="38">
        <v>83290</v>
      </c>
      <c r="I23" s="38">
        <v>-770841</v>
      </c>
    </row>
    <row r="24" spans="1:9" x14ac:dyDescent="0.2">
      <c r="A24" s="266" t="s">
        <v>135</v>
      </c>
      <c r="B24" s="267"/>
      <c r="C24" s="267"/>
      <c r="D24" s="267"/>
      <c r="E24" s="267"/>
      <c r="F24" s="267"/>
      <c r="G24" s="267"/>
      <c r="H24" s="267"/>
      <c r="I24" s="267"/>
    </row>
    <row r="25" spans="1:9" x14ac:dyDescent="0.2">
      <c r="A25" s="264" t="s">
        <v>136</v>
      </c>
      <c r="B25" s="264"/>
      <c r="C25" s="264"/>
      <c r="D25" s="264"/>
      <c r="E25" s="264"/>
      <c r="F25" s="264"/>
      <c r="G25" s="10">
        <v>15</v>
      </c>
      <c r="H25" s="37">
        <v>41741120</v>
      </c>
      <c r="I25" s="37">
        <v>-8602530</v>
      </c>
    </row>
    <row r="26" spans="1:9" x14ac:dyDescent="0.2">
      <c r="A26" s="261" t="s">
        <v>137</v>
      </c>
      <c r="B26" s="261"/>
      <c r="C26" s="261"/>
      <c r="D26" s="261"/>
      <c r="E26" s="261"/>
      <c r="F26" s="261"/>
      <c r="G26" s="11">
        <v>16</v>
      </c>
      <c r="H26" s="38">
        <v>-25887</v>
      </c>
      <c r="I26" s="38">
        <v>3531362</v>
      </c>
    </row>
    <row r="27" spans="1:9" x14ac:dyDescent="0.2">
      <c r="A27" s="261" t="s">
        <v>138</v>
      </c>
      <c r="B27" s="261"/>
      <c r="C27" s="261"/>
      <c r="D27" s="261"/>
      <c r="E27" s="261"/>
      <c r="F27" s="261"/>
      <c r="G27" s="11">
        <v>17</v>
      </c>
      <c r="H27" s="38">
        <v>-82138896</v>
      </c>
      <c r="I27" s="38">
        <v>-196796328</v>
      </c>
    </row>
    <row r="28" spans="1:9" ht="25.5" customHeight="1" x14ac:dyDescent="0.2">
      <c r="A28" s="261" t="s">
        <v>139</v>
      </c>
      <c r="B28" s="261"/>
      <c r="C28" s="261"/>
      <c r="D28" s="261"/>
      <c r="E28" s="261"/>
      <c r="F28" s="261"/>
      <c r="G28" s="11">
        <v>18</v>
      </c>
      <c r="H28" s="38">
        <v>-63310397</v>
      </c>
      <c r="I28" s="38">
        <v>53738134</v>
      </c>
    </row>
    <row r="29" spans="1:9" ht="23.25" customHeight="1" x14ac:dyDescent="0.2">
      <c r="A29" s="261" t="s">
        <v>140</v>
      </c>
      <c r="B29" s="261"/>
      <c r="C29" s="261"/>
      <c r="D29" s="261"/>
      <c r="E29" s="261"/>
      <c r="F29" s="261"/>
      <c r="G29" s="11">
        <v>19</v>
      </c>
      <c r="H29" s="38">
        <v>0</v>
      </c>
      <c r="I29" s="38">
        <v>0</v>
      </c>
    </row>
    <row r="30" spans="1:9" ht="27.75" customHeight="1" x14ac:dyDescent="0.2">
      <c r="A30" s="261" t="s">
        <v>141</v>
      </c>
      <c r="B30" s="261"/>
      <c r="C30" s="261"/>
      <c r="D30" s="261"/>
      <c r="E30" s="261"/>
      <c r="F30" s="261"/>
      <c r="G30" s="11">
        <v>20</v>
      </c>
      <c r="H30" s="38">
        <v>0</v>
      </c>
      <c r="I30" s="38">
        <v>0</v>
      </c>
    </row>
    <row r="31" spans="1:9" ht="27.75" customHeight="1" x14ac:dyDescent="0.2">
      <c r="A31" s="261" t="s">
        <v>142</v>
      </c>
      <c r="B31" s="261"/>
      <c r="C31" s="261"/>
      <c r="D31" s="261"/>
      <c r="E31" s="261"/>
      <c r="F31" s="261"/>
      <c r="G31" s="11">
        <v>21</v>
      </c>
      <c r="H31" s="38">
        <v>9509608</v>
      </c>
      <c r="I31" s="38">
        <v>48930993</v>
      </c>
    </row>
    <row r="32" spans="1:9" ht="29.25" customHeight="1" x14ac:dyDescent="0.2">
      <c r="A32" s="261" t="s">
        <v>144</v>
      </c>
      <c r="B32" s="261"/>
      <c r="C32" s="261"/>
      <c r="D32" s="261"/>
      <c r="E32" s="261"/>
      <c r="F32" s="261"/>
      <c r="G32" s="11">
        <v>22</v>
      </c>
      <c r="H32" s="38">
        <v>45191570</v>
      </c>
      <c r="I32" s="38">
        <v>-3729648</v>
      </c>
    </row>
    <row r="33" spans="1:9" x14ac:dyDescent="0.2">
      <c r="A33" s="261" t="s">
        <v>145</v>
      </c>
      <c r="B33" s="261"/>
      <c r="C33" s="261"/>
      <c r="D33" s="261"/>
      <c r="E33" s="261"/>
      <c r="F33" s="261"/>
      <c r="G33" s="11">
        <v>23</v>
      </c>
      <c r="H33" s="38">
        <v>-1816558</v>
      </c>
      <c r="I33" s="38">
        <v>263846</v>
      </c>
    </row>
    <row r="34" spans="1:9" x14ac:dyDescent="0.2">
      <c r="A34" s="261" t="s">
        <v>146</v>
      </c>
      <c r="B34" s="261"/>
      <c r="C34" s="261"/>
      <c r="D34" s="261"/>
      <c r="E34" s="261"/>
      <c r="F34" s="261"/>
      <c r="G34" s="11">
        <v>24</v>
      </c>
      <c r="H34" s="38">
        <v>8063303</v>
      </c>
      <c r="I34" s="38">
        <v>2585039</v>
      </c>
    </row>
    <row r="35" spans="1:9" x14ac:dyDescent="0.2">
      <c r="A35" s="261" t="s">
        <v>147</v>
      </c>
      <c r="B35" s="261"/>
      <c r="C35" s="261"/>
      <c r="D35" s="261"/>
      <c r="E35" s="261"/>
      <c r="F35" s="261"/>
      <c r="G35" s="11">
        <v>25</v>
      </c>
      <c r="H35" s="40">
        <v>98842610</v>
      </c>
      <c r="I35" s="40">
        <v>271790646</v>
      </c>
    </row>
    <row r="36" spans="1:9" x14ac:dyDescent="0.2">
      <c r="A36" s="261" t="s">
        <v>148</v>
      </c>
      <c r="B36" s="261"/>
      <c r="C36" s="261"/>
      <c r="D36" s="261"/>
      <c r="E36" s="261"/>
      <c r="F36" s="261"/>
      <c r="G36" s="11">
        <v>26</v>
      </c>
      <c r="H36" s="40">
        <v>22593680</v>
      </c>
      <c r="I36" s="40">
        <v>24745573</v>
      </c>
    </row>
    <row r="37" spans="1:9" x14ac:dyDescent="0.2">
      <c r="A37" s="261" t="s">
        <v>149</v>
      </c>
      <c r="B37" s="261"/>
      <c r="C37" s="261"/>
      <c r="D37" s="261"/>
      <c r="E37" s="261"/>
      <c r="F37" s="261"/>
      <c r="G37" s="11">
        <v>27</v>
      </c>
      <c r="H37" s="40">
        <v>-151119239</v>
      </c>
      <c r="I37" s="40">
        <v>-140541336</v>
      </c>
    </row>
    <row r="38" spans="1:9" x14ac:dyDescent="0.2">
      <c r="A38" s="261" t="s">
        <v>150</v>
      </c>
      <c r="B38" s="261"/>
      <c r="C38" s="261"/>
      <c r="D38" s="261"/>
      <c r="E38" s="261"/>
      <c r="F38" s="261"/>
      <c r="G38" s="11">
        <v>28</v>
      </c>
      <c r="H38" s="40">
        <v>0</v>
      </c>
      <c r="I38" s="40">
        <v>0</v>
      </c>
    </row>
    <row r="39" spans="1:9" x14ac:dyDescent="0.2">
      <c r="A39" s="261" t="s">
        <v>151</v>
      </c>
      <c r="B39" s="261"/>
      <c r="C39" s="261"/>
      <c r="D39" s="261"/>
      <c r="E39" s="261"/>
      <c r="F39" s="261"/>
      <c r="G39" s="11">
        <v>29</v>
      </c>
      <c r="H39" s="40">
        <v>-11264580</v>
      </c>
      <c r="I39" s="40">
        <v>874828</v>
      </c>
    </row>
    <row r="40" spans="1:9" x14ac:dyDescent="0.2">
      <c r="A40" s="261" t="s">
        <v>152</v>
      </c>
      <c r="B40" s="261"/>
      <c r="C40" s="261"/>
      <c r="D40" s="261"/>
      <c r="E40" s="261"/>
      <c r="F40" s="261"/>
      <c r="G40" s="11">
        <v>30</v>
      </c>
      <c r="H40" s="40">
        <v>74253044</v>
      </c>
      <c r="I40" s="40">
        <v>76712506</v>
      </c>
    </row>
    <row r="41" spans="1:9" x14ac:dyDescent="0.2">
      <c r="A41" s="261" t="s">
        <v>153</v>
      </c>
      <c r="B41" s="261"/>
      <c r="C41" s="261"/>
      <c r="D41" s="261"/>
      <c r="E41" s="261"/>
      <c r="F41" s="261"/>
      <c r="G41" s="11">
        <v>31</v>
      </c>
      <c r="H41" s="40">
        <v>580249</v>
      </c>
      <c r="I41" s="40">
        <v>643894</v>
      </c>
    </row>
    <row r="42" spans="1:9" x14ac:dyDescent="0.2">
      <c r="A42" s="261" t="s">
        <v>154</v>
      </c>
      <c r="B42" s="261"/>
      <c r="C42" s="261"/>
      <c r="D42" s="261"/>
      <c r="E42" s="261"/>
      <c r="F42" s="261"/>
      <c r="G42" s="11">
        <v>32</v>
      </c>
      <c r="H42" s="40">
        <v>-10870304</v>
      </c>
      <c r="I42" s="40">
        <v>-4004288</v>
      </c>
    </row>
    <row r="43" spans="1:9" x14ac:dyDescent="0.2">
      <c r="A43" s="261" t="s">
        <v>155</v>
      </c>
      <c r="B43" s="261"/>
      <c r="C43" s="261"/>
      <c r="D43" s="261"/>
      <c r="E43" s="261"/>
      <c r="F43" s="261"/>
      <c r="G43" s="11">
        <v>33</v>
      </c>
      <c r="H43" s="40">
        <v>-7055694</v>
      </c>
      <c r="I43" s="40">
        <v>-4443827</v>
      </c>
    </row>
    <row r="44" spans="1:9" ht="13.5" customHeight="1" x14ac:dyDescent="0.2">
      <c r="A44" s="265" t="s">
        <v>156</v>
      </c>
      <c r="B44" s="265"/>
      <c r="C44" s="265"/>
      <c r="D44" s="265"/>
      <c r="E44" s="265"/>
      <c r="F44" s="265"/>
      <c r="G44" s="13">
        <v>34</v>
      </c>
      <c r="H44" s="41">
        <f>SUM(H25:H43)+SUM(H17:H23)+SUM(H8:H15)</f>
        <v>5129850</v>
      </c>
      <c r="I44" s="41">
        <f>SUM(I25:I43)+SUM(I17:I23)+SUM(I8:I15)</f>
        <v>166202277</v>
      </c>
    </row>
    <row r="45" spans="1:9" x14ac:dyDescent="0.2">
      <c r="A45" s="266" t="s">
        <v>18</v>
      </c>
      <c r="B45" s="267"/>
      <c r="C45" s="267"/>
      <c r="D45" s="267"/>
      <c r="E45" s="267"/>
      <c r="F45" s="267"/>
      <c r="G45" s="267"/>
      <c r="H45" s="267"/>
      <c r="I45" s="267"/>
    </row>
    <row r="46" spans="1:9" ht="24.75" customHeight="1" x14ac:dyDescent="0.2">
      <c r="A46" s="264" t="s">
        <v>157</v>
      </c>
      <c r="B46" s="264"/>
      <c r="C46" s="264"/>
      <c r="D46" s="264"/>
      <c r="E46" s="264"/>
      <c r="F46" s="264"/>
      <c r="G46" s="10">
        <v>35</v>
      </c>
      <c r="H46" s="37">
        <v>-8889977</v>
      </c>
      <c r="I46" s="37">
        <v>-7961148</v>
      </c>
    </row>
    <row r="47" spans="1:9" ht="26.25" customHeight="1" x14ac:dyDescent="0.2">
      <c r="A47" s="261" t="s">
        <v>158</v>
      </c>
      <c r="B47" s="261"/>
      <c r="C47" s="261"/>
      <c r="D47" s="261"/>
      <c r="E47" s="261"/>
      <c r="F47" s="261"/>
      <c r="G47" s="11">
        <v>36</v>
      </c>
      <c r="H47" s="38">
        <v>0</v>
      </c>
      <c r="I47" s="38">
        <v>0</v>
      </c>
    </row>
    <row r="48" spans="1:9" ht="24" customHeight="1" x14ac:dyDescent="0.2">
      <c r="A48" s="261" t="s">
        <v>159</v>
      </c>
      <c r="B48" s="261"/>
      <c r="C48" s="261"/>
      <c r="D48" s="261"/>
      <c r="E48" s="261"/>
      <c r="F48" s="261"/>
      <c r="G48" s="11">
        <v>37</v>
      </c>
      <c r="H48" s="38">
        <v>0</v>
      </c>
      <c r="I48" s="38">
        <v>0</v>
      </c>
    </row>
    <row r="49" spans="1:9" x14ac:dyDescent="0.2">
      <c r="A49" s="261" t="s">
        <v>160</v>
      </c>
      <c r="B49" s="261"/>
      <c r="C49" s="261"/>
      <c r="D49" s="261"/>
      <c r="E49" s="261"/>
      <c r="F49" s="261"/>
      <c r="G49" s="11">
        <v>38</v>
      </c>
      <c r="H49" s="38">
        <v>0</v>
      </c>
      <c r="I49" s="38">
        <v>0</v>
      </c>
    </row>
    <row r="50" spans="1:9" x14ac:dyDescent="0.2">
      <c r="A50" s="274" t="s">
        <v>161</v>
      </c>
      <c r="B50" s="274"/>
      <c r="C50" s="274"/>
      <c r="D50" s="274"/>
      <c r="E50" s="274"/>
      <c r="F50" s="274"/>
      <c r="G50" s="14">
        <v>39</v>
      </c>
      <c r="H50" s="40">
        <v>-4124032</v>
      </c>
      <c r="I50" s="40">
        <v>308149</v>
      </c>
    </row>
    <row r="51" spans="1:9" x14ac:dyDescent="0.2">
      <c r="A51" s="262" t="s">
        <v>162</v>
      </c>
      <c r="B51" s="262"/>
      <c r="C51" s="262"/>
      <c r="D51" s="262"/>
      <c r="E51" s="262"/>
      <c r="F51" s="263"/>
      <c r="G51" s="15">
        <v>40</v>
      </c>
      <c r="H51" s="41">
        <f>SUM(H46:H50)</f>
        <v>-13014009</v>
      </c>
      <c r="I51" s="41">
        <f>SUM(I46:I50)</f>
        <v>-7652999</v>
      </c>
    </row>
    <row r="52" spans="1:9" x14ac:dyDescent="0.2">
      <c r="A52" s="275" t="s">
        <v>19</v>
      </c>
      <c r="B52" s="276"/>
      <c r="C52" s="276"/>
      <c r="D52" s="276"/>
      <c r="E52" s="276"/>
      <c r="F52" s="276"/>
      <c r="G52" s="276"/>
      <c r="H52" s="276"/>
      <c r="I52" s="276"/>
    </row>
    <row r="53" spans="1:9" ht="23.25" customHeight="1" x14ac:dyDescent="0.2">
      <c r="A53" s="261" t="s">
        <v>163</v>
      </c>
      <c r="B53" s="261"/>
      <c r="C53" s="261"/>
      <c r="D53" s="261"/>
      <c r="E53" s="261"/>
      <c r="F53" s="261"/>
      <c r="G53" s="11">
        <v>41</v>
      </c>
      <c r="H53" s="38">
        <v>135489658</v>
      </c>
      <c r="I53" s="38">
        <v>-85984356</v>
      </c>
    </row>
    <row r="54" spans="1:9" x14ac:dyDescent="0.2">
      <c r="A54" s="261" t="s">
        <v>164</v>
      </c>
      <c r="B54" s="261"/>
      <c r="C54" s="261"/>
      <c r="D54" s="261"/>
      <c r="E54" s="261"/>
      <c r="F54" s="261"/>
      <c r="G54" s="11">
        <v>42</v>
      </c>
      <c r="H54" s="38">
        <v>4779400</v>
      </c>
      <c r="I54" s="38">
        <v>605156</v>
      </c>
    </row>
    <row r="55" spans="1:9" x14ac:dyDescent="0.2">
      <c r="A55" s="273" t="s">
        <v>165</v>
      </c>
      <c r="B55" s="273"/>
      <c r="C55" s="273"/>
      <c r="D55" s="273"/>
      <c r="E55" s="273"/>
      <c r="F55" s="273"/>
      <c r="G55" s="11">
        <v>43</v>
      </c>
      <c r="H55" s="38">
        <v>0</v>
      </c>
      <c r="I55" s="38">
        <v>0</v>
      </c>
    </row>
    <row r="56" spans="1:9" x14ac:dyDescent="0.2">
      <c r="A56" s="273" t="s">
        <v>166</v>
      </c>
      <c r="B56" s="273"/>
      <c r="C56" s="273"/>
      <c r="D56" s="273"/>
      <c r="E56" s="273"/>
      <c r="F56" s="273"/>
      <c r="G56" s="11">
        <v>44</v>
      </c>
      <c r="H56" s="38">
        <v>0</v>
      </c>
      <c r="I56" s="38">
        <v>0</v>
      </c>
    </row>
    <row r="57" spans="1:9" x14ac:dyDescent="0.2">
      <c r="A57" s="261" t="s">
        <v>167</v>
      </c>
      <c r="B57" s="261"/>
      <c r="C57" s="261"/>
      <c r="D57" s="261"/>
      <c r="E57" s="261"/>
      <c r="F57" s="261"/>
      <c r="G57" s="11">
        <v>45</v>
      </c>
      <c r="H57" s="38">
        <v>0</v>
      </c>
      <c r="I57" s="38">
        <v>0</v>
      </c>
    </row>
    <row r="58" spans="1:9" x14ac:dyDescent="0.2">
      <c r="A58" s="261" t="s">
        <v>168</v>
      </c>
      <c r="B58" s="261"/>
      <c r="C58" s="261"/>
      <c r="D58" s="261"/>
      <c r="E58" s="261"/>
      <c r="F58" s="261"/>
      <c r="G58" s="11">
        <v>46</v>
      </c>
      <c r="H58" s="38">
        <v>0</v>
      </c>
      <c r="I58" s="38">
        <v>0</v>
      </c>
    </row>
    <row r="59" spans="1:9" x14ac:dyDescent="0.2">
      <c r="A59" s="270" t="s">
        <v>170</v>
      </c>
      <c r="B59" s="271"/>
      <c r="C59" s="271"/>
      <c r="D59" s="271"/>
      <c r="E59" s="271"/>
      <c r="F59" s="271"/>
      <c r="G59" s="13">
        <v>47</v>
      </c>
      <c r="H59" s="42">
        <f>H53+H54+H55+H56+H57+H58</f>
        <v>140269058</v>
      </c>
      <c r="I59" s="42">
        <f>I53+I54+I55+I56+I57+I58</f>
        <v>-85379200</v>
      </c>
    </row>
    <row r="60" spans="1:9" ht="25.5" customHeight="1" x14ac:dyDescent="0.2">
      <c r="A60" s="270" t="s">
        <v>169</v>
      </c>
      <c r="B60" s="270"/>
      <c r="C60" s="270"/>
      <c r="D60" s="270"/>
      <c r="E60" s="270"/>
      <c r="F60" s="270"/>
      <c r="G60" s="13">
        <v>48</v>
      </c>
      <c r="H60" s="42">
        <f>H44+H51+H59</f>
        <v>132384899</v>
      </c>
      <c r="I60" s="42">
        <f>I44+I51+I59</f>
        <v>73170078</v>
      </c>
    </row>
    <row r="61" spans="1:9" x14ac:dyDescent="0.2">
      <c r="A61" s="272" t="s">
        <v>222</v>
      </c>
      <c r="B61" s="261"/>
      <c r="C61" s="261"/>
      <c r="D61" s="261"/>
      <c r="E61" s="261"/>
      <c r="F61" s="261"/>
      <c r="G61" s="11">
        <v>49</v>
      </c>
      <c r="H61" s="43">
        <v>408472631</v>
      </c>
      <c r="I61" s="43">
        <v>772589562</v>
      </c>
    </row>
    <row r="62" spans="1:9" x14ac:dyDescent="0.2">
      <c r="A62" s="261" t="s">
        <v>171</v>
      </c>
      <c r="B62" s="261"/>
      <c r="C62" s="261"/>
      <c r="D62" s="261"/>
      <c r="E62" s="261"/>
      <c r="F62" s="261"/>
      <c r="G62" s="11">
        <v>50</v>
      </c>
      <c r="H62" s="38">
        <v>0</v>
      </c>
      <c r="I62" s="38">
        <v>0</v>
      </c>
    </row>
    <row r="63" spans="1:9" x14ac:dyDescent="0.2">
      <c r="A63" s="265" t="s">
        <v>223</v>
      </c>
      <c r="B63" s="268"/>
      <c r="C63" s="268"/>
      <c r="D63" s="268"/>
      <c r="E63" s="268"/>
      <c r="F63" s="268"/>
      <c r="G63" s="15">
        <v>51</v>
      </c>
      <c r="H63" s="41">
        <f>H60+H61+H62</f>
        <v>540857530</v>
      </c>
      <c r="I63" s="41">
        <f>I60+I61+I62</f>
        <v>845759640</v>
      </c>
    </row>
  </sheetData>
  <sheetProtection algorithmName="SHA-512" hashValue="swTcd+OK/fMttzd7bF6b/BbAnSMYNK4Qc/fdXHUDdgc5Wbka/HkC5wcpaAMb8bRHwA1EEFjW/UFSvflA4FIXVg==" saltValue="7cooLONyNHoKUZhk98C/Qg=="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91" right="0.5" top="0.98425196850393704" bottom="0.98425196850393704" header="0.51181102362204722" footer="0.51181102362204722"/>
  <pageSetup paperSize="9" fitToHeight="2"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topLeftCell="A22" zoomScale="110" zoomScaleNormal="100" workbookViewId="0">
      <selection activeCell="J28" sqref="J28"/>
    </sheetView>
  </sheetViews>
  <sheetFormatPr defaultRowHeight="12.75" x14ac:dyDescent="0.2"/>
  <cols>
    <col min="1" max="2" width="9.140625" style="16"/>
    <col min="3" max="3" width="20.85546875" style="16" customWidth="1"/>
    <col min="4" max="4" width="9.140625" style="16"/>
    <col min="5" max="5" width="9.140625" style="45" customWidth="1"/>
    <col min="6" max="6" width="10.140625" style="45" customWidth="1"/>
    <col min="7" max="7" width="9.140625" style="45" customWidth="1"/>
    <col min="8" max="9" width="9.85546875" style="45" customWidth="1"/>
    <col min="10" max="18" width="9.140625" style="45"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95" t="s">
        <v>9</v>
      </c>
      <c r="B1" s="296"/>
      <c r="C1" s="296"/>
      <c r="D1" s="296"/>
      <c r="E1" s="296"/>
      <c r="F1" s="296"/>
      <c r="G1" s="296"/>
      <c r="H1" s="296"/>
      <c r="I1" s="296"/>
      <c r="J1" s="44"/>
      <c r="K1" s="44"/>
      <c r="L1" s="44"/>
      <c r="M1" s="44"/>
      <c r="N1" s="44"/>
      <c r="O1" s="44"/>
    </row>
    <row r="2" spans="1:27" ht="15.75" x14ac:dyDescent="0.2">
      <c r="A2" s="17"/>
      <c r="B2" s="18"/>
      <c r="C2" s="297" t="s">
        <v>296</v>
      </c>
      <c r="D2" s="297"/>
      <c r="E2" s="46" t="s">
        <v>0</v>
      </c>
      <c r="F2" s="55">
        <v>44469</v>
      </c>
      <c r="G2" s="47"/>
      <c r="H2" s="47"/>
      <c r="I2" s="47"/>
      <c r="J2" s="48"/>
      <c r="K2" s="48"/>
      <c r="L2" s="48"/>
      <c r="M2" s="48"/>
      <c r="N2" s="48"/>
      <c r="O2" s="48"/>
      <c r="R2" s="49" t="s">
        <v>12</v>
      </c>
      <c r="AA2" s="19"/>
    </row>
    <row r="3" spans="1:27" ht="13.5" customHeight="1" x14ac:dyDescent="0.2">
      <c r="A3" s="290" t="s">
        <v>10</v>
      </c>
      <c r="B3" s="291"/>
      <c r="C3" s="291"/>
      <c r="D3" s="290" t="s">
        <v>3</v>
      </c>
      <c r="E3" s="287" t="s">
        <v>11</v>
      </c>
      <c r="F3" s="249"/>
      <c r="G3" s="249"/>
      <c r="H3" s="249"/>
      <c r="I3" s="249"/>
      <c r="J3" s="249"/>
      <c r="K3" s="249"/>
      <c r="L3" s="249"/>
      <c r="M3" s="249"/>
      <c r="N3" s="249"/>
      <c r="O3" s="249"/>
      <c r="P3" s="287" t="s">
        <v>20</v>
      </c>
      <c r="Q3" s="249"/>
      <c r="R3" s="287" t="s">
        <v>184</v>
      </c>
    </row>
    <row r="4" spans="1:27" ht="56.25" x14ac:dyDescent="0.2">
      <c r="A4" s="291"/>
      <c r="B4" s="291"/>
      <c r="C4" s="291"/>
      <c r="D4" s="298"/>
      <c r="E4" s="50" t="s">
        <v>16</v>
      </c>
      <c r="F4" s="50" t="s">
        <v>173</v>
      </c>
      <c r="G4" s="50" t="s">
        <v>174</v>
      </c>
      <c r="H4" s="50" t="s">
        <v>175</v>
      </c>
      <c r="I4" s="50" t="s">
        <v>176</v>
      </c>
      <c r="J4" s="51" t="s">
        <v>177</v>
      </c>
      <c r="K4" s="51" t="s">
        <v>178</v>
      </c>
      <c r="L4" s="51" t="s">
        <v>179</v>
      </c>
      <c r="M4" s="51" t="s">
        <v>180</v>
      </c>
      <c r="N4" s="51" t="s">
        <v>181</v>
      </c>
      <c r="O4" s="51" t="s">
        <v>182</v>
      </c>
      <c r="P4" s="50" t="s">
        <v>176</v>
      </c>
      <c r="Q4" s="50" t="s">
        <v>183</v>
      </c>
      <c r="R4" s="287"/>
    </row>
    <row r="5" spans="1:27" x14ac:dyDescent="0.2">
      <c r="A5" s="292">
        <v>1</v>
      </c>
      <c r="B5" s="292"/>
      <c r="C5" s="292"/>
      <c r="D5" s="20">
        <v>2</v>
      </c>
      <c r="E5" s="50" t="s">
        <v>7</v>
      </c>
      <c r="F5" s="52" t="s">
        <v>8</v>
      </c>
      <c r="G5" s="50" t="s">
        <v>205</v>
      </c>
      <c r="H5" s="52" t="s">
        <v>206</v>
      </c>
      <c r="I5" s="50" t="s">
        <v>207</v>
      </c>
      <c r="J5" s="52" t="s">
        <v>208</v>
      </c>
      <c r="K5" s="52" t="s">
        <v>209</v>
      </c>
      <c r="L5" s="52" t="s">
        <v>13</v>
      </c>
      <c r="M5" s="52" t="s">
        <v>210</v>
      </c>
      <c r="N5" s="52" t="s">
        <v>211</v>
      </c>
      <c r="O5" s="52" t="s">
        <v>212</v>
      </c>
      <c r="P5" s="50" t="s">
        <v>213</v>
      </c>
      <c r="Q5" s="50" t="s">
        <v>214</v>
      </c>
      <c r="R5" s="52" t="s">
        <v>215</v>
      </c>
    </row>
    <row r="6" spans="1:27" ht="12.75" customHeight="1" x14ac:dyDescent="0.2">
      <c r="A6" s="293" t="s">
        <v>185</v>
      </c>
      <c r="B6" s="294"/>
      <c r="C6" s="294"/>
      <c r="D6" s="5">
        <v>1</v>
      </c>
      <c r="E6" s="53">
        <v>267499600</v>
      </c>
      <c r="F6" s="53">
        <v>3015402</v>
      </c>
      <c r="G6" s="53">
        <v>0</v>
      </c>
      <c r="H6" s="53">
        <v>0</v>
      </c>
      <c r="I6" s="53">
        <v>-878004</v>
      </c>
      <c r="J6" s="53">
        <v>6102291</v>
      </c>
      <c r="K6" s="53">
        <v>0</v>
      </c>
      <c r="L6" s="53">
        <v>195141119</v>
      </c>
      <c r="M6" s="53">
        <v>-1183691</v>
      </c>
      <c r="N6" s="53">
        <v>11818864</v>
      </c>
      <c r="O6" s="53">
        <v>0</v>
      </c>
      <c r="P6" s="53">
        <v>0</v>
      </c>
      <c r="Q6" s="53">
        <v>0</v>
      </c>
      <c r="R6" s="54">
        <f>SUM(E6:Q6)</f>
        <v>481515581</v>
      </c>
    </row>
    <row r="7" spans="1:27" ht="30" customHeight="1" x14ac:dyDescent="0.2">
      <c r="A7" s="288" t="s">
        <v>186</v>
      </c>
      <c r="B7" s="289"/>
      <c r="C7" s="289"/>
      <c r="D7" s="5">
        <v>2</v>
      </c>
      <c r="E7" s="53">
        <v>0</v>
      </c>
      <c r="F7" s="53">
        <v>0</v>
      </c>
      <c r="G7" s="53">
        <v>0</v>
      </c>
      <c r="H7" s="53">
        <v>0</v>
      </c>
      <c r="I7" s="53">
        <v>0</v>
      </c>
      <c r="J7" s="53">
        <v>0</v>
      </c>
      <c r="K7" s="53">
        <v>0</v>
      </c>
      <c r="L7" s="53">
        <v>0</v>
      </c>
      <c r="M7" s="53">
        <v>0</v>
      </c>
      <c r="N7" s="53">
        <v>0</v>
      </c>
      <c r="O7" s="53">
        <v>0</v>
      </c>
      <c r="P7" s="53">
        <v>0</v>
      </c>
      <c r="Q7" s="53">
        <v>0</v>
      </c>
      <c r="R7" s="54">
        <f t="shared" ref="R7:R26" si="0">SUM(E7:Q7)</f>
        <v>0</v>
      </c>
    </row>
    <row r="8" spans="1:27" ht="27" customHeight="1" x14ac:dyDescent="0.2">
      <c r="A8" s="293" t="s">
        <v>187</v>
      </c>
      <c r="B8" s="294"/>
      <c r="C8" s="294"/>
      <c r="D8" s="5">
        <v>3</v>
      </c>
      <c r="E8" s="53">
        <v>0</v>
      </c>
      <c r="F8" s="53">
        <v>0</v>
      </c>
      <c r="G8" s="53">
        <v>0</v>
      </c>
      <c r="H8" s="53">
        <v>0</v>
      </c>
      <c r="I8" s="53">
        <v>0</v>
      </c>
      <c r="J8" s="53">
        <v>0</v>
      </c>
      <c r="K8" s="53">
        <v>0</v>
      </c>
      <c r="L8" s="53">
        <v>0</v>
      </c>
      <c r="M8" s="53">
        <v>0</v>
      </c>
      <c r="N8" s="53">
        <v>0</v>
      </c>
      <c r="O8" s="53">
        <v>0</v>
      </c>
      <c r="P8" s="53">
        <v>0</v>
      </c>
      <c r="Q8" s="53">
        <v>0</v>
      </c>
      <c r="R8" s="54">
        <f>SUM(E8:Q8)</f>
        <v>0</v>
      </c>
    </row>
    <row r="9" spans="1:27" ht="18" customHeight="1" x14ac:dyDescent="0.2">
      <c r="A9" s="288" t="s">
        <v>188</v>
      </c>
      <c r="B9" s="289"/>
      <c r="C9" s="289"/>
      <c r="D9" s="5">
        <v>4</v>
      </c>
      <c r="E9" s="54">
        <f>E6+E7+E8</f>
        <v>267499600</v>
      </c>
      <c r="F9" s="54">
        <f t="shared" ref="F9:Q9" si="1">F6+F7+F8</f>
        <v>3015402</v>
      </c>
      <c r="G9" s="54">
        <f t="shared" si="1"/>
        <v>0</v>
      </c>
      <c r="H9" s="54">
        <f t="shared" si="1"/>
        <v>0</v>
      </c>
      <c r="I9" s="54">
        <f t="shared" si="1"/>
        <v>-878004</v>
      </c>
      <c r="J9" s="54">
        <f t="shared" si="1"/>
        <v>6102291</v>
      </c>
      <c r="K9" s="54">
        <f t="shared" si="1"/>
        <v>0</v>
      </c>
      <c r="L9" s="54">
        <f t="shared" si="1"/>
        <v>195141119</v>
      </c>
      <c r="M9" s="54">
        <f t="shared" si="1"/>
        <v>-1183691</v>
      </c>
      <c r="N9" s="54">
        <f t="shared" si="1"/>
        <v>11818864</v>
      </c>
      <c r="O9" s="54">
        <f t="shared" si="1"/>
        <v>0</v>
      </c>
      <c r="P9" s="54">
        <f t="shared" si="1"/>
        <v>0</v>
      </c>
      <c r="Q9" s="54">
        <f t="shared" si="1"/>
        <v>0</v>
      </c>
      <c r="R9" s="54">
        <f t="shared" si="0"/>
        <v>481515581</v>
      </c>
    </row>
    <row r="10" spans="1:27" ht="33" customHeight="1" x14ac:dyDescent="0.2">
      <c r="A10" s="288" t="s">
        <v>189</v>
      </c>
      <c r="B10" s="289"/>
      <c r="C10" s="289"/>
      <c r="D10" s="5">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
      <c r="A11" s="288" t="s">
        <v>190</v>
      </c>
      <c r="B11" s="289"/>
      <c r="C11" s="289"/>
      <c r="D11" s="5">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
      <c r="A12" s="288" t="s">
        <v>191</v>
      </c>
      <c r="B12" s="289"/>
      <c r="C12" s="289"/>
      <c r="D12" s="5">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
      <c r="A13" s="293" t="s">
        <v>192</v>
      </c>
      <c r="B13" s="294"/>
      <c r="C13" s="294"/>
      <c r="D13" s="5">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
      <c r="A14" s="288" t="s">
        <v>193</v>
      </c>
      <c r="B14" s="289"/>
      <c r="C14" s="289"/>
      <c r="D14" s="5">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
      <c r="A15" s="293" t="s">
        <v>194</v>
      </c>
      <c r="B15" s="294"/>
      <c r="C15" s="294"/>
      <c r="D15" s="5">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
      <c r="A16" s="288" t="s">
        <v>195</v>
      </c>
      <c r="B16" s="289"/>
      <c r="C16" s="289"/>
      <c r="D16" s="5">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
      <c r="A17" s="288" t="s">
        <v>21</v>
      </c>
      <c r="B17" s="289"/>
      <c r="C17" s="289"/>
      <c r="D17" s="5">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x14ac:dyDescent="0.2">
      <c r="A18" s="288" t="s">
        <v>196</v>
      </c>
      <c r="B18" s="289"/>
      <c r="C18" s="289"/>
      <c r="D18" s="5">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
      <c r="A19" s="288" t="s">
        <v>197</v>
      </c>
      <c r="B19" s="289"/>
      <c r="C19" s="289"/>
      <c r="D19" s="5">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
      <c r="A20" s="288" t="s">
        <v>198</v>
      </c>
      <c r="B20" s="289"/>
      <c r="C20" s="289"/>
      <c r="D20" s="5">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
      <c r="A21" s="293" t="s">
        <v>199</v>
      </c>
      <c r="B21" s="294"/>
      <c r="C21" s="294"/>
      <c r="D21" s="5">
        <v>16</v>
      </c>
      <c r="E21" s="53">
        <v>0</v>
      </c>
      <c r="F21" s="53">
        <v>0</v>
      </c>
      <c r="G21" s="53">
        <v>0</v>
      </c>
      <c r="H21" s="53">
        <v>0</v>
      </c>
      <c r="I21" s="53">
        <v>0</v>
      </c>
      <c r="J21" s="53">
        <v>0</v>
      </c>
      <c r="K21" s="53">
        <v>0</v>
      </c>
      <c r="L21" s="53">
        <v>11818864</v>
      </c>
      <c r="M21" s="53">
        <v>0</v>
      </c>
      <c r="N21" s="53">
        <v>-11818864</v>
      </c>
      <c r="O21" s="53">
        <v>0</v>
      </c>
      <c r="P21" s="53">
        <v>0</v>
      </c>
      <c r="Q21" s="53">
        <v>0</v>
      </c>
      <c r="R21" s="54">
        <f t="shared" si="0"/>
        <v>0</v>
      </c>
    </row>
    <row r="22" spans="1:18" ht="20.25" customHeight="1" x14ac:dyDescent="0.2">
      <c r="A22" s="293" t="s">
        <v>201</v>
      </c>
      <c r="B22" s="294"/>
      <c r="C22" s="294"/>
      <c r="D22" s="5">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
      <c r="A23" s="293" t="s">
        <v>202</v>
      </c>
      <c r="B23" s="294"/>
      <c r="C23" s="294"/>
      <c r="D23" s="5">
        <v>18</v>
      </c>
      <c r="E23" s="53">
        <v>0</v>
      </c>
      <c r="F23" s="53">
        <v>0</v>
      </c>
      <c r="G23" s="53">
        <v>0</v>
      </c>
      <c r="H23" s="53">
        <v>0</v>
      </c>
      <c r="I23" s="53">
        <v>0</v>
      </c>
      <c r="J23" s="53">
        <v>0</v>
      </c>
      <c r="K23" s="53">
        <v>0</v>
      </c>
      <c r="L23" s="53">
        <v>0</v>
      </c>
      <c r="M23" s="53">
        <v>0</v>
      </c>
      <c r="N23" s="53">
        <v>0</v>
      </c>
      <c r="O23" s="53">
        <v>0</v>
      </c>
      <c r="P23" s="53">
        <v>0</v>
      </c>
      <c r="Q23" s="53">
        <v>0</v>
      </c>
      <c r="R23" s="54">
        <f t="shared" si="0"/>
        <v>0</v>
      </c>
    </row>
    <row r="24" spans="1:18" ht="20.25" customHeight="1" x14ac:dyDescent="0.2">
      <c r="A24" s="293" t="s">
        <v>203</v>
      </c>
      <c r="B24" s="294"/>
      <c r="C24" s="294"/>
      <c r="D24" s="5">
        <v>19</v>
      </c>
      <c r="E24" s="53">
        <v>0</v>
      </c>
      <c r="F24" s="53">
        <v>0</v>
      </c>
      <c r="G24" s="53">
        <v>0</v>
      </c>
      <c r="H24" s="53">
        <v>0</v>
      </c>
      <c r="I24" s="53">
        <v>-605357</v>
      </c>
      <c r="J24" s="53">
        <v>1006290</v>
      </c>
      <c r="K24" s="53">
        <v>0</v>
      </c>
      <c r="L24" s="53">
        <v>0</v>
      </c>
      <c r="M24" s="53">
        <v>0</v>
      </c>
      <c r="N24" s="53">
        <v>12530991</v>
      </c>
      <c r="O24" s="53">
        <v>0</v>
      </c>
      <c r="P24" s="53">
        <v>0</v>
      </c>
      <c r="Q24" s="53">
        <v>0</v>
      </c>
      <c r="R24" s="54">
        <f t="shared" si="0"/>
        <v>12931924</v>
      </c>
    </row>
    <row r="25" spans="1:18" ht="20.25" customHeight="1" x14ac:dyDescent="0.2">
      <c r="A25" s="293" t="s">
        <v>200</v>
      </c>
      <c r="B25" s="294"/>
      <c r="C25" s="294"/>
      <c r="D25" s="5">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
      <c r="A26" s="293" t="s">
        <v>204</v>
      </c>
      <c r="B26" s="294"/>
      <c r="C26" s="294"/>
      <c r="D26" s="5">
        <v>21</v>
      </c>
      <c r="E26" s="54">
        <f>SUM(E9:E25)</f>
        <v>267499600</v>
      </c>
      <c r="F26" s="54">
        <f t="shared" ref="F26:Q26" si="2">SUM(F9:F25)</f>
        <v>3015402</v>
      </c>
      <c r="G26" s="54">
        <f t="shared" si="2"/>
        <v>0</v>
      </c>
      <c r="H26" s="54">
        <f t="shared" si="2"/>
        <v>0</v>
      </c>
      <c r="I26" s="54">
        <f t="shared" si="2"/>
        <v>-1483361</v>
      </c>
      <c r="J26" s="54">
        <f t="shared" si="2"/>
        <v>7108581</v>
      </c>
      <c r="K26" s="54">
        <f t="shared" si="2"/>
        <v>0</v>
      </c>
      <c r="L26" s="54">
        <f t="shared" si="2"/>
        <v>206959983</v>
      </c>
      <c r="M26" s="54">
        <f t="shared" si="2"/>
        <v>-1183691</v>
      </c>
      <c r="N26" s="54">
        <f t="shared" si="2"/>
        <v>12530991</v>
      </c>
      <c r="O26" s="54">
        <f t="shared" si="2"/>
        <v>0</v>
      </c>
      <c r="P26" s="54">
        <f t="shared" si="2"/>
        <v>0</v>
      </c>
      <c r="Q26" s="54">
        <f t="shared" si="2"/>
        <v>0</v>
      </c>
      <c r="R26" s="54">
        <f t="shared" si="0"/>
        <v>494447505</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1"/>
  <sheetViews>
    <sheetView view="pageBreakPreview" zoomScaleNormal="90" zoomScaleSheetLayoutView="100" workbookViewId="0">
      <selection sqref="A1:E1"/>
    </sheetView>
  </sheetViews>
  <sheetFormatPr defaultRowHeight="12.75" x14ac:dyDescent="0.2"/>
  <cols>
    <col min="1" max="1" width="56.140625" style="111" customWidth="1"/>
    <col min="2" max="5" width="16.7109375" style="111" customWidth="1"/>
    <col min="6" max="7" width="2.28515625" style="111" customWidth="1"/>
  </cols>
  <sheetData>
    <row r="1" spans="1:7" x14ac:dyDescent="0.2">
      <c r="A1" s="307" t="s">
        <v>297</v>
      </c>
      <c r="B1" s="307"/>
      <c r="C1" s="307"/>
      <c r="D1" s="307"/>
      <c r="E1" s="307"/>
      <c r="F1" s="149"/>
      <c r="G1" s="149"/>
    </row>
    <row r="2" spans="1:7" x14ac:dyDescent="0.2">
      <c r="A2" s="308" t="s">
        <v>298</v>
      </c>
      <c r="B2" s="308"/>
      <c r="C2" s="308"/>
      <c r="D2" s="308"/>
      <c r="E2" s="308"/>
      <c r="F2" s="106"/>
      <c r="G2" s="106"/>
    </row>
    <row r="3" spans="1:7" x14ac:dyDescent="0.2">
      <c r="A3" s="104"/>
      <c r="B3" s="104"/>
      <c r="C3" s="104"/>
      <c r="D3" s="104"/>
      <c r="E3" s="104"/>
      <c r="F3" s="104"/>
      <c r="G3" s="104"/>
    </row>
    <row r="4" spans="1:7" x14ac:dyDescent="0.2">
      <c r="A4" s="105" t="s">
        <v>299</v>
      </c>
      <c r="B4" s="106"/>
      <c r="C4" s="106"/>
      <c r="D4" s="106"/>
      <c r="E4" s="106"/>
      <c r="F4" s="106"/>
      <c r="G4" s="106"/>
    </row>
    <row r="5" spans="1:7" x14ac:dyDescent="0.2">
      <c r="A5" s="105" t="s">
        <v>300</v>
      </c>
      <c r="B5" s="106"/>
      <c r="C5" s="106"/>
      <c r="D5" s="106"/>
      <c r="E5" s="106"/>
      <c r="F5" s="106"/>
      <c r="G5" s="106"/>
    </row>
    <row r="6" spans="1:7" x14ac:dyDescent="0.2">
      <c r="A6" s="105" t="s">
        <v>301</v>
      </c>
      <c r="B6" s="106"/>
      <c r="C6" s="106"/>
      <c r="D6" s="106"/>
      <c r="E6" s="106"/>
      <c r="F6" s="106"/>
      <c r="G6" s="106"/>
    </row>
    <row r="7" spans="1:7" x14ac:dyDescent="0.2">
      <c r="A7" s="105" t="s">
        <v>302</v>
      </c>
      <c r="B7" s="106"/>
      <c r="C7" s="106"/>
      <c r="D7" s="106"/>
      <c r="E7" s="106"/>
      <c r="F7" s="106"/>
      <c r="G7" s="106"/>
    </row>
    <row r="8" spans="1:7" x14ac:dyDescent="0.2">
      <c r="A8" s="105" t="s">
        <v>303</v>
      </c>
      <c r="B8" s="106"/>
      <c r="C8" s="106"/>
      <c r="D8" s="106"/>
      <c r="E8" s="106"/>
      <c r="F8" s="106"/>
      <c r="G8" s="106"/>
    </row>
    <row r="9" spans="1:7" x14ac:dyDescent="0.2">
      <c r="A9" s="107"/>
      <c r="B9" s="107"/>
      <c r="C9" s="107"/>
      <c r="D9" s="107"/>
      <c r="E9" s="107"/>
      <c r="F9" s="107"/>
      <c r="G9" s="107"/>
    </row>
    <row r="10" spans="1:7" x14ac:dyDescent="0.2">
      <c r="A10" s="104"/>
      <c r="B10" s="104"/>
      <c r="C10" s="104"/>
      <c r="D10" s="104"/>
      <c r="E10" s="108"/>
      <c r="F10" s="104"/>
      <c r="G10" s="104"/>
    </row>
    <row r="11" spans="1:7" x14ac:dyDescent="0.2">
      <c r="A11" s="107" t="s">
        <v>379</v>
      </c>
      <c r="B11" s="107"/>
      <c r="C11" s="107"/>
      <c r="D11" s="107"/>
      <c r="E11" s="107"/>
      <c r="F11" s="107"/>
      <c r="G11" s="107"/>
    </row>
    <row r="12" spans="1:7" x14ac:dyDescent="0.2">
      <c r="A12" s="109"/>
      <c r="B12" s="109"/>
      <c r="C12" s="109"/>
      <c r="D12" s="109"/>
      <c r="E12" s="109"/>
      <c r="F12" s="109"/>
      <c r="G12" s="109"/>
    </row>
    <row r="14" spans="1:7" x14ac:dyDescent="0.2">
      <c r="A14" s="305" t="s">
        <v>304</v>
      </c>
      <c r="B14" s="305"/>
      <c r="C14" s="305"/>
      <c r="D14" s="305"/>
      <c r="E14" s="305"/>
    </row>
    <row r="15" spans="1:7" x14ac:dyDescent="0.2">
      <c r="A15" s="112"/>
      <c r="B15" s="112"/>
      <c r="C15" s="112"/>
      <c r="D15" s="112"/>
      <c r="E15" s="112"/>
    </row>
    <row r="16" spans="1:7" x14ac:dyDescent="0.2">
      <c r="A16" s="110" t="s">
        <v>5</v>
      </c>
      <c r="B16" s="110"/>
      <c r="C16" s="110"/>
      <c r="D16" s="110"/>
      <c r="E16" s="110"/>
      <c r="F16" s="110"/>
      <c r="G16" s="110"/>
    </row>
    <row r="18" spans="1:7" x14ac:dyDescent="0.2">
      <c r="A18" s="110" t="s">
        <v>305</v>
      </c>
      <c r="B18" s="110"/>
      <c r="C18" s="110"/>
      <c r="D18" s="110"/>
      <c r="E18" s="110"/>
      <c r="F18" s="110"/>
      <c r="G18" s="110"/>
    </row>
    <row r="19" spans="1:7" ht="12.75" customHeight="1" x14ac:dyDescent="0.2">
      <c r="A19" s="113"/>
      <c r="B19" s="299" t="s">
        <v>221</v>
      </c>
      <c r="C19" s="306"/>
      <c r="D19" s="299" t="s">
        <v>216</v>
      </c>
      <c r="E19" s="306"/>
      <c r="F19" s="114"/>
      <c r="G19" s="114"/>
    </row>
    <row r="20" spans="1:7" ht="36" x14ac:dyDescent="0.2">
      <c r="A20" s="115" t="s">
        <v>306</v>
      </c>
      <c r="B20" s="116" t="s">
        <v>380</v>
      </c>
      <c r="C20" s="116" t="s">
        <v>381</v>
      </c>
      <c r="D20" s="116" t="s">
        <v>382</v>
      </c>
      <c r="E20" s="116" t="s">
        <v>383</v>
      </c>
      <c r="F20" s="114"/>
      <c r="G20" s="114"/>
    </row>
    <row r="21" spans="1:7" x14ac:dyDescent="0.2">
      <c r="A21" s="117" t="s">
        <v>307</v>
      </c>
      <c r="B21" s="118">
        <v>25495828.609999999</v>
      </c>
      <c r="C21" s="118">
        <v>7999191.9499999993</v>
      </c>
      <c r="D21" s="118">
        <v>27474617.579999998</v>
      </c>
      <c r="E21" s="118">
        <v>8621024.0699999966</v>
      </c>
    </row>
    <row r="22" spans="1:7" x14ac:dyDescent="0.2">
      <c r="A22" s="117" t="s">
        <v>308</v>
      </c>
      <c r="B22" s="118">
        <v>38536379.969999999</v>
      </c>
      <c r="C22" s="118">
        <v>12955275.02</v>
      </c>
      <c r="D22" s="118">
        <v>39076586.43</v>
      </c>
      <c r="E22" s="118">
        <v>13393422.059999999</v>
      </c>
    </row>
    <row r="23" spans="1:7" x14ac:dyDescent="0.2">
      <c r="A23" s="117" t="s">
        <v>309</v>
      </c>
      <c r="B23" s="118">
        <v>7161808.5800000001</v>
      </c>
      <c r="C23" s="118">
        <v>2210824.9699999997</v>
      </c>
      <c r="D23" s="118">
        <v>5311856.58</v>
      </c>
      <c r="E23" s="118">
        <v>1521165.58</v>
      </c>
    </row>
    <row r="24" spans="1:7" x14ac:dyDescent="0.2">
      <c r="A24" s="117" t="s">
        <v>310</v>
      </c>
      <c r="B24" s="118">
        <v>298116.58</v>
      </c>
      <c r="C24" s="118">
        <v>73883.760000000009</v>
      </c>
      <c r="D24" s="118">
        <v>65155.86</v>
      </c>
      <c r="E24" s="118">
        <v>28249.46</v>
      </c>
    </row>
    <row r="25" spans="1:7" x14ac:dyDescent="0.2">
      <c r="A25" s="117" t="s">
        <v>311</v>
      </c>
      <c r="B25" s="118">
        <v>3902120.64</v>
      </c>
      <c r="C25" s="118">
        <v>1272358.3700000001</v>
      </c>
      <c r="D25" s="118">
        <v>3612273.23</v>
      </c>
      <c r="E25" s="118">
        <v>1301534.6600000001</v>
      </c>
    </row>
    <row r="26" spans="1:7" x14ac:dyDescent="0.2">
      <c r="A26" s="119" t="s">
        <v>184</v>
      </c>
      <c r="B26" s="120">
        <f>SUM(B21:B25)</f>
        <v>75394254.379999995</v>
      </c>
      <c r="C26" s="120">
        <f>SUM(C21:C25)</f>
        <v>24511534.07</v>
      </c>
      <c r="D26" s="120">
        <f>SUM(D21:D25)</f>
        <v>75540489.680000007</v>
      </c>
      <c r="E26" s="120">
        <f>SUM(E21:E25)</f>
        <v>24865395.829999994</v>
      </c>
    </row>
    <row r="27" spans="1:7" x14ac:dyDescent="0.2">
      <c r="B27" s="152"/>
      <c r="C27" s="152"/>
      <c r="D27" s="152"/>
      <c r="E27" s="152"/>
    </row>
    <row r="28" spans="1:7" x14ac:dyDescent="0.2">
      <c r="B28" s="152"/>
      <c r="C28" s="152"/>
      <c r="D28" s="152"/>
      <c r="E28" s="152"/>
    </row>
    <row r="29" spans="1:7" x14ac:dyDescent="0.2">
      <c r="A29" s="110" t="s">
        <v>312</v>
      </c>
      <c r="B29" s="153"/>
      <c r="C29" s="153"/>
      <c r="D29" s="153"/>
      <c r="E29" s="153"/>
      <c r="F29" s="110"/>
      <c r="G29" s="110"/>
    </row>
    <row r="30" spans="1:7" ht="12.75" customHeight="1" x14ac:dyDescent="0.2">
      <c r="A30" s="113"/>
      <c r="B30" s="299" t="s">
        <v>221</v>
      </c>
      <c r="C30" s="300"/>
      <c r="D30" s="299" t="s">
        <v>216</v>
      </c>
      <c r="E30" s="300"/>
      <c r="F30" s="114"/>
      <c r="G30" s="114"/>
    </row>
    <row r="31" spans="1:7" ht="36" x14ac:dyDescent="0.2">
      <c r="A31" s="115" t="s">
        <v>313</v>
      </c>
      <c r="B31" s="116" t="s">
        <v>380</v>
      </c>
      <c r="C31" s="116" t="s">
        <v>381</v>
      </c>
      <c r="D31" s="116" t="s">
        <v>382</v>
      </c>
      <c r="E31" s="116" t="s">
        <v>383</v>
      </c>
      <c r="F31" s="114"/>
      <c r="G31" s="114"/>
    </row>
    <row r="32" spans="1:7" x14ac:dyDescent="0.2">
      <c r="A32" s="121" t="s">
        <v>307</v>
      </c>
      <c r="B32" s="118">
        <v>538990.24</v>
      </c>
      <c r="C32" s="118">
        <v>173926.44</v>
      </c>
      <c r="D32" s="118">
        <v>744707.83</v>
      </c>
      <c r="E32" s="118">
        <v>246173.23999999993</v>
      </c>
    </row>
    <row r="33" spans="1:7" x14ac:dyDescent="0.2">
      <c r="A33" s="121" t="s">
        <v>308</v>
      </c>
      <c r="B33" s="118">
        <v>5403041.6699999999</v>
      </c>
      <c r="C33" s="118">
        <v>1703986.98</v>
      </c>
      <c r="D33" s="118">
        <v>4197287.0199999996</v>
      </c>
      <c r="E33" s="118">
        <v>1337019.3199999994</v>
      </c>
    </row>
    <row r="34" spans="1:7" x14ac:dyDescent="0.2">
      <c r="A34" s="121" t="s">
        <v>310</v>
      </c>
      <c r="B34" s="118">
        <v>4182525.31</v>
      </c>
      <c r="C34" s="118">
        <v>1419450.83</v>
      </c>
      <c r="D34" s="118">
        <v>3284486.81</v>
      </c>
      <c r="E34" s="118">
        <v>1024489.21</v>
      </c>
    </row>
    <row r="35" spans="1:7" x14ac:dyDescent="0.2">
      <c r="A35" s="121" t="s">
        <v>311</v>
      </c>
      <c r="B35" s="118">
        <v>292402.25</v>
      </c>
      <c r="C35" s="118">
        <v>90421.1</v>
      </c>
      <c r="D35" s="118">
        <v>206994.4</v>
      </c>
      <c r="E35" s="118">
        <v>69894.929999999993</v>
      </c>
    </row>
    <row r="36" spans="1:7" x14ac:dyDescent="0.2">
      <c r="A36" s="119" t="s">
        <v>184</v>
      </c>
      <c r="B36" s="120">
        <f>SUM(B32:B35)</f>
        <v>10416959.470000001</v>
      </c>
      <c r="C36" s="120">
        <f>SUM(C32:C35)</f>
        <v>3387785.35</v>
      </c>
      <c r="D36" s="120">
        <f>SUM(D32:D35)</f>
        <v>8433476.0600000005</v>
      </c>
      <c r="E36" s="120">
        <f>SUM(E32:E35)</f>
        <v>2677576.6999999997</v>
      </c>
    </row>
    <row r="37" spans="1:7" x14ac:dyDescent="0.2">
      <c r="B37" s="152"/>
      <c r="C37" s="152"/>
      <c r="D37" s="152"/>
      <c r="E37" s="152"/>
    </row>
    <row r="38" spans="1:7" x14ac:dyDescent="0.2">
      <c r="B38" s="152"/>
      <c r="C38" s="152"/>
      <c r="D38" s="152"/>
      <c r="E38" s="152"/>
    </row>
    <row r="39" spans="1:7" x14ac:dyDescent="0.2">
      <c r="A39" s="110" t="s">
        <v>314</v>
      </c>
      <c r="B39" s="153"/>
      <c r="C39" s="153"/>
      <c r="D39" s="153"/>
      <c r="E39" s="153"/>
      <c r="F39" s="110"/>
      <c r="G39" s="110"/>
    </row>
    <row r="40" spans="1:7" ht="12.75" customHeight="1" x14ac:dyDescent="0.2">
      <c r="A40" s="113"/>
      <c r="B40" s="299" t="s">
        <v>221</v>
      </c>
      <c r="C40" s="300"/>
      <c r="D40" s="299" t="s">
        <v>216</v>
      </c>
      <c r="E40" s="300"/>
      <c r="F40" s="114"/>
      <c r="G40" s="114"/>
    </row>
    <row r="41" spans="1:7" ht="36" x14ac:dyDescent="0.2">
      <c r="A41" s="115" t="s">
        <v>315</v>
      </c>
      <c r="B41" s="116" t="s">
        <v>380</v>
      </c>
      <c r="C41" s="116" t="s">
        <v>381</v>
      </c>
      <c r="D41" s="116" t="s">
        <v>382</v>
      </c>
      <c r="E41" s="116" t="s">
        <v>383</v>
      </c>
      <c r="F41" s="114"/>
      <c r="G41" s="114"/>
    </row>
    <row r="42" spans="1:7" x14ac:dyDescent="0.2">
      <c r="A42" s="117" t="s">
        <v>316</v>
      </c>
      <c r="B42" s="122">
        <v>10037351.75</v>
      </c>
      <c r="C42" s="122">
        <v>3445927.1900000004</v>
      </c>
      <c r="D42" s="122">
        <v>11468139.51</v>
      </c>
      <c r="E42" s="122">
        <v>3988366.88</v>
      </c>
    </row>
    <row r="43" spans="1:7" x14ac:dyDescent="0.2">
      <c r="A43" s="117" t="s">
        <v>317</v>
      </c>
      <c r="B43" s="122">
        <v>12563564.939999999</v>
      </c>
      <c r="C43" s="122">
        <v>4535057.97</v>
      </c>
      <c r="D43" s="122">
        <v>14169738.210000001</v>
      </c>
      <c r="E43" s="122">
        <v>5057531.5</v>
      </c>
    </row>
    <row r="44" spans="1:7" x14ac:dyDescent="0.2">
      <c r="A44" s="117" t="s">
        <v>318</v>
      </c>
      <c r="B44" s="122">
        <v>2231459.5099999998</v>
      </c>
      <c r="C44" s="122">
        <v>961716.23999999976</v>
      </c>
      <c r="D44" s="122">
        <v>3185527.18</v>
      </c>
      <c r="E44" s="122">
        <v>927241.36000000034</v>
      </c>
    </row>
    <row r="45" spans="1:7" x14ac:dyDescent="0.2">
      <c r="A45" s="117" t="s">
        <v>319</v>
      </c>
      <c r="B45" s="122">
        <v>644049.27</v>
      </c>
      <c r="C45" s="122">
        <v>190307.10000000003</v>
      </c>
      <c r="D45" s="122">
        <v>862812.13</v>
      </c>
      <c r="E45" s="122">
        <v>291235.04000000004</v>
      </c>
    </row>
    <row r="46" spans="1:7" x14ac:dyDescent="0.2">
      <c r="A46" s="117" t="s">
        <v>320</v>
      </c>
      <c r="B46" s="122">
        <v>2768502.6</v>
      </c>
      <c r="C46" s="122">
        <v>892417.07000000007</v>
      </c>
      <c r="D46" s="122">
        <v>3248008.88</v>
      </c>
      <c r="E46" s="122">
        <v>1143639.2599999998</v>
      </c>
    </row>
    <row r="47" spans="1:7" x14ac:dyDescent="0.2">
      <c r="A47" s="119" t="s">
        <v>184</v>
      </c>
      <c r="B47" s="123">
        <f>SUM(B42:B46)</f>
        <v>28244928.069999997</v>
      </c>
      <c r="C47" s="123">
        <f>SUM(C42:C46)</f>
        <v>10025425.57</v>
      </c>
      <c r="D47" s="123">
        <f>SUM(D42:D46)</f>
        <v>32934225.909999996</v>
      </c>
      <c r="E47" s="123">
        <f>SUM(E42:E46)</f>
        <v>11408014.039999997</v>
      </c>
    </row>
    <row r="48" spans="1:7" x14ac:dyDescent="0.2">
      <c r="A48" s="124"/>
      <c r="B48" s="125"/>
      <c r="C48" s="125"/>
      <c r="D48" s="125"/>
      <c r="E48" s="125"/>
    </row>
    <row r="49" spans="1:7" x14ac:dyDescent="0.2">
      <c r="A49" s="124"/>
      <c r="B49" s="125"/>
      <c r="C49" s="125"/>
      <c r="D49" s="125"/>
      <c r="E49" s="125"/>
    </row>
    <row r="50" spans="1:7" x14ac:dyDescent="0.2">
      <c r="A50" s="110" t="s">
        <v>321</v>
      </c>
      <c r="B50" s="153"/>
      <c r="C50" s="153"/>
      <c r="D50" s="153"/>
      <c r="E50" s="153"/>
      <c r="F50" s="110"/>
      <c r="G50" s="110"/>
    </row>
    <row r="51" spans="1:7" ht="12.75" customHeight="1" x14ac:dyDescent="0.2">
      <c r="A51" s="113" t="s">
        <v>12</v>
      </c>
      <c r="B51" s="299" t="s">
        <v>221</v>
      </c>
      <c r="C51" s="300"/>
      <c r="D51" s="299" t="s">
        <v>216</v>
      </c>
      <c r="E51" s="300"/>
      <c r="F51" s="114"/>
      <c r="G51" s="114"/>
    </row>
    <row r="52" spans="1:7" ht="36" x14ac:dyDescent="0.2">
      <c r="A52" s="126" t="s">
        <v>322</v>
      </c>
      <c r="B52" s="116" t="s">
        <v>380</v>
      </c>
      <c r="C52" s="116" t="s">
        <v>384</v>
      </c>
      <c r="D52" s="116" t="s">
        <v>382</v>
      </c>
      <c r="E52" s="116" t="s">
        <v>383</v>
      </c>
      <c r="F52" s="114"/>
      <c r="G52" s="114"/>
    </row>
    <row r="53" spans="1:7" x14ac:dyDescent="0.2">
      <c r="A53" s="117" t="s">
        <v>323</v>
      </c>
      <c r="B53" s="118">
        <v>2854862.01</v>
      </c>
      <c r="C53" s="118">
        <v>1090398.0299999998</v>
      </c>
      <c r="D53" s="118">
        <v>2837152.86</v>
      </c>
      <c r="E53" s="118">
        <v>936759.09999999986</v>
      </c>
    </row>
    <row r="54" spans="1:7" x14ac:dyDescent="0.2">
      <c r="A54" s="117" t="s">
        <v>324</v>
      </c>
      <c r="B54" s="122">
        <v>1903848.77</v>
      </c>
      <c r="C54" s="122">
        <v>975602.78</v>
      </c>
      <c r="D54" s="122">
        <v>1816733.43</v>
      </c>
      <c r="E54" s="122">
        <v>937861.89999999991</v>
      </c>
    </row>
    <row r="55" spans="1:7" x14ac:dyDescent="0.2">
      <c r="A55" s="117" t="s">
        <v>325</v>
      </c>
      <c r="B55" s="122">
        <v>234222.29</v>
      </c>
      <c r="C55" s="122">
        <v>72319.23000000001</v>
      </c>
      <c r="D55" s="122">
        <v>261301.88</v>
      </c>
      <c r="E55" s="122">
        <v>91659.12</v>
      </c>
    </row>
    <row r="56" spans="1:7" x14ac:dyDescent="0.2">
      <c r="A56" s="117" t="s">
        <v>326</v>
      </c>
      <c r="B56" s="122">
        <v>4204537.66</v>
      </c>
      <c r="C56" s="122">
        <v>1440599.4700000002</v>
      </c>
      <c r="D56" s="122">
        <v>4821465.9400000004</v>
      </c>
      <c r="E56" s="122">
        <v>1502039.8700000006</v>
      </c>
    </row>
    <row r="57" spans="1:7" x14ac:dyDescent="0.2">
      <c r="A57" s="117" t="s">
        <v>327</v>
      </c>
      <c r="B57" s="122">
        <v>2677433.0499999998</v>
      </c>
      <c r="C57" s="122">
        <v>717994.09999999986</v>
      </c>
      <c r="D57" s="122">
        <v>4566787.5199999996</v>
      </c>
      <c r="E57" s="122">
        <v>1143786.2499999995</v>
      </c>
    </row>
    <row r="58" spans="1:7" x14ac:dyDescent="0.2">
      <c r="A58" s="119" t="s">
        <v>184</v>
      </c>
      <c r="B58" s="123">
        <f>SUM(B53:B57)</f>
        <v>11874903.780000001</v>
      </c>
      <c r="C58" s="123">
        <f>SUM(C53:C57)</f>
        <v>4296913.6100000003</v>
      </c>
      <c r="D58" s="123">
        <f>SUM(D53:D57)</f>
        <v>14303441.629999999</v>
      </c>
      <c r="E58" s="123">
        <f>SUM(E53:E57)</f>
        <v>4612106.2400000002</v>
      </c>
    </row>
    <row r="59" spans="1:7" x14ac:dyDescent="0.2">
      <c r="B59" s="152"/>
      <c r="C59" s="152"/>
      <c r="D59" s="152"/>
      <c r="E59" s="152"/>
    </row>
    <row r="60" spans="1:7" x14ac:dyDescent="0.2">
      <c r="B60" s="152"/>
      <c r="C60" s="152"/>
      <c r="D60" s="152"/>
      <c r="E60" s="152"/>
    </row>
    <row r="61" spans="1:7" ht="27" customHeight="1" x14ac:dyDescent="0.2">
      <c r="A61" s="110" t="s">
        <v>328</v>
      </c>
      <c r="B61" s="152"/>
      <c r="C61" s="152"/>
      <c r="D61" s="152"/>
      <c r="E61" s="152"/>
    </row>
    <row r="62" spans="1:7" ht="12.75" customHeight="1" x14ac:dyDescent="0.2">
      <c r="A62" s="113" t="s">
        <v>12</v>
      </c>
      <c r="B62" s="299" t="s">
        <v>221</v>
      </c>
      <c r="C62" s="300"/>
      <c r="D62" s="299" t="s">
        <v>216</v>
      </c>
      <c r="E62" s="300"/>
      <c r="F62" s="114"/>
      <c r="G62" s="114"/>
    </row>
    <row r="63" spans="1:7" ht="36" x14ac:dyDescent="0.2">
      <c r="A63" s="126" t="s">
        <v>329</v>
      </c>
      <c r="B63" s="116" t="s">
        <v>380</v>
      </c>
      <c r="C63" s="116" t="s">
        <v>381</v>
      </c>
      <c r="D63" s="116" t="s">
        <v>382</v>
      </c>
      <c r="E63" s="116" t="s">
        <v>383</v>
      </c>
      <c r="F63" s="114"/>
      <c r="G63" s="114"/>
    </row>
    <row r="64" spans="1:7" x14ac:dyDescent="0.2">
      <c r="A64" s="121" t="s">
        <v>330</v>
      </c>
      <c r="B64" s="122">
        <v>5460314.75</v>
      </c>
      <c r="C64" s="122">
        <v>1041781.0599999996</v>
      </c>
      <c r="D64" s="122">
        <v>6261625.4199999999</v>
      </c>
      <c r="E64" s="122">
        <v>917023.29999999981</v>
      </c>
    </row>
    <row r="65" spans="1:7" x14ac:dyDescent="0.2">
      <c r="A65" s="117" t="s">
        <v>331</v>
      </c>
      <c r="B65" s="122">
        <v>2187390.29</v>
      </c>
      <c r="C65" s="122">
        <v>1722331.42</v>
      </c>
      <c r="D65" s="122">
        <v>491652.13</v>
      </c>
      <c r="E65" s="122">
        <v>0</v>
      </c>
    </row>
    <row r="66" spans="1:7" x14ac:dyDescent="0.2">
      <c r="A66" s="119" t="s">
        <v>184</v>
      </c>
      <c r="B66" s="123">
        <f>SUM(B64:B65)</f>
        <v>7647705.04</v>
      </c>
      <c r="C66" s="123">
        <f>SUM(C64:C65)</f>
        <v>2764112.4799999995</v>
      </c>
      <c r="D66" s="123">
        <f>SUM(D64:D65)</f>
        <v>6753277.5499999998</v>
      </c>
      <c r="E66" s="123">
        <f>SUM(E64:E65)</f>
        <v>917023.29999999981</v>
      </c>
      <c r="F66" s="110"/>
      <c r="G66" s="110"/>
    </row>
    <row r="67" spans="1:7" x14ac:dyDescent="0.2">
      <c r="B67" s="152"/>
      <c r="C67" s="152"/>
      <c r="D67" s="152"/>
      <c r="E67" s="152"/>
    </row>
    <row r="68" spans="1:7" x14ac:dyDescent="0.2">
      <c r="B68" s="152"/>
      <c r="C68" s="152"/>
      <c r="D68" s="152"/>
      <c r="E68" s="152"/>
    </row>
    <row r="69" spans="1:7" x14ac:dyDescent="0.2">
      <c r="A69" s="127" t="s">
        <v>332</v>
      </c>
      <c r="B69" s="152"/>
      <c r="C69" s="152"/>
      <c r="D69" s="152"/>
      <c r="E69" s="152"/>
    </row>
    <row r="70" spans="1:7" ht="12.75" customHeight="1" x14ac:dyDescent="0.2">
      <c r="A70" s="113" t="s">
        <v>12</v>
      </c>
      <c r="B70" s="299" t="s">
        <v>221</v>
      </c>
      <c r="C70" s="300"/>
      <c r="D70" s="299" t="s">
        <v>216</v>
      </c>
      <c r="E70" s="300"/>
      <c r="F70" s="114"/>
      <c r="G70" s="114"/>
    </row>
    <row r="71" spans="1:7" ht="36" x14ac:dyDescent="0.2">
      <c r="A71" s="126" t="s">
        <v>333</v>
      </c>
      <c r="B71" s="116" t="s">
        <v>380</v>
      </c>
      <c r="C71" s="116" t="s">
        <v>381</v>
      </c>
      <c r="D71" s="116" t="s">
        <v>382</v>
      </c>
      <c r="E71" s="116" t="s">
        <v>383</v>
      </c>
      <c r="F71" s="114"/>
      <c r="G71" s="114"/>
    </row>
    <row r="72" spans="1:7" x14ac:dyDescent="0.2">
      <c r="A72" s="128" t="s">
        <v>334</v>
      </c>
      <c r="B72" s="154">
        <v>35840753.600000001</v>
      </c>
      <c r="C72" s="154">
        <v>12797386.810000002</v>
      </c>
      <c r="D72" s="154">
        <v>34099120.380000003</v>
      </c>
      <c r="E72" s="154">
        <v>11255939.850000001</v>
      </c>
    </row>
    <row r="73" spans="1:7" x14ac:dyDescent="0.2">
      <c r="A73" s="128" t="s">
        <v>335</v>
      </c>
      <c r="B73" s="154">
        <v>20781084.68</v>
      </c>
      <c r="C73" s="154">
        <v>6502349.7199999988</v>
      </c>
      <c r="D73" s="154">
        <v>24305308.91</v>
      </c>
      <c r="E73" s="154">
        <v>9205933.8599999994</v>
      </c>
    </row>
    <row r="74" spans="1:7" x14ac:dyDescent="0.2">
      <c r="A74" s="119" t="s">
        <v>184</v>
      </c>
      <c r="B74" s="155">
        <f>SUM(B72:B73)</f>
        <v>56621838.280000001</v>
      </c>
      <c r="C74" s="155">
        <f>SUM(C72:C73)</f>
        <v>19299736.530000001</v>
      </c>
      <c r="D74" s="155">
        <f>SUM(D72:D73)</f>
        <v>58404429.290000007</v>
      </c>
      <c r="E74" s="155">
        <f>SUM(E72:E73)</f>
        <v>20461873.710000001</v>
      </c>
      <c r="F74" s="110"/>
      <c r="G74" s="110"/>
    </row>
    <row r="75" spans="1:7" x14ac:dyDescent="0.2">
      <c r="B75" s="152"/>
      <c r="C75" s="152"/>
      <c r="D75" s="152"/>
      <c r="E75" s="152"/>
    </row>
    <row r="76" spans="1:7" x14ac:dyDescent="0.2">
      <c r="B76" s="152"/>
      <c r="C76" s="152"/>
      <c r="D76" s="152"/>
      <c r="E76" s="152"/>
    </row>
    <row r="77" spans="1:7" x14ac:dyDescent="0.2">
      <c r="A77" s="127" t="s">
        <v>336</v>
      </c>
      <c r="B77" s="152"/>
      <c r="C77" s="152"/>
      <c r="D77" s="152"/>
      <c r="E77" s="152"/>
    </row>
    <row r="78" spans="1:7" ht="12.75" customHeight="1" x14ac:dyDescent="0.2">
      <c r="A78" s="113" t="s">
        <v>12</v>
      </c>
      <c r="B78" s="299" t="s">
        <v>221</v>
      </c>
      <c r="C78" s="300"/>
      <c r="D78" s="299" t="s">
        <v>216</v>
      </c>
      <c r="E78" s="300"/>
      <c r="F78" s="114"/>
      <c r="G78" s="114"/>
    </row>
    <row r="79" spans="1:7" ht="36" x14ac:dyDescent="0.2">
      <c r="A79" s="126" t="s">
        <v>337</v>
      </c>
      <c r="B79" s="116" t="s">
        <v>380</v>
      </c>
      <c r="C79" s="116" t="s">
        <v>381</v>
      </c>
      <c r="D79" s="116" t="s">
        <v>382</v>
      </c>
      <c r="E79" s="116" t="s">
        <v>383</v>
      </c>
      <c r="F79" s="114"/>
      <c r="G79" s="114"/>
    </row>
    <row r="80" spans="1:7" x14ac:dyDescent="0.2">
      <c r="A80" s="128" t="s">
        <v>338</v>
      </c>
      <c r="B80" s="154">
        <v>4867045.6100000003</v>
      </c>
      <c r="C80" s="154">
        <v>1908853.87</v>
      </c>
      <c r="D80" s="154">
        <v>6107090.2599999998</v>
      </c>
      <c r="E80" s="154">
        <v>2083431.5699999998</v>
      </c>
    </row>
    <row r="81" spans="1:7" x14ac:dyDescent="0.2">
      <c r="A81" s="128" t="s">
        <v>339</v>
      </c>
      <c r="B81" s="154">
        <v>2072782.93</v>
      </c>
      <c r="C81" s="154">
        <v>706096.16999999993</v>
      </c>
      <c r="D81" s="154">
        <v>2140698.2200000002</v>
      </c>
      <c r="E81" s="154">
        <v>763736.34000000032</v>
      </c>
    </row>
    <row r="82" spans="1:7" x14ac:dyDescent="0.2">
      <c r="A82" s="119" t="s">
        <v>184</v>
      </c>
      <c r="B82" s="155">
        <f>SUM(B80:B81)</f>
        <v>6939828.54</v>
      </c>
      <c r="C82" s="155">
        <f>SUM(C80:C81)</f>
        <v>2614950.04</v>
      </c>
      <c r="D82" s="155">
        <f>SUM(D80:D81)</f>
        <v>8247788.4800000004</v>
      </c>
      <c r="E82" s="155">
        <f>SUM(E80:E81)</f>
        <v>2847167.91</v>
      </c>
      <c r="F82" s="110"/>
      <c r="G82" s="110"/>
    </row>
    <row r="83" spans="1:7" x14ac:dyDescent="0.2">
      <c r="B83" s="152"/>
      <c r="C83" s="152"/>
      <c r="D83" s="152"/>
      <c r="E83" s="152"/>
    </row>
    <row r="84" spans="1:7" x14ac:dyDescent="0.2">
      <c r="B84" s="152"/>
      <c r="C84" s="152"/>
      <c r="D84" s="152"/>
      <c r="E84" s="152"/>
    </row>
    <row r="85" spans="1:7" x14ac:dyDescent="0.2">
      <c r="A85" s="131" t="s">
        <v>340</v>
      </c>
      <c r="B85" s="152"/>
      <c r="C85" s="152"/>
      <c r="D85" s="152"/>
      <c r="E85" s="152"/>
    </row>
    <row r="86" spans="1:7" ht="12.75" customHeight="1" x14ac:dyDescent="0.2">
      <c r="A86" s="113" t="s">
        <v>12</v>
      </c>
      <c r="B86" s="299" t="s">
        <v>221</v>
      </c>
      <c r="C86" s="300"/>
      <c r="D86" s="299" t="s">
        <v>216</v>
      </c>
      <c r="E86" s="300"/>
      <c r="F86" s="114"/>
      <c r="G86" s="114"/>
    </row>
    <row r="87" spans="1:7" ht="36" x14ac:dyDescent="0.2">
      <c r="A87" s="126" t="s">
        <v>341</v>
      </c>
      <c r="B87" s="116" t="s">
        <v>380</v>
      </c>
      <c r="C87" s="116" t="s">
        <v>381</v>
      </c>
      <c r="D87" s="116" t="s">
        <v>382</v>
      </c>
      <c r="E87" s="116" t="s">
        <v>383</v>
      </c>
      <c r="F87" s="114"/>
      <c r="G87" s="114"/>
    </row>
    <row r="88" spans="1:7" ht="24" x14ac:dyDescent="0.2">
      <c r="A88" s="132" t="s">
        <v>342</v>
      </c>
      <c r="B88" s="154">
        <v>18641.45</v>
      </c>
      <c r="C88" s="154">
        <v>16691.82</v>
      </c>
      <c r="D88" s="154">
        <v>123888.57</v>
      </c>
      <c r="E88" s="154">
        <v>87685.260000000009</v>
      </c>
    </row>
    <row r="89" spans="1:7" x14ac:dyDescent="0.2">
      <c r="A89" s="132" t="s">
        <v>343</v>
      </c>
      <c r="B89" s="154">
        <v>12782220.75</v>
      </c>
      <c r="C89" s="154">
        <v>4442769.47</v>
      </c>
      <c r="D89" s="154">
        <v>7067798.3300000001</v>
      </c>
      <c r="E89" s="154">
        <v>478045.31000000052</v>
      </c>
    </row>
    <row r="90" spans="1:7" x14ac:dyDescent="0.2">
      <c r="A90" s="133" t="s">
        <v>184</v>
      </c>
      <c r="B90" s="155">
        <f>SUM(B88:B89)</f>
        <v>12800862.199999999</v>
      </c>
      <c r="C90" s="155">
        <f>SUM(C88:C89)</f>
        <v>4459461.29</v>
      </c>
      <c r="D90" s="155">
        <f>SUM(D88:D89)</f>
        <v>7191686.9000000004</v>
      </c>
      <c r="E90" s="155">
        <f>SUM(E88:E89)</f>
        <v>565730.57000000053</v>
      </c>
      <c r="F90" s="110"/>
      <c r="G90" s="110"/>
    </row>
    <row r="93" spans="1:7" x14ac:dyDescent="0.2">
      <c r="A93" s="110" t="s">
        <v>344</v>
      </c>
    </row>
    <row r="95" spans="1:7" x14ac:dyDescent="0.2">
      <c r="A95" s="110" t="s">
        <v>345</v>
      </c>
    </row>
    <row r="96" spans="1:7" x14ac:dyDescent="0.2">
      <c r="A96" s="113" t="s">
        <v>12</v>
      </c>
      <c r="B96" s="302" t="s">
        <v>346</v>
      </c>
      <c r="C96" s="302" t="s">
        <v>385</v>
      </c>
      <c r="F96" s="114"/>
      <c r="G96" s="114"/>
    </row>
    <row r="97" spans="1:7" x14ac:dyDescent="0.2">
      <c r="A97" s="126" t="s">
        <v>347</v>
      </c>
      <c r="B97" s="303"/>
      <c r="C97" s="303"/>
      <c r="F97" s="114"/>
      <c r="G97" s="114"/>
    </row>
    <row r="98" spans="1:7" x14ac:dyDescent="0.2">
      <c r="A98" s="134" t="s">
        <v>348</v>
      </c>
      <c r="B98" s="130">
        <v>3545926.1099999985</v>
      </c>
      <c r="C98" s="130">
        <v>110279.37999999999</v>
      </c>
    </row>
    <row r="99" spans="1:7" x14ac:dyDescent="0.2">
      <c r="A99" s="135" t="s">
        <v>349</v>
      </c>
      <c r="B99" s="129">
        <v>3545926.1099999985</v>
      </c>
      <c r="C99" s="129">
        <v>110279.37999999999</v>
      </c>
    </row>
    <row r="100" spans="1:7" x14ac:dyDescent="0.2">
      <c r="A100" s="134" t="s">
        <v>350</v>
      </c>
      <c r="B100" s="130">
        <v>1017337746.4200461</v>
      </c>
      <c r="C100" s="130">
        <v>1116957479.8499999</v>
      </c>
    </row>
    <row r="101" spans="1:7" x14ac:dyDescent="0.2">
      <c r="A101" s="135" t="s">
        <v>351</v>
      </c>
      <c r="B101" s="129">
        <v>993719538.30004621</v>
      </c>
      <c r="C101" s="129">
        <v>1094174857.78</v>
      </c>
    </row>
    <row r="102" spans="1:7" x14ac:dyDescent="0.2">
      <c r="A102" s="135" t="s">
        <v>352</v>
      </c>
      <c r="B102" s="129">
        <v>9.2400000000020377</v>
      </c>
      <c r="C102" s="129">
        <v>0</v>
      </c>
    </row>
    <row r="103" spans="1:7" x14ac:dyDescent="0.2">
      <c r="A103" s="135" t="s">
        <v>349</v>
      </c>
      <c r="B103" s="129">
        <v>23618198.879999895</v>
      </c>
      <c r="C103" s="129">
        <v>22782622.07</v>
      </c>
    </row>
    <row r="104" spans="1:7" x14ac:dyDescent="0.2">
      <c r="A104" s="134" t="s">
        <v>353</v>
      </c>
      <c r="B104" s="130">
        <v>818830859.88000011</v>
      </c>
      <c r="C104" s="130">
        <v>830417298.00999999</v>
      </c>
    </row>
    <row r="105" spans="1:7" x14ac:dyDescent="0.2">
      <c r="A105" s="135" t="s">
        <v>351</v>
      </c>
      <c r="B105" s="129">
        <v>740970021.28000009</v>
      </c>
      <c r="C105" s="129">
        <v>751305898.57000005</v>
      </c>
    </row>
    <row r="106" spans="1:7" x14ac:dyDescent="0.2">
      <c r="A106" s="135" t="s">
        <v>352</v>
      </c>
      <c r="B106" s="129">
        <v>75222346.510000005</v>
      </c>
      <c r="C106" s="129">
        <v>76117496.040000021</v>
      </c>
    </row>
    <row r="107" spans="1:7" x14ac:dyDescent="0.2">
      <c r="A107" s="135" t="s">
        <v>349</v>
      </c>
      <c r="B107" s="129">
        <v>2638492.090000004</v>
      </c>
      <c r="C107" s="129">
        <v>2993903.4</v>
      </c>
    </row>
    <row r="108" spans="1:7" x14ac:dyDescent="0.2">
      <c r="A108" s="134" t="s">
        <v>354</v>
      </c>
      <c r="B108" s="130">
        <v>55594551.900000006</v>
      </c>
      <c r="C108" s="130">
        <v>63682254.659999982</v>
      </c>
    </row>
    <row r="109" spans="1:7" x14ac:dyDescent="0.2">
      <c r="A109" s="135" t="s">
        <v>351</v>
      </c>
      <c r="B109" s="129">
        <v>36033746.290000007</v>
      </c>
      <c r="C109" s="129">
        <v>30535349.059999991</v>
      </c>
    </row>
    <row r="110" spans="1:7" x14ac:dyDescent="0.2">
      <c r="A110" s="135" t="s">
        <v>352</v>
      </c>
      <c r="B110" s="129">
        <v>19329315.550000001</v>
      </c>
      <c r="C110" s="129">
        <v>32992768.099999994</v>
      </c>
    </row>
    <row r="111" spans="1:7" x14ac:dyDescent="0.2">
      <c r="A111" s="135" t="s">
        <v>349</v>
      </c>
      <c r="B111" s="129">
        <v>231490.05999999997</v>
      </c>
      <c r="C111" s="129">
        <v>154137.50000000012</v>
      </c>
    </row>
    <row r="112" spans="1:7" x14ac:dyDescent="0.2">
      <c r="A112" s="134" t="s">
        <v>355</v>
      </c>
      <c r="B112" s="130">
        <v>22478901.870000001</v>
      </c>
      <c r="C112" s="130">
        <v>21983818.679999996</v>
      </c>
    </row>
    <row r="113" spans="1:7" x14ac:dyDescent="0.2">
      <c r="A113" s="135" t="s">
        <v>351</v>
      </c>
      <c r="B113" s="129">
        <v>10393918.08</v>
      </c>
      <c r="C113" s="129">
        <v>11013875.269999994</v>
      </c>
    </row>
    <row r="114" spans="1:7" x14ac:dyDescent="0.2">
      <c r="A114" s="135" t="s">
        <v>352</v>
      </c>
      <c r="B114" s="129">
        <v>5946843.3399999999</v>
      </c>
      <c r="C114" s="129">
        <v>6396491.0399999991</v>
      </c>
    </row>
    <row r="115" spans="1:7" x14ac:dyDescent="0.2">
      <c r="A115" s="135" t="s">
        <v>349</v>
      </c>
      <c r="B115" s="129">
        <v>4748276.160000002</v>
      </c>
      <c r="C115" s="129">
        <v>3191137.5700000017</v>
      </c>
    </row>
    <row r="116" spans="1:7" x14ac:dyDescent="0.2">
      <c r="A116" s="135" t="s">
        <v>356</v>
      </c>
      <c r="B116" s="129">
        <v>1389864.2899999998</v>
      </c>
      <c r="C116" s="129">
        <v>1382314.7999999998</v>
      </c>
    </row>
    <row r="117" spans="1:7" x14ac:dyDescent="0.2">
      <c r="A117" s="134" t="s">
        <v>357</v>
      </c>
      <c r="B117" s="130">
        <v>160233068.17000002</v>
      </c>
      <c r="C117" s="130">
        <v>168785652.56999999</v>
      </c>
    </row>
    <row r="118" spans="1:7" x14ac:dyDescent="0.2">
      <c r="A118" s="135" t="s">
        <v>358</v>
      </c>
      <c r="B118" s="129">
        <v>160231706.06</v>
      </c>
      <c r="C118" s="129">
        <v>168783585.72999999</v>
      </c>
    </row>
    <row r="119" spans="1:7" x14ac:dyDescent="0.2">
      <c r="A119" s="135" t="s">
        <v>349</v>
      </c>
      <c r="B119" s="129">
        <v>1362.11</v>
      </c>
      <c r="C119" s="129">
        <v>2066.84</v>
      </c>
    </row>
    <row r="120" spans="1:7" x14ac:dyDescent="0.2">
      <c r="A120" s="136" t="s">
        <v>184</v>
      </c>
      <c r="B120" s="137">
        <v>2078021054.3500457</v>
      </c>
      <c r="C120" s="137">
        <v>2201936783.1500001</v>
      </c>
    </row>
    <row r="121" spans="1:7" x14ac:dyDescent="0.2">
      <c r="A121" s="138"/>
      <c r="B121" s="139"/>
      <c r="C121" s="139"/>
    </row>
    <row r="122" spans="1:7" x14ac:dyDescent="0.2">
      <c r="A122" s="138"/>
      <c r="B122" s="139"/>
      <c r="C122" s="139"/>
    </row>
    <row r="123" spans="1:7" x14ac:dyDescent="0.2">
      <c r="A123" s="110" t="s">
        <v>359</v>
      </c>
    </row>
    <row r="124" spans="1:7" x14ac:dyDescent="0.2">
      <c r="A124" s="113" t="s">
        <v>12</v>
      </c>
      <c r="B124" s="302" t="s">
        <v>346</v>
      </c>
      <c r="C124" s="302" t="s">
        <v>385</v>
      </c>
      <c r="F124" s="114"/>
      <c r="G124" s="114"/>
    </row>
    <row r="125" spans="1:7" x14ac:dyDescent="0.2">
      <c r="A125" s="126" t="s">
        <v>360</v>
      </c>
      <c r="B125" s="303"/>
      <c r="C125" s="303"/>
      <c r="F125" s="114"/>
      <c r="G125" s="114"/>
    </row>
    <row r="126" spans="1:7" x14ac:dyDescent="0.2">
      <c r="A126" s="140" t="s">
        <v>338</v>
      </c>
      <c r="B126" s="141">
        <v>63875776.399999999</v>
      </c>
      <c r="C126" s="141">
        <v>59694469.32</v>
      </c>
    </row>
    <row r="127" spans="1:7" x14ac:dyDescent="0.2">
      <c r="A127" s="140" t="s">
        <v>361</v>
      </c>
      <c r="B127" s="141">
        <v>42377304.719999999</v>
      </c>
      <c r="C127" s="141">
        <v>40644467.729999997</v>
      </c>
    </row>
    <row r="128" spans="1:7" x14ac:dyDescent="0.2">
      <c r="A128" s="136" t="s">
        <v>184</v>
      </c>
      <c r="B128" s="142">
        <f>SUM(B126:B127)</f>
        <v>106253081.12</v>
      </c>
      <c r="C128" s="142">
        <f>SUM(C126:C127)</f>
        <v>100338937.05</v>
      </c>
    </row>
    <row r="129" spans="1:7" x14ac:dyDescent="0.2">
      <c r="A129" s="138"/>
      <c r="B129" s="139"/>
      <c r="C129" s="139"/>
    </row>
    <row r="130" spans="1:7" x14ac:dyDescent="0.2">
      <c r="A130" s="138"/>
      <c r="B130" s="139"/>
      <c r="C130" s="139"/>
    </row>
    <row r="131" spans="1:7" x14ac:dyDescent="0.2">
      <c r="A131" s="110" t="s">
        <v>107</v>
      </c>
    </row>
    <row r="132" spans="1:7" x14ac:dyDescent="0.2">
      <c r="A132" s="113" t="s">
        <v>12</v>
      </c>
      <c r="B132" s="302" t="s">
        <v>346</v>
      </c>
      <c r="C132" s="302" t="s">
        <v>385</v>
      </c>
      <c r="F132" s="114"/>
      <c r="G132" s="114"/>
    </row>
    <row r="133" spans="1:7" x14ac:dyDescent="0.2">
      <c r="A133" s="126" t="s">
        <v>362</v>
      </c>
      <c r="B133" s="303"/>
      <c r="C133" s="303"/>
      <c r="F133" s="114"/>
      <c r="G133" s="114"/>
    </row>
    <row r="134" spans="1:7" x14ac:dyDescent="0.2">
      <c r="A134" s="143" t="s">
        <v>363</v>
      </c>
      <c r="B134" s="141">
        <v>16866500.530000001</v>
      </c>
      <c r="C134" s="141">
        <v>16866500.530000001</v>
      </c>
    </row>
    <row r="135" spans="1:7" x14ac:dyDescent="0.2">
      <c r="A135" s="143" t="s">
        <v>339</v>
      </c>
      <c r="B135" s="141">
        <v>25757374.100000001</v>
      </c>
      <c r="C135" s="141">
        <v>30640688.949999999</v>
      </c>
    </row>
    <row r="136" spans="1:7" x14ac:dyDescent="0.2">
      <c r="A136" s="144" t="s">
        <v>184</v>
      </c>
      <c r="B136" s="142">
        <f>SUM(B134:B135)</f>
        <v>42623874.630000003</v>
      </c>
      <c r="C136" s="142">
        <f>SUM(C134:C135)</f>
        <v>47507189.480000004</v>
      </c>
    </row>
    <row r="137" spans="1:7" x14ac:dyDescent="0.2">
      <c r="A137" s="138"/>
      <c r="B137" s="139"/>
      <c r="C137" s="139"/>
    </row>
    <row r="138" spans="1:7" x14ac:dyDescent="0.2">
      <c r="A138" s="138"/>
      <c r="B138" s="139"/>
      <c r="C138" s="139"/>
    </row>
    <row r="139" spans="1:7" x14ac:dyDescent="0.2">
      <c r="A139" s="110" t="s">
        <v>364</v>
      </c>
    </row>
    <row r="140" spans="1:7" x14ac:dyDescent="0.2">
      <c r="A140" s="113" t="s">
        <v>12</v>
      </c>
      <c r="B140" s="302" t="s">
        <v>346</v>
      </c>
      <c r="C140" s="302" t="s">
        <v>385</v>
      </c>
      <c r="F140" s="114"/>
      <c r="G140" s="114"/>
    </row>
    <row r="141" spans="1:7" x14ac:dyDescent="0.2">
      <c r="A141" s="126" t="s">
        <v>365</v>
      </c>
      <c r="B141" s="303"/>
      <c r="C141" s="303"/>
      <c r="F141" s="114"/>
      <c r="G141" s="114"/>
    </row>
    <row r="142" spans="1:7" x14ac:dyDescent="0.2">
      <c r="A142" s="145" t="s">
        <v>348</v>
      </c>
      <c r="B142" s="129">
        <v>46022065.129999995</v>
      </c>
      <c r="C142" s="129">
        <v>31106211.919999998</v>
      </c>
    </row>
    <row r="143" spans="1:7" x14ac:dyDescent="0.2">
      <c r="A143" s="145" t="s">
        <v>350</v>
      </c>
      <c r="B143" s="129">
        <v>2038742082.8899736</v>
      </c>
      <c r="C143" s="129">
        <v>2077431053.7499058</v>
      </c>
    </row>
    <row r="144" spans="1:7" x14ac:dyDescent="0.2">
      <c r="A144" s="145" t="s">
        <v>353</v>
      </c>
      <c r="B144" s="129">
        <v>497481793.0499993</v>
      </c>
      <c r="C144" s="129">
        <v>617816799.14000082</v>
      </c>
    </row>
    <row r="145" spans="1:3" x14ac:dyDescent="0.2">
      <c r="A145" s="145" t="s">
        <v>354</v>
      </c>
      <c r="B145" s="129">
        <v>311880165.85999978</v>
      </c>
      <c r="C145" s="129">
        <v>259111650.48999998</v>
      </c>
    </row>
    <row r="146" spans="1:3" x14ac:dyDescent="0.2">
      <c r="A146" s="145" t="s">
        <v>355</v>
      </c>
      <c r="B146" s="129">
        <v>91428853.079999983</v>
      </c>
      <c r="C146" s="129">
        <v>67921510.899999961</v>
      </c>
    </row>
    <row r="147" spans="1:3" x14ac:dyDescent="0.2">
      <c r="A147" s="145" t="s">
        <v>357</v>
      </c>
      <c r="B147" s="129">
        <v>312314972.25</v>
      </c>
      <c r="C147" s="129">
        <v>313334930.63</v>
      </c>
    </row>
    <row r="148" spans="1:3" x14ac:dyDescent="0.2">
      <c r="A148" s="119" t="s">
        <v>184</v>
      </c>
      <c r="B148" s="130">
        <f>SUM(B142:B147)</f>
        <v>3297869932.2599726</v>
      </c>
      <c r="C148" s="130">
        <f>SUM(C142:C147)</f>
        <v>3366722156.8299069</v>
      </c>
    </row>
    <row r="150" spans="1:3" x14ac:dyDescent="0.2">
      <c r="A150" s="111" t="s">
        <v>366</v>
      </c>
    </row>
    <row r="153" spans="1:3" x14ac:dyDescent="0.2">
      <c r="A153" s="150" t="s">
        <v>374</v>
      </c>
    </row>
    <row r="154" spans="1:3" x14ac:dyDescent="0.2">
      <c r="A154" s="110"/>
    </row>
    <row r="155" spans="1:3" x14ac:dyDescent="0.2">
      <c r="A155" s="113" t="s">
        <v>12</v>
      </c>
      <c r="B155" s="146" t="s">
        <v>346</v>
      </c>
      <c r="C155" s="146" t="s">
        <v>385</v>
      </c>
    </row>
    <row r="156" spans="1:3" x14ac:dyDescent="0.2">
      <c r="A156" s="145" t="s">
        <v>367</v>
      </c>
      <c r="B156" s="129">
        <v>193726201.05000001</v>
      </c>
      <c r="C156" s="129">
        <v>214775106.53999999</v>
      </c>
    </row>
    <row r="157" spans="1:3" ht="22.5" customHeight="1" x14ac:dyDescent="0.2">
      <c r="A157" s="151" t="s">
        <v>368</v>
      </c>
      <c r="B157" s="129">
        <v>155316084.55000001</v>
      </c>
      <c r="C157" s="129">
        <v>158812830.11000001</v>
      </c>
    </row>
    <row r="158" spans="1:3" x14ac:dyDescent="0.2">
      <c r="A158" s="145" t="s">
        <v>369</v>
      </c>
      <c r="B158" s="129">
        <v>65353552.170000002</v>
      </c>
      <c r="C158" s="129">
        <v>87622617.109999999</v>
      </c>
    </row>
    <row r="159" spans="1:3" x14ac:dyDescent="0.2">
      <c r="A159" s="145" t="s">
        <v>370</v>
      </c>
      <c r="B159" s="129">
        <v>108813.96</v>
      </c>
      <c r="C159" s="129">
        <v>0</v>
      </c>
    </row>
    <row r="160" spans="1:3" x14ac:dyDescent="0.2">
      <c r="A160" s="145" t="s">
        <v>386</v>
      </c>
      <c r="B160" s="129">
        <v>0</v>
      </c>
      <c r="C160" s="129">
        <v>10810000</v>
      </c>
    </row>
    <row r="161" spans="1:7" x14ac:dyDescent="0.2">
      <c r="A161" s="119" t="s">
        <v>184</v>
      </c>
      <c r="B161" s="130">
        <f>SUM(B156:B160)</f>
        <v>414504651.73000002</v>
      </c>
      <c r="C161" s="130">
        <f>SUM(C156:C160)</f>
        <v>472020553.75999999</v>
      </c>
    </row>
    <row r="163" spans="1:7" ht="30" customHeight="1" x14ac:dyDescent="0.2"/>
    <row r="164" spans="1:7" s="158" customFormat="1" ht="31.5" customHeight="1" x14ac:dyDescent="0.2">
      <c r="A164" s="309" t="s">
        <v>371</v>
      </c>
      <c r="B164" s="309"/>
      <c r="C164" s="309"/>
      <c r="D164" s="309"/>
      <c r="E164" s="309"/>
      <c r="F164" s="109"/>
      <c r="G164" s="109"/>
    </row>
    <row r="165" spans="1:7" s="158" customFormat="1" ht="31.5" customHeight="1" x14ac:dyDescent="0.2">
      <c r="A165" s="304" t="s">
        <v>372</v>
      </c>
      <c r="B165" s="304"/>
      <c r="C165" s="304"/>
      <c r="D165" s="304"/>
      <c r="E165" s="304"/>
      <c r="F165" s="109"/>
      <c r="G165" s="109"/>
    </row>
    <row r="166" spans="1:7" s="158" customFormat="1" ht="20.100000000000001" customHeight="1" x14ac:dyDescent="0.2">
      <c r="A166" s="304" t="s">
        <v>375</v>
      </c>
      <c r="B166" s="304"/>
      <c r="C166" s="304"/>
      <c r="D166" s="304"/>
      <c r="E166" s="304"/>
      <c r="F166" s="109"/>
      <c r="G166" s="109"/>
    </row>
    <row r="167" spans="1:7" s="158" customFormat="1" ht="20.100000000000001" customHeight="1" x14ac:dyDescent="0.2">
      <c r="A167" s="301" t="s">
        <v>387</v>
      </c>
      <c r="B167" s="301"/>
      <c r="C167" s="301"/>
      <c r="D167" s="301"/>
      <c r="E167" s="301"/>
      <c r="F167" s="109"/>
      <c r="G167" s="109"/>
    </row>
    <row r="168" spans="1:7" s="158" customFormat="1" ht="20.100000000000001" customHeight="1" x14ac:dyDescent="0.2">
      <c r="A168" s="304" t="s">
        <v>373</v>
      </c>
      <c r="B168" s="304"/>
      <c r="C168" s="304"/>
      <c r="D168" s="304"/>
      <c r="E168" s="304"/>
      <c r="F168" s="109"/>
      <c r="G168" s="109"/>
    </row>
    <row r="169" spans="1:7" s="158" customFormat="1" ht="20.100000000000001" customHeight="1" x14ac:dyDescent="0.2">
      <c r="A169" s="109" t="s">
        <v>376</v>
      </c>
      <c r="B169" s="109"/>
      <c r="C169" s="109"/>
      <c r="D169" s="109"/>
      <c r="E169" s="109"/>
      <c r="F169" s="109"/>
      <c r="G169" s="109"/>
    </row>
    <row r="170" spans="1:7" s="158" customFormat="1" ht="83.25" customHeight="1" x14ac:dyDescent="0.2">
      <c r="A170" s="301" t="s">
        <v>388</v>
      </c>
      <c r="B170" s="301"/>
      <c r="C170" s="301"/>
      <c r="D170" s="301"/>
      <c r="E170" s="301"/>
      <c r="F170" s="109"/>
      <c r="G170" s="109"/>
    </row>
    <row r="174" spans="1:7" x14ac:dyDescent="0.2">
      <c r="A174" s="109"/>
      <c r="B174" s="109"/>
      <c r="C174" s="109"/>
      <c r="D174" s="109"/>
      <c r="E174" s="109"/>
      <c r="F174" s="147"/>
      <c r="G174" s="147"/>
    </row>
    <row r="175" spans="1:7" x14ac:dyDescent="0.2">
      <c r="A175" s="156"/>
      <c r="B175" s="156"/>
      <c r="C175" s="156"/>
      <c r="D175" s="156"/>
      <c r="E175" s="156"/>
      <c r="F175" s="148"/>
      <c r="G175" s="148"/>
    </row>
    <row r="181" spans="1:7" x14ac:dyDescent="0.2">
      <c r="A181" s="157"/>
      <c r="B181" s="157"/>
      <c r="C181" s="157"/>
      <c r="D181" s="157"/>
      <c r="E181" s="157"/>
      <c r="F181" s="157"/>
      <c r="G181" s="157"/>
    </row>
    <row r="182" spans="1:7" x14ac:dyDescent="0.2">
      <c r="A182" s="157"/>
      <c r="B182" s="157"/>
      <c r="C182" s="157"/>
      <c r="D182" s="157"/>
      <c r="E182" s="157"/>
      <c r="F182" s="157"/>
      <c r="G182" s="157"/>
    </row>
    <row r="183" spans="1:7" x14ac:dyDescent="0.2">
      <c r="A183" s="157"/>
      <c r="B183" s="157"/>
      <c r="C183" s="157"/>
      <c r="D183" s="157"/>
      <c r="E183" s="157"/>
      <c r="F183" s="157"/>
      <c r="G183" s="157"/>
    </row>
    <row r="184" spans="1:7" x14ac:dyDescent="0.2">
      <c r="A184" s="157"/>
      <c r="B184" s="157"/>
      <c r="C184" s="157"/>
      <c r="D184" s="157"/>
      <c r="E184" s="157"/>
      <c r="F184" s="157"/>
      <c r="G184" s="157"/>
    </row>
    <row r="185" spans="1:7" x14ac:dyDescent="0.2">
      <c r="A185" s="157"/>
      <c r="B185" s="157"/>
      <c r="C185" s="157"/>
      <c r="D185" s="157"/>
      <c r="E185" s="157"/>
      <c r="F185" s="157"/>
      <c r="G185" s="157"/>
    </row>
    <row r="186" spans="1:7" x14ac:dyDescent="0.2">
      <c r="A186" s="157"/>
      <c r="B186" s="157"/>
      <c r="C186" s="157"/>
      <c r="D186" s="157"/>
      <c r="E186" s="157"/>
      <c r="F186" s="157"/>
      <c r="G186" s="157"/>
    </row>
    <row r="187" spans="1:7" x14ac:dyDescent="0.2">
      <c r="A187" s="157"/>
      <c r="B187" s="157"/>
      <c r="C187" s="157"/>
      <c r="D187" s="157"/>
      <c r="E187" s="157"/>
      <c r="F187" s="157"/>
      <c r="G187" s="157"/>
    </row>
    <row r="188" spans="1:7" x14ac:dyDescent="0.2">
      <c r="A188" s="157"/>
      <c r="B188" s="157"/>
      <c r="C188" s="157"/>
      <c r="D188" s="157"/>
      <c r="E188" s="157"/>
      <c r="F188" s="157"/>
      <c r="G188" s="157"/>
    </row>
    <row r="189" spans="1:7" x14ac:dyDescent="0.2">
      <c r="A189" s="157"/>
      <c r="B189" s="157"/>
      <c r="C189" s="157"/>
      <c r="D189" s="157"/>
      <c r="E189" s="157"/>
      <c r="F189" s="157"/>
      <c r="G189" s="157"/>
    </row>
    <row r="190" spans="1:7" x14ac:dyDescent="0.2">
      <c r="A190" s="157"/>
      <c r="B190" s="157"/>
      <c r="C190" s="157"/>
      <c r="D190" s="157"/>
      <c r="E190" s="157"/>
      <c r="F190" s="157"/>
      <c r="G190" s="157"/>
    </row>
    <row r="191" spans="1:7" x14ac:dyDescent="0.2">
      <c r="A191" s="157"/>
      <c r="B191" s="157"/>
      <c r="C191" s="157"/>
      <c r="D191" s="157"/>
      <c r="E191" s="157"/>
      <c r="F191" s="157"/>
      <c r="G191" s="157"/>
    </row>
    <row r="192" spans="1:7" x14ac:dyDescent="0.2">
      <c r="A192" s="157"/>
      <c r="B192" s="157"/>
      <c r="C192" s="157"/>
      <c r="D192" s="157"/>
      <c r="E192" s="157"/>
      <c r="F192" s="157"/>
      <c r="G192" s="157"/>
    </row>
    <row r="193" spans="1:7" x14ac:dyDescent="0.2">
      <c r="A193" s="157"/>
      <c r="B193" s="157"/>
      <c r="C193" s="157"/>
      <c r="D193" s="157"/>
      <c r="E193" s="157"/>
      <c r="F193" s="157"/>
      <c r="G193" s="157"/>
    </row>
    <row r="194" spans="1:7" x14ac:dyDescent="0.2">
      <c r="A194" s="157"/>
      <c r="B194" s="157"/>
      <c r="C194" s="157"/>
      <c r="D194" s="157"/>
      <c r="E194" s="157"/>
      <c r="F194" s="157"/>
      <c r="G194" s="157"/>
    </row>
    <row r="195" spans="1:7" x14ac:dyDescent="0.2">
      <c r="A195" s="157"/>
      <c r="B195" s="157"/>
      <c r="C195" s="157"/>
      <c r="D195" s="157"/>
      <c r="E195" s="157"/>
      <c r="F195" s="157"/>
      <c r="G195" s="157"/>
    </row>
    <row r="196" spans="1:7" x14ac:dyDescent="0.2">
      <c r="A196" s="157"/>
      <c r="B196" s="157"/>
      <c r="C196" s="157"/>
      <c r="D196" s="157"/>
      <c r="E196" s="157"/>
      <c r="F196" s="157"/>
      <c r="G196" s="157"/>
    </row>
    <row r="197" spans="1:7" x14ac:dyDescent="0.2">
      <c r="A197" s="157"/>
      <c r="B197" s="157"/>
      <c r="C197" s="157"/>
      <c r="D197" s="157"/>
      <c r="E197" s="157"/>
      <c r="F197" s="157"/>
      <c r="G197" s="157"/>
    </row>
    <row r="198" spans="1:7" x14ac:dyDescent="0.2">
      <c r="A198" s="157"/>
      <c r="B198" s="157"/>
      <c r="C198" s="157"/>
      <c r="D198" s="157"/>
      <c r="E198" s="157"/>
      <c r="F198" s="157"/>
      <c r="G198" s="157"/>
    </row>
    <row r="199" spans="1:7" x14ac:dyDescent="0.2">
      <c r="A199" s="157"/>
      <c r="B199" s="157"/>
      <c r="C199" s="157"/>
      <c r="D199" s="157"/>
      <c r="E199" s="157"/>
      <c r="F199" s="157"/>
      <c r="G199" s="157"/>
    </row>
    <row r="200" spans="1:7" x14ac:dyDescent="0.2">
      <c r="A200" s="157"/>
      <c r="B200" s="157"/>
      <c r="C200" s="157"/>
      <c r="D200" s="157"/>
      <c r="E200" s="157"/>
      <c r="F200" s="157"/>
      <c r="G200" s="157"/>
    </row>
    <row r="201" spans="1:7" x14ac:dyDescent="0.2">
      <c r="A201" s="157"/>
      <c r="B201" s="157"/>
      <c r="C201" s="157"/>
      <c r="D201" s="157"/>
      <c r="E201" s="157"/>
      <c r="F201" s="157"/>
      <c r="G201" s="157"/>
    </row>
    <row r="202" spans="1:7" x14ac:dyDescent="0.2">
      <c r="A202" s="157"/>
      <c r="B202" s="157"/>
      <c r="C202" s="157"/>
      <c r="D202" s="157"/>
      <c r="E202" s="157"/>
      <c r="F202" s="157"/>
      <c r="G202" s="157"/>
    </row>
    <row r="203" spans="1:7" x14ac:dyDescent="0.2">
      <c r="A203" s="157"/>
      <c r="B203" s="157"/>
      <c r="C203" s="157"/>
      <c r="D203" s="157"/>
      <c r="E203" s="157"/>
      <c r="F203" s="157"/>
      <c r="G203" s="157"/>
    </row>
    <row r="204" spans="1:7" x14ac:dyDescent="0.2">
      <c r="A204" s="157"/>
      <c r="B204" s="157"/>
      <c r="C204" s="157"/>
      <c r="D204" s="157"/>
      <c r="E204" s="157"/>
      <c r="F204" s="157"/>
      <c r="G204" s="157"/>
    </row>
    <row r="205" spans="1:7" x14ac:dyDescent="0.2">
      <c r="A205" s="157"/>
      <c r="B205" s="157"/>
      <c r="C205" s="157"/>
      <c r="D205" s="157"/>
      <c r="E205" s="157"/>
      <c r="F205" s="157"/>
      <c r="G205" s="157"/>
    </row>
    <row r="206" spans="1:7" x14ac:dyDescent="0.2">
      <c r="A206" s="157"/>
      <c r="B206" s="157"/>
      <c r="C206" s="157"/>
      <c r="D206" s="157"/>
      <c r="E206" s="157"/>
      <c r="F206" s="157"/>
      <c r="G206" s="157"/>
    </row>
    <row r="207" spans="1:7" x14ac:dyDescent="0.2">
      <c r="A207" s="157"/>
      <c r="B207" s="157"/>
      <c r="C207" s="157"/>
      <c r="D207" s="157"/>
      <c r="E207" s="157"/>
      <c r="F207" s="157"/>
      <c r="G207" s="157"/>
    </row>
    <row r="208" spans="1:7" x14ac:dyDescent="0.2">
      <c r="A208" s="157"/>
      <c r="B208" s="157"/>
      <c r="C208" s="157"/>
      <c r="D208" s="157"/>
      <c r="E208" s="157"/>
      <c r="F208" s="157"/>
      <c r="G208" s="157"/>
    </row>
    <row r="209" spans="1:7" x14ac:dyDescent="0.2">
      <c r="A209" s="157"/>
      <c r="B209" s="157"/>
      <c r="C209" s="157"/>
      <c r="D209" s="157"/>
      <c r="E209" s="157"/>
      <c r="F209" s="157"/>
      <c r="G209" s="157"/>
    </row>
    <row r="210" spans="1:7" x14ac:dyDescent="0.2">
      <c r="A210" s="157"/>
      <c r="B210" s="157"/>
      <c r="C210" s="157"/>
      <c r="D210" s="157"/>
      <c r="E210" s="157"/>
      <c r="F210" s="157"/>
      <c r="G210" s="157"/>
    </row>
    <row r="211" spans="1:7" x14ac:dyDescent="0.2">
      <c r="A211" s="157"/>
      <c r="B211" s="157"/>
      <c r="C211" s="157"/>
      <c r="D211" s="157"/>
      <c r="E211" s="157"/>
      <c r="F211" s="157"/>
      <c r="G211" s="157"/>
    </row>
    <row r="212" spans="1:7" x14ac:dyDescent="0.2">
      <c r="A212" s="157"/>
      <c r="B212" s="157"/>
      <c r="C212" s="157"/>
      <c r="D212" s="157"/>
      <c r="E212" s="157"/>
      <c r="F212" s="157"/>
      <c r="G212" s="157"/>
    </row>
    <row r="213" spans="1:7" x14ac:dyDescent="0.2">
      <c r="A213" s="157"/>
      <c r="B213" s="157"/>
      <c r="C213" s="157"/>
      <c r="D213" s="157"/>
      <c r="E213" s="157"/>
      <c r="F213" s="157"/>
      <c r="G213" s="157"/>
    </row>
    <row r="214" spans="1:7" x14ac:dyDescent="0.2">
      <c r="A214" s="157"/>
      <c r="B214" s="157"/>
      <c r="C214" s="157"/>
      <c r="D214" s="157"/>
      <c r="E214" s="157"/>
      <c r="F214" s="157"/>
      <c r="G214" s="157"/>
    </row>
    <row r="215" spans="1:7" x14ac:dyDescent="0.2">
      <c r="A215" s="157"/>
      <c r="B215" s="157"/>
      <c r="C215" s="157"/>
      <c r="D215" s="157"/>
      <c r="E215" s="157"/>
      <c r="F215" s="157"/>
      <c r="G215" s="157"/>
    </row>
    <row r="216" spans="1:7" x14ac:dyDescent="0.2">
      <c r="A216" s="157"/>
      <c r="B216" s="157"/>
      <c r="C216" s="157"/>
      <c r="D216" s="157"/>
      <c r="E216" s="157"/>
      <c r="F216" s="157"/>
      <c r="G216" s="157"/>
    </row>
    <row r="217" spans="1:7" x14ac:dyDescent="0.2">
      <c r="A217" s="157"/>
      <c r="B217" s="157"/>
      <c r="C217" s="157"/>
      <c r="D217" s="157"/>
      <c r="E217" s="157"/>
      <c r="F217" s="157"/>
      <c r="G217" s="157"/>
    </row>
    <row r="218" spans="1:7" x14ac:dyDescent="0.2">
      <c r="A218" s="157"/>
      <c r="B218" s="157"/>
      <c r="C218" s="157"/>
      <c r="D218" s="157"/>
      <c r="E218" s="157"/>
      <c r="F218" s="157"/>
      <c r="G218" s="157"/>
    </row>
    <row r="219" spans="1:7" x14ac:dyDescent="0.2">
      <c r="A219" s="157"/>
      <c r="B219" s="157"/>
      <c r="C219" s="157"/>
      <c r="D219" s="157"/>
      <c r="E219" s="157"/>
      <c r="F219" s="157"/>
      <c r="G219" s="157"/>
    </row>
    <row r="220" spans="1:7" x14ac:dyDescent="0.2">
      <c r="A220" s="157"/>
      <c r="B220" s="157"/>
      <c r="C220" s="157"/>
      <c r="D220" s="157"/>
      <c r="E220" s="157"/>
      <c r="F220" s="157"/>
      <c r="G220" s="157"/>
    </row>
    <row r="221" spans="1:7" x14ac:dyDescent="0.2">
      <c r="A221" s="157"/>
      <c r="B221" s="157"/>
      <c r="C221" s="157"/>
      <c r="D221" s="157"/>
      <c r="E221" s="157"/>
      <c r="F221" s="157"/>
      <c r="G221" s="157"/>
    </row>
    <row r="222" spans="1:7" x14ac:dyDescent="0.2">
      <c r="A222" s="157"/>
      <c r="B222" s="157"/>
      <c r="C222" s="157"/>
      <c r="D222" s="157"/>
      <c r="E222" s="157"/>
      <c r="F222" s="157"/>
      <c r="G222" s="157"/>
    </row>
    <row r="223" spans="1:7" x14ac:dyDescent="0.2">
      <c r="A223" s="157"/>
      <c r="B223" s="157"/>
      <c r="C223" s="157"/>
      <c r="D223" s="157"/>
      <c r="E223" s="157"/>
      <c r="F223" s="157"/>
      <c r="G223" s="157"/>
    </row>
    <row r="224" spans="1:7" x14ac:dyDescent="0.2">
      <c r="A224" s="157"/>
      <c r="B224" s="157"/>
      <c r="C224" s="157"/>
      <c r="D224" s="157"/>
      <c r="E224" s="157"/>
      <c r="F224" s="157"/>
      <c r="G224" s="157"/>
    </row>
    <row r="225" spans="1:7" x14ac:dyDescent="0.2">
      <c r="A225" s="157"/>
      <c r="B225" s="157"/>
      <c r="C225" s="157"/>
      <c r="D225" s="157"/>
      <c r="E225" s="157"/>
      <c r="F225" s="157"/>
      <c r="G225" s="157"/>
    </row>
    <row r="226" spans="1:7" x14ac:dyDescent="0.2">
      <c r="A226" s="157"/>
      <c r="B226" s="157"/>
      <c r="C226" s="157"/>
      <c r="D226" s="157"/>
      <c r="E226" s="157"/>
      <c r="F226" s="157"/>
      <c r="G226" s="157"/>
    </row>
    <row r="227" spans="1:7" x14ac:dyDescent="0.2">
      <c r="A227" s="157"/>
      <c r="B227" s="157"/>
      <c r="C227" s="157"/>
      <c r="D227" s="157"/>
      <c r="E227" s="157"/>
      <c r="F227" s="157"/>
      <c r="G227" s="157"/>
    </row>
    <row r="228" spans="1:7" x14ac:dyDescent="0.2">
      <c r="A228" s="157"/>
      <c r="B228" s="157"/>
      <c r="C228" s="157"/>
      <c r="D228" s="157"/>
      <c r="E228" s="157"/>
      <c r="F228" s="157"/>
      <c r="G228" s="157"/>
    </row>
    <row r="229" spans="1:7" x14ac:dyDescent="0.2">
      <c r="A229" s="157"/>
      <c r="B229" s="157"/>
      <c r="C229" s="157"/>
      <c r="D229" s="157"/>
      <c r="E229" s="157"/>
      <c r="F229" s="157"/>
      <c r="G229" s="157"/>
    </row>
    <row r="230" spans="1:7" x14ac:dyDescent="0.2">
      <c r="A230" s="157"/>
      <c r="B230" s="157"/>
      <c r="C230" s="157"/>
      <c r="D230" s="157"/>
      <c r="E230" s="157"/>
      <c r="F230" s="157"/>
      <c r="G230" s="157"/>
    </row>
    <row r="231" spans="1:7" x14ac:dyDescent="0.2">
      <c r="A231" s="157"/>
      <c r="B231" s="157"/>
      <c r="C231" s="157"/>
      <c r="D231" s="157"/>
      <c r="E231" s="157"/>
      <c r="F231" s="157"/>
      <c r="G231" s="157"/>
    </row>
    <row r="232" spans="1:7" x14ac:dyDescent="0.2">
      <c r="A232" s="157"/>
      <c r="B232" s="157"/>
      <c r="C232" s="157"/>
      <c r="D232" s="157"/>
      <c r="E232" s="157"/>
      <c r="F232" s="157"/>
      <c r="G232" s="157"/>
    </row>
    <row r="233" spans="1:7" x14ac:dyDescent="0.2">
      <c r="A233" s="157"/>
      <c r="B233" s="157"/>
      <c r="C233" s="157"/>
      <c r="D233" s="157"/>
      <c r="E233" s="157"/>
      <c r="F233" s="157"/>
      <c r="G233" s="157"/>
    </row>
    <row r="234" spans="1:7" x14ac:dyDescent="0.2">
      <c r="A234" s="157"/>
      <c r="B234" s="157"/>
      <c r="C234" s="157"/>
      <c r="D234" s="157"/>
      <c r="E234" s="157"/>
      <c r="F234" s="157"/>
      <c r="G234" s="157"/>
    </row>
    <row r="235" spans="1:7" x14ac:dyDescent="0.2">
      <c r="A235" s="157"/>
      <c r="B235" s="157"/>
      <c r="C235" s="157"/>
      <c r="D235" s="157"/>
      <c r="E235" s="157"/>
      <c r="F235" s="157"/>
      <c r="G235" s="157"/>
    </row>
    <row r="236" spans="1:7" x14ac:dyDescent="0.2">
      <c r="A236" s="157"/>
      <c r="B236" s="157"/>
      <c r="C236" s="157"/>
      <c r="D236" s="157"/>
      <c r="E236" s="157"/>
      <c r="F236" s="157"/>
      <c r="G236" s="157"/>
    </row>
    <row r="237" spans="1:7" x14ac:dyDescent="0.2">
      <c r="A237" s="157"/>
      <c r="B237" s="157"/>
      <c r="C237" s="157"/>
      <c r="D237" s="157"/>
      <c r="E237" s="157"/>
      <c r="F237" s="157"/>
      <c r="G237" s="157"/>
    </row>
    <row r="238" spans="1:7" x14ac:dyDescent="0.2">
      <c r="A238" s="157"/>
      <c r="B238" s="157"/>
      <c r="C238" s="157"/>
      <c r="D238" s="157"/>
      <c r="E238" s="157"/>
      <c r="F238" s="157"/>
      <c r="G238" s="157"/>
    </row>
    <row r="239" spans="1:7" x14ac:dyDescent="0.2">
      <c r="A239" s="157"/>
      <c r="B239" s="157"/>
      <c r="C239" s="157"/>
      <c r="D239" s="157"/>
      <c r="E239" s="157"/>
      <c r="F239" s="157"/>
      <c r="G239" s="157"/>
    </row>
    <row r="240" spans="1:7" x14ac:dyDescent="0.2">
      <c r="A240" s="157"/>
      <c r="B240" s="157"/>
      <c r="C240" s="157"/>
      <c r="D240" s="157"/>
      <c r="E240" s="157"/>
      <c r="F240" s="157"/>
      <c r="G240" s="157"/>
    </row>
    <row r="241" spans="1:7" x14ac:dyDescent="0.2">
      <c r="A241" s="157"/>
      <c r="B241" s="157"/>
      <c r="C241" s="157"/>
      <c r="D241" s="157"/>
      <c r="E241" s="157"/>
      <c r="F241" s="157"/>
      <c r="G241" s="157"/>
    </row>
    <row r="242" spans="1:7" x14ac:dyDescent="0.2">
      <c r="A242" s="157"/>
      <c r="B242" s="157"/>
      <c r="C242" s="157"/>
      <c r="D242" s="157"/>
      <c r="E242" s="157"/>
      <c r="F242" s="157"/>
      <c r="G242" s="157"/>
    </row>
    <row r="243" spans="1:7" x14ac:dyDescent="0.2">
      <c r="A243" s="157"/>
      <c r="B243" s="157"/>
      <c r="C243" s="157"/>
      <c r="D243" s="157"/>
      <c r="E243" s="157"/>
      <c r="F243" s="157"/>
      <c r="G243" s="157"/>
    </row>
    <row r="244" spans="1:7" x14ac:dyDescent="0.2">
      <c r="A244" s="157"/>
      <c r="B244" s="157"/>
      <c r="C244" s="157"/>
      <c r="D244" s="157"/>
      <c r="E244" s="157"/>
      <c r="F244" s="157"/>
      <c r="G244" s="157"/>
    </row>
    <row r="245" spans="1:7" x14ac:dyDescent="0.2">
      <c r="A245" s="157"/>
      <c r="B245" s="157"/>
      <c r="C245" s="157"/>
      <c r="D245" s="157"/>
      <c r="E245" s="157"/>
      <c r="F245" s="157"/>
      <c r="G245" s="157"/>
    </row>
    <row r="246" spans="1:7" x14ac:dyDescent="0.2">
      <c r="A246" s="157"/>
      <c r="B246" s="157"/>
      <c r="C246" s="157"/>
      <c r="D246" s="157"/>
      <c r="E246" s="157"/>
      <c r="F246" s="157"/>
      <c r="G246" s="157"/>
    </row>
    <row r="247" spans="1:7" x14ac:dyDescent="0.2">
      <c r="A247" s="157"/>
      <c r="B247" s="157"/>
      <c r="C247" s="157"/>
      <c r="D247" s="157"/>
      <c r="E247" s="157"/>
      <c r="F247" s="157"/>
      <c r="G247" s="157"/>
    </row>
    <row r="248" spans="1:7" x14ac:dyDescent="0.2">
      <c r="A248" s="157"/>
      <c r="B248" s="157"/>
      <c r="C248" s="157"/>
      <c r="D248" s="157"/>
      <c r="E248" s="157"/>
      <c r="F248" s="157"/>
      <c r="G248" s="157"/>
    </row>
    <row r="249" spans="1:7" x14ac:dyDescent="0.2">
      <c r="A249" s="157"/>
      <c r="B249" s="157"/>
      <c r="C249" s="157"/>
      <c r="D249" s="157"/>
      <c r="E249" s="157"/>
      <c r="F249" s="157"/>
      <c r="G249" s="157"/>
    </row>
    <row r="250" spans="1:7" x14ac:dyDescent="0.2">
      <c r="A250" s="157"/>
      <c r="B250" s="157"/>
      <c r="C250" s="157"/>
      <c r="D250" s="157"/>
      <c r="E250" s="157"/>
      <c r="F250" s="157"/>
      <c r="G250" s="157"/>
    </row>
    <row r="251" spans="1:7" x14ac:dyDescent="0.2">
      <c r="A251" s="157"/>
      <c r="B251" s="157"/>
      <c r="C251" s="157"/>
      <c r="D251" s="157"/>
      <c r="E251" s="157"/>
      <c r="F251" s="157"/>
      <c r="G251" s="157"/>
    </row>
    <row r="252" spans="1:7" x14ac:dyDescent="0.2">
      <c r="A252" s="157"/>
      <c r="B252" s="157"/>
      <c r="C252" s="157"/>
      <c r="D252" s="157"/>
      <c r="E252" s="157"/>
      <c r="F252" s="157"/>
      <c r="G252" s="157"/>
    </row>
    <row r="253" spans="1:7" x14ac:dyDescent="0.2">
      <c r="A253" s="157"/>
      <c r="B253" s="157"/>
      <c r="C253" s="157"/>
      <c r="D253" s="157"/>
      <c r="E253" s="157"/>
      <c r="F253" s="157"/>
      <c r="G253" s="157"/>
    </row>
    <row r="254" spans="1:7" x14ac:dyDescent="0.2">
      <c r="A254" s="157"/>
      <c r="B254" s="157"/>
      <c r="C254" s="157"/>
      <c r="D254" s="157"/>
      <c r="E254" s="157"/>
      <c r="F254" s="157"/>
      <c r="G254" s="157"/>
    </row>
    <row r="255" spans="1:7" x14ac:dyDescent="0.2">
      <c r="A255" s="157"/>
      <c r="B255" s="157"/>
      <c r="C255" s="157"/>
      <c r="D255" s="157"/>
      <c r="E255" s="157"/>
      <c r="F255" s="157"/>
      <c r="G255" s="157"/>
    </row>
    <row r="256" spans="1:7" x14ac:dyDescent="0.2">
      <c r="A256" s="157"/>
      <c r="B256" s="157"/>
      <c r="C256" s="157"/>
      <c r="D256" s="157"/>
      <c r="E256" s="157"/>
      <c r="F256" s="157"/>
      <c r="G256" s="157"/>
    </row>
    <row r="257" spans="1:7" x14ac:dyDescent="0.2">
      <c r="A257" s="157"/>
      <c r="B257" s="157"/>
      <c r="C257" s="157"/>
      <c r="D257" s="157"/>
      <c r="E257" s="157"/>
      <c r="F257" s="157"/>
      <c r="G257" s="157"/>
    </row>
    <row r="258" spans="1:7" x14ac:dyDescent="0.2">
      <c r="A258" s="157"/>
      <c r="B258" s="157"/>
      <c r="C258" s="157"/>
      <c r="D258" s="157"/>
      <c r="E258" s="157"/>
      <c r="F258" s="157"/>
      <c r="G258" s="157"/>
    </row>
    <row r="259" spans="1:7" x14ac:dyDescent="0.2">
      <c r="A259" s="157"/>
      <c r="B259" s="157"/>
      <c r="C259" s="157"/>
      <c r="D259" s="157"/>
      <c r="E259" s="157"/>
      <c r="F259" s="157"/>
      <c r="G259" s="157"/>
    </row>
    <row r="260" spans="1:7" x14ac:dyDescent="0.2">
      <c r="A260" s="157"/>
      <c r="B260" s="157"/>
      <c r="C260" s="157"/>
      <c r="D260" s="157"/>
      <c r="E260" s="157"/>
      <c r="F260" s="157"/>
      <c r="G260" s="157"/>
    </row>
    <row r="261" spans="1:7" x14ac:dyDescent="0.2">
      <c r="B261" s="157"/>
      <c r="C261" s="157"/>
      <c r="D261" s="157"/>
      <c r="E261" s="157"/>
      <c r="F261" s="157"/>
      <c r="G261" s="157"/>
    </row>
  </sheetData>
  <mergeCells count="33">
    <mergeCell ref="A1:E1"/>
    <mergeCell ref="A2:E2"/>
    <mergeCell ref="B140:B141"/>
    <mergeCell ref="C140:C141"/>
    <mergeCell ref="A164:E164"/>
    <mergeCell ref="B96:B97"/>
    <mergeCell ref="C96:C97"/>
    <mergeCell ref="B124:B125"/>
    <mergeCell ref="C124:C125"/>
    <mergeCell ref="B132:B133"/>
    <mergeCell ref="D78:E78"/>
    <mergeCell ref="B86:C86"/>
    <mergeCell ref="B40:C40"/>
    <mergeCell ref="D40:E40"/>
    <mergeCell ref="B51:C51"/>
    <mergeCell ref="D51:E51"/>
    <mergeCell ref="B62:C62"/>
    <mergeCell ref="D62:E62"/>
    <mergeCell ref="A14:E14"/>
    <mergeCell ref="B19:C19"/>
    <mergeCell ref="D19:E19"/>
    <mergeCell ref="B30:C30"/>
    <mergeCell ref="D30:E30"/>
    <mergeCell ref="B70:C70"/>
    <mergeCell ref="D86:E86"/>
    <mergeCell ref="B78:C78"/>
    <mergeCell ref="A167:E167"/>
    <mergeCell ref="A170:E170"/>
    <mergeCell ref="C132:C133"/>
    <mergeCell ref="A166:E166"/>
    <mergeCell ref="D70:E70"/>
    <mergeCell ref="A168:E168"/>
    <mergeCell ref="A165:E165"/>
  </mergeCells>
  <pageMargins left="0.7" right="0.7" top="0.75" bottom="0.75" header="0.3" footer="0.3"/>
  <pageSetup paperSize="9" scale="67" orientation="portrait" r:id="rId1"/>
  <rowBreaks count="1" manualBreakCount="1">
    <brk id="6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schemas.openxmlformats.org/package/2006/metadata/core-properties"/>
    <ds:schemaRef ds:uri="2090b57c-2e4d-4ed9-b313-510fc704fe75"/>
    <ds:schemaRef ds:uri="http://purl.org/dc/term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2021-10-29T12:19:55Z</cp:lastPrinted>
  <dcterms:created xsi:type="dcterms:W3CDTF">2008-10-17T11:51:54Z</dcterms:created>
  <dcterms:modified xsi:type="dcterms:W3CDTF">2021-10-29T12:20:49Z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