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EKSTERNO\ZSE\2024-06-30_TFI-KI\"/>
    </mc:Choice>
  </mc:AlternateContent>
  <xr:revisionPtr revIDLastSave="0" documentId="8_{B0062F34-3878-4C78-80A9-CAB9D10622A5}"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840" activeTab="5"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5">Bilješke!$A$1:$G$183</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1" i="24" l="1"/>
  <c r="B131" i="24"/>
  <c r="C166" i="24"/>
  <c r="C151" i="24"/>
  <c r="C143" i="24"/>
  <c r="C135" i="24"/>
  <c r="C109" i="24"/>
  <c r="C105" i="24"/>
  <c r="B105" i="24"/>
  <c r="B31" i="24" l="1"/>
  <c r="C31" i="24"/>
  <c r="D31" i="24"/>
  <c r="E31" i="24"/>
  <c r="B36" i="24"/>
  <c r="C36" i="24"/>
  <c r="D36" i="24"/>
  <c r="E36" i="24"/>
  <c r="B41" i="24"/>
  <c r="C41" i="24"/>
  <c r="D41" i="24"/>
  <c r="E41" i="24"/>
  <c r="B46" i="24"/>
  <c r="C46" i="24"/>
  <c r="D46" i="24"/>
  <c r="E46" i="24"/>
  <c r="B52" i="24"/>
  <c r="C52" i="24"/>
  <c r="D52" i="24"/>
  <c r="E52" i="24"/>
  <c r="B57" i="24"/>
  <c r="C57" i="24"/>
  <c r="D57" i="24"/>
  <c r="E57" i="24"/>
  <c r="B63" i="24"/>
  <c r="C63" i="24"/>
  <c r="D63" i="24"/>
  <c r="E63" i="24"/>
  <c r="B68" i="24"/>
  <c r="C68" i="24"/>
  <c r="D68" i="24"/>
  <c r="E68" i="24"/>
  <c r="B71" i="24"/>
  <c r="C71" i="24"/>
  <c r="D71" i="24"/>
  <c r="E71" i="24"/>
  <c r="B77" i="24"/>
  <c r="C77" i="24"/>
  <c r="D77" i="24"/>
  <c r="E77" i="24"/>
  <c r="B80" i="24"/>
  <c r="C80" i="24"/>
  <c r="D80" i="24"/>
  <c r="E80" i="24"/>
  <c r="B85" i="24"/>
  <c r="C85" i="24"/>
  <c r="D85" i="24"/>
  <c r="E85" i="24"/>
  <c r="B88" i="24"/>
  <c r="C88" i="24"/>
  <c r="D88" i="24"/>
  <c r="E88" i="24"/>
  <c r="B135" i="24"/>
  <c r="B139" i="24"/>
  <c r="C139" i="24"/>
  <c r="B143" i="24"/>
  <c r="B147" i="24"/>
  <c r="C147" i="24"/>
  <c r="B151" i="24"/>
  <c r="B159" i="24"/>
  <c r="C159" i="24"/>
  <c r="B166" i="24"/>
  <c r="B172" i="24"/>
  <c r="C172" i="24"/>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7" i="27" l="1"/>
  <c r="J42" i="27"/>
  <c r="H63" i="26"/>
  <c r="H78" i="26" s="1"/>
  <c r="H42" i="27"/>
  <c r="I42" i="27"/>
  <c r="K42" i="27"/>
  <c r="K47" i="27"/>
  <c r="I47" i="27"/>
  <c r="H47" i="27"/>
  <c r="I40" i="26"/>
  <c r="H40" i="26"/>
  <c r="I63" i="26"/>
  <c r="I78" i="26" s="1"/>
  <c r="R26" i="29"/>
  <c r="H60" i="28"/>
  <c r="H63" i="28" s="1"/>
  <c r="I60" i="28"/>
  <c r="I63" i="28" s="1"/>
  <c r="R9" i="29"/>
  <c r="I46" i="27" l="1"/>
  <c r="I69" i="27" s="1"/>
  <c r="I71" i="27" s="1"/>
  <c r="I44" i="27"/>
  <c r="K46" i="27"/>
  <c r="K69" i="27" s="1"/>
  <c r="K71" i="27" s="1"/>
  <c r="K44" i="27"/>
  <c r="H46" i="27"/>
  <c r="H69" i="27" s="1"/>
  <c r="H71" i="27" s="1"/>
  <c r="H44" i="27"/>
  <c r="J46" i="27"/>
  <c r="J69" i="27" s="1"/>
  <c r="J71" i="27" s="1"/>
  <c r="J44" i="27"/>
</calcChain>
</file>

<file path=xl/sharedStrings.xml><?xml version="1.0" encoding="utf-8"?>
<sst xmlns="http://schemas.openxmlformats.org/spreadsheetml/2006/main" count="487" uniqueCount="389">
  <si>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</si>
  <si>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</si>
  <si>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</si>
  <si>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</si>
  <si>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</si>
  <si>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</si>
  <si>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</si>
  <si>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</si>
  <si>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</si>
  <si>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</si>
  <si>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</si>
  <si>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</si>
  <si>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</si>
  <si>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</si>
  <si>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</si>
  <si>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</si>
  <si>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</si>
  <si>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</si>
  <si>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</si>
  <si>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</si>
  <si>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</si>
  <si>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</si>
  <si>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</si>
  <si>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</si>
  <si>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</si>
  <si>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</si>
  <si>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</si>
  <si>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</si>
  <si>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</si>
  <si>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</si>
  <si>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</si>
  <si>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</si>
  <si>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</si>
  <si>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</si>
  <si>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</si>
  <si>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</si>
  <si>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</si>
  <si>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</si>
  <si>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</si>
  <si>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</si>
  <si>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</si>
  <si>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</si>
  <si>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</si>
  <si>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</si>
  <si>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</si>
  <si>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</si>
  <si>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</si>
  <si>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</si>
  <si>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</si>
  <si>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</si>
  <si>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</si>
  <si>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</si>
  <si>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</si>
  <si>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</si>
  <si>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</si>
  <si>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</si>
  <si>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</si>
  <si>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</si>
  <si>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</si>
  <si>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</si>
  <si>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</si>
  <si>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</si>
  <si>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</si>
  <si>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</si>
  <si>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</si>
  <si>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</si>
  <si>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</si>
  <si>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</si>
  <si>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</si>
  <si>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</si>
  <si>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</si>
  <si>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</si>
  <si>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</si>
  <si>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</si>
  <si>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</si>
  <si>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</si>
  <si>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</si>
  <si>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</si>
  <si>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</si>
  <si>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</si>
  <si>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</si>
  <si>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</si>
  <si>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</si>
  <si>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</si>
  <si>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</si>
  <si>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</si>
  <si>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</si>
  <si>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</si>
  <si>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</si>
  <si>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</si>
  <si>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</si>
  <si>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</si>
  <si>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</si>
  <si>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</si>
  <si>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</si>
  <si>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</si>
  <si>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</si>
  <si>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</si>
  <si>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</si>
  <si>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</si>
  <si>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</si>
  <si>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</si>
  <si>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</si>
  <si>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</si>
  <si>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</si>
  <si>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</si>
  <si>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</si>
  <si>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</si>
  <si>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</si>
  <si>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</si>
  <si>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</si>
  <si>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</si>
  <si>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</si>
  <si>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</si>
  <si>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</si>
  <si>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</si>
  <si>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</si>
  <si>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</si>
  <si>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</si>
  <si>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</si>
  <si>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</si>
  <si>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</si>
  <si>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</si>
  <si>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</si>
  <si>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</si>
  <si>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</si>
  <si>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</si>
  <si>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</si>
  <si>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</si>
  <si>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</si>
  <si>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</si>
  <si>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</si>
  <si>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</si>
  <si>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</si>
  <si>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</si>
  <si>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</si>
  <si>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</si>
  <si>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</si>
  <si>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</si>
  <si>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</si>
  <si>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</si>
  <si>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</si>
  <si>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</si>
  <si>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</si>
  <si>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</si>
  <si>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</si>
  <si>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</si>
  <si>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</si>
  <si>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</si>
  <si>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</si>
  <si>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</si>
  <si>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</si>
  <si>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</si>
  <si>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</si>
  <si>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</si>
  <si>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</si>
  <si>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</si>
  <si>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</si>
  <si>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</si>
  <si>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</si>
  <si>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</si>
  <si>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</si>
  <si>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</si>
  <si>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</si>
  <si>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</si>
  <si>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</si>
  <si>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</si>
  <si>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</si>
  <si>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</si>
  <si>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</si>
  <si>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</si>
  <si>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</si>
  <si>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</si>
  <si>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</si>
  <si>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</si>
  <si>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</si>
  <si>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</si>
  <si>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</si>
  <si>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</si>
  <si>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</si>
  <si>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</si>
  <si>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</si>
  <si>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</si>
  <si>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</si>
  <si>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</si>
  <si>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</si>
  <si>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</si>
  <si>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</si>
  <si>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</si>
  <si>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</si>
  <si>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</si>
  <si>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</si>
  <si>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</si>
  <si>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</si>
  <si>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</si>
  <si>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</si>
  <si>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</si>
  <si>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</si>
  <si>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</si>
  <si>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</si>
  <si>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</si>
  <si>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</si>
  <si>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</si>
  <si>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</si>
  <si>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</si>
  <si>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</si>
  <si>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</si>
  <si>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</si>
  <si>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</si>
  <si>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</si>
  <si>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</si>
  <si>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</si>
  <si>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</si>
  <si>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</si>
  <si>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</si>
  <si>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</si>
  <si>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</si>
  <si>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</si>
  <si>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</si>
  <si>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</si>
  <si>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</si>
  <si>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</si>
  <si>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</si>
  <si>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</si>
  <si>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</si>
  <si>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</si>
  <si>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</si>
  <si>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</si>
  <si>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</si>
  <si>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</si>
  <si>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</si>
  <si>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</si>
  <si>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</si>
  <si>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</si>
  <si>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</si>
  <si>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</si>
  <si>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</si>
  <si>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</si>
  <si>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</si>
  <si>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</si>
  <si>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</si>
  <si>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</si>
  <si>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</si>
  <si>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</si>
  <si>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</si>
  <si>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</si>
  <si>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</si>
  <si>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</si>
  <si>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</si>
  <si>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</si>
  <si>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</si>
  <si>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</si>
  <si>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</si>
  <si>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</si>
  <si>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</si>
  <si>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</si>
  <si>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</si>
  <si>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</si>
  <si>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</si>
  <si>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</si>
  <si>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</si>
  <si>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</si>
  <si>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</si>
  <si>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</si>
  <si>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</si>
  <si>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</si>
  <si>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</si>
  <si>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</si>
  <si>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</si>
  <si>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</si>
  <si>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</si>
  <si>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</si>
  <si>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</si>
  <si>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</si>
  <si>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</si>
  <si>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</si>
  <si>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</si>
  <si>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</si>
  <si>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</si>
  <si>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</si>
  <si>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</si>
  <si>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</si>
  <si>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</si>
  <si>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</si>
  <si>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</si>
  <si>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</si>
  <si>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</si>
  <si>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</si>
  <si>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</si>
  <si>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</si>
  <si>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</si>
  <si>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</si>
  <si>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</si>
  <si>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</si>
  <si>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</si>
  <si>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</si>
  <si>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</si>
  <si>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</si>
  <si>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BILJEŠKE UZ FINANCIJSKE IZVJEŠTAJE - TFI</t>
  </si>
  <si>
    <t>(sastavljaju se za tromjesečna izvještajna razdoblja)</t>
  </si>
  <si>
    <t>Naziv izdavatelja:   PODRAVSKA BANKA dioničko društvo</t>
  </si>
  <si>
    <t>Sjedište:                  Opatička 3, 48000 Koprivnica</t>
  </si>
  <si>
    <t>Država osnivanja:  Republika Hrvatska</t>
  </si>
  <si>
    <t xml:space="preserve">MBS:                        010000486 </t>
  </si>
  <si>
    <t>OIB:                          97326283154</t>
  </si>
  <si>
    <t>Bilješke uz financijske izvještaje</t>
  </si>
  <si>
    <t>Značajnije poslovne aktivnosti i događaji prezentirani su u nastavku i u izvještaju poslovodstva za izvještajno razdoblje.</t>
  </si>
  <si>
    <t>Kamatni prihodi</t>
  </si>
  <si>
    <t>AOP oznaka 001</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</si>
  <si>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</si>
  <si>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</si>
  <si>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</si>
  <si>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</si>
  <si>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</si>
  <si>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</si>
  <si>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</si>
  <si>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</si>
  <si>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</si>
  <si>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</si>
  <si>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</si>
  <si>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</si>
  <si>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</si>
  <si>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</si>
  <si>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</si>
  <si>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AOP oznaka 006</t>
  </si>
  <si>
    <t>Naknade za poslovanje s gotovinom</t>
  </si>
  <si>
    <t>Naknade za usluge platnog prometa</t>
  </si>
  <si>
    <t>Naknade za međubankovne usluge</t>
  </si>
  <si>
    <t>Naknade za kartične usluge</t>
  </si>
  <si>
    <t xml:space="preserve">Ostalo </t>
  </si>
  <si>
    <t>Administrativni rashodi</t>
  </si>
  <si>
    <t>AOP oznaka 018</t>
  </si>
  <si>
    <t>(Rashodi za zaposlenike)</t>
  </si>
  <si>
    <t>(Ostali administrativni rashodi)</t>
  </si>
  <si>
    <t>Amortizacija</t>
  </si>
  <si>
    <t>AOP oznaka 020</t>
  </si>
  <si>
    <t>Nekretnine, postrojenja i oprema</t>
  </si>
  <si>
    <t>Ostala nematerijalna imovina</t>
  </si>
  <si>
    <t>Umanjenje vrijednosti ili (-) ukidanje umanjenja vrijednosti po financijskoj imovini koja se ne mjeri po fer vrijednosti kroz dobit ili gubitak</t>
  </si>
  <si>
    <t>AOP oznaka 023</t>
  </si>
  <si>
    <t>(Financijska imovina po fer vrijednosti kroz ostalu sveobuhvatnu dobit)</t>
  </si>
  <si>
    <t>(Financijska imovina po amortiziranom trošku)</t>
  </si>
  <si>
    <t>BILANCA STANJA</t>
  </si>
  <si>
    <t>Krediti i predujmovi</t>
  </si>
  <si>
    <t>Kreditne institucije</t>
  </si>
  <si>
    <t>Ostala imovina</t>
  </si>
  <si>
    <t>Ostali dani depoziti</t>
  </si>
  <si>
    <t>Kućanstva</t>
  </si>
  <si>
    <t>Dani krediti</t>
  </si>
  <si>
    <t>Nefinancijska društva</t>
  </si>
  <si>
    <t>Faktoring</t>
  </si>
  <si>
    <t>Opće države</t>
  </si>
  <si>
    <t>Ostala financijska društva</t>
  </si>
  <si>
    <t>Središnje banke</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</si>
  <si>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</si>
  <si>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</si>
  <si>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</si>
  <si>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</si>
  <si>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</si>
  <si>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</si>
  <si>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</si>
  <si>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</si>
  <si>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POTENCIJALNE I PREUZETE OBVEZE PO KREDITIMA, GARANCIJE I OSTALI FINANCIJSKI INSTRUMENTI</t>
  </si>
  <si>
    <t>Preuzete obveze – neiskorišteni krediti</t>
  </si>
  <si>
    <t>Preuzete obveze – neiskorišteni okvirni krediti po transakcijskim računima i ostali okvirni krediti</t>
  </si>
  <si>
    <t>Garancije</t>
  </si>
  <si>
    <t>Godišnji finanacijski izvještaji za prethodnu poslovnu godinu dostupni su na internet stranici Banke na adresi www.poba.hr i Zagrebačke burze www.zse.hr kao i u Službenom registru propisanih informacija (SRPI) i putem Fina OTS financijskog servisa.</t>
  </si>
  <si>
    <t>Pri sastavljanju financijskih izvještaja za izvještajno razdoblje primjenjene su iste računovodstvene politike kao i u posljednjim godišnjim financijskim izvještajima.</t>
  </si>
  <si>
    <t>Banka nije član grupe banaka, nema društva kćeri i ne sastavlja konsolidirane financijske izvještaje.</t>
  </si>
  <si>
    <t>31.12.2023.</t>
  </si>
  <si>
    <t>Troškovi naknada članovima nadzornom odboru za prethodna razdoblja su reklasificirani iz pozicije ostali rashodi iz poslovanja u poziciju rashodi za zaposelenike</t>
  </si>
  <si>
    <t>Nepokriveni akreditivi</t>
  </si>
  <si>
    <t>Pisma namjere</t>
  </si>
  <si>
    <t xml:space="preserve">U 2024. godini Banka nije primala javne subvencije. </t>
  </si>
  <si>
    <t xml:space="preserve">stanje na dan 30.06.2024 </t>
  </si>
  <si>
    <t>u razdoblju 01.01.2024 do 30.06.2024</t>
  </si>
  <si>
    <t>Izvještajno razdoblje: 1. siječnja 2024. - 30. lipnja 2024.</t>
  </si>
  <si>
    <t>Kumulativ  01.01.2023. - 30.06.2023.</t>
  </si>
  <si>
    <t>Tromjesečje 01.04.2023. - 30.06.2023.</t>
  </si>
  <si>
    <t>Kumulativ  01.01.2024. - 30.06.2024.</t>
  </si>
  <si>
    <t>Tromjesečje 01.04.2024. - 30.06.2024.</t>
  </si>
  <si>
    <t>Dužnički vrijednosni papiri</t>
  </si>
  <si>
    <t>30.06.2024.</t>
  </si>
  <si>
    <t>AOP oznaka 022</t>
  </si>
  <si>
    <t>Blagajnički i trezorski zapisi</t>
  </si>
  <si>
    <t>Mjenice</t>
  </si>
  <si>
    <t>Obveznice</t>
  </si>
  <si>
    <t>Prema mišljenju Uprave, nakon 30. lipnja 2024. godine do objave ovih financijskih izvještaja, nisu zabilježeni značajni događaji koji u bitnome utječu na promjene u poslovanju Banke.</t>
  </si>
  <si>
    <t>Prosječni broj zaposlenih tijekom tekućeg tromjesečja iznosi 225 zaposlenika.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</si>
</sst>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u/>
      <sz val="10"/>
      <color theme="10"/>
      <name val="Arial"/>
      <family val="2"/>
      <charset val="238"/>
    </font>
    <font>
      <b/>
      <sz val="9"/>
      <color theme="1"/>
      <name val="Arial"/>
      <family val="2"/>
      <charset val="238"/>
    </font>
    <font>
      <b/>
      <sz val="9"/>
      <color rgb="FFFF0000"/>
      <name val="Arial"/>
      <family val="2"/>
      <charset val="238"/>
    </font>
    <font>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
      <sz val="9"/>
      <color rgb="FFFF0000"/>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1">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1" fillId="0" borderId="0" applyNumberFormat="0" applyFill="0" applyBorder="0" applyAlignment="0" applyProtection="0"/>
    <xf numFmtId="0" fontId="38" fillId="0" borderId="0"/>
    <xf numFmtId="0" fontId="2" fillId="0" borderId="0"/>
    <xf numFmtId="0" fontId="2" fillId="0" borderId="0"/>
  </cellStyleXfs>
  <cellXfs count="313">
    <xf numFmtId="0" fontId="0" fillId="0" borderId="0" xfId="0"/>
    <xf numFmtId="3" fontId="6" fillId="0" borderId="0" xfId="1" applyNumberFormat="1" applyFont="1" applyAlignment="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4"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xf numFmtId="0" fontId="22" fillId="9" borderId="0" xfId="4" applyFont="1" applyFill="1" applyAlignment="1">
      <alignment wrapText="1"/>
    </xf>
    <xf numFmtId="0" fontId="22" fillId="9" borderId="10" xfId="4" applyFont="1" applyFill="1" applyBorder="1"/>
    <xf numFmtId="0" fontId="5" fillId="9" borderId="0" xfId="4" applyFont="1" applyFill="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Alignment="1">
      <alignment vertical="center"/>
    </xf>
    <xf numFmtId="0" fontId="22"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2" fillId="9" borderId="0" xfId="4" applyFont="1" applyFill="1" applyAlignment="1">
      <alignment vertical="center"/>
    </xf>
    <xf numFmtId="0" fontId="22" fillId="9" borderId="10" xfId="4" applyFont="1" applyFill="1" applyBorder="1" applyAlignment="1">
      <alignment vertical="center"/>
    </xf>
    <xf numFmtId="0" fontId="25" fillId="9" borderId="0" xfId="4" applyFont="1" applyFill="1" applyAlignment="1">
      <alignment vertical="center"/>
    </xf>
    <xf numFmtId="0" fontId="25"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3" fontId="2" fillId="0" borderId="0" xfId="5" applyNumberFormat="1"/>
    <xf numFmtId="0" fontId="2" fillId="0" borderId="0" xfId="5"/>
    <xf numFmtId="0" fontId="4" fillId="3" borderId="4" xfId="5" applyFont="1" applyFill="1" applyBorder="1" applyAlignment="1">
      <alignment horizontal="center" vertical="center" wrapText="1"/>
    </xf>
    <xf numFmtId="3" fontId="14" fillId="3" borderId="5" xfId="5" applyNumberFormat="1" applyFont="1" applyFill="1" applyBorder="1" applyAlignment="1">
      <alignment horizontal="center" vertical="center" wrapText="1"/>
    </xf>
    <xf numFmtId="3" fontId="14" fillId="3" borderId="4" xfId="5" applyNumberFormat="1" applyFont="1" applyFill="1" applyBorder="1" applyAlignment="1">
      <alignment horizontal="center" vertical="center" wrapText="1"/>
    </xf>
    <xf numFmtId="0" fontId="14" fillId="3" borderId="3" xfId="5" applyFont="1" applyFill="1" applyBorder="1" applyAlignment="1">
      <alignment horizontal="center" vertical="center"/>
    </xf>
    <xf numFmtId="3" fontId="14" fillId="3" borderId="3" xfId="5" applyNumberFormat="1" applyFont="1" applyFill="1" applyBorder="1" applyAlignment="1">
      <alignment horizontal="center" vertical="center" wrapText="1"/>
    </xf>
    <xf numFmtId="164" fontId="14" fillId="14" borderId="1" xfId="5" applyNumberFormat="1" applyFont="1" applyFill="1" applyBorder="1" applyAlignment="1">
      <alignment horizontal="center" vertical="center"/>
    </xf>
    <xf numFmtId="3" fontId="26" fillId="14" borderId="1" xfId="5" applyNumberFormat="1" applyFont="1" applyFill="1" applyBorder="1" applyAlignment="1">
      <alignment horizontal="right" vertical="center" shrinkToFi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7" fillId="14" borderId="1" xfId="5" applyNumberFormat="1" applyFont="1" applyFill="1" applyBorder="1" applyAlignment="1">
      <alignment horizontal="right" vertical="center" shrinkToFit="1"/>
    </xf>
    <xf numFmtId="3" fontId="14" fillId="14" borderId="1" xfId="5" applyNumberFormat="1" applyFont="1" applyFill="1" applyBorder="1" applyAlignment="1">
      <alignment horizontal="right" vertical="center" shrinkToFit="1"/>
    </xf>
    <xf numFmtId="3" fontId="2" fillId="0" borderId="0" xfId="6" applyNumberFormat="1"/>
    <xf numFmtId="0" fontId="2" fillId="0" borderId="0" xfId="6"/>
    <xf numFmtId="0" fontId="14" fillId="3" borderId="1" xfId="6" applyFont="1" applyFill="1" applyBorder="1" applyAlignment="1">
      <alignment horizontal="center" vertical="center"/>
    </xf>
    <xf numFmtId="3" fontId="14" fillId="3" borderId="1" xfId="6" applyNumberFormat="1" applyFont="1" applyFill="1" applyBorder="1" applyAlignment="1">
      <alignment horizontal="center" vertical="center" wrapText="1"/>
    </xf>
    <xf numFmtId="164" fontId="14" fillId="0" borderId="1" xfId="6" applyNumberFormat="1" applyFont="1" applyBorder="1" applyAlignment="1">
      <alignment horizontal="center" vertical="center"/>
    </xf>
    <xf numFmtId="3" fontId="5" fillId="0" borderId="1" xfId="6" applyNumberFormat="1" applyFont="1" applyBorder="1" applyAlignment="1" applyProtection="1">
      <alignment vertical="center" shrinkToFit="1"/>
      <protection locked="0"/>
    </xf>
    <xf numFmtId="164" fontId="14" fillId="14" borderId="1" xfId="6" applyNumberFormat="1" applyFont="1" applyFill="1" applyBorder="1" applyAlignment="1">
      <alignment horizontal="center" vertical="center"/>
    </xf>
    <xf numFmtId="3" fontId="26" fillId="14" borderId="1" xfId="6" applyNumberFormat="1" applyFont="1" applyFill="1" applyBorder="1" applyAlignment="1">
      <alignment vertical="center" shrinkToFit="1"/>
    </xf>
    <xf numFmtId="3" fontId="5" fillId="0" borderId="1" xfId="6" applyNumberFormat="1" applyFont="1" applyBorder="1" applyAlignment="1">
      <alignment vertical="center" shrinkToFit="1"/>
    </xf>
    <xf numFmtId="3" fontId="17" fillId="0" borderId="1" xfId="6" applyNumberFormat="1" applyFont="1" applyBorder="1" applyAlignment="1" applyProtection="1">
      <alignment vertical="center" shrinkToFit="1"/>
      <protection locked="0"/>
    </xf>
    <xf numFmtId="3" fontId="17" fillId="14" borderId="1" xfId="6" applyNumberFormat="1" applyFont="1" applyFill="1" applyBorder="1" applyAlignment="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lignment horizontal="center" vertical="center" wrapText="1"/>
    </xf>
    <xf numFmtId="3" fontId="3" fillId="0" borderId="1" xfId="6" applyNumberFormat="1" applyFont="1" applyBorder="1" applyAlignment="1" applyProtection="1">
      <alignment horizontal="right" vertical="center" shrinkToFit="1"/>
      <protection locked="0"/>
    </xf>
    <xf numFmtId="3" fontId="16" fillId="7" borderId="1" xfId="6" applyNumberFormat="1" applyFont="1" applyFill="1" applyBorder="1" applyAlignment="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6" applyAlignment="1">
      <alignment horizontal="center" vertical="center" wrapText="1"/>
    </xf>
    <xf numFmtId="14" fontId="6" fillId="2" borderId="0" xfId="1" applyNumberFormat="1" applyFont="1" applyFill="1" applyAlignment="1">
      <alignment horizontal="center" vertical="center"/>
    </xf>
    <xf numFmtId="3" fontId="2" fillId="0" borderId="0" xfId="6" applyNumberFormat="1" applyAlignment="1">
      <alignment horizontal="center" vertical="center" wrapText="1"/>
    </xf>
    <xf numFmtId="3" fontId="27" fillId="3" borderId="1" xfId="6" applyNumberFormat="1" applyFont="1" applyFill="1" applyBorder="1" applyAlignment="1">
      <alignment horizontal="center" vertical="center" wrapText="1"/>
    </xf>
    <xf numFmtId="3" fontId="29" fillId="3" borderId="1" xfId="6" applyNumberFormat="1" applyFont="1" applyFill="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xf>
    <xf numFmtId="3" fontId="9" fillId="3" borderId="1" xfId="6" applyNumberFormat="1" applyFont="1" applyFill="1" applyBorder="1" applyAlignment="1">
      <alignment horizontal="center" vertical="center"/>
    </xf>
    <xf numFmtId="3" fontId="5" fillId="0" borderId="1" xfId="6" applyNumberFormat="1" applyFont="1" applyBorder="1" applyAlignment="1" applyProtection="1">
      <alignment horizontal="right" vertical="center" shrinkToFit="1"/>
      <protection locked="0"/>
    </xf>
    <xf numFmtId="3" fontId="17" fillId="14" borderId="1" xfId="6" applyNumberFormat="1" applyFont="1" applyFill="1" applyBorder="1" applyAlignment="1">
      <alignment horizontal="right" vertical="center" shrinkToFit="1"/>
    </xf>
    <xf numFmtId="3" fontId="26" fillId="14" borderId="1" xfId="6" applyNumberFormat="1" applyFont="1" applyFill="1" applyBorder="1" applyAlignment="1">
      <alignment horizontal="right" vertical="center" shrinkToFit="1"/>
    </xf>
    <xf numFmtId="0" fontId="14" fillId="0" borderId="0" xfId="6" applyFont="1" applyAlignment="1">
      <alignment horizontal="left" vertical="center" wrapText="1"/>
    </xf>
    <xf numFmtId="165" fontId="4" fillId="0" borderId="0" xfId="6" applyNumberFormat="1" applyFont="1" applyAlignment="1">
      <alignment horizontal="center" vertical="center"/>
    </xf>
    <xf numFmtId="3" fontId="17" fillId="0" borderId="0" xfId="6" applyNumberFormat="1" applyFont="1" applyAlignment="1">
      <alignment horizontal="right" vertical="center" shrinkToFit="1"/>
    </xf>
    <xf numFmtId="0" fontId="4" fillId="10" borderId="13" xfId="4" applyFont="1" applyFill="1" applyBorder="1" applyAlignment="1" applyProtection="1">
      <alignment horizontal="center" vertical="center"/>
      <protection locked="0"/>
    </xf>
    <xf numFmtId="0" fontId="22" fillId="9" borderId="0" xfId="4" applyFont="1" applyFill="1" applyProtection="1">
      <protection locked="0"/>
    </xf>
    <xf numFmtId="0" fontId="2" fillId="0" borderId="0" xfId="0" applyFont="1" applyAlignment="1">
      <alignment horizontal="left" vertical="top" wrapText="1"/>
    </xf>
    <xf numFmtId="0" fontId="22" fillId="9" borderId="9" xfId="4" applyFont="1" applyFill="1" applyBorder="1" applyProtection="1">
      <protection locked="0"/>
    </xf>
    <xf numFmtId="0" fontId="22" fillId="9" borderId="0" xfId="4" applyFont="1" applyFill="1" applyAlignment="1" applyProtection="1">
      <alignment vertical="top"/>
      <protection locked="0"/>
    </xf>
    <xf numFmtId="0" fontId="22" fillId="9" borderId="10" xfId="4" applyFont="1" applyFill="1" applyBorder="1" applyProtection="1">
      <protection locked="0"/>
    </xf>
    <xf numFmtId="0" fontId="22" fillId="9" borderId="0" xfId="4" applyFont="1" applyFill="1" applyAlignment="1" applyProtection="1">
      <alignment vertical="top" wrapText="1"/>
      <protection locked="0"/>
    </xf>
    <xf numFmtId="0" fontId="22" fillId="9" borderId="0" xfId="4" applyFont="1" applyFill="1" applyAlignment="1" applyProtection="1">
      <alignment wrapText="1"/>
      <protection locked="0"/>
    </xf>
    <xf numFmtId="0" fontId="22" fillId="9" borderId="9" xfId="4" applyFont="1" applyFill="1" applyBorder="1" applyAlignment="1" applyProtection="1">
      <alignment vertical="top"/>
      <protection locked="0"/>
    </xf>
    <xf numFmtId="0" fontId="4" fillId="0" borderId="0" xfId="0" applyFont="1" applyAlignment="1">
      <alignment vertical="center"/>
    </xf>
    <xf numFmtId="0" fontId="32" fillId="0" borderId="0" xfId="0" applyFont="1" applyAlignment="1">
      <alignment horizontal="left" vertical="top"/>
    </xf>
    <xf numFmtId="0" fontId="32" fillId="0" borderId="0" xfId="0" applyFont="1" applyAlignment="1">
      <alignment vertical="top"/>
    </xf>
    <xf numFmtId="0" fontId="32" fillId="0" borderId="0" xfId="0" applyFont="1" applyAlignment="1">
      <alignment horizontal="left"/>
    </xf>
    <xf numFmtId="0" fontId="32" fillId="0" borderId="0" xfId="0" applyFont="1"/>
    <xf numFmtId="0" fontId="33" fillId="0" borderId="0" xfId="0" applyFont="1" applyAlignment="1">
      <alignment vertical="top"/>
    </xf>
    <xf numFmtId="0" fontId="33" fillId="0" borderId="0" xfId="0" applyFont="1"/>
    <xf numFmtId="0" fontId="33" fillId="0" borderId="0" xfId="0" applyFont="1" applyAlignment="1">
      <alignment horizontal="left"/>
    </xf>
    <xf numFmtId="0" fontId="34" fillId="0" borderId="0" xfId="0" applyFont="1" applyAlignment="1">
      <alignment vertical="top"/>
    </xf>
    <xf numFmtId="0" fontId="34" fillId="0" borderId="0" xfId="0" applyFont="1"/>
    <xf numFmtId="0" fontId="34" fillId="0" borderId="0" xfId="0" applyFont="1" applyAlignment="1">
      <alignment horizontal="left"/>
    </xf>
    <xf numFmtId="0" fontId="34" fillId="15" borderId="17" xfId="0" applyFont="1" applyFill="1" applyBorder="1"/>
    <xf numFmtId="0" fontId="34" fillId="15" borderId="18" xfId="0" applyFont="1" applyFill="1" applyBorder="1" applyAlignment="1">
      <alignment vertical="top"/>
    </xf>
    <xf numFmtId="3" fontId="4" fillId="15" borderId="19" xfId="6" applyNumberFormat="1" applyFont="1" applyFill="1" applyBorder="1" applyAlignment="1">
      <alignment horizontal="center" vertical="center" wrapText="1"/>
    </xf>
    <xf numFmtId="0" fontId="35" fillId="0" borderId="19" xfId="0" applyFont="1" applyBorder="1" applyAlignment="1">
      <alignment vertical="center"/>
    </xf>
    <xf numFmtId="3" fontId="35" fillId="0" borderId="19" xfId="0" applyNumberFormat="1" applyFont="1" applyBorder="1" applyAlignment="1">
      <alignment horizontal="right" vertical="center" wrapText="1"/>
    </xf>
    <xf numFmtId="0" fontId="36" fillId="0" borderId="19" xfId="0" applyFont="1" applyBorder="1" applyAlignment="1">
      <alignment vertical="center"/>
    </xf>
    <xf numFmtId="3" fontId="36" fillId="0" borderId="19" xfId="0" applyNumberFormat="1" applyFont="1" applyBorder="1" applyAlignment="1">
      <alignment horizontal="right" vertical="center" wrapText="1"/>
    </xf>
    <xf numFmtId="0" fontId="5" fillId="0" borderId="0" xfId="0" applyFont="1"/>
    <xf numFmtId="0" fontId="4" fillId="0" borderId="0" xfId="0" applyFont="1"/>
    <xf numFmtId="0" fontId="35" fillId="0" borderId="19" xfId="0" applyFont="1" applyBorder="1" applyAlignment="1">
      <alignment vertical="center" wrapText="1"/>
    </xf>
    <xf numFmtId="3" fontId="35" fillId="0" borderId="19" xfId="0" applyNumberFormat="1" applyFont="1" applyBorder="1" applyAlignment="1">
      <alignment horizontal="right" vertical="center"/>
    </xf>
    <xf numFmtId="3" fontId="36" fillId="0" borderId="19" xfId="0" applyNumberFormat="1" applyFont="1" applyBorder="1" applyAlignment="1">
      <alignment horizontal="right" vertical="center"/>
    </xf>
    <xf numFmtId="0" fontId="36" fillId="0" borderId="0" xfId="0" applyFont="1" applyAlignment="1">
      <alignment vertical="center"/>
    </xf>
    <xf numFmtId="3" fontId="37" fillId="0" borderId="0" xfId="0" applyNumberFormat="1" applyFont="1" applyAlignment="1">
      <alignment horizontal="right" vertical="center"/>
    </xf>
    <xf numFmtId="0" fontId="34" fillId="15" borderId="18" xfId="0" applyFont="1" applyFill="1" applyBorder="1" applyAlignment="1">
      <alignment vertical="center"/>
    </xf>
    <xf numFmtId="0" fontId="39" fillId="0" borderId="19" xfId="8" applyFont="1" applyBorder="1" applyAlignment="1">
      <alignment horizontal="justify" vertical="center"/>
    </xf>
    <xf numFmtId="0" fontId="40" fillId="0" borderId="19" xfId="8" applyFont="1" applyBorder="1" applyAlignment="1">
      <alignment horizontal="left" vertical="center"/>
    </xf>
    <xf numFmtId="3" fontId="5" fillId="0" borderId="19" xfId="0" applyNumberFormat="1" applyFont="1" applyBorder="1"/>
    <xf numFmtId="3" fontId="4" fillId="0" borderId="19" xfId="0" applyNumberFormat="1" applyFont="1" applyBorder="1"/>
    <xf numFmtId="0" fontId="4" fillId="0" borderId="19" xfId="8" applyFont="1" applyBorder="1" applyAlignment="1">
      <alignment vertical="center"/>
    </xf>
    <xf numFmtId="0" fontId="5" fillId="0" borderId="19" xfId="8" applyFont="1" applyBorder="1" applyAlignment="1">
      <alignment horizontal="left" vertical="center" wrapText="1"/>
    </xf>
    <xf numFmtId="0" fontId="4" fillId="0" borderId="19" xfId="8" applyFont="1" applyBorder="1" applyAlignment="1">
      <alignment vertical="center" wrapText="1"/>
    </xf>
    <xf numFmtId="0" fontId="32" fillId="0" borderId="19" xfId="0" applyFont="1" applyBorder="1" applyAlignment="1">
      <alignment horizontal="left"/>
    </xf>
    <xf numFmtId="3" fontId="32" fillId="0" borderId="19" xfId="0" applyNumberFormat="1" applyFont="1" applyBorder="1"/>
    <xf numFmtId="0" fontId="34" fillId="0" borderId="19" xfId="0" applyFont="1" applyBorder="1" applyAlignment="1">
      <alignment horizontal="left" indent="1"/>
    </xf>
    <xf numFmtId="3" fontId="34" fillId="0" borderId="19" xfId="0" applyNumberFormat="1" applyFont="1" applyBorder="1"/>
    <xf numFmtId="0" fontId="41" fillId="0" borderId="0" xfId="0" applyFont="1"/>
    <xf numFmtId="3" fontId="32" fillId="0" borderId="0" xfId="0" applyNumberFormat="1" applyFont="1"/>
    <xf numFmtId="0" fontId="5" fillId="9" borderId="19" xfId="9" applyFont="1" applyFill="1" applyBorder="1" applyAlignment="1">
      <alignment horizontal="left" vertical="center" indent="1"/>
    </xf>
    <xf numFmtId="3" fontId="5" fillId="0" borderId="19" xfId="10" applyNumberFormat="1" applyFont="1" applyBorder="1" applyAlignment="1">
      <alignment horizontal="right"/>
    </xf>
    <xf numFmtId="3" fontId="4" fillId="0" borderId="19" xfId="10" applyNumberFormat="1" applyFont="1" applyBorder="1" applyAlignment="1">
      <alignment horizontal="right"/>
    </xf>
    <xf numFmtId="0" fontId="5" fillId="0" borderId="19" xfId="9" applyFont="1" applyBorder="1" applyAlignment="1">
      <alignment horizontal="left" vertical="center" indent="1"/>
    </xf>
    <xf numFmtId="0" fontId="39" fillId="0" borderId="19" xfId="9" applyFont="1" applyBorder="1" applyAlignment="1">
      <alignment horizontal="justify" vertical="center"/>
    </xf>
    <xf numFmtId="0" fontId="34" fillId="0" borderId="19" xfId="0" applyFont="1" applyBorder="1"/>
    <xf numFmtId="0" fontId="42" fillId="0" borderId="0" xfId="0" applyFont="1"/>
    <xf numFmtId="3" fontId="32" fillId="15" borderId="0" xfId="0" applyNumberFormat="1" applyFont="1" applyFill="1" applyAlignment="1">
      <alignment horizontal="center"/>
    </xf>
    <xf numFmtId="0" fontId="34" fillId="0" borderId="19" xfId="0" applyFont="1" applyBorder="1" applyAlignment="1">
      <alignment wrapText="1"/>
    </xf>
    <xf numFmtId="0" fontId="5" fillId="0" borderId="0" xfId="0" applyFont="1" applyAlignment="1">
      <alignment vertical="top"/>
    </xf>
    <xf numFmtId="0" fontId="34" fillId="0" borderId="0" xfId="0" applyFont="1" applyAlignment="1">
      <alignment vertical="top" wrapText="1"/>
    </xf>
    <xf numFmtId="0" fontId="5" fillId="0" borderId="0" xfId="0" applyFont="1" applyAlignment="1">
      <alignment vertical="top" wrapText="1"/>
    </xf>
    <xf numFmtId="0" fontId="34" fillId="0" borderId="0" xfId="0" applyFont="1" applyAlignment="1">
      <alignment vertical="center"/>
    </xf>
    <xf numFmtId="0" fontId="0" fillId="0" borderId="0" xfId="0" applyAlignment="1">
      <alignment vertical="center"/>
    </xf>
    <xf numFmtId="0" fontId="5" fillId="0" borderId="0" xfId="0" applyFont="1" applyAlignment="1">
      <alignment horizontal="left" vertical="center" wrapText="1"/>
    </xf>
    <xf numFmtId="0" fontId="5" fillId="0" borderId="0" xfId="0" applyFont="1" applyAlignment="1">
      <alignment horizontal="right"/>
    </xf>
    <xf numFmtId="0" fontId="4" fillId="0" borderId="11" xfId="4" applyFont="1" applyBorder="1" applyAlignment="1" applyProtection="1">
      <alignment horizontal="center" vertical="center"/>
      <protection locked="0"/>
    </xf>
    <xf numFmtId="0" fontId="5" fillId="9" borderId="9" xfId="4" applyFont="1" applyFill="1" applyBorder="1" applyAlignment="1">
      <alignment horizontal="right" vertical="center" wrapText="1"/>
    </xf>
    <xf numFmtId="0" fontId="5" fillId="9" borderId="0" xfId="4" applyFont="1" applyFill="1" applyAlignment="1">
      <alignment horizontal="right" vertical="center" wrapText="1"/>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0" fontId="22" fillId="9" borderId="0" xfId="4" applyFont="1" applyFill="1"/>
    <xf numFmtId="0" fontId="31" fillId="10" borderId="14" xfId="7" applyFill="1" applyBorder="1" applyAlignment="1" applyProtection="1">
      <alignment vertical="center"/>
      <protection locked="0"/>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5" fillId="9" borderId="0" xfId="4" applyFont="1" applyFill="1" applyAlignment="1">
      <alignment vertical="center"/>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0" xfId="4" applyFont="1" applyFill="1" applyAlignment="1">
      <alignment horizontal="center" vertical="center"/>
    </xf>
    <xf numFmtId="0" fontId="5" fillId="9" borderId="10" xfId="4" applyFont="1" applyFill="1" applyBorder="1" applyAlignment="1">
      <alignment horizontal="center" vertical="center"/>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5" fillId="9" borderId="9" xfId="4" applyFont="1" applyFill="1" applyBorder="1" applyAlignment="1">
      <alignment horizontal="left" vertical="center"/>
    </xf>
    <xf numFmtId="0" fontId="5" fillId="9" borderId="0" xfId="4" applyFont="1" applyFill="1" applyAlignment="1">
      <alignment horizontal="left" vertical="center"/>
    </xf>
    <xf numFmtId="0" fontId="22" fillId="9" borderId="0" xfId="4" applyFont="1" applyFill="1" applyAlignment="1">
      <alignment vertical="top"/>
    </xf>
    <xf numFmtId="0" fontId="5" fillId="9" borderId="0" xfId="4" applyFont="1" applyFill="1" applyAlignment="1">
      <alignment vertical="top"/>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Alignment="1" applyProtection="1">
      <alignment vertical="top"/>
      <protection locked="0"/>
    </xf>
    <xf numFmtId="0" fontId="22" fillId="9" borderId="0" xfId="4" applyFont="1" applyFill="1" applyProtection="1">
      <protection locked="0"/>
    </xf>
    <xf numFmtId="0" fontId="22" fillId="9" borderId="0" xfId="4" applyFont="1" applyFill="1" applyAlignment="1" applyProtection="1">
      <alignment vertical="top" wrapText="1"/>
      <protection locked="0"/>
    </xf>
    <xf numFmtId="0" fontId="5" fillId="9" borderId="9" xfId="4" applyFont="1" applyFill="1" applyBorder="1" applyAlignment="1">
      <alignment horizontal="center" vertical="center"/>
    </xf>
    <xf numFmtId="0" fontId="5" fillId="9" borderId="9" xfId="4" applyFont="1" applyFill="1" applyBorder="1" applyAlignment="1">
      <alignment horizontal="right" vertical="center"/>
    </xf>
    <xf numFmtId="0" fontId="5" fillId="9" borderId="0" xfId="4" applyFont="1" applyFill="1" applyAlignment="1">
      <alignment horizontal="right" vertical="center"/>
    </xf>
    <xf numFmtId="0" fontId="23" fillId="9" borderId="0" xfId="4" applyFont="1" applyFill="1" applyAlignment="1">
      <alignment vertical="center"/>
    </xf>
    <xf numFmtId="0" fontId="5" fillId="9" borderId="9" xfId="4" applyFont="1" applyFill="1" applyBorder="1" applyAlignment="1">
      <alignment horizontal="left" vertical="center" wrapText="1"/>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Alignment="1">
      <alignment vertical="center" wrapText="1"/>
    </xf>
    <xf numFmtId="0" fontId="5" fillId="9" borderId="10" xfId="4" applyFont="1" applyFill="1" applyBorder="1" applyAlignment="1">
      <alignment horizontal="right" vertical="center" wrapText="1"/>
    </xf>
    <xf numFmtId="0" fontId="23" fillId="9" borderId="9" xfId="4" applyFont="1" applyFill="1" applyBorder="1" applyAlignment="1">
      <alignment vertical="center"/>
    </xf>
    <xf numFmtId="0" fontId="20" fillId="9" borderId="9" xfId="4" applyFont="1" applyFill="1" applyBorder="1" applyAlignment="1">
      <alignment horizontal="center" vertical="center" wrapText="1"/>
    </xf>
    <xf numFmtId="0" fontId="20" fillId="9" borderId="0" xfId="4" applyFont="1" applyFill="1" applyAlignment="1">
      <alignment horizontal="center" vertical="center" wrapText="1"/>
    </xf>
    <xf numFmtId="0" fontId="5" fillId="9" borderId="10" xfId="4" applyFont="1" applyFill="1" applyBorder="1" applyAlignment="1">
      <alignment horizontal="right" vertical="center"/>
    </xf>
    <xf numFmtId="0" fontId="22" fillId="9" borderId="0" xfId="4" applyFont="1" applyFill="1" applyAlignment="1">
      <alignment wrapText="1"/>
    </xf>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22" fillId="9" borderId="9" xfId="4" applyFont="1" applyFill="1" applyBorder="1" applyAlignment="1">
      <alignment wrapText="1"/>
    </xf>
    <xf numFmtId="0" fontId="14" fillId="3" borderId="15" xfId="5" applyFont="1" applyFill="1" applyBorder="1" applyAlignment="1">
      <alignment horizontal="center" vertical="center"/>
    </xf>
    <xf numFmtId="0" fontId="2" fillId="0" borderId="15" xfId="5" applyBorder="1" applyAlignment="1">
      <alignment horizontal="center" vertical="center"/>
    </xf>
    <xf numFmtId="0" fontId="2" fillId="0" borderId="1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6" xfId="5" applyFont="1" applyFill="1" applyBorder="1" applyAlignment="1">
      <alignment horizontal="center" vertical="center" wrapText="1"/>
    </xf>
    <xf numFmtId="0" fontId="2" fillId="0" borderId="7" xfId="5" applyBorder="1" applyAlignment="1">
      <alignment horizontal="center" vertical="center" wrapText="1"/>
    </xf>
    <xf numFmtId="0" fontId="2" fillId="0" borderId="8" xfId="5" applyBorder="1" applyAlignment="1">
      <alignment horizontal="center" vertical="center" wrapText="1"/>
    </xf>
    <xf numFmtId="49" fontId="4" fillId="14" borderId="1" xfId="5" applyNumberFormat="1" applyFont="1" applyFill="1" applyBorder="1" applyAlignment="1">
      <alignment horizontal="left" vertical="center" wrapText="1" indent="1"/>
    </xf>
    <xf numFmtId="0" fontId="2" fillId="4" borderId="16" xfId="5" applyFill="1" applyBorder="1" applyAlignment="1">
      <alignment horizontal="left" vertical="center" wrapText="1"/>
    </xf>
    <xf numFmtId="0" fontId="2" fillId="0" borderId="16" xfId="5" applyBorder="1"/>
    <xf numFmtId="0" fontId="4" fillId="4" borderId="1" xfId="5" applyFont="1" applyFill="1" applyBorder="1" applyAlignment="1">
      <alignment horizontal="left" vertical="center" wrapText="1"/>
    </xf>
    <xf numFmtId="0" fontId="5" fillId="4" borderId="1" xfId="5" applyFont="1" applyFill="1" applyBorder="1" applyAlignment="1">
      <alignment horizontal="left" vertical="center" wrapText="1"/>
    </xf>
    <xf numFmtId="0" fontId="4" fillId="14" borderId="1" xfId="5" applyFont="1" applyFill="1" applyBorder="1" applyAlignment="1">
      <alignment horizontal="left" vertical="center" wrapText="1" indent="1"/>
    </xf>
    <xf numFmtId="49" fontId="5" fillId="0" borderId="1" xfId="5" applyNumberFormat="1" applyFont="1" applyBorder="1" applyAlignment="1">
      <alignment horizontal="left" vertical="center" wrapText="1" indent="2"/>
    </xf>
    <xf numFmtId="49" fontId="5"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indent="1"/>
    </xf>
    <xf numFmtId="49" fontId="4" fillId="14" borderId="1" xfId="5" applyNumberFormat="1" applyFont="1" applyFill="1" applyBorder="1" applyAlignment="1">
      <alignment horizontal="left" vertical="center" wrapText="1"/>
    </xf>
    <xf numFmtId="49" fontId="4"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xf>
    <xf numFmtId="0" fontId="5" fillId="4" borderId="1" xfId="5" applyFont="1" applyFill="1" applyBorder="1" applyAlignment="1">
      <alignment vertical="center"/>
    </xf>
    <xf numFmtId="49" fontId="5" fillId="0" borderId="1" xfId="6" applyNumberFormat="1" applyFont="1" applyBorder="1" applyAlignment="1">
      <alignment horizontal="left" vertical="center" wrapText="1"/>
    </xf>
    <xf numFmtId="0" fontId="8" fillId="0" borderId="0" xfId="6" applyFont="1" applyAlignment="1">
      <alignment horizontal="center" vertical="center" wrapText="1"/>
    </xf>
    <xf numFmtId="0" fontId="2" fillId="0" borderId="0" xfId="6" applyAlignment="1">
      <alignment horizontal="center" vertical="center" wrapText="1"/>
    </xf>
    <xf numFmtId="0" fontId="6" fillId="0" borderId="0" xfId="6" applyFont="1" applyAlignment="1" applyProtection="1">
      <alignment horizontal="center" vertical="top" wrapText="1"/>
      <protection locked="0"/>
    </xf>
    <xf numFmtId="0" fontId="2" fillId="0" borderId="0" xfId="6" applyAlignment="1" applyProtection="1">
      <alignment horizontal="center" wrapText="1"/>
      <protection locked="0"/>
    </xf>
    <xf numFmtId="49" fontId="4"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xf>
    <xf numFmtId="49" fontId="4" fillId="14" borderId="1" xfId="6" applyNumberFormat="1" applyFont="1" applyFill="1" applyBorder="1" applyAlignment="1">
      <alignment horizontal="left" vertical="center" wrapText="1" indent="1"/>
    </xf>
    <xf numFmtId="49" fontId="5" fillId="0" borderId="1" xfId="6" applyNumberFormat="1" applyFont="1" applyBorder="1" applyAlignment="1">
      <alignment horizontal="left" vertical="center" wrapText="1" indent="3"/>
    </xf>
    <xf numFmtId="49" fontId="4" fillId="0" borderId="1" xfId="6" applyNumberFormat="1" applyFont="1" applyBorder="1" applyAlignment="1">
      <alignment horizontal="left" vertical="center" wrapText="1"/>
    </xf>
    <xf numFmtId="0" fontId="12" fillId="4" borderId="6" xfId="6" applyFont="1" applyFill="1" applyBorder="1" applyAlignment="1">
      <alignment horizontal="left" vertical="center" wrapText="1"/>
    </xf>
    <xf numFmtId="0" fontId="12" fillId="4" borderId="7" xfId="6" applyFont="1" applyFill="1" applyBorder="1" applyAlignment="1">
      <alignment horizontal="left" vertical="center" wrapText="1"/>
    </xf>
    <xf numFmtId="0" fontId="13" fillId="4" borderId="7" xfId="6" applyFont="1" applyFill="1" applyBorder="1" applyAlignment="1">
      <alignment horizontal="left" vertical="center" wrapText="1"/>
    </xf>
    <xf numFmtId="0" fontId="0" fillId="0" borderId="7" xfId="0" applyBorder="1"/>
    <xf numFmtId="0" fontId="2" fillId="0" borderId="0" xfId="6" applyAlignment="1">
      <alignment horizontal="right" vertical="top" wrapText="1"/>
    </xf>
    <xf numFmtId="0" fontId="2" fillId="0" borderId="0" xfId="6"/>
    <xf numFmtId="0" fontId="0" fillId="0" borderId="0" xfId="0"/>
    <xf numFmtId="0" fontId="6" fillId="5" borderId="14" xfId="6" applyFont="1" applyFill="1" applyBorder="1" applyAlignment="1" applyProtection="1">
      <alignment vertical="center" wrapText="1"/>
      <protection locked="0"/>
    </xf>
    <xf numFmtId="0" fontId="2" fillId="0" borderId="15" xfId="6" applyBorder="1" applyProtection="1">
      <protection locked="0"/>
    </xf>
    <xf numFmtId="0" fontId="0" fillId="0" borderId="15"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5" fillId="0" borderId="1" xfId="6" applyNumberFormat="1" applyFont="1" applyBorder="1" applyAlignment="1">
      <alignment horizontal="left" vertical="center" wrapText="1" inden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4" fillId="0" borderId="1" xfId="6" applyNumberFormat="1" applyFont="1" applyBorder="1" applyAlignment="1">
      <alignment horizontal="left" vertical="center" wrapText="1" indent="1"/>
    </xf>
    <xf numFmtId="0" fontId="14" fillId="3" borderId="1" xfId="6" applyFont="1" applyFill="1" applyBorder="1" applyAlignment="1">
      <alignment horizontal="center" vertical="center" wrapText="1"/>
    </xf>
    <xf numFmtId="0" fontId="2" fillId="0" borderId="1" xfId="6" applyBorder="1" applyAlignment="1">
      <alignment horizontal="center" vertical="center" wrapText="1"/>
    </xf>
    <xf numFmtId="0" fontId="2" fillId="0" borderId="0" xfId="6" applyAlignment="1">
      <alignment horizontal="center" wrapText="1"/>
    </xf>
    <xf numFmtId="0" fontId="2" fillId="0" borderId="0" xfId="6" applyAlignment="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lignment horizontal="center" vertical="center" wrapText="1"/>
    </xf>
    <xf numFmtId="0" fontId="5" fillId="0" borderId="1" xfId="6" applyFont="1" applyBorder="1" applyAlignment="1">
      <alignment horizontal="left" vertical="center" wrapText="1"/>
    </xf>
    <xf numFmtId="0" fontId="12" fillId="8" borderId="1" xfId="6" applyFont="1" applyFill="1" applyBorder="1" applyAlignment="1">
      <alignment horizontal="left" vertical="center" shrinkToFit="1"/>
    </xf>
    <xf numFmtId="0" fontId="5" fillId="8" borderId="1" xfId="6" applyFont="1" applyFill="1" applyBorder="1" applyAlignment="1">
      <alignment horizontal="left" vertical="center" shrinkToFit="1"/>
    </xf>
    <xf numFmtId="0" fontId="4" fillId="0" borderId="1" xfId="6" applyFont="1" applyBorder="1" applyAlignment="1">
      <alignment horizontal="left" vertical="center" wrapText="1"/>
    </xf>
    <xf numFmtId="0" fontId="3" fillId="14" borderId="1" xfId="6" applyFont="1" applyFill="1" applyBorder="1" applyAlignment="1">
      <alignment horizontal="left" vertical="center" wrapText="1"/>
    </xf>
    <xf numFmtId="0" fontId="8" fillId="0" borderId="0" xfId="1" applyFont="1" applyAlignment="1">
      <alignment horizontal="center" vertical="center" wrapText="1"/>
    </xf>
    <xf numFmtId="0" fontId="6" fillId="0" borderId="0" xfId="1" applyFont="1" applyAlignment="1">
      <alignment horizontal="center" vertical="center"/>
    </xf>
    <xf numFmtId="0" fontId="27" fillId="3" borderId="1" xfId="6" applyFont="1" applyFill="1" applyBorder="1" applyAlignment="1">
      <alignment horizontal="center" vertical="center" wrapText="1"/>
    </xf>
    <xf numFmtId="0" fontId="28" fillId="0" borderId="1" xfId="6" applyFont="1" applyBorder="1" applyAlignment="1">
      <alignment horizontal="center" vertical="center" wrapText="1"/>
    </xf>
    <xf numFmtId="0" fontId="28" fillId="0" borderId="1" xfId="6" applyFont="1" applyBorder="1"/>
    <xf numFmtId="3" fontId="27" fillId="3" borderId="1" xfId="6" applyNumberFormat="1" applyFont="1" applyFill="1" applyBorder="1" applyAlignment="1">
      <alignment horizontal="center" vertical="center" wrapText="1"/>
    </xf>
    <xf numFmtId="3" fontId="30" fillId="0" borderId="1" xfId="6" applyNumberFormat="1" applyFont="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wrapText="1"/>
    </xf>
    <xf numFmtId="0" fontId="14" fillId="0" borderId="1" xfId="6" applyFont="1" applyBorder="1" applyAlignment="1">
      <alignment horizontal="left" vertical="center" wrapText="1"/>
    </xf>
    <xf numFmtId="0" fontId="3" fillId="0" borderId="1" xfId="6" applyFont="1" applyBorder="1" applyAlignment="1">
      <alignment horizontal="left" vertical="center" wrapText="1"/>
    </xf>
    <xf numFmtId="3" fontId="2" fillId="0" borderId="1" xfId="6" applyNumberFormat="1" applyBorder="1" applyAlignment="1">
      <alignment horizontal="center" vertical="center" wrapText="1"/>
    </xf>
    <xf numFmtId="0" fontId="14" fillId="14" borderId="1" xfId="6" applyFont="1" applyFill="1" applyBorder="1" applyAlignment="1">
      <alignment horizontal="left" vertical="center" wrapText="1"/>
    </xf>
    <xf numFmtId="3" fontId="4" fillId="15" borderId="20" xfId="6" applyNumberFormat="1" applyFont="1" applyFill="1" applyBorder="1" applyAlignment="1">
      <alignment horizontal="center" vertical="center" wrapText="1"/>
    </xf>
    <xf numFmtId="3" fontId="4" fillId="15" borderId="21" xfId="6" applyNumberFormat="1" applyFont="1" applyFill="1" applyBorder="1" applyAlignment="1">
      <alignment horizontal="center" vertical="center" wrapText="1"/>
    </xf>
    <xf numFmtId="0" fontId="4" fillId="0" borderId="0" xfId="0" applyFont="1" applyAlignment="1">
      <alignment horizontal="left" vertical="center"/>
    </xf>
    <xf numFmtId="0" fontId="32" fillId="0" borderId="0" xfId="0" applyFont="1" applyAlignment="1">
      <alignment horizontal="left" vertical="top"/>
    </xf>
    <xf numFmtId="0" fontId="34" fillId="0" borderId="0" xfId="0" applyFont="1" applyAlignment="1">
      <alignment horizontal="left" vertical="top"/>
    </xf>
    <xf numFmtId="0" fontId="34" fillId="0" borderId="0" xfId="0" applyFont="1" applyAlignment="1">
      <alignment horizontal="left" wrapText="1"/>
    </xf>
    <xf numFmtId="3" fontId="4" fillId="15" borderId="17" xfId="6" applyNumberFormat="1" applyFont="1" applyFill="1" applyBorder="1" applyAlignment="1">
      <alignment horizontal="center" vertical="center" wrapText="1"/>
    </xf>
    <xf numFmtId="3" fontId="4" fillId="15" borderId="18" xfId="6" applyNumberFormat="1" applyFont="1" applyFill="1" applyBorder="1" applyAlignment="1">
      <alignment horizontal="center" vertical="center" wrapText="1"/>
    </xf>
    <xf numFmtId="0" fontId="5" fillId="0" borderId="0" xfId="0" applyFont="1" applyAlignment="1">
      <alignment horizontal="left" vertical="center" wrapText="1"/>
    </xf>
    <xf numFmtId="49" fontId="34" fillId="0" borderId="0" xfId="0" applyNumberFormat="1" applyFont="1" applyAlignment="1">
      <alignment horizontal="left" vertical="top" wrapText="1"/>
    </xf>
    <xf numFmtId="49" fontId="34" fillId="0" borderId="0" xfId="0" applyNumberFormat="1" applyFont="1" applyAlignment="1">
      <alignment horizontal="left" vertical="top"/>
    </xf>
  </cellXfs>
  <cellStyles count="11">
    <cellStyle name="Hyperlink" xfId="7" builtinId="8"/>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Normalno 2" xfId="9" xr:uid="{13A17942-5FB4-4B8D-975B-C86084B5E4BE}"/>
    <cellStyle name="Normalno 2 2" xfId="8" xr:uid="{DCDCB6F7-5257-4A54-9EDF-D3A2EA7B7D7E}"/>
    <cellStyle name="Obično 2" xfId="10" xr:uid="{67051C51-30C3-42EB-8007-75E0A6BC7EE5}"/>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zoomScaleNormal="100" zoomScaleSheetLayoutView="100" workbookViewId="0">
      <selection activeCell="C29" sqref="C29"/>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207" t="s">
        <v>197</v>
      </c>
      <c r="B1" s="208"/>
      <c r="C1" s="208"/>
      <c r="D1" s="2"/>
      <c r="E1" s="2"/>
      <c r="F1" s="2"/>
      <c r="G1" s="2"/>
      <c r="H1" s="2"/>
      <c r="I1" s="2"/>
      <c r="J1" s="3"/>
    </row>
    <row r="2" spans="1:10" ht="14.45" customHeight="1" x14ac:dyDescent="0.25">
      <c r="A2" s="209" t="s">
        <v>213</v>
      </c>
      <c r="B2" s="210"/>
      <c r="C2" s="210"/>
      <c r="D2" s="210"/>
      <c r="E2" s="210"/>
      <c r="F2" s="210"/>
      <c r="G2" s="210"/>
      <c r="H2" s="210"/>
      <c r="I2" s="210"/>
      <c r="J2" s="211"/>
    </row>
    <row r="3" spans="1:10" x14ac:dyDescent="0.25">
      <c r="A3" s="5"/>
      <c r="B3" s="6"/>
      <c r="C3" s="6"/>
      <c r="D3" s="6"/>
      <c r="E3" s="6"/>
      <c r="F3" s="6"/>
      <c r="G3" s="6"/>
      <c r="H3" s="6"/>
      <c r="I3" s="6"/>
      <c r="J3" s="7"/>
    </row>
    <row r="4" spans="1:10" ht="33.6" customHeight="1" x14ac:dyDescent="0.25">
      <c r="A4" s="212" t="s">
        <v>198</v>
      </c>
      <c r="B4" s="213"/>
      <c r="C4" s="213"/>
      <c r="D4" s="213"/>
      <c r="E4" s="214">
        <v>45292</v>
      </c>
      <c r="F4" s="215"/>
      <c r="G4" s="8" t="s">
        <v>0</v>
      </c>
      <c r="H4" s="216">
        <v>45473</v>
      </c>
      <c r="I4" s="215"/>
      <c r="J4" s="9"/>
    </row>
    <row r="5" spans="1:10" s="10" customFormat="1" ht="10.15" customHeight="1" x14ac:dyDescent="0.25">
      <c r="A5" s="217"/>
      <c r="B5" s="218"/>
      <c r="C5" s="218"/>
      <c r="D5" s="218"/>
      <c r="E5" s="218"/>
      <c r="F5" s="218"/>
      <c r="G5" s="218"/>
      <c r="H5" s="218"/>
      <c r="I5" s="218"/>
      <c r="J5" s="219"/>
    </row>
    <row r="6" spans="1:10" ht="20.45" customHeight="1" x14ac:dyDescent="0.25">
      <c r="A6" s="11"/>
      <c r="B6" s="12" t="s">
        <v>218</v>
      </c>
      <c r="C6" s="13"/>
      <c r="D6" s="13"/>
      <c r="E6" s="19">
        <v>2024</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2</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203" t="s">
        <v>220</v>
      </c>
      <c r="B10" s="204"/>
      <c r="C10" s="204"/>
      <c r="D10" s="204"/>
      <c r="E10" s="204"/>
      <c r="F10" s="204"/>
      <c r="G10" s="204"/>
      <c r="H10" s="204"/>
      <c r="I10" s="204"/>
      <c r="J10" s="21"/>
    </row>
    <row r="11" spans="1:10" ht="24.6" customHeight="1" x14ac:dyDescent="0.25">
      <c r="A11" s="190" t="s">
        <v>199</v>
      </c>
      <c r="B11" s="205"/>
      <c r="C11" s="197" t="s">
        <v>283</v>
      </c>
      <c r="D11" s="198"/>
      <c r="E11" s="22"/>
      <c r="F11" s="160" t="s">
        <v>221</v>
      </c>
      <c r="G11" s="201"/>
      <c r="H11" s="177" t="s">
        <v>284</v>
      </c>
      <c r="I11" s="178"/>
      <c r="J11" s="23"/>
    </row>
    <row r="12" spans="1:10" ht="14.45" customHeight="1" x14ac:dyDescent="0.25">
      <c r="A12" s="24"/>
      <c r="B12" s="25"/>
      <c r="C12" s="25"/>
      <c r="D12" s="25"/>
      <c r="E12" s="206"/>
      <c r="F12" s="206"/>
      <c r="G12" s="206"/>
      <c r="H12" s="206"/>
      <c r="I12" s="26"/>
      <c r="J12" s="23"/>
    </row>
    <row r="13" spans="1:10" ht="21" customHeight="1" x14ac:dyDescent="0.25">
      <c r="A13" s="159" t="s">
        <v>214</v>
      </c>
      <c r="B13" s="201"/>
      <c r="C13" s="197" t="s">
        <v>285</v>
      </c>
      <c r="D13" s="198"/>
      <c r="E13" s="220"/>
      <c r="F13" s="206"/>
      <c r="G13" s="206"/>
      <c r="H13" s="206"/>
      <c r="I13" s="26"/>
      <c r="J13" s="23"/>
    </row>
    <row r="14" spans="1:10" ht="10.9" customHeight="1" x14ac:dyDescent="0.25">
      <c r="A14" s="22"/>
      <c r="B14" s="26"/>
      <c r="C14" s="25"/>
      <c r="D14" s="25"/>
      <c r="E14" s="166"/>
      <c r="F14" s="166"/>
      <c r="G14" s="166"/>
      <c r="H14" s="166"/>
      <c r="I14" s="25"/>
      <c r="J14" s="27"/>
    </row>
    <row r="15" spans="1:10" ht="22.9" customHeight="1" x14ac:dyDescent="0.25">
      <c r="A15" s="159" t="s">
        <v>200</v>
      </c>
      <c r="B15" s="201"/>
      <c r="C15" s="197" t="s">
        <v>286</v>
      </c>
      <c r="D15" s="198"/>
      <c r="E15" s="202"/>
      <c r="F15" s="192"/>
      <c r="G15" s="28" t="s">
        <v>222</v>
      </c>
      <c r="H15" s="177" t="s">
        <v>287</v>
      </c>
      <c r="I15" s="178"/>
      <c r="J15" s="29"/>
    </row>
    <row r="16" spans="1:10" ht="10.9" customHeight="1" x14ac:dyDescent="0.25">
      <c r="A16" s="22"/>
      <c r="B16" s="26"/>
      <c r="C16" s="25"/>
      <c r="D16" s="25"/>
      <c r="E16" s="166"/>
      <c r="F16" s="166"/>
      <c r="G16" s="166"/>
      <c r="H16" s="166"/>
      <c r="I16" s="25"/>
      <c r="J16" s="27"/>
    </row>
    <row r="17" spans="1:10" ht="22.9" customHeight="1" x14ac:dyDescent="0.25">
      <c r="A17" s="30"/>
      <c r="B17" s="28" t="s">
        <v>223</v>
      </c>
      <c r="C17" s="197" t="s">
        <v>288</v>
      </c>
      <c r="D17" s="198"/>
      <c r="E17" s="31"/>
      <c r="F17" s="31"/>
      <c r="G17" s="31"/>
      <c r="H17" s="31"/>
      <c r="I17" s="31"/>
      <c r="J17" s="29"/>
    </row>
    <row r="18" spans="1:10" x14ac:dyDescent="0.25">
      <c r="A18" s="199"/>
      <c r="B18" s="200"/>
      <c r="C18" s="166"/>
      <c r="D18" s="166"/>
      <c r="E18" s="166"/>
      <c r="F18" s="166"/>
      <c r="G18" s="166"/>
      <c r="H18" s="166"/>
      <c r="I18" s="25"/>
      <c r="J18" s="27"/>
    </row>
    <row r="19" spans="1:10" x14ac:dyDescent="0.25">
      <c r="A19" s="190" t="s">
        <v>201</v>
      </c>
      <c r="B19" s="191"/>
      <c r="C19" s="168" t="s">
        <v>289</v>
      </c>
      <c r="D19" s="169"/>
      <c r="E19" s="169"/>
      <c r="F19" s="169"/>
      <c r="G19" s="169"/>
      <c r="H19" s="169"/>
      <c r="I19" s="169"/>
      <c r="J19" s="170"/>
    </row>
    <row r="20" spans="1:10" x14ac:dyDescent="0.25">
      <c r="A20" s="24"/>
      <c r="B20" s="25"/>
      <c r="C20" s="32"/>
      <c r="D20" s="25"/>
      <c r="E20" s="166"/>
      <c r="F20" s="166"/>
      <c r="G20" s="166"/>
      <c r="H20" s="166"/>
      <c r="I20" s="25"/>
      <c r="J20" s="27"/>
    </row>
    <row r="21" spans="1:10" x14ac:dyDescent="0.25">
      <c r="A21" s="190" t="s">
        <v>202</v>
      </c>
      <c r="B21" s="191"/>
      <c r="C21" s="177">
        <v>48000</v>
      </c>
      <c r="D21" s="178"/>
      <c r="E21" s="166"/>
      <c r="F21" s="166"/>
      <c r="G21" s="168" t="s">
        <v>290</v>
      </c>
      <c r="H21" s="169"/>
      <c r="I21" s="169"/>
      <c r="J21" s="170"/>
    </row>
    <row r="22" spans="1:10" x14ac:dyDescent="0.25">
      <c r="A22" s="24"/>
      <c r="B22" s="25"/>
      <c r="C22" s="25"/>
      <c r="D22" s="25"/>
      <c r="E22" s="166"/>
      <c r="F22" s="166"/>
      <c r="G22" s="166"/>
      <c r="H22" s="166"/>
      <c r="I22" s="25"/>
      <c r="J22" s="27"/>
    </row>
    <row r="23" spans="1:10" x14ac:dyDescent="0.25">
      <c r="A23" s="190" t="s">
        <v>203</v>
      </c>
      <c r="B23" s="191"/>
      <c r="C23" s="168" t="s">
        <v>291</v>
      </c>
      <c r="D23" s="169"/>
      <c r="E23" s="169"/>
      <c r="F23" s="169"/>
      <c r="G23" s="169"/>
      <c r="H23" s="169"/>
      <c r="I23" s="169"/>
      <c r="J23" s="170"/>
    </row>
    <row r="24" spans="1:10" x14ac:dyDescent="0.25">
      <c r="A24" s="24"/>
      <c r="B24" s="25"/>
      <c r="C24" s="25"/>
      <c r="D24" s="25"/>
      <c r="E24" s="166"/>
      <c r="F24" s="166"/>
      <c r="G24" s="166"/>
      <c r="H24" s="166"/>
      <c r="I24" s="25"/>
      <c r="J24" s="27"/>
    </row>
    <row r="25" spans="1:10" x14ac:dyDescent="0.25">
      <c r="A25" s="190" t="s">
        <v>204</v>
      </c>
      <c r="B25" s="191"/>
      <c r="C25" s="194" t="s">
        <v>292</v>
      </c>
      <c r="D25" s="195"/>
      <c r="E25" s="195"/>
      <c r="F25" s="195"/>
      <c r="G25" s="195"/>
      <c r="H25" s="195"/>
      <c r="I25" s="195"/>
      <c r="J25" s="196"/>
    </row>
    <row r="26" spans="1:10" x14ac:dyDescent="0.25">
      <c r="A26" s="24"/>
      <c r="B26" s="25"/>
      <c r="C26" s="32"/>
      <c r="D26" s="25"/>
      <c r="E26" s="166"/>
      <c r="F26" s="166"/>
      <c r="G26" s="166"/>
      <c r="H26" s="166"/>
      <c r="I26" s="25"/>
      <c r="J26" s="27"/>
    </row>
    <row r="27" spans="1:10" x14ac:dyDescent="0.25">
      <c r="A27" s="190" t="s">
        <v>205</v>
      </c>
      <c r="B27" s="191"/>
      <c r="C27" s="194" t="s">
        <v>293</v>
      </c>
      <c r="D27" s="195"/>
      <c r="E27" s="195"/>
      <c r="F27" s="195"/>
      <c r="G27" s="195"/>
      <c r="H27" s="195"/>
      <c r="I27" s="195"/>
      <c r="J27" s="196"/>
    </row>
    <row r="28" spans="1:10" ht="13.9" customHeight="1" x14ac:dyDescent="0.25">
      <c r="A28" s="24"/>
      <c r="B28" s="25"/>
      <c r="C28" s="32"/>
      <c r="D28" s="25"/>
      <c r="E28" s="166"/>
      <c r="F28" s="166"/>
      <c r="G28" s="166"/>
      <c r="H28" s="166"/>
      <c r="I28" s="25"/>
      <c r="J28" s="27"/>
    </row>
    <row r="29" spans="1:10" ht="22.9" customHeight="1" x14ac:dyDescent="0.25">
      <c r="A29" s="193" t="s">
        <v>215</v>
      </c>
      <c r="B29" s="180"/>
      <c r="C29" s="158">
        <v>224</v>
      </c>
      <c r="D29" s="34"/>
      <c r="E29" s="171"/>
      <c r="F29" s="171"/>
      <c r="G29" s="171"/>
      <c r="H29" s="171"/>
      <c r="I29" s="35"/>
      <c r="J29" s="36"/>
    </row>
    <row r="30" spans="1:10" x14ac:dyDescent="0.25">
      <c r="A30" s="24"/>
      <c r="B30" s="25"/>
      <c r="C30" s="25"/>
      <c r="D30" s="25"/>
      <c r="E30" s="166"/>
      <c r="F30" s="166"/>
      <c r="G30" s="166"/>
      <c r="H30" s="166"/>
      <c r="I30" s="35"/>
      <c r="J30" s="36"/>
    </row>
    <row r="31" spans="1:10" x14ac:dyDescent="0.25">
      <c r="A31" s="190" t="s">
        <v>206</v>
      </c>
      <c r="B31" s="191"/>
      <c r="C31" s="46" t="s">
        <v>225</v>
      </c>
      <c r="D31" s="189" t="s">
        <v>224</v>
      </c>
      <c r="E31" s="175"/>
      <c r="F31" s="175"/>
      <c r="G31" s="175"/>
      <c r="H31" s="25"/>
      <c r="I31" s="37" t="s">
        <v>225</v>
      </c>
      <c r="J31" s="38" t="s">
        <v>226</v>
      </c>
    </row>
    <row r="32" spans="1:10" x14ac:dyDescent="0.25">
      <c r="A32" s="190"/>
      <c r="B32" s="191"/>
      <c r="C32" s="39"/>
      <c r="D32" s="8"/>
      <c r="E32" s="192"/>
      <c r="F32" s="192"/>
      <c r="G32" s="192"/>
      <c r="H32" s="192"/>
      <c r="I32" s="35"/>
      <c r="J32" s="36"/>
    </row>
    <row r="33" spans="1:10" x14ac:dyDescent="0.25">
      <c r="A33" s="190" t="s">
        <v>216</v>
      </c>
      <c r="B33" s="191"/>
      <c r="C33" s="33" t="s">
        <v>228</v>
      </c>
      <c r="D33" s="189" t="s">
        <v>227</v>
      </c>
      <c r="E33" s="175"/>
      <c r="F33" s="175"/>
      <c r="G33" s="175"/>
      <c r="H33" s="31"/>
      <c r="I33" s="37" t="s">
        <v>228</v>
      </c>
      <c r="J33" s="38" t="s">
        <v>229</v>
      </c>
    </row>
    <row r="34" spans="1:10" x14ac:dyDescent="0.25">
      <c r="A34" s="24"/>
      <c r="B34" s="25"/>
      <c r="C34" s="25"/>
      <c r="D34" s="25"/>
      <c r="E34" s="166"/>
      <c r="F34" s="166"/>
      <c r="G34" s="166"/>
      <c r="H34" s="166"/>
      <c r="I34" s="25"/>
      <c r="J34" s="27"/>
    </row>
    <row r="35" spans="1:10" x14ac:dyDescent="0.25">
      <c r="A35" s="189" t="s">
        <v>217</v>
      </c>
      <c r="B35" s="175"/>
      <c r="C35" s="175"/>
      <c r="D35" s="175"/>
      <c r="E35" s="175" t="s">
        <v>207</v>
      </c>
      <c r="F35" s="175"/>
      <c r="G35" s="175"/>
      <c r="H35" s="175"/>
      <c r="I35" s="175"/>
      <c r="J35" s="40" t="s">
        <v>208</v>
      </c>
    </row>
    <row r="36" spans="1:10" x14ac:dyDescent="0.25">
      <c r="A36" s="24"/>
      <c r="B36" s="25"/>
      <c r="C36" s="25"/>
      <c r="D36" s="25"/>
      <c r="E36" s="166"/>
      <c r="F36" s="166"/>
      <c r="G36" s="166"/>
      <c r="H36" s="166"/>
      <c r="I36" s="25"/>
      <c r="J36" s="36"/>
    </row>
    <row r="37" spans="1:10" x14ac:dyDescent="0.25">
      <c r="A37" s="183"/>
      <c r="B37" s="184"/>
      <c r="C37" s="184"/>
      <c r="D37" s="184"/>
      <c r="E37" s="183"/>
      <c r="F37" s="184"/>
      <c r="G37" s="184"/>
      <c r="H37" s="184"/>
      <c r="I37" s="185"/>
      <c r="J37" s="94"/>
    </row>
    <row r="38" spans="1:10" x14ac:dyDescent="0.25">
      <c r="A38" s="97"/>
      <c r="B38" s="95"/>
      <c r="C38" s="98"/>
      <c r="D38" s="188"/>
      <c r="E38" s="188"/>
      <c r="F38" s="188"/>
      <c r="G38" s="188"/>
      <c r="H38" s="188"/>
      <c r="I38" s="188"/>
      <c r="J38" s="99"/>
    </row>
    <row r="39" spans="1:10" x14ac:dyDescent="0.25">
      <c r="A39" s="183"/>
      <c r="B39" s="184"/>
      <c r="C39" s="184"/>
      <c r="D39" s="185"/>
      <c r="E39" s="183"/>
      <c r="F39" s="184"/>
      <c r="G39" s="184"/>
      <c r="H39" s="184"/>
      <c r="I39" s="185"/>
      <c r="J39" s="33"/>
    </row>
    <row r="40" spans="1:10" x14ac:dyDescent="0.25">
      <c r="A40" s="97"/>
      <c r="B40" s="95"/>
      <c r="C40" s="98"/>
      <c r="D40" s="100"/>
      <c r="E40" s="188"/>
      <c r="F40" s="188"/>
      <c r="G40" s="188"/>
      <c r="H40" s="188"/>
      <c r="I40" s="101"/>
      <c r="J40" s="99"/>
    </row>
    <row r="41" spans="1:10" x14ac:dyDescent="0.25">
      <c r="A41" s="183"/>
      <c r="B41" s="184"/>
      <c r="C41" s="184"/>
      <c r="D41" s="185"/>
      <c r="E41" s="183"/>
      <c r="F41" s="184"/>
      <c r="G41" s="184"/>
      <c r="H41" s="184"/>
      <c r="I41" s="185"/>
      <c r="J41" s="33"/>
    </row>
    <row r="42" spans="1:10" x14ac:dyDescent="0.25">
      <c r="A42" s="97"/>
      <c r="B42" s="95"/>
      <c r="C42" s="98"/>
      <c r="D42" s="100"/>
      <c r="E42" s="188"/>
      <c r="F42" s="188"/>
      <c r="G42" s="188"/>
      <c r="H42" s="188"/>
      <c r="I42" s="101"/>
      <c r="J42" s="99"/>
    </row>
    <row r="43" spans="1:10" x14ac:dyDescent="0.25">
      <c r="A43" s="183"/>
      <c r="B43" s="184"/>
      <c r="C43" s="184"/>
      <c r="D43" s="185"/>
      <c r="E43" s="183"/>
      <c r="F43" s="184"/>
      <c r="G43" s="184"/>
      <c r="H43" s="184"/>
      <c r="I43" s="185"/>
      <c r="J43" s="33"/>
    </row>
    <row r="44" spans="1:10" x14ac:dyDescent="0.25">
      <c r="A44" s="102"/>
      <c r="B44" s="98"/>
      <c r="C44" s="186"/>
      <c r="D44" s="186"/>
      <c r="E44" s="187"/>
      <c r="F44" s="187"/>
      <c r="G44" s="186"/>
      <c r="H44" s="186"/>
      <c r="I44" s="186"/>
      <c r="J44" s="99"/>
    </row>
    <row r="45" spans="1:10" x14ac:dyDescent="0.25">
      <c r="A45" s="183"/>
      <c r="B45" s="184"/>
      <c r="C45" s="184"/>
      <c r="D45" s="185"/>
      <c r="E45" s="183"/>
      <c r="F45" s="184"/>
      <c r="G45" s="184"/>
      <c r="H45" s="184"/>
      <c r="I45" s="185"/>
      <c r="J45" s="33"/>
    </row>
    <row r="46" spans="1:10" x14ac:dyDescent="0.25">
      <c r="A46" s="102"/>
      <c r="B46" s="98"/>
      <c r="C46" s="98"/>
      <c r="D46" s="95"/>
      <c r="E46" s="187"/>
      <c r="F46" s="187"/>
      <c r="G46" s="186"/>
      <c r="H46" s="186"/>
      <c r="I46" s="95"/>
      <c r="J46" s="99"/>
    </row>
    <row r="47" spans="1:10" x14ac:dyDescent="0.25">
      <c r="A47" s="183"/>
      <c r="B47" s="184"/>
      <c r="C47" s="184"/>
      <c r="D47" s="185"/>
      <c r="E47" s="183"/>
      <c r="F47" s="184"/>
      <c r="G47" s="184"/>
      <c r="H47" s="184"/>
      <c r="I47" s="185"/>
      <c r="J47" s="33"/>
    </row>
    <row r="48" spans="1:10" x14ac:dyDescent="0.25">
      <c r="A48" s="41"/>
      <c r="B48" s="32"/>
      <c r="C48" s="32"/>
      <c r="D48" s="25"/>
      <c r="E48" s="166"/>
      <c r="F48" s="166"/>
      <c r="G48" s="181"/>
      <c r="H48" s="181"/>
      <c r="I48" s="25"/>
      <c r="J48" s="42" t="s">
        <v>230</v>
      </c>
    </row>
    <row r="49" spans="1:10" x14ac:dyDescent="0.25">
      <c r="A49" s="41"/>
      <c r="B49" s="32"/>
      <c r="C49" s="32"/>
      <c r="D49" s="25"/>
      <c r="E49" s="166"/>
      <c r="F49" s="166"/>
      <c r="G49" s="181"/>
      <c r="H49" s="181"/>
      <c r="I49" s="25"/>
      <c r="J49" s="42" t="s">
        <v>231</v>
      </c>
    </row>
    <row r="50" spans="1:10" ht="14.45" customHeight="1" x14ac:dyDescent="0.25">
      <c r="A50" s="159" t="s">
        <v>209</v>
      </c>
      <c r="B50" s="160"/>
      <c r="C50" s="177" t="s">
        <v>231</v>
      </c>
      <c r="D50" s="178"/>
      <c r="E50" s="179" t="s">
        <v>232</v>
      </c>
      <c r="F50" s="180"/>
      <c r="G50" s="168"/>
      <c r="H50" s="169"/>
      <c r="I50" s="169"/>
      <c r="J50" s="170"/>
    </row>
    <row r="51" spans="1:10" x14ac:dyDescent="0.25">
      <c r="A51" s="41"/>
      <c r="B51" s="32"/>
      <c r="C51" s="181"/>
      <c r="D51" s="181"/>
      <c r="E51" s="166"/>
      <c r="F51" s="166"/>
      <c r="G51" s="182" t="s">
        <v>233</v>
      </c>
      <c r="H51" s="182"/>
      <c r="I51" s="182"/>
      <c r="J51" s="16"/>
    </row>
    <row r="52" spans="1:10" ht="13.9" customHeight="1" x14ac:dyDescent="0.25">
      <c r="A52" s="159" t="s">
        <v>210</v>
      </c>
      <c r="B52" s="160"/>
      <c r="C52" s="168" t="s">
        <v>294</v>
      </c>
      <c r="D52" s="169"/>
      <c r="E52" s="169"/>
      <c r="F52" s="169"/>
      <c r="G52" s="169"/>
      <c r="H52" s="169"/>
      <c r="I52" s="169"/>
      <c r="J52" s="170"/>
    </row>
    <row r="53" spans="1:10" x14ac:dyDescent="0.25">
      <c r="A53" s="24"/>
      <c r="B53" s="25"/>
      <c r="C53" s="171" t="s">
        <v>211</v>
      </c>
      <c r="D53" s="171"/>
      <c r="E53" s="171"/>
      <c r="F53" s="171"/>
      <c r="G53" s="171"/>
      <c r="H53" s="171"/>
      <c r="I53" s="171"/>
      <c r="J53" s="27"/>
    </row>
    <row r="54" spans="1:10" x14ac:dyDescent="0.25">
      <c r="A54" s="159" t="s">
        <v>212</v>
      </c>
      <c r="B54" s="160"/>
      <c r="C54" s="172" t="s">
        <v>295</v>
      </c>
      <c r="D54" s="173"/>
      <c r="E54" s="174"/>
      <c r="F54" s="166"/>
      <c r="G54" s="166"/>
      <c r="H54" s="175"/>
      <c r="I54" s="175"/>
      <c r="J54" s="176"/>
    </row>
    <row r="55" spans="1:10" x14ac:dyDescent="0.25">
      <c r="A55" s="24"/>
      <c r="B55" s="25"/>
      <c r="C55" s="32"/>
      <c r="D55" s="25"/>
      <c r="E55" s="166"/>
      <c r="F55" s="166"/>
      <c r="G55" s="166"/>
      <c r="H55" s="166"/>
      <c r="I55" s="25"/>
      <c r="J55" s="27"/>
    </row>
    <row r="56" spans="1:10" ht="14.45" customHeight="1" x14ac:dyDescent="0.25">
      <c r="A56" s="159" t="s">
        <v>204</v>
      </c>
      <c r="B56" s="160"/>
      <c r="C56" s="167" t="s">
        <v>296</v>
      </c>
      <c r="D56" s="162"/>
      <c r="E56" s="162"/>
      <c r="F56" s="162"/>
      <c r="G56" s="162"/>
      <c r="H56" s="162"/>
      <c r="I56" s="162"/>
      <c r="J56" s="163"/>
    </row>
    <row r="57" spans="1:10" x14ac:dyDescent="0.25">
      <c r="A57" s="24"/>
      <c r="B57" s="25"/>
      <c r="C57" s="25"/>
      <c r="D57" s="25"/>
      <c r="E57" s="166"/>
      <c r="F57" s="166"/>
      <c r="G57" s="166"/>
      <c r="H57" s="166"/>
      <c r="I57" s="25"/>
      <c r="J57" s="27"/>
    </row>
    <row r="58" spans="1:10" x14ac:dyDescent="0.25">
      <c r="A58" s="159" t="s">
        <v>234</v>
      </c>
      <c r="B58" s="160"/>
      <c r="C58" s="161"/>
      <c r="D58" s="162"/>
      <c r="E58" s="162"/>
      <c r="F58" s="162"/>
      <c r="G58" s="162"/>
      <c r="H58" s="162"/>
      <c r="I58" s="162"/>
      <c r="J58" s="163"/>
    </row>
    <row r="59" spans="1:10" ht="14.45" customHeight="1" x14ac:dyDescent="0.25">
      <c r="A59" s="24"/>
      <c r="B59" s="25"/>
      <c r="C59" s="164" t="s">
        <v>235</v>
      </c>
      <c r="D59" s="164"/>
      <c r="E59" s="164"/>
      <c r="F59" s="164"/>
      <c r="G59" s="25"/>
      <c r="H59" s="25"/>
      <c r="I59" s="25"/>
      <c r="J59" s="27"/>
    </row>
    <row r="60" spans="1:10" x14ac:dyDescent="0.25">
      <c r="A60" s="159" t="s">
        <v>236</v>
      </c>
      <c r="B60" s="160"/>
      <c r="C60" s="161"/>
      <c r="D60" s="162"/>
      <c r="E60" s="162"/>
      <c r="F60" s="162"/>
      <c r="G60" s="162"/>
      <c r="H60" s="162"/>
      <c r="I60" s="162"/>
      <c r="J60" s="163"/>
    </row>
    <row r="61" spans="1:10" ht="14.45" customHeight="1" x14ac:dyDescent="0.25">
      <c r="A61" s="43"/>
      <c r="B61" s="44"/>
      <c r="C61" s="165" t="s">
        <v>237</v>
      </c>
      <c r="D61" s="165"/>
      <c r="E61" s="165"/>
      <c r="F61" s="165"/>
      <c r="G61" s="165"/>
      <c r="H61" s="44"/>
      <c r="I61" s="44"/>
      <c r="J61" s="45"/>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1.04"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110" zoomScaleNormal="100" workbookViewId="0">
      <selection sqref="A1:H1"/>
    </sheetView>
  </sheetViews>
  <sheetFormatPr defaultColWidth="8.85546875" defaultRowHeight="12.75" x14ac:dyDescent="0.2"/>
  <cols>
    <col min="1" max="5" width="8.85546875" style="51"/>
    <col min="6" max="6" width="16.42578125" style="51" customWidth="1"/>
    <col min="7" max="7" width="8.85546875" style="51"/>
    <col min="8" max="8" width="11.140625" style="50" customWidth="1"/>
    <col min="9" max="9" width="13.28515625" style="50" customWidth="1"/>
    <col min="10" max="16384" width="8.85546875" style="51"/>
  </cols>
  <sheetData>
    <row r="1" spans="1:9" x14ac:dyDescent="0.2">
      <c r="A1" s="224" t="s">
        <v>1</v>
      </c>
      <c r="B1" s="225"/>
      <c r="C1" s="225"/>
      <c r="D1" s="225"/>
      <c r="E1" s="225"/>
      <c r="F1" s="225"/>
      <c r="G1" s="225"/>
      <c r="H1" s="225"/>
    </row>
    <row r="2" spans="1:9" x14ac:dyDescent="0.2">
      <c r="A2" s="226" t="s">
        <v>374</v>
      </c>
      <c r="B2" s="227"/>
      <c r="C2" s="227"/>
      <c r="D2" s="227"/>
      <c r="E2" s="227"/>
      <c r="F2" s="227"/>
      <c r="G2" s="227"/>
      <c r="H2" s="227"/>
    </row>
    <row r="3" spans="1:9" x14ac:dyDescent="0.2">
      <c r="A3" s="228" t="s">
        <v>282</v>
      </c>
      <c r="B3" s="228"/>
      <c r="C3" s="228"/>
      <c r="D3" s="228"/>
      <c r="E3" s="228"/>
      <c r="F3" s="228"/>
      <c r="G3" s="228"/>
      <c r="H3" s="228"/>
      <c r="I3" s="229"/>
    </row>
    <row r="4" spans="1:9" x14ac:dyDescent="0.2">
      <c r="A4" s="230" t="s">
        <v>297</v>
      </c>
      <c r="B4" s="231"/>
      <c r="C4" s="231"/>
      <c r="D4" s="231"/>
      <c r="E4" s="231"/>
      <c r="F4" s="231"/>
      <c r="G4" s="231"/>
      <c r="H4" s="231"/>
      <c r="I4" s="232"/>
    </row>
    <row r="5" spans="1:9" ht="45.75" thickBot="1" x14ac:dyDescent="0.25">
      <c r="A5" s="233" t="s">
        <v>2</v>
      </c>
      <c r="B5" s="234"/>
      <c r="C5" s="234"/>
      <c r="D5" s="234"/>
      <c r="E5" s="234"/>
      <c r="F5" s="235"/>
      <c r="G5" s="52" t="s">
        <v>3</v>
      </c>
      <c r="H5" s="53" t="s">
        <v>193</v>
      </c>
      <c r="I5" s="54" t="s">
        <v>190</v>
      </c>
    </row>
    <row r="6" spans="1:9" x14ac:dyDescent="0.2">
      <c r="A6" s="221">
        <v>1</v>
      </c>
      <c r="B6" s="222"/>
      <c r="C6" s="222"/>
      <c r="D6" s="222"/>
      <c r="E6" s="222"/>
      <c r="F6" s="223"/>
      <c r="G6" s="55">
        <v>2</v>
      </c>
      <c r="H6" s="56">
        <v>3</v>
      </c>
      <c r="I6" s="56">
        <v>4</v>
      </c>
    </row>
    <row r="7" spans="1:9" x14ac:dyDescent="0.2">
      <c r="A7" s="237"/>
      <c r="B7" s="237"/>
      <c r="C7" s="237"/>
      <c r="D7" s="237"/>
      <c r="E7" s="237"/>
      <c r="F7" s="237"/>
      <c r="G7" s="237"/>
      <c r="H7" s="237"/>
      <c r="I7" s="238"/>
    </row>
    <row r="8" spans="1:9" x14ac:dyDescent="0.2">
      <c r="A8" s="239" t="s">
        <v>11</v>
      </c>
      <c r="B8" s="240"/>
      <c r="C8" s="240"/>
      <c r="D8" s="240"/>
      <c r="E8" s="240"/>
      <c r="F8" s="240"/>
      <c r="G8" s="240"/>
      <c r="H8" s="240"/>
      <c r="I8" s="240"/>
    </row>
    <row r="9" spans="1:9" ht="28.5" customHeight="1" x14ac:dyDescent="0.2">
      <c r="A9" s="241" t="s">
        <v>18</v>
      </c>
      <c r="B9" s="241"/>
      <c r="C9" s="241"/>
      <c r="D9" s="241"/>
      <c r="E9" s="241"/>
      <c r="F9" s="241"/>
      <c r="G9" s="57">
        <v>1</v>
      </c>
      <c r="H9" s="58">
        <f>H10+H11+H12</f>
        <v>179833664</v>
      </c>
      <c r="I9" s="58">
        <f>I10+I11+I12</f>
        <v>182244545</v>
      </c>
    </row>
    <row r="10" spans="1:9" x14ac:dyDescent="0.2">
      <c r="A10" s="242" t="s">
        <v>19</v>
      </c>
      <c r="B10" s="242"/>
      <c r="C10" s="242"/>
      <c r="D10" s="242"/>
      <c r="E10" s="242"/>
      <c r="F10" s="242"/>
      <c r="G10" s="59">
        <v>2</v>
      </c>
      <c r="H10" s="60">
        <v>8370332</v>
      </c>
      <c r="I10" s="60">
        <v>7848811</v>
      </c>
    </row>
    <row r="11" spans="1:9" x14ac:dyDescent="0.2">
      <c r="A11" s="242" t="s">
        <v>240</v>
      </c>
      <c r="B11" s="242"/>
      <c r="C11" s="242"/>
      <c r="D11" s="242"/>
      <c r="E11" s="242"/>
      <c r="F11" s="242"/>
      <c r="G11" s="59">
        <v>3</v>
      </c>
      <c r="H11" s="60">
        <v>167737635</v>
      </c>
      <c r="I11" s="60">
        <v>167699301</v>
      </c>
    </row>
    <row r="12" spans="1:9" x14ac:dyDescent="0.2">
      <c r="A12" s="243" t="s">
        <v>20</v>
      </c>
      <c r="B12" s="243"/>
      <c r="C12" s="243"/>
      <c r="D12" s="243"/>
      <c r="E12" s="243"/>
      <c r="F12" s="243"/>
      <c r="G12" s="59">
        <v>4</v>
      </c>
      <c r="H12" s="60">
        <v>3725697</v>
      </c>
      <c r="I12" s="60">
        <v>6696433</v>
      </c>
    </row>
    <row r="13" spans="1:9" x14ac:dyDescent="0.2">
      <c r="A13" s="236" t="s">
        <v>21</v>
      </c>
      <c r="B13" s="236"/>
      <c r="C13" s="236"/>
      <c r="D13" s="236"/>
      <c r="E13" s="236"/>
      <c r="F13" s="236"/>
      <c r="G13" s="57">
        <v>5</v>
      </c>
      <c r="H13" s="58">
        <f>H14+H15+H16+H17</f>
        <v>0</v>
      </c>
      <c r="I13" s="58">
        <f>I14+I15+I16+I17</f>
        <v>0</v>
      </c>
    </row>
    <row r="14" spans="1:9" x14ac:dyDescent="0.2">
      <c r="A14" s="243" t="s">
        <v>22</v>
      </c>
      <c r="B14" s="243"/>
      <c r="C14" s="243"/>
      <c r="D14" s="243"/>
      <c r="E14" s="243"/>
      <c r="F14" s="243"/>
      <c r="G14" s="59">
        <v>6</v>
      </c>
      <c r="H14" s="60">
        <v>0</v>
      </c>
      <c r="I14" s="60">
        <v>0</v>
      </c>
    </row>
    <row r="15" spans="1:9" x14ac:dyDescent="0.2">
      <c r="A15" s="243" t="s">
        <v>23</v>
      </c>
      <c r="B15" s="243"/>
      <c r="C15" s="243"/>
      <c r="D15" s="243"/>
      <c r="E15" s="243"/>
      <c r="F15" s="243"/>
      <c r="G15" s="59">
        <v>7</v>
      </c>
      <c r="H15" s="60">
        <v>0</v>
      </c>
      <c r="I15" s="60">
        <v>0</v>
      </c>
    </row>
    <row r="16" spans="1:9" x14ac:dyDescent="0.2">
      <c r="A16" s="243" t="s">
        <v>24</v>
      </c>
      <c r="B16" s="243"/>
      <c r="C16" s="243"/>
      <c r="D16" s="243"/>
      <c r="E16" s="243"/>
      <c r="F16" s="243"/>
      <c r="G16" s="59">
        <v>8</v>
      </c>
      <c r="H16" s="60">
        <v>0</v>
      </c>
      <c r="I16" s="60">
        <v>0</v>
      </c>
    </row>
    <row r="17" spans="1:9" x14ac:dyDescent="0.2">
      <c r="A17" s="243" t="s">
        <v>25</v>
      </c>
      <c r="B17" s="243"/>
      <c r="C17" s="243"/>
      <c r="D17" s="243"/>
      <c r="E17" s="243"/>
      <c r="F17" s="243"/>
      <c r="G17" s="59">
        <v>9</v>
      </c>
      <c r="H17" s="60">
        <v>0</v>
      </c>
      <c r="I17" s="60">
        <v>0</v>
      </c>
    </row>
    <row r="18" spans="1:9" ht="25.9" customHeight="1" x14ac:dyDescent="0.2">
      <c r="A18" s="236" t="s">
        <v>26</v>
      </c>
      <c r="B18" s="236"/>
      <c r="C18" s="236"/>
      <c r="D18" s="236"/>
      <c r="E18" s="236"/>
      <c r="F18" s="236"/>
      <c r="G18" s="57">
        <v>10</v>
      </c>
      <c r="H18" s="58">
        <f>H19+H20+H21</f>
        <v>1500019</v>
      </c>
      <c r="I18" s="58">
        <f>I19+I20+I21</f>
        <v>341153</v>
      </c>
    </row>
    <row r="19" spans="1:9" x14ac:dyDescent="0.2">
      <c r="A19" s="243" t="s">
        <v>23</v>
      </c>
      <c r="B19" s="243"/>
      <c r="C19" s="243"/>
      <c r="D19" s="243"/>
      <c r="E19" s="243"/>
      <c r="F19" s="243"/>
      <c r="G19" s="59">
        <v>11</v>
      </c>
      <c r="H19" s="60">
        <v>1500019</v>
      </c>
      <c r="I19" s="60">
        <v>341153</v>
      </c>
    </row>
    <row r="20" spans="1:9" x14ac:dyDescent="0.2">
      <c r="A20" s="243" t="s">
        <v>24</v>
      </c>
      <c r="B20" s="243"/>
      <c r="C20" s="243"/>
      <c r="D20" s="243"/>
      <c r="E20" s="243"/>
      <c r="F20" s="243"/>
      <c r="G20" s="59">
        <v>12</v>
      </c>
      <c r="H20" s="60">
        <v>0</v>
      </c>
      <c r="I20" s="60">
        <v>0</v>
      </c>
    </row>
    <row r="21" spans="1:9" x14ac:dyDescent="0.2">
      <c r="A21" s="243" t="s">
        <v>25</v>
      </c>
      <c r="B21" s="243"/>
      <c r="C21" s="243"/>
      <c r="D21" s="243"/>
      <c r="E21" s="243"/>
      <c r="F21" s="243"/>
      <c r="G21" s="59">
        <v>13</v>
      </c>
      <c r="H21" s="60">
        <v>0</v>
      </c>
      <c r="I21" s="60">
        <v>0</v>
      </c>
    </row>
    <row r="22" spans="1:9" x14ac:dyDescent="0.2">
      <c r="A22" s="236" t="s">
        <v>27</v>
      </c>
      <c r="B22" s="236"/>
      <c r="C22" s="236"/>
      <c r="D22" s="236"/>
      <c r="E22" s="236"/>
      <c r="F22" s="236"/>
      <c r="G22" s="57">
        <v>14</v>
      </c>
      <c r="H22" s="58">
        <f>H23+H24</f>
        <v>0</v>
      </c>
      <c r="I22" s="58">
        <f>I23+I24</f>
        <v>0</v>
      </c>
    </row>
    <row r="23" spans="1:9" x14ac:dyDescent="0.2">
      <c r="A23" s="243" t="s">
        <v>24</v>
      </c>
      <c r="B23" s="243"/>
      <c r="C23" s="243"/>
      <c r="D23" s="243"/>
      <c r="E23" s="243"/>
      <c r="F23" s="243"/>
      <c r="G23" s="59">
        <v>15</v>
      </c>
      <c r="H23" s="60">
        <v>0</v>
      </c>
      <c r="I23" s="60">
        <v>0</v>
      </c>
    </row>
    <row r="24" spans="1:9" x14ac:dyDescent="0.2">
      <c r="A24" s="243" t="s">
        <v>25</v>
      </c>
      <c r="B24" s="243"/>
      <c r="C24" s="243"/>
      <c r="D24" s="243"/>
      <c r="E24" s="243"/>
      <c r="F24" s="243"/>
      <c r="G24" s="59">
        <v>16</v>
      </c>
      <c r="H24" s="60">
        <v>0</v>
      </c>
      <c r="I24" s="60">
        <v>0</v>
      </c>
    </row>
    <row r="25" spans="1:9" ht="25.9" customHeight="1" x14ac:dyDescent="0.2">
      <c r="A25" s="236" t="s">
        <v>28</v>
      </c>
      <c r="B25" s="236"/>
      <c r="C25" s="236"/>
      <c r="D25" s="236"/>
      <c r="E25" s="236"/>
      <c r="F25" s="236"/>
      <c r="G25" s="57">
        <v>17</v>
      </c>
      <c r="H25" s="58">
        <f>H26+H27+H28</f>
        <v>4466522</v>
      </c>
      <c r="I25" s="58">
        <f>I26+I27+I28</f>
        <v>4627338</v>
      </c>
    </row>
    <row r="26" spans="1:9" x14ac:dyDescent="0.2">
      <c r="A26" s="243" t="s">
        <v>23</v>
      </c>
      <c r="B26" s="243"/>
      <c r="C26" s="243"/>
      <c r="D26" s="243"/>
      <c r="E26" s="243"/>
      <c r="F26" s="243"/>
      <c r="G26" s="59">
        <v>18</v>
      </c>
      <c r="H26" s="60">
        <v>4466522</v>
      </c>
      <c r="I26" s="60">
        <v>4627338</v>
      </c>
    </row>
    <row r="27" spans="1:9" x14ac:dyDescent="0.2">
      <c r="A27" s="243" t="s">
        <v>24</v>
      </c>
      <c r="B27" s="243"/>
      <c r="C27" s="243"/>
      <c r="D27" s="243"/>
      <c r="E27" s="243"/>
      <c r="F27" s="243"/>
      <c r="G27" s="59">
        <v>19</v>
      </c>
      <c r="H27" s="60">
        <v>0</v>
      </c>
      <c r="I27" s="60">
        <v>0</v>
      </c>
    </row>
    <row r="28" spans="1:9" x14ac:dyDescent="0.2">
      <c r="A28" s="243" t="s">
        <v>25</v>
      </c>
      <c r="B28" s="243"/>
      <c r="C28" s="243"/>
      <c r="D28" s="243"/>
      <c r="E28" s="243"/>
      <c r="F28" s="243"/>
      <c r="G28" s="59">
        <v>20</v>
      </c>
      <c r="H28" s="60">
        <v>0</v>
      </c>
      <c r="I28" s="60">
        <v>0</v>
      </c>
    </row>
    <row r="29" spans="1:9" x14ac:dyDescent="0.2">
      <c r="A29" s="236" t="s">
        <v>29</v>
      </c>
      <c r="B29" s="236"/>
      <c r="C29" s="236"/>
      <c r="D29" s="236"/>
      <c r="E29" s="236"/>
      <c r="F29" s="236"/>
      <c r="G29" s="57">
        <v>21</v>
      </c>
      <c r="H29" s="58">
        <f>H30+H31</f>
        <v>471280823</v>
      </c>
      <c r="I29" s="58">
        <f>I30+I31</f>
        <v>481592319</v>
      </c>
    </row>
    <row r="30" spans="1:9" x14ac:dyDescent="0.2">
      <c r="A30" s="243" t="s">
        <v>24</v>
      </c>
      <c r="B30" s="243"/>
      <c r="C30" s="243"/>
      <c r="D30" s="243"/>
      <c r="E30" s="243"/>
      <c r="F30" s="243"/>
      <c r="G30" s="59">
        <v>22</v>
      </c>
      <c r="H30" s="60">
        <v>140818725</v>
      </c>
      <c r="I30" s="60">
        <v>153618726</v>
      </c>
    </row>
    <row r="31" spans="1:9" x14ac:dyDescent="0.2">
      <c r="A31" s="243" t="s">
        <v>25</v>
      </c>
      <c r="B31" s="243"/>
      <c r="C31" s="243"/>
      <c r="D31" s="243"/>
      <c r="E31" s="243"/>
      <c r="F31" s="243"/>
      <c r="G31" s="59">
        <v>23</v>
      </c>
      <c r="H31" s="60">
        <v>330462098</v>
      </c>
      <c r="I31" s="60">
        <v>327973593</v>
      </c>
    </row>
    <row r="32" spans="1:9" x14ac:dyDescent="0.2">
      <c r="A32" s="243" t="s">
        <v>30</v>
      </c>
      <c r="B32" s="243"/>
      <c r="C32" s="243"/>
      <c r="D32" s="243"/>
      <c r="E32" s="243"/>
      <c r="F32" s="243"/>
      <c r="G32" s="59">
        <v>24</v>
      </c>
      <c r="H32" s="60">
        <v>0</v>
      </c>
      <c r="I32" s="60">
        <v>0</v>
      </c>
    </row>
    <row r="33" spans="1:9" ht="28.9" customHeight="1" x14ac:dyDescent="0.2">
      <c r="A33" s="243" t="s">
        <v>31</v>
      </c>
      <c r="B33" s="243"/>
      <c r="C33" s="243"/>
      <c r="D33" s="243"/>
      <c r="E33" s="243"/>
      <c r="F33" s="243"/>
      <c r="G33" s="59">
        <v>25</v>
      </c>
      <c r="H33" s="60">
        <v>0</v>
      </c>
      <c r="I33" s="60">
        <v>0</v>
      </c>
    </row>
    <row r="34" spans="1:9" x14ac:dyDescent="0.2">
      <c r="A34" s="243" t="s">
        <v>32</v>
      </c>
      <c r="B34" s="243"/>
      <c r="C34" s="243"/>
      <c r="D34" s="243"/>
      <c r="E34" s="243"/>
      <c r="F34" s="243"/>
      <c r="G34" s="59">
        <v>26</v>
      </c>
      <c r="H34" s="60">
        <v>0</v>
      </c>
      <c r="I34" s="60">
        <v>0</v>
      </c>
    </row>
    <row r="35" spans="1:9" x14ac:dyDescent="0.2">
      <c r="A35" s="243" t="s">
        <v>33</v>
      </c>
      <c r="B35" s="243"/>
      <c r="C35" s="243"/>
      <c r="D35" s="243"/>
      <c r="E35" s="243"/>
      <c r="F35" s="243"/>
      <c r="G35" s="59">
        <v>27</v>
      </c>
      <c r="H35" s="60">
        <v>9842661</v>
      </c>
      <c r="I35" s="60">
        <v>10375112</v>
      </c>
    </row>
    <row r="36" spans="1:9" x14ac:dyDescent="0.2">
      <c r="A36" s="243" t="s">
        <v>34</v>
      </c>
      <c r="B36" s="243"/>
      <c r="C36" s="243"/>
      <c r="D36" s="243"/>
      <c r="E36" s="243"/>
      <c r="F36" s="243"/>
      <c r="G36" s="59">
        <v>28</v>
      </c>
      <c r="H36" s="60">
        <v>7748588</v>
      </c>
      <c r="I36" s="60">
        <v>8413638</v>
      </c>
    </row>
    <row r="37" spans="1:9" x14ac:dyDescent="0.2">
      <c r="A37" s="243" t="s">
        <v>35</v>
      </c>
      <c r="B37" s="243"/>
      <c r="C37" s="243"/>
      <c r="D37" s="243"/>
      <c r="E37" s="243"/>
      <c r="F37" s="243"/>
      <c r="G37" s="59">
        <v>29</v>
      </c>
      <c r="H37" s="60">
        <v>872349</v>
      </c>
      <c r="I37" s="60">
        <v>846912</v>
      </c>
    </row>
    <row r="38" spans="1:9" x14ac:dyDescent="0.2">
      <c r="A38" s="243" t="s">
        <v>36</v>
      </c>
      <c r="B38" s="243"/>
      <c r="C38" s="243"/>
      <c r="D38" s="243"/>
      <c r="E38" s="243"/>
      <c r="F38" s="243"/>
      <c r="G38" s="59">
        <v>30</v>
      </c>
      <c r="H38" s="60">
        <v>381047</v>
      </c>
      <c r="I38" s="60">
        <v>875987</v>
      </c>
    </row>
    <row r="39" spans="1:9" ht="27.6" customHeight="1" x14ac:dyDescent="0.2">
      <c r="A39" s="243" t="s">
        <v>37</v>
      </c>
      <c r="B39" s="243"/>
      <c r="C39" s="243"/>
      <c r="D39" s="243"/>
      <c r="E39" s="243"/>
      <c r="F39" s="243"/>
      <c r="G39" s="59">
        <v>31</v>
      </c>
      <c r="H39" s="60">
        <v>4997793</v>
      </c>
      <c r="I39" s="60">
        <v>4964130</v>
      </c>
    </row>
    <row r="40" spans="1:9" x14ac:dyDescent="0.2">
      <c r="A40" s="245" t="s">
        <v>38</v>
      </c>
      <c r="B40" s="245"/>
      <c r="C40" s="245"/>
      <c r="D40" s="245"/>
      <c r="E40" s="245"/>
      <c r="F40" s="245"/>
      <c r="G40" s="57">
        <v>32</v>
      </c>
      <c r="H40" s="61">
        <f>H9+H13+H18+H22+H25+H29+H32+H33+H34+H35+H36+H37+H38+H39</f>
        <v>680923466</v>
      </c>
      <c r="I40" s="61">
        <f>I9+I13+I18+I22+I25+I29+I32+I33+I34+I35+I36+I37+I38+I39</f>
        <v>694281134</v>
      </c>
    </row>
    <row r="41" spans="1:9" x14ac:dyDescent="0.2">
      <c r="A41" s="239" t="s">
        <v>12</v>
      </c>
      <c r="B41" s="240"/>
      <c r="C41" s="240"/>
      <c r="D41" s="240"/>
      <c r="E41" s="240"/>
      <c r="F41" s="240"/>
      <c r="G41" s="240"/>
      <c r="H41" s="240"/>
      <c r="I41" s="240"/>
    </row>
    <row r="42" spans="1:9" x14ac:dyDescent="0.2">
      <c r="A42" s="236" t="s">
        <v>39</v>
      </c>
      <c r="B42" s="244"/>
      <c r="C42" s="244"/>
      <c r="D42" s="244"/>
      <c r="E42" s="244"/>
      <c r="F42" s="244"/>
      <c r="G42" s="57">
        <v>33</v>
      </c>
      <c r="H42" s="58">
        <f>H43+H44+H45+H46+H47</f>
        <v>0</v>
      </c>
      <c r="I42" s="58">
        <f>I43+I44+I45+I46+I47</f>
        <v>0</v>
      </c>
    </row>
    <row r="43" spans="1:9" x14ac:dyDescent="0.2">
      <c r="A43" s="243" t="s">
        <v>40</v>
      </c>
      <c r="B43" s="243"/>
      <c r="C43" s="243"/>
      <c r="D43" s="243"/>
      <c r="E43" s="243"/>
      <c r="F43" s="243"/>
      <c r="G43" s="59">
        <v>34</v>
      </c>
      <c r="H43" s="60">
        <v>0</v>
      </c>
      <c r="I43" s="60">
        <v>0</v>
      </c>
    </row>
    <row r="44" spans="1:9" x14ac:dyDescent="0.2">
      <c r="A44" s="243" t="s">
        <v>41</v>
      </c>
      <c r="B44" s="243"/>
      <c r="C44" s="243"/>
      <c r="D44" s="243"/>
      <c r="E44" s="243"/>
      <c r="F44" s="243"/>
      <c r="G44" s="59">
        <v>35</v>
      </c>
      <c r="H44" s="60">
        <v>0</v>
      </c>
      <c r="I44" s="60">
        <v>0</v>
      </c>
    </row>
    <row r="45" spans="1:9" x14ac:dyDescent="0.2">
      <c r="A45" s="243" t="s">
        <v>42</v>
      </c>
      <c r="B45" s="243"/>
      <c r="C45" s="243"/>
      <c r="D45" s="243"/>
      <c r="E45" s="243"/>
      <c r="F45" s="243"/>
      <c r="G45" s="59">
        <v>36</v>
      </c>
      <c r="H45" s="60">
        <v>0</v>
      </c>
      <c r="I45" s="60">
        <v>0</v>
      </c>
    </row>
    <row r="46" spans="1:9" x14ac:dyDescent="0.2">
      <c r="A46" s="243" t="s">
        <v>43</v>
      </c>
      <c r="B46" s="243"/>
      <c r="C46" s="243"/>
      <c r="D46" s="243"/>
      <c r="E46" s="243"/>
      <c r="F46" s="243"/>
      <c r="G46" s="59">
        <v>37</v>
      </c>
      <c r="H46" s="60">
        <v>0</v>
      </c>
      <c r="I46" s="60">
        <v>0</v>
      </c>
    </row>
    <row r="47" spans="1:9" x14ac:dyDescent="0.2">
      <c r="A47" s="243" t="s">
        <v>44</v>
      </c>
      <c r="B47" s="243"/>
      <c r="C47" s="243"/>
      <c r="D47" s="243"/>
      <c r="E47" s="243"/>
      <c r="F47" s="243"/>
      <c r="G47" s="59">
        <v>38</v>
      </c>
      <c r="H47" s="60">
        <v>0</v>
      </c>
      <c r="I47" s="60">
        <v>0</v>
      </c>
    </row>
    <row r="48" spans="1:9" ht="27.6" customHeight="1" x14ac:dyDescent="0.2">
      <c r="A48" s="236" t="s">
        <v>45</v>
      </c>
      <c r="B48" s="244"/>
      <c r="C48" s="244"/>
      <c r="D48" s="244"/>
      <c r="E48" s="244"/>
      <c r="F48" s="244"/>
      <c r="G48" s="57">
        <v>39</v>
      </c>
      <c r="H48" s="58">
        <f>H49+H50+H51</f>
        <v>0</v>
      </c>
      <c r="I48" s="58">
        <f>I49+I50+I51</f>
        <v>0</v>
      </c>
    </row>
    <row r="49" spans="1:9" x14ac:dyDescent="0.2">
      <c r="A49" s="243" t="s">
        <v>42</v>
      </c>
      <c r="B49" s="243"/>
      <c r="C49" s="243"/>
      <c r="D49" s="243"/>
      <c r="E49" s="243"/>
      <c r="F49" s="243"/>
      <c r="G49" s="59">
        <v>40</v>
      </c>
      <c r="H49" s="60">
        <v>0</v>
      </c>
      <c r="I49" s="60">
        <v>0</v>
      </c>
    </row>
    <row r="50" spans="1:9" x14ac:dyDescent="0.2">
      <c r="A50" s="243" t="s">
        <v>43</v>
      </c>
      <c r="B50" s="243"/>
      <c r="C50" s="243"/>
      <c r="D50" s="243"/>
      <c r="E50" s="243"/>
      <c r="F50" s="243"/>
      <c r="G50" s="59">
        <v>41</v>
      </c>
      <c r="H50" s="60">
        <v>0</v>
      </c>
      <c r="I50" s="60">
        <v>0</v>
      </c>
    </row>
    <row r="51" spans="1:9" x14ac:dyDescent="0.2">
      <c r="A51" s="243" t="s">
        <v>44</v>
      </c>
      <c r="B51" s="243"/>
      <c r="C51" s="243"/>
      <c r="D51" s="243"/>
      <c r="E51" s="243"/>
      <c r="F51" s="243"/>
      <c r="G51" s="59">
        <v>42</v>
      </c>
      <c r="H51" s="60">
        <v>0</v>
      </c>
      <c r="I51" s="60">
        <v>0</v>
      </c>
    </row>
    <row r="52" spans="1:9" x14ac:dyDescent="0.2">
      <c r="A52" s="236" t="s">
        <v>46</v>
      </c>
      <c r="B52" s="244"/>
      <c r="C52" s="244"/>
      <c r="D52" s="244"/>
      <c r="E52" s="244"/>
      <c r="F52" s="244"/>
      <c r="G52" s="57">
        <v>43</v>
      </c>
      <c r="H52" s="58">
        <f>H53+H54+H55</f>
        <v>601293305</v>
      </c>
      <c r="I52" s="58">
        <f>I53+I54+I55</f>
        <v>613463533</v>
      </c>
    </row>
    <row r="53" spans="1:9" x14ac:dyDescent="0.2">
      <c r="A53" s="243" t="s">
        <v>42</v>
      </c>
      <c r="B53" s="243"/>
      <c r="C53" s="243"/>
      <c r="D53" s="243"/>
      <c r="E53" s="243"/>
      <c r="F53" s="243"/>
      <c r="G53" s="59">
        <v>44</v>
      </c>
      <c r="H53" s="60">
        <v>580196583</v>
      </c>
      <c r="I53" s="60">
        <v>591975501</v>
      </c>
    </row>
    <row r="54" spans="1:9" x14ac:dyDescent="0.2">
      <c r="A54" s="243" t="s">
        <v>43</v>
      </c>
      <c r="B54" s="243"/>
      <c r="C54" s="243"/>
      <c r="D54" s="243"/>
      <c r="E54" s="243"/>
      <c r="F54" s="243"/>
      <c r="G54" s="59">
        <v>45</v>
      </c>
      <c r="H54" s="60">
        <v>16339339</v>
      </c>
      <c r="I54" s="60">
        <v>16338011</v>
      </c>
    </row>
    <row r="55" spans="1:9" x14ac:dyDescent="0.2">
      <c r="A55" s="243" t="s">
        <v>44</v>
      </c>
      <c r="B55" s="243"/>
      <c r="C55" s="243"/>
      <c r="D55" s="243"/>
      <c r="E55" s="243"/>
      <c r="F55" s="243"/>
      <c r="G55" s="59">
        <v>46</v>
      </c>
      <c r="H55" s="60">
        <v>4757383</v>
      </c>
      <c r="I55" s="60">
        <v>5150021</v>
      </c>
    </row>
    <row r="56" spans="1:9" x14ac:dyDescent="0.2">
      <c r="A56" s="243" t="s">
        <v>47</v>
      </c>
      <c r="B56" s="243"/>
      <c r="C56" s="243"/>
      <c r="D56" s="243"/>
      <c r="E56" s="243"/>
      <c r="F56" s="243"/>
      <c r="G56" s="59">
        <v>47</v>
      </c>
      <c r="H56" s="60">
        <v>0</v>
      </c>
      <c r="I56" s="60">
        <v>0</v>
      </c>
    </row>
    <row r="57" spans="1:9" ht="24" customHeight="1" x14ac:dyDescent="0.2">
      <c r="A57" s="246" t="s">
        <v>48</v>
      </c>
      <c r="B57" s="246"/>
      <c r="C57" s="246"/>
      <c r="D57" s="246"/>
      <c r="E57" s="246"/>
      <c r="F57" s="246"/>
      <c r="G57" s="59">
        <v>48</v>
      </c>
      <c r="H57" s="60">
        <v>0</v>
      </c>
      <c r="I57" s="60">
        <v>0</v>
      </c>
    </row>
    <row r="58" spans="1:9" x14ac:dyDescent="0.2">
      <c r="A58" s="246" t="s">
        <v>241</v>
      </c>
      <c r="B58" s="246"/>
      <c r="C58" s="246"/>
      <c r="D58" s="246"/>
      <c r="E58" s="246"/>
      <c r="F58" s="246"/>
      <c r="G58" s="59">
        <v>49</v>
      </c>
      <c r="H58" s="60">
        <v>1431658</v>
      </c>
      <c r="I58" s="60">
        <v>1336676</v>
      </c>
    </row>
    <row r="59" spans="1:9" x14ac:dyDescent="0.2">
      <c r="A59" s="246" t="s">
        <v>49</v>
      </c>
      <c r="B59" s="243"/>
      <c r="C59" s="243"/>
      <c r="D59" s="243"/>
      <c r="E59" s="243"/>
      <c r="F59" s="243"/>
      <c r="G59" s="59">
        <v>50</v>
      </c>
      <c r="H59" s="60">
        <v>616516</v>
      </c>
      <c r="I59" s="60">
        <v>88098</v>
      </c>
    </row>
    <row r="60" spans="1:9" x14ac:dyDescent="0.2">
      <c r="A60" s="246" t="s">
        <v>50</v>
      </c>
      <c r="B60" s="246"/>
      <c r="C60" s="246"/>
      <c r="D60" s="246"/>
      <c r="E60" s="246"/>
      <c r="F60" s="246"/>
      <c r="G60" s="59">
        <v>51</v>
      </c>
      <c r="H60" s="60">
        <v>0</v>
      </c>
      <c r="I60" s="60">
        <v>0</v>
      </c>
    </row>
    <row r="61" spans="1:9" x14ac:dyDescent="0.2">
      <c r="A61" s="246" t="s">
        <v>51</v>
      </c>
      <c r="B61" s="246"/>
      <c r="C61" s="246"/>
      <c r="D61" s="246"/>
      <c r="E61" s="246"/>
      <c r="F61" s="246"/>
      <c r="G61" s="59">
        <v>52</v>
      </c>
      <c r="H61" s="60">
        <v>5541402</v>
      </c>
      <c r="I61" s="60">
        <v>6528126</v>
      </c>
    </row>
    <row r="62" spans="1:9" ht="31.15" customHeight="1" x14ac:dyDescent="0.2">
      <c r="A62" s="246" t="s">
        <v>52</v>
      </c>
      <c r="B62" s="246"/>
      <c r="C62" s="246"/>
      <c r="D62" s="246"/>
      <c r="E62" s="246"/>
      <c r="F62" s="246"/>
      <c r="G62" s="59">
        <v>53</v>
      </c>
      <c r="H62" s="60">
        <v>0</v>
      </c>
      <c r="I62" s="60">
        <v>0</v>
      </c>
    </row>
    <row r="63" spans="1:9" x14ac:dyDescent="0.2">
      <c r="A63" s="245" t="s">
        <v>53</v>
      </c>
      <c r="B63" s="247"/>
      <c r="C63" s="247"/>
      <c r="D63" s="247"/>
      <c r="E63" s="247"/>
      <c r="F63" s="247"/>
      <c r="G63" s="57">
        <v>54</v>
      </c>
      <c r="H63" s="62">
        <f>H42+H48+H52+H56+H57+H58+H59+H60+H61+H62</f>
        <v>608882881</v>
      </c>
      <c r="I63" s="62">
        <f>I42+I48+I52+I56+I57+I58+I59+I60+I61+I62</f>
        <v>621416433</v>
      </c>
    </row>
    <row r="64" spans="1:9" x14ac:dyDescent="0.2">
      <c r="A64" s="239" t="s">
        <v>13</v>
      </c>
      <c r="B64" s="248"/>
      <c r="C64" s="248"/>
      <c r="D64" s="248"/>
      <c r="E64" s="248"/>
      <c r="F64" s="248"/>
      <c r="G64" s="248"/>
      <c r="H64" s="248"/>
      <c r="I64" s="248"/>
    </row>
    <row r="65" spans="1:9" x14ac:dyDescent="0.2">
      <c r="A65" s="243" t="s">
        <v>242</v>
      </c>
      <c r="B65" s="243"/>
      <c r="C65" s="243"/>
      <c r="D65" s="243"/>
      <c r="E65" s="243"/>
      <c r="F65" s="243"/>
      <c r="G65" s="59">
        <v>55</v>
      </c>
      <c r="H65" s="60">
        <v>36781195</v>
      </c>
      <c r="I65" s="60">
        <v>36781195</v>
      </c>
    </row>
    <row r="66" spans="1:9" x14ac:dyDescent="0.2">
      <c r="A66" s="243" t="s">
        <v>54</v>
      </c>
      <c r="B66" s="243"/>
      <c r="C66" s="243"/>
      <c r="D66" s="243"/>
      <c r="E66" s="243"/>
      <c r="F66" s="243"/>
      <c r="G66" s="59">
        <v>56</v>
      </c>
      <c r="H66" s="60">
        <v>400213</v>
      </c>
      <c r="I66" s="60">
        <v>400213</v>
      </c>
    </row>
    <row r="67" spans="1:9" x14ac:dyDescent="0.2">
      <c r="A67" s="243" t="s">
        <v>243</v>
      </c>
      <c r="B67" s="243"/>
      <c r="C67" s="243"/>
      <c r="D67" s="243"/>
      <c r="E67" s="243"/>
      <c r="F67" s="243"/>
      <c r="G67" s="59">
        <v>57</v>
      </c>
      <c r="H67" s="60">
        <v>0</v>
      </c>
      <c r="I67" s="60">
        <v>0</v>
      </c>
    </row>
    <row r="68" spans="1:9" x14ac:dyDescent="0.2">
      <c r="A68" s="243" t="s">
        <v>244</v>
      </c>
      <c r="B68" s="243"/>
      <c r="C68" s="243"/>
      <c r="D68" s="243"/>
      <c r="E68" s="243"/>
      <c r="F68" s="243"/>
      <c r="G68" s="59">
        <v>58</v>
      </c>
      <c r="H68" s="60">
        <v>0</v>
      </c>
      <c r="I68" s="60">
        <v>0</v>
      </c>
    </row>
    <row r="69" spans="1:9" x14ac:dyDescent="0.2">
      <c r="A69" s="243" t="s">
        <v>55</v>
      </c>
      <c r="B69" s="243"/>
      <c r="C69" s="243"/>
      <c r="D69" s="243"/>
      <c r="E69" s="243"/>
      <c r="F69" s="243"/>
      <c r="G69" s="59">
        <v>59</v>
      </c>
      <c r="H69" s="60">
        <v>-206772</v>
      </c>
      <c r="I69" s="60">
        <v>-48294</v>
      </c>
    </row>
    <row r="70" spans="1:9" x14ac:dyDescent="0.2">
      <c r="A70" s="243" t="s">
        <v>56</v>
      </c>
      <c r="B70" s="243"/>
      <c r="C70" s="243"/>
      <c r="D70" s="243"/>
      <c r="E70" s="243"/>
      <c r="F70" s="243"/>
      <c r="G70" s="59">
        <v>60</v>
      </c>
      <c r="H70" s="60">
        <v>1345372</v>
      </c>
      <c r="I70" s="60">
        <v>1476765</v>
      </c>
    </row>
    <row r="71" spans="1:9" x14ac:dyDescent="0.2">
      <c r="A71" s="243" t="s">
        <v>57</v>
      </c>
      <c r="B71" s="243"/>
      <c r="C71" s="243"/>
      <c r="D71" s="243"/>
      <c r="E71" s="243"/>
      <c r="F71" s="243"/>
      <c r="G71" s="59">
        <v>61</v>
      </c>
      <c r="H71" s="60">
        <v>0</v>
      </c>
      <c r="I71" s="60">
        <v>0</v>
      </c>
    </row>
    <row r="72" spans="1:9" x14ac:dyDescent="0.2">
      <c r="A72" s="243" t="s">
        <v>58</v>
      </c>
      <c r="B72" s="243"/>
      <c r="C72" s="243"/>
      <c r="D72" s="243"/>
      <c r="E72" s="243"/>
      <c r="F72" s="243"/>
      <c r="G72" s="59">
        <v>62</v>
      </c>
      <c r="H72" s="60">
        <v>29827121</v>
      </c>
      <c r="I72" s="60">
        <v>30883267</v>
      </c>
    </row>
    <row r="73" spans="1:9" x14ac:dyDescent="0.2">
      <c r="A73" s="243" t="s">
        <v>59</v>
      </c>
      <c r="B73" s="243"/>
      <c r="C73" s="243"/>
      <c r="D73" s="243"/>
      <c r="E73" s="243"/>
      <c r="F73" s="243"/>
      <c r="G73" s="59">
        <v>63</v>
      </c>
      <c r="H73" s="60">
        <v>-157103</v>
      </c>
      <c r="I73" s="60">
        <v>-157103</v>
      </c>
    </row>
    <row r="74" spans="1:9" x14ac:dyDescent="0.2">
      <c r="A74" s="243" t="s">
        <v>60</v>
      </c>
      <c r="B74" s="243"/>
      <c r="C74" s="243"/>
      <c r="D74" s="243"/>
      <c r="E74" s="243"/>
      <c r="F74" s="243"/>
      <c r="G74" s="59">
        <v>64</v>
      </c>
      <c r="H74" s="60">
        <v>4050559</v>
      </c>
      <c r="I74" s="60">
        <v>3528658</v>
      </c>
    </row>
    <row r="75" spans="1:9" x14ac:dyDescent="0.2">
      <c r="A75" s="243" t="s">
        <v>61</v>
      </c>
      <c r="B75" s="243"/>
      <c r="C75" s="243"/>
      <c r="D75" s="243"/>
      <c r="E75" s="243"/>
      <c r="F75" s="243"/>
      <c r="G75" s="59">
        <v>65</v>
      </c>
      <c r="H75" s="60">
        <v>0</v>
      </c>
      <c r="I75" s="60">
        <v>0</v>
      </c>
    </row>
    <row r="76" spans="1:9" x14ac:dyDescent="0.2">
      <c r="A76" s="243" t="s">
        <v>62</v>
      </c>
      <c r="B76" s="243"/>
      <c r="C76" s="243"/>
      <c r="D76" s="243"/>
      <c r="E76" s="243"/>
      <c r="F76" s="243"/>
      <c r="G76" s="59">
        <v>66</v>
      </c>
      <c r="H76" s="60">
        <v>0</v>
      </c>
      <c r="I76" s="60">
        <v>0</v>
      </c>
    </row>
    <row r="77" spans="1:9" x14ac:dyDescent="0.2">
      <c r="A77" s="245" t="s">
        <v>63</v>
      </c>
      <c r="B77" s="245"/>
      <c r="C77" s="245"/>
      <c r="D77" s="245"/>
      <c r="E77" s="245"/>
      <c r="F77" s="245"/>
      <c r="G77" s="57">
        <v>67</v>
      </c>
      <c r="H77" s="61">
        <f>H65+H66+H67+H68+H69+H70+H71+H72+H73+H74+H75+H76</f>
        <v>72040585</v>
      </c>
      <c r="I77" s="61">
        <f>I65+I66+I67+I68+I69+I70+I71+I72+I73+I74+I75+I76</f>
        <v>72864701</v>
      </c>
    </row>
    <row r="78" spans="1:9" x14ac:dyDescent="0.2">
      <c r="A78" s="245" t="s">
        <v>64</v>
      </c>
      <c r="B78" s="247"/>
      <c r="C78" s="247"/>
      <c r="D78" s="247"/>
      <c r="E78" s="247"/>
      <c r="F78" s="247"/>
      <c r="G78" s="57">
        <v>68</v>
      </c>
      <c r="H78" s="61">
        <f>H63+H77</f>
        <v>680923466</v>
      </c>
      <c r="I78" s="61">
        <f>I63+I77</f>
        <v>694281134</v>
      </c>
    </row>
  </sheetData>
  <sheetProtection algorithmName="SHA-512" hashValue="h7mY0DNVmS5XSO3LoakLLHsXfw2d7vdw44UFFAuYAL3fVPAOFoSCSFfqpHCXEsX+0tX7lueAB2SIfME2Gcjpug==" saltValue="JQk7LAn4fQymYv39nu37P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4803149606299213" right="0.74803149606299213" top="0.98425196850393704" bottom="0.98425196850393704" header="0.51181102362204722" footer="0.51181102362204722"/>
  <pageSetup paperSize="9" scale="93"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topLeftCell="A14" zoomScale="110" zoomScaleNormal="100" zoomScaleSheetLayoutView="110" workbookViewId="0">
      <selection activeCell="J27" sqref="J27"/>
    </sheetView>
  </sheetViews>
  <sheetFormatPr defaultRowHeight="12.75" x14ac:dyDescent="0.2"/>
  <cols>
    <col min="1" max="7" width="9.140625" style="64"/>
    <col min="8" max="8" width="11.7109375" style="63" customWidth="1"/>
    <col min="9" max="9" width="14.5703125" style="63" customWidth="1"/>
    <col min="10" max="10" width="15.140625" style="64" customWidth="1"/>
    <col min="11" max="11" width="13.28515625" style="64" customWidth="1"/>
    <col min="12" max="260" width="9.140625" style="64"/>
    <col min="261" max="261" width="9.85546875" style="64" bestFit="1" customWidth="1"/>
    <col min="262" max="262" width="11.7109375" style="64" bestFit="1" customWidth="1"/>
    <col min="263" max="516" width="9.140625" style="64"/>
    <col min="517" max="517" width="9.85546875" style="64" bestFit="1" customWidth="1"/>
    <col min="518" max="518" width="11.7109375" style="64" bestFit="1" customWidth="1"/>
    <col min="519" max="772" width="9.140625" style="64"/>
    <col min="773" max="773" width="9.85546875" style="64" bestFit="1" customWidth="1"/>
    <col min="774" max="774" width="11.7109375" style="64" bestFit="1" customWidth="1"/>
    <col min="775" max="1028" width="9.140625" style="64"/>
    <col min="1029" max="1029" width="9.85546875" style="64" bestFit="1" customWidth="1"/>
    <col min="1030" max="1030" width="11.7109375" style="64" bestFit="1" customWidth="1"/>
    <col min="1031" max="1284" width="9.140625" style="64"/>
    <col min="1285" max="1285" width="9.85546875" style="64" bestFit="1" customWidth="1"/>
    <col min="1286" max="1286" width="11.7109375" style="64" bestFit="1" customWidth="1"/>
    <col min="1287" max="1540" width="9.140625" style="64"/>
    <col min="1541" max="1541" width="9.85546875" style="64" bestFit="1" customWidth="1"/>
    <col min="1542" max="1542" width="11.7109375" style="64" bestFit="1" customWidth="1"/>
    <col min="1543" max="1796" width="9.140625" style="64"/>
    <col min="1797" max="1797" width="9.85546875" style="64" bestFit="1" customWidth="1"/>
    <col min="1798" max="1798" width="11.7109375" style="64" bestFit="1" customWidth="1"/>
    <col min="1799" max="2052" width="9.140625" style="64"/>
    <col min="2053" max="2053" width="9.85546875" style="64" bestFit="1" customWidth="1"/>
    <col min="2054" max="2054" width="11.7109375" style="64" bestFit="1" customWidth="1"/>
    <col min="2055" max="2308" width="9.140625" style="64"/>
    <col min="2309" max="2309" width="9.85546875" style="64" bestFit="1" customWidth="1"/>
    <col min="2310" max="2310" width="11.7109375" style="64" bestFit="1" customWidth="1"/>
    <col min="2311" max="2564" width="9.140625" style="64"/>
    <col min="2565" max="2565" width="9.85546875" style="64" bestFit="1" customWidth="1"/>
    <col min="2566" max="2566" width="11.7109375" style="64" bestFit="1" customWidth="1"/>
    <col min="2567" max="2820" width="9.140625" style="64"/>
    <col min="2821" max="2821" width="9.85546875" style="64" bestFit="1" customWidth="1"/>
    <col min="2822" max="2822" width="11.7109375" style="64" bestFit="1" customWidth="1"/>
    <col min="2823" max="3076" width="9.140625" style="64"/>
    <col min="3077" max="3077" width="9.85546875" style="64" bestFit="1" customWidth="1"/>
    <col min="3078" max="3078" width="11.7109375" style="64" bestFit="1" customWidth="1"/>
    <col min="3079" max="3332" width="9.140625" style="64"/>
    <col min="3333" max="3333" width="9.85546875" style="64" bestFit="1" customWidth="1"/>
    <col min="3334" max="3334" width="11.7109375" style="64" bestFit="1" customWidth="1"/>
    <col min="3335" max="3588" width="9.140625" style="64"/>
    <col min="3589" max="3589" width="9.85546875" style="64" bestFit="1" customWidth="1"/>
    <col min="3590" max="3590" width="11.7109375" style="64" bestFit="1" customWidth="1"/>
    <col min="3591" max="3844" width="9.140625" style="64"/>
    <col min="3845" max="3845" width="9.85546875" style="64" bestFit="1" customWidth="1"/>
    <col min="3846" max="3846" width="11.7109375" style="64" bestFit="1" customWidth="1"/>
    <col min="3847" max="4100" width="9.140625" style="64"/>
    <col min="4101" max="4101" width="9.85546875" style="64" bestFit="1" customWidth="1"/>
    <col min="4102" max="4102" width="11.7109375" style="64" bestFit="1" customWidth="1"/>
    <col min="4103" max="4356" width="9.140625" style="64"/>
    <col min="4357" max="4357" width="9.85546875" style="64" bestFit="1" customWidth="1"/>
    <col min="4358" max="4358" width="11.7109375" style="64" bestFit="1" customWidth="1"/>
    <col min="4359" max="4612" width="9.140625" style="64"/>
    <col min="4613" max="4613" width="9.85546875" style="64" bestFit="1" customWidth="1"/>
    <col min="4614" max="4614" width="11.7109375" style="64" bestFit="1" customWidth="1"/>
    <col min="4615" max="4868" width="9.140625" style="64"/>
    <col min="4869" max="4869" width="9.85546875" style="64" bestFit="1" customWidth="1"/>
    <col min="4870" max="4870" width="11.7109375" style="64" bestFit="1" customWidth="1"/>
    <col min="4871" max="5124" width="9.140625" style="64"/>
    <col min="5125" max="5125" width="9.85546875" style="64" bestFit="1" customWidth="1"/>
    <col min="5126" max="5126" width="11.7109375" style="64" bestFit="1" customWidth="1"/>
    <col min="5127" max="5380" width="9.140625" style="64"/>
    <col min="5381" max="5381" width="9.85546875" style="64" bestFit="1" customWidth="1"/>
    <col min="5382" max="5382" width="11.7109375" style="64" bestFit="1" customWidth="1"/>
    <col min="5383" max="5636" width="9.140625" style="64"/>
    <col min="5637" max="5637" width="9.85546875" style="64" bestFit="1" customWidth="1"/>
    <col min="5638" max="5638" width="11.7109375" style="64" bestFit="1" customWidth="1"/>
    <col min="5639" max="5892" width="9.140625" style="64"/>
    <col min="5893" max="5893" width="9.85546875" style="64" bestFit="1" customWidth="1"/>
    <col min="5894" max="5894" width="11.7109375" style="64" bestFit="1" customWidth="1"/>
    <col min="5895" max="6148" width="9.140625" style="64"/>
    <col min="6149" max="6149" width="9.85546875" style="64" bestFit="1" customWidth="1"/>
    <col min="6150" max="6150" width="11.7109375" style="64" bestFit="1" customWidth="1"/>
    <col min="6151" max="6404" width="9.140625" style="64"/>
    <col min="6405" max="6405" width="9.85546875" style="64" bestFit="1" customWidth="1"/>
    <col min="6406" max="6406" width="11.7109375" style="64" bestFit="1" customWidth="1"/>
    <col min="6407" max="6660" width="9.140625" style="64"/>
    <col min="6661" max="6661" width="9.85546875" style="64" bestFit="1" customWidth="1"/>
    <col min="6662" max="6662" width="11.7109375" style="64" bestFit="1" customWidth="1"/>
    <col min="6663" max="6916" width="9.140625" style="64"/>
    <col min="6917" max="6917" width="9.85546875" style="64" bestFit="1" customWidth="1"/>
    <col min="6918" max="6918" width="11.7109375" style="64" bestFit="1" customWidth="1"/>
    <col min="6919" max="7172" width="9.140625" style="64"/>
    <col min="7173" max="7173" width="9.85546875" style="64" bestFit="1" customWidth="1"/>
    <col min="7174" max="7174" width="11.7109375" style="64" bestFit="1" customWidth="1"/>
    <col min="7175" max="7428" width="9.140625" style="64"/>
    <col min="7429" max="7429" width="9.85546875" style="64" bestFit="1" customWidth="1"/>
    <col min="7430" max="7430" width="11.7109375" style="64" bestFit="1" customWidth="1"/>
    <col min="7431" max="7684" width="9.140625" style="64"/>
    <col min="7685" max="7685" width="9.85546875" style="64" bestFit="1" customWidth="1"/>
    <col min="7686" max="7686" width="11.7109375" style="64" bestFit="1" customWidth="1"/>
    <col min="7687" max="7940" width="9.140625" style="64"/>
    <col min="7941" max="7941" width="9.85546875" style="64" bestFit="1" customWidth="1"/>
    <col min="7942" max="7942" width="11.7109375" style="64" bestFit="1" customWidth="1"/>
    <col min="7943" max="8196" width="9.140625" style="64"/>
    <col min="8197" max="8197" width="9.85546875" style="64" bestFit="1" customWidth="1"/>
    <col min="8198" max="8198" width="11.7109375" style="64" bestFit="1" customWidth="1"/>
    <col min="8199" max="8452" width="9.140625" style="64"/>
    <col min="8453" max="8453" width="9.85546875" style="64" bestFit="1" customWidth="1"/>
    <col min="8454" max="8454" width="11.7109375" style="64" bestFit="1" customWidth="1"/>
    <col min="8455" max="8708" width="9.140625" style="64"/>
    <col min="8709" max="8709" width="9.85546875" style="64" bestFit="1" customWidth="1"/>
    <col min="8710" max="8710" width="11.7109375" style="64" bestFit="1" customWidth="1"/>
    <col min="8711" max="8964" width="9.140625" style="64"/>
    <col min="8965" max="8965" width="9.85546875" style="64" bestFit="1" customWidth="1"/>
    <col min="8966" max="8966" width="11.7109375" style="64" bestFit="1" customWidth="1"/>
    <col min="8967" max="9220" width="9.140625" style="64"/>
    <col min="9221" max="9221" width="9.85546875" style="64" bestFit="1" customWidth="1"/>
    <col min="9222" max="9222" width="11.7109375" style="64" bestFit="1" customWidth="1"/>
    <col min="9223" max="9476" width="9.140625" style="64"/>
    <col min="9477" max="9477" width="9.85546875" style="64" bestFit="1" customWidth="1"/>
    <col min="9478" max="9478" width="11.7109375" style="64" bestFit="1" customWidth="1"/>
    <col min="9479" max="9732" width="9.140625" style="64"/>
    <col min="9733" max="9733" width="9.85546875" style="64" bestFit="1" customWidth="1"/>
    <col min="9734" max="9734" width="11.7109375" style="64" bestFit="1" customWidth="1"/>
    <col min="9735" max="9988" width="9.140625" style="64"/>
    <col min="9989" max="9989" width="9.85546875" style="64" bestFit="1" customWidth="1"/>
    <col min="9990" max="9990" width="11.7109375" style="64" bestFit="1" customWidth="1"/>
    <col min="9991" max="10244" width="9.140625" style="64"/>
    <col min="10245" max="10245" width="9.85546875" style="64" bestFit="1" customWidth="1"/>
    <col min="10246" max="10246" width="11.7109375" style="64" bestFit="1" customWidth="1"/>
    <col min="10247" max="10500" width="9.140625" style="64"/>
    <col min="10501" max="10501" width="9.85546875" style="64" bestFit="1" customWidth="1"/>
    <col min="10502" max="10502" width="11.7109375" style="64" bestFit="1" customWidth="1"/>
    <col min="10503" max="10756" width="9.140625" style="64"/>
    <col min="10757" max="10757" width="9.85546875" style="64" bestFit="1" customWidth="1"/>
    <col min="10758" max="10758" width="11.7109375" style="64" bestFit="1" customWidth="1"/>
    <col min="10759" max="11012" width="9.140625" style="64"/>
    <col min="11013" max="11013" width="9.85546875" style="64" bestFit="1" customWidth="1"/>
    <col min="11014" max="11014" width="11.7109375" style="64" bestFit="1" customWidth="1"/>
    <col min="11015" max="11268" width="9.140625" style="64"/>
    <col min="11269" max="11269" width="9.85546875" style="64" bestFit="1" customWidth="1"/>
    <col min="11270" max="11270" width="11.7109375" style="64" bestFit="1" customWidth="1"/>
    <col min="11271" max="11524" width="9.140625" style="64"/>
    <col min="11525" max="11525" width="9.85546875" style="64" bestFit="1" customWidth="1"/>
    <col min="11526" max="11526" width="11.7109375" style="64" bestFit="1" customWidth="1"/>
    <col min="11527" max="11780" width="9.140625" style="64"/>
    <col min="11781" max="11781" width="9.85546875" style="64" bestFit="1" customWidth="1"/>
    <col min="11782" max="11782" width="11.7109375" style="64" bestFit="1" customWidth="1"/>
    <col min="11783" max="12036" width="9.140625" style="64"/>
    <col min="12037" max="12037" width="9.85546875" style="64" bestFit="1" customWidth="1"/>
    <col min="12038" max="12038" width="11.7109375" style="64" bestFit="1" customWidth="1"/>
    <col min="12039" max="12292" width="9.140625" style="64"/>
    <col min="12293" max="12293" width="9.85546875" style="64" bestFit="1" customWidth="1"/>
    <col min="12294" max="12294" width="11.7109375" style="64" bestFit="1" customWidth="1"/>
    <col min="12295" max="12548" width="9.140625" style="64"/>
    <col min="12549" max="12549" width="9.85546875" style="64" bestFit="1" customWidth="1"/>
    <col min="12550" max="12550" width="11.7109375" style="64" bestFit="1" customWidth="1"/>
    <col min="12551" max="12804" width="9.140625" style="64"/>
    <col min="12805" max="12805" width="9.85546875" style="64" bestFit="1" customWidth="1"/>
    <col min="12806" max="12806" width="11.7109375" style="64" bestFit="1" customWidth="1"/>
    <col min="12807" max="13060" width="9.140625" style="64"/>
    <col min="13061" max="13061" width="9.85546875" style="64" bestFit="1" customWidth="1"/>
    <col min="13062" max="13062" width="11.7109375" style="64" bestFit="1" customWidth="1"/>
    <col min="13063" max="13316" width="9.140625" style="64"/>
    <col min="13317" max="13317" width="9.85546875" style="64" bestFit="1" customWidth="1"/>
    <col min="13318" max="13318" width="11.7109375" style="64" bestFit="1" customWidth="1"/>
    <col min="13319" max="13572" width="9.140625" style="64"/>
    <col min="13573" max="13573" width="9.85546875" style="64" bestFit="1" customWidth="1"/>
    <col min="13574" max="13574" width="11.7109375" style="64" bestFit="1" customWidth="1"/>
    <col min="13575" max="13828" width="9.140625" style="64"/>
    <col min="13829" max="13829" width="9.85546875" style="64" bestFit="1" customWidth="1"/>
    <col min="13830" max="13830" width="11.7109375" style="64" bestFit="1" customWidth="1"/>
    <col min="13831" max="14084" width="9.140625" style="64"/>
    <col min="14085" max="14085" width="9.85546875" style="64" bestFit="1" customWidth="1"/>
    <col min="14086" max="14086" width="11.7109375" style="64" bestFit="1" customWidth="1"/>
    <col min="14087" max="14340" width="9.140625" style="64"/>
    <col min="14341" max="14341" width="9.85546875" style="64" bestFit="1" customWidth="1"/>
    <col min="14342" max="14342" width="11.7109375" style="64" bestFit="1" customWidth="1"/>
    <col min="14343" max="14596" width="9.140625" style="64"/>
    <col min="14597" max="14597" width="9.85546875" style="64" bestFit="1" customWidth="1"/>
    <col min="14598" max="14598" width="11.7109375" style="64" bestFit="1" customWidth="1"/>
    <col min="14599" max="14852" width="9.140625" style="64"/>
    <col min="14853" max="14853" width="9.85546875" style="64" bestFit="1" customWidth="1"/>
    <col min="14854" max="14854" width="11.7109375" style="64" bestFit="1" customWidth="1"/>
    <col min="14855" max="15108" width="9.140625" style="64"/>
    <col min="15109" max="15109" width="9.85546875" style="64" bestFit="1" customWidth="1"/>
    <col min="15110" max="15110" width="11.7109375" style="64" bestFit="1" customWidth="1"/>
    <col min="15111" max="15364" width="9.140625" style="64"/>
    <col min="15365" max="15365" width="9.85546875" style="64" bestFit="1" customWidth="1"/>
    <col min="15366" max="15366" width="11.7109375" style="64" bestFit="1" customWidth="1"/>
    <col min="15367" max="15620" width="9.140625" style="64"/>
    <col min="15621" max="15621" width="9.85546875" style="64" bestFit="1" customWidth="1"/>
    <col min="15622" max="15622" width="11.7109375" style="64" bestFit="1" customWidth="1"/>
    <col min="15623" max="15876" width="9.140625" style="64"/>
    <col min="15877" max="15877" width="9.85546875" style="64" bestFit="1" customWidth="1"/>
    <col min="15878" max="15878" width="11.7109375" style="64" bestFit="1" customWidth="1"/>
    <col min="15879" max="16132" width="9.140625" style="64"/>
    <col min="16133" max="16133" width="9.85546875" style="64" bestFit="1" customWidth="1"/>
    <col min="16134" max="16134" width="11.7109375" style="64" bestFit="1" customWidth="1"/>
    <col min="16135" max="16384" width="9.140625" style="64"/>
  </cols>
  <sheetData>
    <row r="1" spans="1:11" x14ac:dyDescent="0.2">
      <c r="A1" s="250" t="s">
        <v>4</v>
      </c>
      <c r="B1" s="251"/>
      <c r="C1" s="251"/>
      <c r="D1" s="251"/>
      <c r="E1" s="251"/>
      <c r="F1" s="251"/>
      <c r="G1" s="251"/>
      <c r="H1" s="251"/>
    </row>
    <row r="2" spans="1:11" x14ac:dyDescent="0.2">
      <c r="A2" s="252" t="s">
        <v>375</v>
      </c>
      <c r="B2" s="253"/>
      <c r="C2" s="253"/>
      <c r="D2" s="253"/>
      <c r="E2" s="253"/>
      <c r="F2" s="253"/>
      <c r="G2" s="253"/>
      <c r="H2" s="253"/>
    </row>
    <row r="3" spans="1:11" x14ac:dyDescent="0.2">
      <c r="A3" s="263" t="s">
        <v>282</v>
      </c>
      <c r="B3" s="264"/>
      <c r="C3" s="264"/>
      <c r="D3" s="264"/>
      <c r="E3" s="264"/>
      <c r="F3" s="264"/>
      <c r="G3" s="264"/>
      <c r="H3" s="264"/>
      <c r="I3" s="264"/>
      <c r="J3" s="265"/>
      <c r="K3" s="265"/>
    </row>
    <row r="4" spans="1:11" x14ac:dyDescent="0.2">
      <c r="A4" s="266" t="s">
        <v>297</v>
      </c>
      <c r="B4" s="267"/>
      <c r="C4" s="267"/>
      <c r="D4" s="267"/>
      <c r="E4" s="267"/>
      <c r="F4" s="267"/>
      <c r="G4" s="267"/>
      <c r="H4" s="267"/>
      <c r="I4" s="267"/>
      <c r="J4" s="268"/>
      <c r="K4" s="268"/>
    </row>
    <row r="5" spans="1:11" x14ac:dyDescent="0.2">
      <c r="A5" s="269" t="s">
        <v>2</v>
      </c>
      <c r="B5" s="270"/>
      <c r="C5" s="270"/>
      <c r="D5" s="270"/>
      <c r="E5" s="270"/>
      <c r="F5" s="270"/>
      <c r="G5" s="269" t="s">
        <v>5</v>
      </c>
      <c r="H5" s="271" t="s">
        <v>194</v>
      </c>
      <c r="I5" s="272"/>
      <c r="J5" s="271" t="s">
        <v>190</v>
      </c>
      <c r="K5" s="272"/>
    </row>
    <row r="6" spans="1:11" x14ac:dyDescent="0.2">
      <c r="A6" s="270"/>
      <c r="B6" s="270"/>
      <c r="C6" s="270"/>
      <c r="D6" s="270"/>
      <c r="E6" s="270"/>
      <c r="F6" s="270"/>
      <c r="G6" s="270"/>
      <c r="H6" s="48" t="s">
        <v>191</v>
      </c>
      <c r="I6" s="48" t="s">
        <v>192</v>
      </c>
      <c r="J6" s="48" t="s">
        <v>191</v>
      </c>
      <c r="K6" s="48" t="s">
        <v>192</v>
      </c>
    </row>
    <row r="7" spans="1:11" x14ac:dyDescent="0.2">
      <c r="A7" s="274">
        <v>1</v>
      </c>
      <c r="B7" s="275"/>
      <c r="C7" s="275"/>
      <c r="D7" s="275"/>
      <c r="E7" s="275"/>
      <c r="F7" s="275"/>
      <c r="G7" s="47">
        <v>2</v>
      </c>
      <c r="H7" s="48">
        <v>3</v>
      </c>
      <c r="I7" s="48">
        <v>4</v>
      </c>
      <c r="J7" s="48">
        <v>5</v>
      </c>
      <c r="K7" s="48">
        <v>6</v>
      </c>
    </row>
    <row r="8" spans="1:11" x14ac:dyDescent="0.2">
      <c r="A8" s="249" t="s">
        <v>66</v>
      </c>
      <c r="B8" s="249"/>
      <c r="C8" s="249"/>
      <c r="D8" s="249"/>
      <c r="E8" s="249"/>
      <c r="F8" s="249"/>
      <c r="G8" s="67">
        <v>1</v>
      </c>
      <c r="H8" s="68">
        <v>10672771</v>
      </c>
      <c r="I8" s="68">
        <v>5681925</v>
      </c>
      <c r="J8" s="68">
        <v>13609436</v>
      </c>
      <c r="K8" s="68">
        <v>6846623</v>
      </c>
    </row>
    <row r="9" spans="1:11" x14ac:dyDescent="0.2">
      <c r="A9" s="249" t="s">
        <v>65</v>
      </c>
      <c r="B9" s="249"/>
      <c r="C9" s="249"/>
      <c r="D9" s="249"/>
      <c r="E9" s="249"/>
      <c r="F9" s="249"/>
      <c r="G9" s="67">
        <v>2</v>
      </c>
      <c r="H9" s="68">
        <v>959568</v>
      </c>
      <c r="I9" s="68">
        <v>530957</v>
      </c>
      <c r="J9" s="68">
        <v>2238950</v>
      </c>
      <c r="K9" s="68">
        <v>1221812</v>
      </c>
    </row>
    <row r="10" spans="1:11" x14ac:dyDescent="0.2">
      <c r="A10" s="249" t="s">
        <v>67</v>
      </c>
      <c r="B10" s="249"/>
      <c r="C10" s="249"/>
      <c r="D10" s="249"/>
      <c r="E10" s="249"/>
      <c r="F10" s="249"/>
      <c r="G10" s="67">
        <v>3</v>
      </c>
      <c r="H10" s="68">
        <v>0</v>
      </c>
      <c r="I10" s="68">
        <v>0</v>
      </c>
      <c r="J10" s="68">
        <v>0</v>
      </c>
      <c r="K10" s="68">
        <v>0</v>
      </c>
    </row>
    <row r="11" spans="1:11" x14ac:dyDescent="0.2">
      <c r="A11" s="249" t="s">
        <v>68</v>
      </c>
      <c r="B11" s="249"/>
      <c r="C11" s="249"/>
      <c r="D11" s="249"/>
      <c r="E11" s="249"/>
      <c r="F11" s="249"/>
      <c r="G11" s="67">
        <v>4</v>
      </c>
      <c r="H11" s="68">
        <v>122730</v>
      </c>
      <c r="I11" s="68">
        <v>106100</v>
      </c>
      <c r="J11" s="68">
        <v>117331</v>
      </c>
      <c r="K11" s="68">
        <v>112834</v>
      </c>
    </row>
    <row r="12" spans="1:11" x14ac:dyDescent="0.2">
      <c r="A12" s="249" t="s">
        <v>69</v>
      </c>
      <c r="B12" s="249"/>
      <c r="C12" s="249"/>
      <c r="D12" s="249"/>
      <c r="E12" s="249"/>
      <c r="F12" s="249"/>
      <c r="G12" s="67">
        <v>5</v>
      </c>
      <c r="H12" s="68">
        <v>3243319</v>
      </c>
      <c r="I12" s="68">
        <v>1687875</v>
      </c>
      <c r="J12" s="68">
        <v>3538268</v>
      </c>
      <c r="K12" s="68">
        <v>1818399</v>
      </c>
    </row>
    <row r="13" spans="1:11" ht="12.6" customHeight="1" x14ac:dyDescent="0.2">
      <c r="A13" s="249" t="s">
        <v>70</v>
      </c>
      <c r="B13" s="249"/>
      <c r="C13" s="249"/>
      <c r="D13" s="249"/>
      <c r="E13" s="249"/>
      <c r="F13" s="249"/>
      <c r="G13" s="67">
        <v>6</v>
      </c>
      <c r="H13" s="68">
        <v>1185117</v>
      </c>
      <c r="I13" s="68">
        <v>588840</v>
      </c>
      <c r="J13" s="68">
        <v>1311935</v>
      </c>
      <c r="K13" s="68">
        <v>681287</v>
      </c>
    </row>
    <row r="14" spans="1:11" ht="35.450000000000003" customHeight="1" x14ac:dyDescent="0.2">
      <c r="A14" s="249" t="s">
        <v>71</v>
      </c>
      <c r="B14" s="249"/>
      <c r="C14" s="249"/>
      <c r="D14" s="249"/>
      <c r="E14" s="249"/>
      <c r="F14" s="249"/>
      <c r="G14" s="67">
        <v>7</v>
      </c>
      <c r="H14" s="68">
        <v>136826</v>
      </c>
      <c r="I14" s="68">
        <v>25732</v>
      </c>
      <c r="J14" s="68">
        <v>32468</v>
      </c>
      <c r="K14" s="68">
        <v>16319</v>
      </c>
    </row>
    <row r="15" spans="1:11" ht="28.9" customHeight="1" x14ac:dyDescent="0.2">
      <c r="A15" s="249" t="s">
        <v>72</v>
      </c>
      <c r="B15" s="249"/>
      <c r="C15" s="249"/>
      <c r="D15" s="249"/>
      <c r="E15" s="249"/>
      <c r="F15" s="249"/>
      <c r="G15" s="67">
        <v>8</v>
      </c>
      <c r="H15" s="68">
        <v>56251</v>
      </c>
      <c r="I15" s="68">
        <v>30305</v>
      </c>
      <c r="J15" s="68">
        <v>38466</v>
      </c>
      <c r="K15" s="68">
        <v>19940</v>
      </c>
    </row>
    <row r="16" spans="1:11" ht="28.9" customHeight="1" x14ac:dyDescent="0.2">
      <c r="A16" s="249" t="s">
        <v>73</v>
      </c>
      <c r="B16" s="249"/>
      <c r="C16" s="249"/>
      <c r="D16" s="249"/>
      <c r="E16" s="249"/>
      <c r="F16" s="249"/>
      <c r="G16" s="67">
        <v>9</v>
      </c>
      <c r="H16" s="68">
        <v>-1192661</v>
      </c>
      <c r="I16" s="68">
        <v>-1142050</v>
      </c>
      <c r="J16" s="68">
        <v>-726481</v>
      </c>
      <c r="K16" s="68">
        <v>-704047</v>
      </c>
    </row>
    <row r="17" spans="1:11" ht="28.9" customHeight="1" x14ac:dyDescent="0.2">
      <c r="A17" s="249" t="s">
        <v>245</v>
      </c>
      <c r="B17" s="249"/>
      <c r="C17" s="249"/>
      <c r="D17" s="249"/>
      <c r="E17" s="249"/>
      <c r="F17" s="249"/>
      <c r="G17" s="67">
        <v>10</v>
      </c>
      <c r="H17" s="68">
        <v>0</v>
      </c>
      <c r="I17" s="68">
        <v>0</v>
      </c>
      <c r="J17" s="68">
        <v>0</v>
      </c>
      <c r="K17" s="68">
        <v>0</v>
      </c>
    </row>
    <row r="18" spans="1:11" x14ac:dyDescent="0.2">
      <c r="A18" s="249" t="s">
        <v>74</v>
      </c>
      <c r="B18" s="249"/>
      <c r="C18" s="249"/>
      <c r="D18" s="249"/>
      <c r="E18" s="249"/>
      <c r="F18" s="249"/>
      <c r="G18" s="67">
        <v>11</v>
      </c>
      <c r="H18" s="68">
        <v>0</v>
      </c>
      <c r="I18" s="68">
        <v>0</v>
      </c>
      <c r="J18" s="68">
        <v>0</v>
      </c>
      <c r="K18" s="68">
        <v>0</v>
      </c>
    </row>
    <row r="19" spans="1:11" x14ac:dyDescent="0.2">
      <c r="A19" s="249" t="s">
        <v>75</v>
      </c>
      <c r="B19" s="249"/>
      <c r="C19" s="249"/>
      <c r="D19" s="249"/>
      <c r="E19" s="249"/>
      <c r="F19" s="249"/>
      <c r="G19" s="67">
        <v>12</v>
      </c>
      <c r="H19" s="68">
        <v>-7864</v>
      </c>
      <c r="I19" s="68">
        <v>-169685</v>
      </c>
      <c r="J19" s="68">
        <v>29346</v>
      </c>
      <c r="K19" s="68">
        <v>13447</v>
      </c>
    </row>
    <row r="20" spans="1:11" ht="25.5" customHeight="1" x14ac:dyDescent="0.2">
      <c r="A20" s="249" t="s">
        <v>246</v>
      </c>
      <c r="B20" s="249"/>
      <c r="C20" s="249"/>
      <c r="D20" s="249"/>
      <c r="E20" s="249"/>
      <c r="F20" s="249"/>
      <c r="G20" s="67">
        <v>13</v>
      </c>
      <c r="H20" s="68">
        <v>0</v>
      </c>
      <c r="I20" s="68">
        <v>0</v>
      </c>
      <c r="J20" s="68">
        <v>0</v>
      </c>
      <c r="K20" s="68">
        <v>0</v>
      </c>
    </row>
    <row r="21" spans="1:11" ht="25.5" customHeight="1" x14ac:dyDescent="0.2">
      <c r="A21" s="249" t="s">
        <v>76</v>
      </c>
      <c r="B21" s="249"/>
      <c r="C21" s="249"/>
      <c r="D21" s="249"/>
      <c r="E21" s="249"/>
      <c r="F21" s="249"/>
      <c r="G21" s="67">
        <v>14</v>
      </c>
      <c r="H21" s="68">
        <v>-48000</v>
      </c>
      <c r="I21" s="68">
        <v>-24000</v>
      </c>
      <c r="J21" s="68">
        <v>-48000</v>
      </c>
      <c r="K21" s="68">
        <v>-24000</v>
      </c>
    </row>
    <row r="22" spans="1:11" x14ac:dyDescent="0.2">
      <c r="A22" s="249" t="s">
        <v>77</v>
      </c>
      <c r="B22" s="249"/>
      <c r="C22" s="249"/>
      <c r="D22" s="249"/>
      <c r="E22" s="249"/>
      <c r="F22" s="249"/>
      <c r="G22" s="67">
        <v>15</v>
      </c>
      <c r="H22" s="68">
        <v>630029</v>
      </c>
      <c r="I22" s="68">
        <v>363097</v>
      </c>
      <c r="J22" s="68">
        <v>322820</v>
      </c>
      <c r="K22" s="68">
        <v>86254</v>
      </c>
    </row>
    <row r="23" spans="1:11" x14ac:dyDescent="0.2">
      <c r="A23" s="249" t="s">
        <v>78</v>
      </c>
      <c r="B23" s="249"/>
      <c r="C23" s="249"/>
      <c r="D23" s="249"/>
      <c r="E23" s="249"/>
      <c r="F23" s="249"/>
      <c r="G23" s="67">
        <v>16</v>
      </c>
      <c r="H23" s="68">
        <v>77120</v>
      </c>
      <c r="I23" s="68">
        <v>13166</v>
      </c>
      <c r="J23" s="68">
        <v>28</v>
      </c>
      <c r="K23" s="68">
        <v>3</v>
      </c>
    </row>
    <row r="24" spans="1:11" ht="25.15" customHeight="1" x14ac:dyDescent="0.2">
      <c r="A24" s="254" t="s">
        <v>247</v>
      </c>
      <c r="B24" s="254"/>
      <c r="C24" s="254"/>
      <c r="D24" s="254"/>
      <c r="E24" s="254"/>
      <c r="F24" s="254"/>
      <c r="G24" s="69">
        <v>17</v>
      </c>
      <c r="H24" s="70">
        <f>H8-H9-H10+H11+H12-H13+H14+H15+H16+H17+H18+H19+H20+H22-H23+H21</f>
        <v>11391596</v>
      </c>
      <c r="I24" s="70">
        <f>I8-I9-I10+I11+I12-I13+I14+I15+I16+I17+I18+I19+I20+I22-I23+I21</f>
        <v>5426336</v>
      </c>
      <c r="J24" s="70">
        <f t="shared" ref="J24:K24" si="0">J8-J9-J10+J11+J12-J13+J14+J15+J16+J17+J18+J19+J20+J22-J23+J21</f>
        <v>13362741</v>
      </c>
      <c r="K24" s="70">
        <f t="shared" si="0"/>
        <v>6282667</v>
      </c>
    </row>
    <row r="25" spans="1:11" x14ac:dyDescent="0.2">
      <c r="A25" s="249" t="s">
        <v>79</v>
      </c>
      <c r="B25" s="249"/>
      <c r="C25" s="249"/>
      <c r="D25" s="249"/>
      <c r="E25" s="249"/>
      <c r="F25" s="249"/>
      <c r="G25" s="67">
        <v>18</v>
      </c>
      <c r="H25" s="68">
        <v>6343155</v>
      </c>
      <c r="I25" s="68">
        <v>2876882</v>
      </c>
      <c r="J25" s="68">
        <v>6754969</v>
      </c>
      <c r="K25" s="68">
        <v>3088847</v>
      </c>
    </row>
    <row r="26" spans="1:11" ht="24" customHeight="1" x14ac:dyDescent="0.2">
      <c r="A26" s="249" t="s">
        <v>238</v>
      </c>
      <c r="B26" s="249"/>
      <c r="C26" s="249"/>
      <c r="D26" s="249"/>
      <c r="E26" s="249"/>
      <c r="F26" s="249"/>
      <c r="G26" s="67">
        <v>19</v>
      </c>
      <c r="H26" s="68">
        <v>26000</v>
      </c>
      <c r="I26" s="68">
        <v>26000</v>
      </c>
      <c r="J26" s="68">
        <v>0</v>
      </c>
      <c r="K26" s="68">
        <v>0</v>
      </c>
    </row>
    <row r="27" spans="1:11" x14ac:dyDescent="0.2">
      <c r="A27" s="249" t="s">
        <v>80</v>
      </c>
      <c r="B27" s="249"/>
      <c r="C27" s="249"/>
      <c r="D27" s="249"/>
      <c r="E27" s="249"/>
      <c r="F27" s="249"/>
      <c r="G27" s="67">
        <v>20</v>
      </c>
      <c r="H27" s="68">
        <v>937678</v>
      </c>
      <c r="I27" s="68">
        <v>465528</v>
      </c>
      <c r="J27" s="68">
        <v>939834</v>
      </c>
      <c r="K27" s="68">
        <v>471995</v>
      </c>
    </row>
    <row r="28" spans="1:11" x14ac:dyDescent="0.2">
      <c r="A28" s="249" t="s">
        <v>81</v>
      </c>
      <c r="B28" s="249"/>
      <c r="C28" s="249"/>
      <c r="D28" s="249"/>
      <c r="E28" s="249"/>
      <c r="F28" s="249"/>
      <c r="G28" s="67">
        <v>21</v>
      </c>
      <c r="H28" s="68">
        <v>0</v>
      </c>
      <c r="I28" s="68">
        <v>0</v>
      </c>
      <c r="J28" s="68">
        <v>0</v>
      </c>
      <c r="K28" s="68">
        <v>0</v>
      </c>
    </row>
    <row r="29" spans="1:11" x14ac:dyDescent="0.2">
      <c r="A29" s="249" t="s">
        <v>248</v>
      </c>
      <c r="B29" s="249"/>
      <c r="C29" s="249"/>
      <c r="D29" s="249"/>
      <c r="E29" s="249"/>
      <c r="F29" s="249"/>
      <c r="G29" s="67">
        <v>22</v>
      </c>
      <c r="H29" s="68">
        <v>-640114</v>
      </c>
      <c r="I29" s="68">
        <v>-671990</v>
      </c>
      <c r="J29" s="68">
        <v>-94983</v>
      </c>
      <c r="K29" s="68">
        <v>-68065</v>
      </c>
    </row>
    <row r="30" spans="1:11" ht="35.25" customHeight="1" x14ac:dyDescent="0.2">
      <c r="A30" s="249" t="s">
        <v>249</v>
      </c>
      <c r="B30" s="249"/>
      <c r="C30" s="249"/>
      <c r="D30" s="249"/>
      <c r="E30" s="249"/>
      <c r="F30" s="249"/>
      <c r="G30" s="67">
        <v>23</v>
      </c>
      <c r="H30" s="68">
        <v>3439282</v>
      </c>
      <c r="I30" s="68">
        <v>2184291</v>
      </c>
      <c r="J30" s="68">
        <v>1458117</v>
      </c>
      <c r="K30" s="68">
        <v>587781</v>
      </c>
    </row>
    <row r="31" spans="1:11" ht="26.45" customHeight="1" x14ac:dyDescent="0.2">
      <c r="A31" s="249" t="s">
        <v>82</v>
      </c>
      <c r="B31" s="249"/>
      <c r="C31" s="249"/>
      <c r="D31" s="249"/>
      <c r="E31" s="249"/>
      <c r="F31" s="249"/>
      <c r="G31" s="67">
        <v>24</v>
      </c>
      <c r="H31" s="68">
        <v>0</v>
      </c>
      <c r="I31" s="68">
        <v>0</v>
      </c>
      <c r="J31" s="68">
        <v>0</v>
      </c>
      <c r="K31" s="68">
        <v>0</v>
      </c>
    </row>
    <row r="32" spans="1:11" ht="26.45" customHeight="1" x14ac:dyDescent="0.2">
      <c r="A32" s="249" t="s">
        <v>83</v>
      </c>
      <c r="B32" s="249"/>
      <c r="C32" s="249"/>
      <c r="D32" s="249"/>
      <c r="E32" s="249"/>
      <c r="F32" s="249"/>
      <c r="G32" s="67">
        <v>25</v>
      </c>
      <c r="H32" s="68">
        <v>0</v>
      </c>
      <c r="I32" s="68">
        <v>0</v>
      </c>
      <c r="J32" s="68">
        <v>0</v>
      </c>
      <c r="K32" s="68">
        <v>0</v>
      </c>
    </row>
    <row r="33" spans="1:11" ht="14.45" customHeight="1" x14ac:dyDescent="0.2">
      <c r="A33" s="249" t="s">
        <v>84</v>
      </c>
      <c r="B33" s="249"/>
      <c r="C33" s="249"/>
      <c r="D33" s="249"/>
      <c r="E33" s="249"/>
      <c r="F33" s="249"/>
      <c r="G33" s="67">
        <v>26</v>
      </c>
      <c r="H33" s="68">
        <v>0</v>
      </c>
      <c r="I33" s="68">
        <v>0</v>
      </c>
      <c r="J33" s="68">
        <v>0</v>
      </c>
      <c r="K33" s="68">
        <v>0</v>
      </c>
    </row>
    <row r="34" spans="1:11" ht="25.5" customHeight="1" x14ac:dyDescent="0.2">
      <c r="A34" s="249" t="s">
        <v>250</v>
      </c>
      <c r="B34" s="249"/>
      <c r="C34" s="249"/>
      <c r="D34" s="249"/>
      <c r="E34" s="249"/>
      <c r="F34" s="249"/>
      <c r="G34" s="67">
        <v>27</v>
      </c>
      <c r="H34" s="68">
        <v>0</v>
      </c>
      <c r="I34" s="68">
        <v>0</v>
      </c>
      <c r="J34" s="68">
        <v>0</v>
      </c>
      <c r="K34" s="68">
        <v>0</v>
      </c>
    </row>
    <row r="35" spans="1:11" ht="37.5" customHeight="1" x14ac:dyDescent="0.2">
      <c r="A35" s="249" t="s">
        <v>85</v>
      </c>
      <c r="B35" s="249"/>
      <c r="C35" s="249"/>
      <c r="D35" s="249"/>
      <c r="E35" s="249"/>
      <c r="F35" s="249"/>
      <c r="G35" s="67">
        <v>28</v>
      </c>
      <c r="H35" s="68">
        <v>0</v>
      </c>
      <c r="I35" s="68">
        <v>0</v>
      </c>
      <c r="J35" s="68">
        <v>0</v>
      </c>
      <c r="K35" s="68">
        <v>0</v>
      </c>
    </row>
    <row r="36" spans="1:11" ht="27.75" customHeight="1" x14ac:dyDescent="0.2">
      <c r="A36" s="255" t="s">
        <v>251</v>
      </c>
      <c r="B36" s="255"/>
      <c r="C36" s="255"/>
      <c r="D36" s="255"/>
      <c r="E36" s="255"/>
      <c r="F36" s="255"/>
      <c r="G36" s="69">
        <v>29</v>
      </c>
      <c r="H36" s="70">
        <f>H24-H25-H26+H28-H27-H29-H30-H31-H32+H33+H34+H35</f>
        <v>1285595</v>
      </c>
      <c r="I36" s="70">
        <f>I24-I25-I26+I28-I27-I29-I30-I31-I32+I33+I34+I35</f>
        <v>545625</v>
      </c>
      <c r="J36" s="70">
        <f t="shared" ref="J36:K36" si="1">J24-J25-J26+J28-J27-J29-J30-J31-J32+J33+J34+J35</f>
        <v>4304804</v>
      </c>
      <c r="K36" s="70">
        <f t="shared" si="1"/>
        <v>2202109</v>
      </c>
    </row>
    <row r="37" spans="1:11" ht="25.5" customHeight="1" x14ac:dyDescent="0.2">
      <c r="A37" s="249" t="s">
        <v>252</v>
      </c>
      <c r="B37" s="249"/>
      <c r="C37" s="249"/>
      <c r="D37" s="249"/>
      <c r="E37" s="249"/>
      <c r="F37" s="249"/>
      <c r="G37" s="67">
        <v>30</v>
      </c>
      <c r="H37" s="68">
        <v>236492</v>
      </c>
      <c r="I37" s="68">
        <v>102989</v>
      </c>
      <c r="J37" s="68">
        <v>774583</v>
      </c>
      <c r="K37" s="68">
        <v>396365</v>
      </c>
    </row>
    <row r="38" spans="1:11" ht="26.25" customHeight="1" x14ac:dyDescent="0.2">
      <c r="A38" s="255" t="s">
        <v>253</v>
      </c>
      <c r="B38" s="255"/>
      <c r="C38" s="255"/>
      <c r="D38" s="255"/>
      <c r="E38" s="255"/>
      <c r="F38" s="255"/>
      <c r="G38" s="69">
        <v>31</v>
      </c>
      <c r="H38" s="70">
        <f>H36-H37</f>
        <v>1049103</v>
      </c>
      <c r="I38" s="70">
        <f>I36-I37</f>
        <v>442636</v>
      </c>
      <c r="J38" s="70">
        <f t="shared" ref="J38:K38" si="2">J36-J37</f>
        <v>3530221</v>
      </c>
      <c r="K38" s="70">
        <f t="shared" si="2"/>
        <v>1805744</v>
      </c>
    </row>
    <row r="39" spans="1:11" ht="29.25" customHeight="1" x14ac:dyDescent="0.2">
      <c r="A39" s="255" t="s">
        <v>254</v>
      </c>
      <c r="B39" s="255"/>
      <c r="C39" s="255"/>
      <c r="D39" s="255"/>
      <c r="E39" s="255"/>
      <c r="F39" s="255"/>
      <c r="G39" s="69">
        <v>32</v>
      </c>
      <c r="H39" s="70">
        <f>H40-H41</f>
        <v>28253</v>
      </c>
      <c r="I39" s="70">
        <f>I40-I41</f>
        <v>26539</v>
      </c>
      <c r="J39" s="70">
        <f t="shared" ref="J39:K39" si="3">J40-J41</f>
        <v>-1563</v>
      </c>
      <c r="K39" s="70">
        <f t="shared" si="3"/>
        <v>-78</v>
      </c>
    </row>
    <row r="40" spans="1:11" ht="27.75" customHeight="1" x14ac:dyDescent="0.2">
      <c r="A40" s="249" t="s">
        <v>86</v>
      </c>
      <c r="B40" s="249"/>
      <c r="C40" s="249"/>
      <c r="D40" s="249"/>
      <c r="E40" s="249"/>
      <c r="F40" s="249"/>
      <c r="G40" s="67">
        <v>33</v>
      </c>
      <c r="H40" s="68">
        <v>28253</v>
      </c>
      <c r="I40" s="68">
        <v>26539</v>
      </c>
      <c r="J40" s="68">
        <v>-1563</v>
      </c>
      <c r="K40" s="68">
        <v>-78</v>
      </c>
    </row>
    <row r="41" spans="1:11" ht="22.9" customHeight="1" x14ac:dyDescent="0.2">
      <c r="A41" s="249" t="s">
        <v>87</v>
      </c>
      <c r="B41" s="249"/>
      <c r="C41" s="249"/>
      <c r="D41" s="249"/>
      <c r="E41" s="249"/>
      <c r="F41" s="249"/>
      <c r="G41" s="67">
        <v>34</v>
      </c>
      <c r="H41" s="68">
        <v>0</v>
      </c>
      <c r="I41" s="68">
        <v>0</v>
      </c>
      <c r="J41" s="68">
        <v>0</v>
      </c>
      <c r="K41" s="68">
        <v>0</v>
      </c>
    </row>
    <row r="42" spans="1:11" x14ac:dyDescent="0.2">
      <c r="A42" s="255" t="s">
        <v>255</v>
      </c>
      <c r="B42" s="255"/>
      <c r="C42" s="255"/>
      <c r="D42" s="255"/>
      <c r="E42" s="255"/>
      <c r="F42" s="255"/>
      <c r="G42" s="69">
        <v>35</v>
      </c>
      <c r="H42" s="70">
        <f>H38+H39</f>
        <v>1077356</v>
      </c>
      <c r="I42" s="70">
        <f>I38+I39</f>
        <v>469175</v>
      </c>
      <c r="J42" s="70">
        <f t="shared" ref="J42:K42" si="4">J38+J39</f>
        <v>3528658</v>
      </c>
      <c r="K42" s="70">
        <f t="shared" si="4"/>
        <v>1805666</v>
      </c>
    </row>
    <row r="43" spans="1:11" x14ac:dyDescent="0.2">
      <c r="A43" s="249" t="s">
        <v>88</v>
      </c>
      <c r="B43" s="249"/>
      <c r="C43" s="249"/>
      <c r="D43" s="249"/>
      <c r="E43" s="249"/>
      <c r="F43" s="249"/>
      <c r="G43" s="67">
        <v>36</v>
      </c>
      <c r="H43" s="68">
        <v>0</v>
      </c>
      <c r="I43" s="68">
        <v>0</v>
      </c>
      <c r="J43" s="68">
        <v>0</v>
      </c>
      <c r="K43" s="68">
        <v>0</v>
      </c>
    </row>
    <row r="44" spans="1:11" x14ac:dyDescent="0.2">
      <c r="A44" s="249" t="s">
        <v>89</v>
      </c>
      <c r="B44" s="249"/>
      <c r="C44" s="249"/>
      <c r="D44" s="249"/>
      <c r="E44" s="249"/>
      <c r="F44" s="249"/>
      <c r="G44" s="67">
        <v>37</v>
      </c>
      <c r="H44" s="68">
        <f>H42</f>
        <v>1077356</v>
      </c>
      <c r="I44" s="68">
        <f t="shared" ref="I44:K44" si="5">I42</f>
        <v>469175</v>
      </c>
      <c r="J44" s="68">
        <f t="shared" si="5"/>
        <v>3528658</v>
      </c>
      <c r="K44" s="68">
        <f t="shared" si="5"/>
        <v>1805666</v>
      </c>
    </row>
    <row r="45" spans="1:11" x14ac:dyDescent="0.2">
      <c r="A45" s="259" t="s">
        <v>14</v>
      </c>
      <c r="B45" s="260"/>
      <c r="C45" s="260"/>
      <c r="D45" s="260"/>
      <c r="E45" s="260"/>
      <c r="F45" s="260"/>
      <c r="G45" s="261"/>
      <c r="H45" s="261"/>
      <c r="I45" s="261"/>
      <c r="J45" s="262"/>
      <c r="K45" s="262"/>
    </row>
    <row r="46" spans="1:11" x14ac:dyDescent="0.2">
      <c r="A46" s="258" t="s">
        <v>90</v>
      </c>
      <c r="B46" s="258"/>
      <c r="C46" s="258"/>
      <c r="D46" s="258"/>
      <c r="E46" s="258"/>
      <c r="F46" s="258"/>
      <c r="G46" s="67">
        <v>38</v>
      </c>
      <c r="H46" s="71">
        <f>H42</f>
        <v>1077356</v>
      </c>
      <c r="I46" s="71">
        <f>I42</f>
        <v>469175</v>
      </c>
      <c r="J46" s="71">
        <f t="shared" ref="J46:K46" si="6">J42</f>
        <v>3528658</v>
      </c>
      <c r="K46" s="71">
        <f t="shared" si="6"/>
        <v>1805666</v>
      </c>
    </row>
    <row r="47" spans="1:11" x14ac:dyDescent="0.2">
      <c r="A47" s="254" t="s">
        <v>256</v>
      </c>
      <c r="B47" s="254"/>
      <c r="C47" s="254"/>
      <c r="D47" s="254"/>
      <c r="E47" s="254"/>
      <c r="F47" s="254"/>
      <c r="G47" s="69">
        <v>39</v>
      </c>
      <c r="H47" s="70">
        <f>H48+H60</f>
        <v>11174765</v>
      </c>
      <c r="I47" s="70">
        <f>I48+I60</f>
        <v>108468</v>
      </c>
      <c r="J47" s="70">
        <f t="shared" ref="J47:K47" si="7">J48+J60</f>
        <v>289871</v>
      </c>
      <c r="K47" s="70">
        <f t="shared" si="7"/>
        <v>-7721</v>
      </c>
    </row>
    <row r="48" spans="1:11" ht="24.75" customHeight="1" x14ac:dyDescent="0.2">
      <c r="A48" s="256" t="s">
        <v>257</v>
      </c>
      <c r="B48" s="256"/>
      <c r="C48" s="256"/>
      <c r="D48" s="256"/>
      <c r="E48" s="256"/>
      <c r="F48" s="256"/>
      <c r="G48" s="69">
        <v>40</v>
      </c>
      <c r="H48" s="70">
        <f>SUM(H49:H55)+H58+H59</f>
        <v>534664</v>
      </c>
      <c r="I48" s="70">
        <f>SUM(I49:I55)+I58+I59</f>
        <v>108496</v>
      </c>
      <c r="J48" s="70">
        <f t="shared" ref="J48:K48" si="8">SUM(J49:J55)+J58+J59</f>
        <v>289871</v>
      </c>
      <c r="K48" s="70">
        <f t="shared" si="8"/>
        <v>-7721</v>
      </c>
    </row>
    <row r="49" spans="1:11" x14ac:dyDescent="0.2">
      <c r="A49" s="257" t="s">
        <v>91</v>
      </c>
      <c r="B49" s="257"/>
      <c r="C49" s="257"/>
      <c r="D49" s="257"/>
      <c r="E49" s="257"/>
      <c r="F49" s="257"/>
      <c r="G49" s="67">
        <v>41</v>
      </c>
      <c r="H49" s="72">
        <v>0</v>
      </c>
      <c r="I49" s="72">
        <v>0</v>
      </c>
      <c r="J49" s="72">
        <v>0</v>
      </c>
      <c r="K49" s="72">
        <v>0</v>
      </c>
    </row>
    <row r="50" spans="1:11" x14ac:dyDescent="0.2">
      <c r="A50" s="257" t="s">
        <v>92</v>
      </c>
      <c r="B50" s="257"/>
      <c r="C50" s="257"/>
      <c r="D50" s="257"/>
      <c r="E50" s="257"/>
      <c r="F50" s="257"/>
      <c r="G50" s="67">
        <v>42</v>
      </c>
      <c r="H50" s="72">
        <v>0</v>
      </c>
      <c r="I50" s="72">
        <v>0</v>
      </c>
      <c r="J50" s="72">
        <v>0</v>
      </c>
      <c r="K50" s="72">
        <v>0</v>
      </c>
    </row>
    <row r="51" spans="1:11" ht="23.45" customHeight="1" x14ac:dyDescent="0.2">
      <c r="A51" s="257" t="s">
        <v>258</v>
      </c>
      <c r="B51" s="257"/>
      <c r="C51" s="257"/>
      <c r="D51" s="257"/>
      <c r="E51" s="257"/>
      <c r="F51" s="257"/>
      <c r="G51" s="67">
        <v>43</v>
      </c>
      <c r="H51" s="72">
        <v>0</v>
      </c>
      <c r="I51" s="72">
        <v>0</v>
      </c>
      <c r="J51" s="72">
        <v>0</v>
      </c>
      <c r="K51" s="72">
        <v>0</v>
      </c>
    </row>
    <row r="52" spans="1:11" ht="27" customHeight="1" x14ac:dyDescent="0.2">
      <c r="A52" s="257" t="s">
        <v>93</v>
      </c>
      <c r="B52" s="257"/>
      <c r="C52" s="257"/>
      <c r="D52" s="257"/>
      <c r="E52" s="257"/>
      <c r="F52" s="257"/>
      <c r="G52" s="67">
        <v>44</v>
      </c>
      <c r="H52" s="72">
        <v>0</v>
      </c>
      <c r="I52" s="72">
        <v>0</v>
      </c>
      <c r="J52" s="72">
        <v>0</v>
      </c>
      <c r="K52" s="72">
        <v>0</v>
      </c>
    </row>
    <row r="53" spans="1:11" ht="27" customHeight="1" x14ac:dyDescent="0.2">
      <c r="A53" s="257" t="s">
        <v>259</v>
      </c>
      <c r="B53" s="257"/>
      <c r="C53" s="257"/>
      <c r="D53" s="257"/>
      <c r="E53" s="257"/>
      <c r="F53" s="257"/>
      <c r="G53" s="67">
        <v>45</v>
      </c>
      <c r="H53" s="72">
        <v>0</v>
      </c>
      <c r="I53" s="72">
        <v>0</v>
      </c>
      <c r="J53" s="72">
        <v>0</v>
      </c>
      <c r="K53" s="72">
        <v>0</v>
      </c>
    </row>
    <row r="54" spans="1:11" ht="27.6" customHeight="1" x14ac:dyDescent="0.2">
      <c r="A54" s="257" t="s">
        <v>260</v>
      </c>
      <c r="B54" s="257"/>
      <c r="C54" s="257"/>
      <c r="D54" s="257"/>
      <c r="E54" s="257"/>
      <c r="F54" s="257"/>
      <c r="G54" s="67">
        <v>46</v>
      </c>
      <c r="H54" s="72">
        <v>621928</v>
      </c>
      <c r="I54" s="72">
        <v>125165</v>
      </c>
      <c r="J54" s="72">
        <v>324659</v>
      </c>
      <c r="K54" s="72">
        <v>-21712</v>
      </c>
    </row>
    <row r="55" spans="1:11" ht="44.25" customHeight="1" x14ac:dyDescent="0.2">
      <c r="A55" s="273" t="s">
        <v>239</v>
      </c>
      <c r="B55" s="273"/>
      <c r="C55" s="273"/>
      <c r="D55" s="273"/>
      <c r="E55" s="273"/>
      <c r="F55" s="273"/>
      <c r="G55" s="67">
        <v>47</v>
      </c>
      <c r="H55" s="72">
        <v>0</v>
      </c>
      <c r="I55" s="72">
        <v>0</v>
      </c>
      <c r="J55" s="72">
        <v>0</v>
      </c>
      <c r="K55" s="72">
        <v>0</v>
      </c>
    </row>
    <row r="56" spans="1:11" ht="33" customHeight="1" x14ac:dyDescent="0.2">
      <c r="A56" s="273" t="s">
        <v>261</v>
      </c>
      <c r="B56" s="273"/>
      <c r="C56" s="273"/>
      <c r="D56" s="273"/>
      <c r="E56" s="273"/>
      <c r="F56" s="273"/>
      <c r="G56" s="67">
        <v>48</v>
      </c>
      <c r="H56" s="72">
        <v>0</v>
      </c>
      <c r="I56" s="72">
        <v>0</v>
      </c>
      <c r="J56" s="72">
        <v>0</v>
      </c>
      <c r="K56" s="72">
        <v>0</v>
      </c>
    </row>
    <row r="57" spans="1:11" ht="28.5" customHeight="1" x14ac:dyDescent="0.2">
      <c r="A57" s="273" t="s">
        <v>262</v>
      </c>
      <c r="B57" s="273"/>
      <c r="C57" s="273"/>
      <c r="D57" s="273"/>
      <c r="E57" s="273"/>
      <c r="F57" s="273"/>
      <c r="G57" s="67">
        <v>49</v>
      </c>
      <c r="H57" s="72">
        <v>0</v>
      </c>
      <c r="I57" s="72">
        <v>0</v>
      </c>
      <c r="J57" s="72">
        <v>0</v>
      </c>
      <c r="K57" s="72">
        <v>0</v>
      </c>
    </row>
    <row r="58" spans="1:11" ht="39" customHeight="1" x14ac:dyDescent="0.2">
      <c r="A58" s="273" t="s">
        <v>263</v>
      </c>
      <c r="B58" s="273"/>
      <c r="C58" s="273"/>
      <c r="D58" s="273"/>
      <c r="E58" s="273"/>
      <c r="F58" s="273"/>
      <c r="G58" s="67">
        <v>50</v>
      </c>
      <c r="H58" s="72">
        <v>0</v>
      </c>
      <c r="I58" s="72">
        <v>0</v>
      </c>
      <c r="J58" s="72">
        <v>0</v>
      </c>
      <c r="K58" s="72">
        <v>0</v>
      </c>
    </row>
    <row r="59" spans="1:11" ht="24" customHeight="1" x14ac:dyDescent="0.2">
      <c r="A59" s="273" t="s">
        <v>264</v>
      </c>
      <c r="B59" s="273"/>
      <c r="C59" s="273"/>
      <c r="D59" s="273"/>
      <c r="E59" s="273"/>
      <c r="F59" s="273"/>
      <c r="G59" s="67">
        <v>51</v>
      </c>
      <c r="H59" s="72">
        <v>-87264</v>
      </c>
      <c r="I59" s="72">
        <v>-16669</v>
      </c>
      <c r="J59" s="72">
        <v>-34788</v>
      </c>
      <c r="K59" s="72">
        <v>13991</v>
      </c>
    </row>
    <row r="60" spans="1:11" ht="25.15" customHeight="1" x14ac:dyDescent="0.2">
      <c r="A60" s="256" t="s">
        <v>265</v>
      </c>
      <c r="B60" s="256"/>
      <c r="C60" s="256"/>
      <c r="D60" s="256"/>
      <c r="E60" s="256"/>
      <c r="F60" s="256"/>
      <c r="G60" s="69">
        <v>52</v>
      </c>
      <c r="H60" s="70">
        <f>SUM(H61:H68)</f>
        <v>10640101</v>
      </c>
      <c r="I60" s="70">
        <f>SUM(I61:I68)</f>
        <v>-28</v>
      </c>
      <c r="J60" s="70">
        <f t="shared" ref="J60:K60" si="9">SUM(J61:J68)</f>
        <v>0</v>
      </c>
      <c r="K60" s="70">
        <f t="shared" si="9"/>
        <v>0</v>
      </c>
    </row>
    <row r="61" spans="1:11" ht="12.75" customHeight="1" x14ac:dyDescent="0.2">
      <c r="A61" s="273" t="s">
        <v>94</v>
      </c>
      <c r="B61" s="273"/>
      <c r="C61" s="273"/>
      <c r="D61" s="273"/>
      <c r="E61" s="273"/>
      <c r="F61" s="273"/>
      <c r="G61" s="67">
        <v>53</v>
      </c>
      <c r="H61" s="72">
        <v>0</v>
      </c>
      <c r="I61" s="72">
        <v>0</v>
      </c>
      <c r="J61" s="72">
        <v>0</v>
      </c>
      <c r="K61" s="72">
        <v>0</v>
      </c>
    </row>
    <row r="62" spans="1:11" ht="12.75" customHeight="1" x14ac:dyDescent="0.2">
      <c r="A62" s="273" t="s">
        <v>266</v>
      </c>
      <c r="B62" s="273"/>
      <c r="C62" s="273"/>
      <c r="D62" s="273"/>
      <c r="E62" s="273"/>
      <c r="F62" s="273"/>
      <c r="G62" s="67">
        <v>54</v>
      </c>
      <c r="H62" s="72">
        <v>0</v>
      </c>
      <c r="I62" s="72">
        <v>0</v>
      </c>
      <c r="J62" s="72">
        <v>0</v>
      </c>
      <c r="K62" s="72">
        <v>0</v>
      </c>
    </row>
    <row r="63" spans="1:11" ht="12.75" customHeight="1" x14ac:dyDescent="0.2">
      <c r="A63" s="273" t="s">
        <v>267</v>
      </c>
      <c r="B63" s="273"/>
      <c r="C63" s="273"/>
      <c r="D63" s="273"/>
      <c r="E63" s="273"/>
      <c r="F63" s="273"/>
      <c r="G63" s="67">
        <v>55</v>
      </c>
      <c r="H63" s="72">
        <v>0</v>
      </c>
      <c r="I63" s="72">
        <v>0</v>
      </c>
      <c r="J63" s="72">
        <v>0</v>
      </c>
      <c r="K63" s="72">
        <v>0</v>
      </c>
    </row>
    <row r="64" spans="1:11" ht="12.75" customHeight="1" x14ac:dyDescent="0.2">
      <c r="A64" s="273" t="s">
        <v>95</v>
      </c>
      <c r="B64" s="273"/>
      <c r="C64" s="273"/>
      <c r="D64" s="273"/>
      <c r="E64" s="273"/>
      <c r="F64" s="273"/>
      <c r="G64" s="67">
        <v>56</v>
      </c>
      <c r="H64" s="72">
        <v>0</v>
      </c>
      <c r="I64" s="72">
        <v>0</v>
      </c>
      <c r="J64" s="72">
        <v>0</v>
      </c>
      <c r="K64" s="72">
        <v>0</v>
      </c>
    </row>
    <row r="65" spans="1:11" ht="25.5" customHeight="1" x14ac:dyDescent="0.2">
      <c r="A65" s="273" t="s">
        <v>96</v>
      </c>
      <c r="B65" s="273"/>
      <c r="C65" s="273"/>
      <c r="D65" s="273"/>
      <c r="E65" s="273"/>
      <c r="F65" s="273"/>
      <c r="G65" s="67">
        <v>57</v>
      </c>
      <c r="H65" s="72">
        <v>10640101</v>
      </c>
      <c r="I65" s="72">
        <v>-28</v>
      </c>
      <c r="J65" s="72">
        <v>0</v>
      </c>
      <c r="K65" s="72">
        <v>0</v>
      </c>
    </row>
    <row r="66" spans="1:11" ht="12.75" customHeight="1" x14ac:dyDescent="0.2">
      <c r="A66" s="273" t="s">
        <v>93</v>
      </c>
      <c r="B66" s="273"/>
      <c r="C66" s="273"/>
      <c r="D66" s="273"/>
      <c r="E66" s="273"/>
      <c r="F66" s="273"/>
      <c r="G66" s="67">
        <v>58</v>
      </c>
      <c r="H66" s="72">
        <v>0</v>
      </c>
      <c r="I66" s="72">
        <v>0</v>
      </c>
      <c r="J66" s="72">
        <v>0</v>
      </c>
      <c r="K66" s="72">
        <v>0</v>
      </c>
    </row>
    <row r="67" spans="1:11" ht="24.75" customHeight="1" x14ac:dyDescent="0.2">
      <c r="A67" s="273" t="s">
        <v>97</v>
      </c>
      <c r="B67" s="273"/>
      <c r="C67" s="273"/>
      <c r="D67" s="273"/>
      <c r="E67" s="273"/>
      <c r="F67" s="273"/>
      <c r="G67" s="67">
        <v>59</v>
      </c>
      <c r="H67" s="72">
        <v>0</v>
      </c>
      <c r="I67" s="72">
        <v>0</v>
      </c>
      <c r="J67" s="72">
        <v>0</v>
      </c>
      <c r="K67" s="72">
        <v>0</v>
      </c>
    </row>
    <row r="68" spans="1:11" ht="22.9" customHeight="1" x14ac:dyDescent="0.2">
      <c r="A68" s="273" t="s">
        <v>98</v>
      </c>
      <c r="B68" s="273"/>
      <c r="C68" s="273"/>
      <c r="D68" s="273"/>
      <c r="E68" s="273"/>
      <c r="F68" s="273"/>
      <c r="G68" s="67">
        <v>60</v>
      </c>
      <c r="H68" s="72">
        <v>0</v>
      </c>
      <c r="I68" s="72">
        <v>0</v>
      </c>
      <c r="J68" s="72">
        <v>0</v>
      </c>
      <c r="K68" s="72">
        <v>0</v>
      </c>
    </row>
    <row r="69" spans="1:11" ht="12.75" customHeight="1" x14ac:dyDescent="0.2">
      <c r="A69" s="256" t="s">
        <v>268</v>
      </c>
      <c r="B69" s="256"/>
      <c r="C69" s="256"/>
      <c r="D69" s="256"/>
      <c r="E69" s="256"/>
      <c r="F69" s="256"/>
      <c r="G69" s="69">
        <v>61</v>
      </c>
      <c r="H69" s="73">
        <f>H46+H47</f>
        <v>12252121</v>
      </c>
      <c r="I69" s="73">
        <f>I46+I47</f>
        <v>577643</v>
      </c>
      <c r="J69" s="73">
        <f t="shared" ref="J69:K69" si="10">J46+J47</f>
        <v>3818529</v>
      </c>
      <c r="K69" s="73">
        <f t="shared" si="10"/>
        <v>1797945</v>
      </c>
    </row>
    <row r="70" spans="1:11" ht="12.75" customHeight="1" x14ac:dyDescent="0.2">
      <c r="A70" s="276" t="s">
        <v>99</v>
      </c>
      <c r="B70" s="276"/>
      <c r="C70" s="276"/>
      <c r="D70" s="276"/>
      <c r="E70" s="276"/>
      <c r="F70" s="276"/>
      <c r="G70" s="67">
        <v>62</v>
      </c>
      <c r="H70" s="68">
        <v>0</v>
      </c>
      <c r="I70" s="68">
        <v>0</v>
      </c>
      <c r="J70" s="68">
        <v>0</v>
      </c>
      <c r="K70" s="68">
        <v>0</v>
      </c>
    </row>
    <row r="71" spans="1:11" x14ac:dyDescent="0.2">
      <c r="A71" s="258" t="s">
        <v>100</v>
      </c>
      <c r="B71" s="258"/>
      <c r="C71" s="258"/>
      <c r="D71" s="258"/>
      <c r="E71" s="258"/>
      <c r="F71" s="258"/>
      <c r="G71" s="67">
        <v>63</v>
      </c>
      <c r="H71" s="72">
        <f>H69</f>
        <v>12252121</v>
      </c>
      <c r="I71" s="74">
        <f t="shared" ref="I71:K71" si="11">I69</f>
        <v>577643</v>
      </c>
      <c r="J71" s="74">
        <f t="shared" si="11"/>
        <v>3818529</v>
      </c>
      <c r="K71" s="74">
        <f t="shared" si="11"/>
        <v>1797945</v>
      </c>
    </row>
  </sheetData>
  <sheetProtection algorithmName="SHA-512" hashValue="nkBD341ekkdW/AXFTJjUC3kCGGqf+yyOTWmgL/+YHEoDNbWs4G3ajk+GBmKlEIeREKOQn5t14wezUDiyi2iZEg==" saltValue="NvxVzhnKdHR6vpWfaHerH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59" right="0.15748031496062992" top="0.98425196850393704" bottom="0.98425196850393704" header="0.51181102362204722" footer="0.51181102362204722"/>
  <pageSetup paperSize="9" scale="80" orientation="portrait"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zoomScale="110" zoomScaleNormal="100" workbookViewId="0">
      <selection sqref="A1:H1"/>
    </sheetView>
  </sheetViews>
  <sheetFormatPr defaultRowHeight="12.75" x14ac:dyDescent="0.2"/>
  <cols>
    <col min="1" max="7" width="9.140625" style="64"/>
    <col min="8" max="8" width="9.85546875" style="63" customWidth="1"/>
    <col min="9" max="9" width="12" style="63" customWidth="1"/>
    <col min="10" max="10" width="10.28515625" style="64" bestFit="1" customWidth="1"/>
    <col min="11" max="11" width="12.28515625" style="64" bestFit="1" customWidth="1"/>
    <col min="12" max="262" width="9.140625" style="64"/>
    <col min="263" max="264" width="9.85546875" style="64" bestFit="1" customWidth="1"/>
    <col min="265" max="265" width="12" style="64" bestFit="1" customWidth="1"/>
    <col min="266" max="266" width="10.28515625" style="64" bestFit="1" customWidth="1"/>
    <col min="267" max="267" width="12.28515625" style="64" bestFit="1" customWidth="1"/>
    <col min="268" max="518" width="9.140625" style="64"/>
    <col min="519" max="520" width="9.85546875" style="64" bestFit="1" customWidth="1"/>
    <col min="521" max="521" width="12" style="64" bestFit="1" customWidth="1"/>
    <col min="522" max="522" width="10.28515625" style="64" bestFit="1" customWidth="1"/>
    <col min="523" max="523" width="12.28515625" style="64" bestFit="1" customWidth="1"/>
    <col min="524" max="774" width="9.140625" style="64"/>
    <col min="775" max="776" width="9.85546875" style="64" bestFit="1" customWidth="1"/>
    <col min="777" max="777" width="12" style="64" bestFit="1" customWidth="1"/>
    <col min="778" max="778" width="10.28515625" style="64" bestFit="1" customWidth="1"/>
    <col min="779" max="779" width="12.28515625" style="64" bestFit="1" customWidth="1"/>
    <col min="780" max="1030" width="9.140625" style="64"/>
    <col min="1031" max="1032" width="9.85546875" style="64" bestFit="1" customWidth="1"/>
    <col min="1033" max="1033" width="12" style="64" bestFit="1" customWidth="1"/>
    <col min="1034" max="1034" width="10.28515625" style="64" bestFit="1" customWidth="1"/>
    <col min="1035" max="1035" width="12.28515625" style="64" bestFit="1" customWidth="1"/>
    <col min="1036" max="1286" width="9.140625" style="64"/>
    <col min="1287" max="1288" width="9.85546875" style="64" bestFit="1" customWidth="1"/>
    <col min="1289" max="1289" width="12" style="64" bestFit="1" customWidth="1"/>
    <col min="1290" max="1290" width="10.28515625" style="64" bestFit="1" customWidth="1"/>
    <col min="1291" max="1291" width="12.28515625" style="64" bestFit="1" customWidth="1"/>
    <col min="1292" max="1542" width="9.140625" style="64"/>
    <col min="1543" max="1544" width="9.85546875" style="64" bestFit="1" customWidth="1"/>
    <col min="1545" max="1545" width="12" style="64" bestFit="1" customWidth="1"/>
    <col min="1546" max="1546" width="10.28515625" style="64" bestFit="1" customWidth="1"/>
    <col min="1547" max="1547" width="12.28515625" style="64" bestFit="1" customWidth="1"/>
    <col min="1548" max="1798" width="9.140625" style="64"/>
    <col min="1799" max="1800" width="9.85546875" style="64" bestFit="1" customWidth="1"/>
    <col min="1801" max="1801" width="12" style="64" bestFit="1" customWidth="1"/>
    <col min="1802" max="1802" width="10.28515625" style="64" bestFit="1" customWidth="1"/>
    <col min="1803" max="1803" width="12.28515625" style="64" bestFit="1" customWidth="1"/>
    <col min="1804" max="2054" width="9.140625" style="64"/>
    <col min="2055" max="2056" width="9.85546875" style="64" bestFit="1" customWidth="1"/>
    <col min="2057" max="2057" width="12" style="64" bestFit="1" customWidth="1"/>
    <col min="2058" max="2058" width="10.28515625" style="64" bestFit="1" customWidth="1"/>
    <col min="2059" max="2059" width="12.28515625" style="64" bestFit="1" customWidth="1"/>
    <col min="2060" max="2310" width="9.140625" style="64"/>
    <col min="2311" max="2312" width="9.85546875" style="64" bestFit="1" customWidth="1"/>
    <col min="2313" max="2313" width="12" style="64" bestFit="1" customWidth="1"/>
    <col min="2314" max="2314" width="10.28515625" style="64" bestFit="1" customWidth="1"/>
    <col min="2315" max="2315" width="12.28515625" style="64" bestFit="1" customWidth="1"/>
    <col min="2316" max="2566" width="9.140625" style="64"/>
    <col min="2567" max="2568" width="9.85546875" style="64" bestFit="1" customWidth="1"/>
    <col min="2569" max="2569" width="12" style="64" bestFit="1" customWidth="1"/>
    <col min="2570" max="2570" width="10.28515625" style="64" bestFit="1" customWidth="1"/>
    <col min="2571" max="2571" width="12.28515625" style="64" bestFit="1" customWidth="1"/>
    <col min="2572" max="2822" width="9.140625" style="64"/>
    <col min="2823" max="2824" width="9.85546875" style="64" bestFit="1" customWidth="1"/>
    <col min="2825" max="2825" width="12" style="64" bestFit="1" customWidth="1"/>
    <col min="2826" max="2826" width="10.28515625" style="64" bestFit="1" customWidth="1"/>
    <col min="2827" max="2827" width="12.28515625" style="64" bestFit="1" customWidth="1"/>
    <col min="2828" max="3078" width="9.140625" style="64"/>
    <col min="3079" max="3080" width="9.85546875" style="64" bestFit="1" customWidth="1"/>
    <col min="3081" max="3081" width="12" style="64" bestFit="1" customWidth="1"/>
    <col min="3082" max="3082" width="10.28515625" style="64" bestFit="1" customWidth="1"/>
    <col min="3083" max="3083" width="12.28515625" style="64" bestFit="1" customWidth="1"/>
    <col min="3084" max="3334" width="9.140625" style="64"/>
    <col min="3335" max="3336" width="9.85546875" style="64" bestFit="1" customWidth="1"/>
    <col min="3337" max="3337" width="12" style="64" bestFit="1" customWidth="1"/>
    <col min="3338" max="3338" width="10.28515625" style="64" bestFit="1" customWidth="1"/>
    <col min="3339" max="3339" width="12.28515625" style="64" bestFit="1" customWidth="1"/>
    <col min="3340" max="3590" width="9.140625" style="64"/>
    <col min="3591" max="3592" width="9.85546875" style="64" bestFit="1" customWidth="1"/>
    <col min="3593" max="3593" width="12" style="64" bestFit="1" customWidth="1"/>
    <col min="3594" max="3594" width="10.28515625" style="64" bestFit="1" customWidth="1"/>
    <col min="3595" max="3595" width="12.28515625" style="64" bestFit="1" customWidth="1"/>
    <col min="3596" max="3846" width="9.140625" style="64"/>
    <col min="3847" max="3848" width="9.85546875" style="64" bestFit="1" customWidth="1"/>
    <col min="3849" max="3849" width="12" style="64" bestFit="1" customWidth="1"/>
    <col min="3850" max="3850" width="10.28515625" style="64" bestFit="1" customWidth="1"/>
    <col min="3851" max="3851" width="12.28515625" style="64" bestFit="1" customWidth="1"/>
    <col min="3852" max="4102" width="9.140625" style="64"/>
    <col min="4103" max="4104" width="9.85546875" style="64" bestFit="1" customWidth="1"/>
    <col min="4105" max="4105" width="12" style="64" bestFit="1" customWidth="1"/>
    <col min="4106" max="4106" width="10.28515625" style="64" bestFit="1" customWidth="1"/>
    <col min="4107" max="4107" width="12.28515625" style="64" bestFit="1" customWidth="1"/>
    <col min="4108" max="4358" width="9.140625" style="64"/>
    <col min="4359" max="4360" width="9.85546875" style="64" bestFit="1" customWidth="1"/>
    <col min="4361" max="4361" width="12" style="64" bestFit="1" customWidth="1"/>
    <col min="4362" max="4362" width="10.28515625" style="64" bestFit="1" customWidth="1"/>
    <col min="4363" max="4363" width="12.28515625" style="64" bestFit="1" customWidth="1"/>
    <col min="4364" max="4614" width="9.140625" style="64"/>
    <col min="4615" max="4616" width="9.85546875" style="64" bestFit="1" customWidth="1"/>
    <col min="4617" max="4617" width="12" style="64" bestFit="1" customWidth="1"/>
    <col min="4618" max="4618" width="10.28515625" style="64" bestFit="1" customWidth="1"/>
    <col min="4619" max="4619" width="12.28515625" style="64" bestFit="1" customWidth="1"/>
    <col min="4620" max="4870" width="9.140625" style="64"/>
    <col min="4871" max="4872" width="9.85546875" style="64" bestFit="1" customWidth="1"/>
    <col min="4873" max="4873" width="12" style="64" bestFit="1" customWidth="1"/>
    <col min="4874" max="4874" width="10.28515625" style="64" bestFit="1" customWidth="1"/>
    <col min="4875" max="4875" width="12.28515625" style="64" bestFit="1" customWidth="1"/>
    <col min="4876" max="5126" width="9.140625" style="64"/>
    <col min="5127" max="5128" width="9.85546875" style="64" bestFit="1" customWidth="1"/>
    <col min="5129" max="5129" width="12" style="64" bestFit="1" customWidth="1"/>
    <col min="5130" max="5130" width="10.28515625" style="64" bestFit="1" customWidth="1"/>
    <col min="5131" max="5131" width="12.28515625" style="64" bestFit="1" customWidth="1"/>
    <col min="5132" max="5382" width="9.140625" style="64"/>
    <col min="5383" max="5384" width="9.85546875" style="64" bestFit="1" customWidth="1"/>
    <col min="5385" max="5385" width="12" style="64" bestFit="1" customWidth="1"/>
    <col min="5386" max="5386" width="10.28515625" style="64" bestFit="1" customWidth="1"/>
    <col min="5387" max="5387" width="12.28515625" style="64" bestFit="1" customWidth="1"/>
    <col min="5388" max="5638" width="9.140625" style="64"/>
    <col min="5639" max="5640" width="9.85546875" style="64" bestFit="1" customWidth="1"/>
    <col min="5641" max="5641" width="12" style="64" bestFit="1" customWidth="1"/>
    <col min="5642" max="5642" width="10.28515625" style="64" bestFit="1" customWidth="1"/>
    <col min="5643" max="5643" width="12.28515625" style="64" bestFit="1" customWidth="1"/>
    <col min="5644" max="5894" width="9.140625" style="64"/>
    <col min="5895" max="5896" width="9.85546875" style="64" bestFit="1" customWidth="1"/>
    <col min="5897" max="5897" width="12" style="64" bestFit="1" customWidth="1"/>
    <col min="5898" max="5898" width="10.28515625" style="64" bestFit="1" customWidth="1"/>
    <col min="5899" max="5899" width="12.28515625" style="64" bestFit="1" customWidth="1"/>
    <col min="5900" max="6150" width="9.140625" style="64"/>
    <col min="6151" max="6152" width="9.85546875" style="64" bestFit="1" customWidth="1"/>
    <col min="6153" max="6153" width="12" style="64" bestFit="1" customWidth="1"/>
    <col min="6154" max="6154" width="10.28515625" style="64" bestFit="1" customWidth="1"/>
    <col min="6155" max="6155" width="12.28515625" style="64" bestFit="1" customWidth="1"/>
    <col min="6156" max="6406" width="9.140625" style="64"/>
    <col min="6407" max="6408" width="9.85546875" style="64" bestFit="1" customWidth="1"/>
    <col min="6409" max="6409" width="12" style="64" bestFit="1" customWidth="1"/>
    <col min="6410" max="6410" width="10.28515625" style="64" bestFit="1" customWidth="1"/>
    <col min="6411" max="6411" width="12.28515625" style="64" bestFit="1" customWidth="1"/>
    <col min="6412" max="6662" width="9.140625" style="64"/>
    <col min="6663" max="6664" width="9.85546875" style="64" bestFit="1" customWidth="1"/>
    <col min="6665" max="6665" width="12" style="64" bestFit="1" customWidth="1"/>
    <col min="6666" max="6666" width="10.28515625" style="64" bestFit="1" customWidth="1"/>
    <col min="6667" max="6667" width="12.28515625" style="64" bestFit="1" customWidth="1"/>
    <col min="6668" max="6918" width="9.140625" style="64"/>
    <col min="6919" max="6920" width="9.85546875" style="64" bestFit="1" customWidth="1"/>
    <col min="6921" max="6921" width="12" style="64" bestFit="1" customWidth="1"/>
    <col min="6922" max="6922" width="10.28515625" style="64" bestFit="1" customWidth="1"/>
    <col min="6923" max="6923" width="12.28515625" style="64" bestFit="1" customWidth="1"/>
    <col min="6924" max="7174" width="9.140625" style="64"/>
    <col min="7175" max="7176" width="9.85546875" style="64" bestFit="1" customWidth="1"/>
    <col min="7177" max="7177" width="12" style="64" bestFit="1" customWidth="1"/>
    <col min="7178" max="7178" width="10.28515625" style="64" bestFit="1" customWidth="1"/>
    <col min="7179" max="7179" width="12.28515625" style="64" bestFit="1" customWidth="1"/>
    <col min="7180" max="7430" width="9.140625" style="64"/>
    <col min="7431" max="7432" width="9.85546875" style="64" bestFit="1" customWidth="1"/>
    <col min="7433" max="7433" width="12" style="64" bestFit="1" customWidth="1"/>
    <col min="7434" max="7434" width="10.28515625" style="64" bestFit="1" customWidth="1"/>
    <col min="7435" max="7435" width="12.28515625" style="64" bestFit="1" customWidth="1"/>
    <col min="7436" max="7686" width="9.140625" style="64"/>
    <col min="7687" max="7688" width="9.85546875" style="64" bestFit="1" customWidth="1"/>
    <col min="7689" max="7689" width="12" style="64" bestFit="1" customWidth="1"/>
    <col min="7690" max="7690" width="10.28515625" style="64" bestFit="1" customWidth="1"/>
    <col min="7691" max="7691" width="12.28515625" style="64" bestFit="1" customWidth="1"/>
    <col min="7692" max="7942" width="9.140625" style="64"/>
    <col min="7943" max="7944" width="9.85546875" style="64" bestFit="1" customWidth="1"/>
    <col min="7945" max="7945" width="12" style="64" bestFit="1" customWidth="1"/>
    <col min="7946" max="7946" width="10.28515625" style="64" bestFit="1" customWidth="1"/>
    <col min="7947" max="7947" width="12.28515625" style="64" bestFit="1" customWidth="1"/>
    <col min="7948" max="8198" width="9.140625" style="64"/>
    <col min="8199" max="8200" width="9.85546875" style="64" bestFit="1" customWidth="1"/>
    <col min="8201" max="8201" width="12" style="64" bestFit="1" customWidth="1"/>
    <col min="8202" max="8202" width="10.28515625" style="64" bestFit="1" customWidth="1"/>
    <col min="8203" max="8203" width="12.28515625" style="64" bestFit="1" customWidth="1"/>
    <col min="8204" max="8454" width="9.140625" style="64"/>
    <col min="8455" max="8456" width="9.85546875" style="64" bestFit="1" customWidth="1"/>
    <col min="8457" max="8457" width="12" style="64" bestFit="1" customWidth="1"/>
    <col min="8458" max="8458" width="10.28515625" style="64" bestFit="1" customWidth="1"/>
    <col min="8459" max="8459" width="12.28515625" style="64" bestFit="1" customWidth="1"/>
    <col min="8460" max="8710" width="9.140625" style="64"/>
    <col min="8711" max="8712" width="9.85546875" style="64" bestFit="1" customWidth="1"/>
    <col min="8713" max="8713" width="12" style="64" bestFit="1" customWidth="1"/>
    <col min="8714" max="8714" width="10.28515625" style="64" bestFit="1" customWidth="1"/>
    <col min="8715" max="8715" width="12.28515625" style="64" bestFit="1" customWidth="1"/>
    <col min="8716" max="8966" width="9.140625" style="64"/>
    <col min="8967" max="8968" width="9.85546875" style="64" bestFit="1" customWidth="1"/>
    <col min="8969" max="8969" width="12" style="64" bestFit="1" customWidth="1"/>
    <col min="8970" max="8970" width="10.28515625" style="64" bestFit="1" customWidth="1"/>
    <col min="8971" max="8971" width="12.28515625" style="64" bestFit="1" customWidth="1"/>
    <col min="8972" max="9222" width="9.140625" style="64"/>
    <col min="9223" max="9224" width="9.85546875" style="64" bestFit="1" customWidth="1"/>
    <col min="9225" max="9225" width="12" style="64" bestFit="1" customWidth="1"/>
    <col min="9226" max="9226" width="10.28515625" style="64" bestFit="1" customWidth="1"/>
    <col min="9227" max="9227" width="12.28515625" style="64" bestFit="1" customWidth="1"/>
    <col min="9228" max="9478" width="9.140625" style="64"/>
    <col min="9479" max="9480" width="9.85546875" style="64" bestFit="1" customWidth="1"/>
    <col min="9481" max="9481" width="12" style="64" bestFit="1" customWidth="1"/>
    <col min="9482" max="9482" width="10.28515625" style="64" bestFit="1" customWidth="1"/>
    <col min="9483" max="9483" width="12.28515625" style="64" bestFit="1" customWidth="1"/>
    <col min="9484" max="9734" width="9.140625" style="64"/>
    <col min="9735" max="9736" width="9.85546875" style="64" bestFit="1" customWidth="1"/>
    <col min="9737" max="9737" width="12" style="64" bestFit="1" customWidth="1"/>
    <col min="9738" max="9738" width="10.28515625" style="64" bestFit="1" customWidth="1"/>
    <col min="9739" max="9739" width="12.28515625" style="64" bestFit="1" customWidth="1"/>
    <col min="9740" max="9990" width="9.140625" style="64"/>
    <col min="9991" max="9992" width="9.85546875" style="64" bestFit="1" customWidth="1"/>
    <col min="9993" max="9993" width="12" style="64" bestFit="1" customWidth="1"/>
    <col min="9994" max="9994" width="10.28515625" style="64" bestFit="1" customWidth="1"/>
    <col min="9995" max="9995" width="12.28515625" style="64" bestFit="1" customWidth="1"/>
    <col min="9996" max="10246" width="9.140625" style="64"/>
    <col min="10247" max="10248" width="9.85546875" style="64" bestFit="1" customWidth="1"/>
    <col min="10249" max="10249" width="12" style="64" bestFit="1" customWidth="1"/>
    <col min="10250" max="10250" width="10.28515625" style="64" bestFit="1" customWidth="1"/>
    <col min="10251" max="10251" width="12.28515625" style="64" bestFit="1" customWidth="1"/>
    <col min="10252" max="10502" width="9.140625" style="64"/>
    <col min="10503" max="10504" width="9.85546875" style="64" bestFit="1" customWidth="1"/>
    <col min="10505" max="10505" width="12" style="64" bestFit="1" customWidth="1"/>
    <col min="10506" max="10506" width="10.28515625" style="64" bestFit="1" customWidth="1"/>
    <col min="10507" max="10507" width="12.28515625" style="64" bestFit="1" customWidth="1"/>
    <col min="10508" max="10758" width="9.140625" style="64"/>
    <col min="10759" max="10760" width="9.85546875" style="64" bestFit="1" customWidth="1"/>
    <col min="10761" max="10761" width="12" style="64" bestFit="1" customWidth="1"/>
    <col min="10762" max="10762" width="10.28515625" style="64" bestFit="1" customWidth="1"/>
    <col min="10763" max="10763" width="12.28515625" style="64" bestFit="1" customWidth="1"/>
    <col min="10764" max="11014" width="9.140625" style="64"/>
    <col min="11015" max="11016" width="9.85546875" style="64" bestFit="1" customWidth="1"/>
    <col min="11017" max="11017" width="12" style="64" bestFit="1" customWidth="1"/>
    <col min="11018" max="11018" width="10.28515625" style="64" bestFit="1" customWidth="1"/>
    <col min="11019" max="11019" width="12.28515625" style="64" bestFit="1" customWidth="1"/>
    <col min="11020" max="11270" width="9.140625" style="64"/>
    <col min="11271" max="11272" width="9.85546875" style="64" bestFit="1" customWidth="1"/>
    <col min="11273" max="11273" width="12" style="64" bestFit="1" customWidth="1"/>
    <col min="11274" max="11274" width="10.28515625" style="64" bestFit="1" customWidth="1"/>
    <col min="11275" max="11275" width="12.28515625" style="64" bestFit="1" customWidth="1"/>
    <col min="11276" max="11526" width="9.140625" style="64"/>
    <col min="11527" max="11528" width="9.85546875" style="64" bestFit="1" customWidth="1"/>
    <col min="11529" max="11529" width="12" style="64" bestFit="1" customWidth="1"/>
    <col min="11530" max="11530" width="10.28515625" style="64" bestFit="1" customWidth="1"/>
    <col min="11531" max="11531" width="12.28515625" style="64" bestFit="1" customWidth="1"/>
    <col min="11532" max="11782" width="9.140625" style="64"/>
    <col min="11783" max="11784" width="9.85546875" style="64" bestFit="1" customWidth="1"/>
    <col min="11785" max="11785" width="12" style="64" bestFit="1" customWidth="1"/>
    <col min="11786" max="11786" width="10.28515625" style="64" bestFit="1" customWidth="1"/>
    <col min="11787" max="11787" width="12.28515625" style="64" bestFit="1" customWidth="1"/>
    <col min="11788" max="12038" width="9.140625" style="64"/>
    <col min="12039" max="12040" width="9.85546875" style="64" bestFit="1" customWidth="1"/>
    <col min="12041" max="12041" width="12" style="64" bestFit="1" customWidth="1"/>
    <col min="12042" max="12042" width="10.28515625" style="64" bestFit="1" customWidth="1"/>
    <col min="12043" max="12043" width="12.28515625" style="64" bestFit="1" customWidth="1"/>
    <col min="12044" max="12294" width="9.140625" style="64"/>
    <col min="12295" max="12296" width="9.85546875" style="64" bestFit="1" customWidth="1"/>
    <col min="12297" max="12297" width="12" style="64" bestFit="1" customWidth="1"/>
    <col min="12298" max="12298" width="10.28515625" style="64" bestFit="1" customWidth="1"/>
    <col min="12299" max="12299" width="12.28515625" style="64" bestFit="1" customWidth="1"/>
    <col min="12300" max="12550" width="9.140625" style="64"/>
    <col min="12551" max="12552" width="9.85546875" style="64" bestFit="1" customWidth="1"/>
    <col min="12553" max="12553" width="12" style="64" bestFit="1" customWidth="1"/>
    <col min="12554" max="12554" width="10.28515625" style="64" bestFit="1" customWidth="1"/>
    <col min="12555" max="12555" width="12.28515625" style="64" bestFit="1" customWidth="1"/>
    <col min="12556" max="12806" width="9.140625" style="64"/>
    <col min="12807" max="12808" width="9.85546875" style="64" bestFit="1" customWidth="1"/>
    <col min="12809" max="12809" width="12" style="64" bestFit="1" customWidth="1"/>
    <col min="12810" max="12810" width="10.28515625" style="64" bestFit="1" customWidth="1"/>
    <col min="12811" max="12811" width="12.28515625" style="64" bestFit="1" customWidth="1"/>
    <col min="12812" max="13062" width="9.140625" style="64"/>
    <col min="13063" max="13064" width="9.85546875" style="64" bestFit="1" customWidth="1"/>
    <col min="13065" max="13065" width="12" style="64" bestFit="1" customWidth="1"/>
    <col min="13066" max="13066" width="10.28515625" style="64" bestFit="1" customWidth="1"/>
    <col min="13067" max="13067" width="12.28515625" style="64" bestFit="1" customWidth="1"/>
    <col min="13068" max="13318" width="9.140625" style="64"/>
    <col min="13319" max="13320" width="9.85546875" style="64" bestFit="1" customWidth="1"/>
    <col min="13321" max="13321" width="12" style="64" bestFit="1" customWidth="1"/>
    <col min="13322" max="13322" width="10.28515625" style="64" bestFit="1" customWidth="1"/>
    <col min="13323" max="13323" width="12.28515625" style="64" bestFit="1" customWidth="1"/>
    <col min="13324" max="13574" width="9.140625" style="64"/>
    <col min="13575" max="13576" width="9.85546875" style="64" bestFit="1" customWidth="1"/>
    <col min="13577" max="13577" width="12" style="64" bestFit="1" customWidth="1"/>
    <col min="13578" max="13578" width="10.28515625" style="64" bestFit="1" customWidth="1"/>
    <col min="13579" max="13579" width="12.28515625" style="64" bestFit="1" customWidth="1"/>
    <col min="13580" max="13830" width="9.140625" style="64"/>
    <col min="13831" max="13832" width="9.85546875" style="64" bestFit="1" customWidth="1"/>
    <col min="13833" max="13833" width="12" style="64" bestFit="1" customWidth="1"/>
    <col min="13834" max="13834" width="10.28515625" style="64" bestFit="1" customWidth="1"/>
    <col min="13835" max="13835" width="12.28515625" style="64" bestFit="1" customWidth="1"/>
    <col min="13836" max="14086" width="9.140625" style="64"/>
    <col min="14087" max="14088" width="9.85546875" style="64" bestFit="1" customWidth="1"/>
    <col min="14089" max="14089" width="12" style="64" bestFit="1" customWidth="1"/>
    <col min="14090" max="14090" width="10.28515625" style="64" bestFit="1" customWidth="1"/>
    <col min="14091" max="14091" width="12.28515625" style="64" bestFit="1" customWidth="1"/>
    <col min="14092" max="14342" width="9.140625" style="64"/>
    <col min="14343" max="14344" width="9.85546875" style="64" bestFit="1" customWidth="1"/>
    <col min="14345" max="14345" width="12" style="64" bestFit="1" customWidth="1"/>
    <col min="14346" max="14346" width="10.28515625" style="64" bestFit="1" customWidth="1"/>
    <col min="14347" max="14347" width="12.28515625" style="64" bestFit="1" customWidth="1"/>
    <col min="14348" max="14598" width="9.140625" style="64"/>
    <col min="14599" max="14600" width="9.85546875" style="64" bestFit="1" customWidth="1"/>
    <col min="14601" max="14601" width="12" style="64" bestFit="1" customWidth="1"/>
    <col min="14602" max="14602" width="10.28515625" style="64" bestFit="1" customWidth="1"/>
    <col min="14603" max="14603" width="12.28515625" style="64" bestFit="1" customWidth="1"/>
    <col min="14604" max="14854" width="9.140625" style="64"/>
    <col min="14855" max="14856" width="9.85546875" style="64" bestFit="1" customWidth="1"/>
    <col min="14857" max="14857" width="12" style="64" bestFit="1" customWidth="1"/>
    <col min="14858" max="14858" width="10.28515625" style="64" bestFit="1" customWidth="1"/>
    <col min="14859" max="14859" width="12.28515625" style="64" bestFit="1" customWidth="1"/>
    <col min="14860" max="15110" width="9.140625" style="64"/>
    <col min="15111" max="15112" width="9.85546875" style="64" bestFit="1" customWidth="1"/>
    <col min="15113" max="15113" width="12" style="64" bestFit="1" customWidth="1"/>
    <col min="15114" max="15114" width="10.28515625" style="64" bestFit="1" customWidth="1"/>
    <col min="15115" max="15115" width="12.28515625" style="64" bestFit="1" customWidth="1"/>
    <col min="15116" max="15366" width="9.140625" style="64"/>
    <col min="15367" max="15368" width="9.85546875" style="64" bestFit="1" customWidth="1"/>
    <col min="15369" max="15369" width="12" style="64" bestFit="1" customWidth="1"/>
    <col min="15370" max="15370" width="10.28515625" style="64" bestFit="1" customWidth="1"/>
    <col min="15371" max="15371" width="12.28515625" style="64" bestFit="1" customWidth="1"/>
    <col min="15372" max="15622" width="9.140625" style="64"/>
    <col min="15623" max="15624" width="9.85546875" style="64" bestFit="1" customWidth="1"/>
    <col min="15625" max="15625" width="12" style="64" bestFit="1" customWidth="1"/>
    <col min="15626" max="15626" width="10.28515625" style="64" bestFit="1" customWidth="1"/>
    <col min="15627" max="15627" width="12.28515625" style="64" bestFit="1" customWidth="1"/>
    <col min="15628" max="15878" width="9.140625" style="64"/>
    <col min="15879" max="15880" width="9.85546875" style="64" bestFit="1" customWidth="1"/>
    <col min="15881" max="15881" width="12" style="64" bestFit="1" customWidth="1"/>
    <col min="15882" max="15882" width="10.28515625" style="64" bestFit="1" customWidth="1"/>
    <col min="15883" max="15883" width="12.28515625" style="64" bestFit="1" customWidth="1"/>
    <col min="15884" max="16134" width="9.140625" style="64"/>
    <col min="16135" max="16136" width="9.85546875" style="64" bestFit="1" customWidth="1"/>
    <col min="16137" max="16137" width="12" style="64" bestFit="1" customWidth="1"/>
    <col min="16138" max="16138" width="10.28515625" style="64" bestFit="1" customWidth="1"/>
    <col min="16139" max="16139" width="12.28515625" style="64" bestFit="1" customWidth="1"/>
    <col min="16140" max="16384" width="9.140625" style="64"/>
  </cols>
  <sheetData>
    <row r="1" spans="1:9" ht="12.75" customHeight="1" x14ac:dyDescent="0.2">
      <c r="A1" s="250" t="s">
        <v>154</v>
      </c>
      <c r="B1" s="279"/>
      <c r="C1" s="279"/>
      <c r="D1" s="279"/>
      <c r="E1" s="279"/>
      <c r="F1" s="279"/>
      <c r="G1" s="279"/>
      <c r="H1" s="279"/>
    </row>
    <row r="2" spans="1:9" ht="12.75" customHeight="1" x14ac:dyDescent="0.2">
      <c r="A2" s="252" t="s">
        <v>375</v>
      </c>
      <c r="B2" s="253"/>
      <c r="C2" s="253"/>
      <c r="D2" s="253"/>
      <c r="E2" s="253"/>
      <c r="F2" s="253"/>
      <c r="G2" s="253"/>
      <c r="H2" s="253"/>
    </row>
    <row r="3" spans="1:9" x14ac:dyDescent="0.2">
      <c r="A3" s="263" t="s">
        <v>282</v>
      </c>
      <c r="B3" s="280"/>
      <c r="C3" s="280"/>
      <c r="D3" s="280"/>
      <c r="E3" s="280"/>
      <c r="F3" s="280"/>
      <c r="G3" s="280"/>
      <c r="H3" s="280"/>
      <c r="I3" s="264"/>
    </row>
    <row r="4" spans="1:9" x14ac:dyDescent="0.2">
      <c r="A4" s="281" t="s">
        <v>297</v>
      </c>
      <c r="B4" s="282"/>
      <c r="C4" s="282"/>
      <c r="D4" s="282"/>
      <c r="E4" s="282"/>
      <c r="F4" s="282"/>
      <c r="G4" s="282"/>
      <c r="H4" s="282"/>
      <c r="I4" s="267"/>
    </row>
    <row r="5" spans="1:9" ht="45" x14ac:dyDescent="0.2">
      <c r="A5" s="283" t="s">
        <v>2</v>
      </c>
      <c r="B5" s="278"/>
      <c r="C5" s="278"/>
      <c r="D5" s="278"/>
      <c r="E5" s="278"/>
      <c r="F5" s="278"/>
      <c r="G5" s="75" t="s">
        <v>5</v>
      </c>
      <c r="H5" s="66" t="s">
        <v>194</v>
      </c>
      <c r="I5" s="66" t="s">
        <v>269</v>
      </c>
    </row>
    <row r="6" spans="1:9" x14ac:dyDescent="0.2">
      <c r="A6" s="277">
        <v>1</v>
      </c>
      <c r="B6" s="278"/>
      <c r="C6" s="278"/>
      <c r="D6" s="278"/>
      <c r="E6" s="278"/>
      <c r="F6" s="278"/>
      <c r="G6" s="65">
        <v>2</v>
      </c>
      <c r="H6" s="66" t="s">
        <v>6</v>
      </c>
      <c r="I6" s="66" t="s">
        <v>7</v>
      </c>
    </row>
    <row r="7" spans="1:9" x14ac:dyDescent="0.2">
      <c r="A7" s="285" t="s">
        <v>108</v>
      </c>
      <c r="B7" s="286"/>
      <c r="C7" s="286"/>
      <c r="D7" s="286"/>
      <c r="E7" s="286"/>
      <c r="F7" s="286"/>
      <c r="G7" s="286"/>
      <c r="H7" s="286"/>
      <c r="I7" s="286"/>
    </row>
    <row r="8" spans="1:9" x14ac:dyDescent="0.2">
      <c r="A8" s="284" t="s">
        <v>101</v>
      </c>
      <c r="B8" s="284"/>
      <c r="C8" s="284"/>
      <c r="D8" s="284"/>
      <c r="E8" s="284"/>
      <c r="F8" s="284"/>
      <c r="G8" s="67">
        <v>1</v>
      </c>
      <c r="H8" s="76">
        <v>0</v>
      </c>
      <c r="I8" s="76">
        <v>0</v>
      </c>
    </row>
    <row r="9" spans="1:9" x14ac:dyDescent="0.2">
      <c r="A9" s="284" t="s">
        <v>102</v>
      </c>
      <c r="B9" s="284"/>
      <c r="C9" s="284"/>
      <c r="D9" s="284"/>
      <c r="E9" s="284"/>
      <c r="F9" s="284"/>
      <c r="G9" s="67">
        <v>2</v>
      </c>
      <c r="H9" s="76">
        <v>0</v>
      </c>
      <c r="I9" s="76">
        <v>0</v>
      </c>
    </row>
    <row r="10" spans="1:9" x14ac:dyDescent="0.2">
      <c r="A10" s="284" t="s">
        <v>103</v>
      </c>
      <c r="B10" s="284"/>
      <c r="C10" s="284"/>
      <c r="D10" s="284"/>
      <c r="E10" s="284"/>
      <c r="F10" s="284"/>
      <c r="G10" s="67">
        <v>3</v>
      </c>
      <c r="H10" s="76">
        <v>0</v>
      </c>
      <c r="I10" s="76">
        <v>0</v>
      </c>
    </row>
    <row r="11" spans="1:9" x14ac:dyDescent="0.2">
      <c r="A11" s="284" t="s">
        <v>104</v>
      </c>
      <c r="B11" s="284"/>
      <c r="C11" s="284"/>
      <c r="D11" s="284"/>
      <c r="E11" s="284"/>
      <c r="F11" s="284"/>
      <c r="G11" s="67">
        <v>4</v>
      </c>
      <c r="H11" s="76">
        <v>0</v>
      </c>
      <c r="I11" s="76">
        <v>0</v>
      </c>
    </row>
    <row r="12" spans="1:9" x14ac:dyDescent="0.2">
      <c r="A12" s="284" t="s">
        <v>105</v>
      </c>
      <c r="B12" s="284"/>
      <c r="C12" s="284"/>
      <c r="D12" s="284"/>
      <c r="E12" s="284"/>
      <c r="F12" s="284"/>
      <c r="G12" s="67">
        <v>5</v>
      </c>
      <c r="H12" s="76">
        <v>0</v>
      </c>
      <c r="I12" s="76">
        <v>0</v>
      </c>
    </row>
    <row r="13" spans="1:9" ht="22.5" customHeight="1" x14ac:dyDescent="0.2">
      <c r="A13" s="284" t="s">
        <v>125</v>
      </c>
      <c r="B13" s="284"/>
      <c r="C13" s="284"/>
      <c r="D13" s="284"/>
      <c r="E13" s="284"/>
      <c r="F13" s="284"/>
      <c r="G13" s="67">
        <v>6</v>
      </c>
      <c r="H13" s="76">
        <v>0</v>
      </c>
      <c r="I13" s="76">
        <v>0</v>
      </c>
    </row>
    <row r="14" spans="1:9" x14ac:dyDescent="0.2">
      <c r="A14" s="284" t="s">
        <v>106</v>
      </c>
      <c r="B14" s="284"/>
      <c r="C14" s="284"/>
      <c r="D14" s="284"/>
      <c r="E14" s="284"/>
      <c r="F14" s="284"/>
      <c r="G14" s="67">
        <v>7</v>
      </c>
      <c r="H14" s="76">
        <v>0</v>
      </c>
      <c r="I14" s="76">
        <v>0</v>
      </c>
    </row>
    <row r="15" spans="1:9" x14ac:dyDescent="0.2">
      <c r="A15" s="284" t="s">
        <v>107</v>
      </c>
      <c r="B15" s="284"/>
      <c r="C15" s="284"/>
      <c r="D15" s="284"/>
      <c r="E15" s="284"/>
      <c r="F15" s="284"/>
      <c r="G15" s="67">
        <v>8</v>
      </c>
      <c r="H15" s="76">
        <v>0</v>
      </c>
      <c r="I15" s="76">
        <v>0</v>
      </c>
    </row>
    <row r="16" spans="1:9" x14ac:dyDescent="0.2">
      <c r="A16" s="285" t="s">
        <v>109</v>
      </c>
      <c r="B16" s="286"/>
      <c r="C16" s="286"/>
      <c r="D16" s="286"/>
      <c r="E16" s="286"/>
      <c r="F16" s="286"/>
      <c r="G16" s="286"/>
      <c r="H16" s="286"/>
      <c r="I16" s="286"/>
    </row>
    <row r="17" spans="1:9" x14ac:dyDescent="0.2">
      <c r="A17" s="284" t="s">
        <v>110</v>
      </c>
      <c r="B17" s="284"/>
      <c r="C17" s="284"/>
      <c r="D17" s="284"/>
      <c r="E17" s="284"/>
      <c r="F17" s="284"/>
      <c r="G17" s="67">
        <v>9</v>
      </c>
      <c r="H17" s="76">
        <v>1313846</v>
      </c>
      <c r="I17" s="76">
        <v>4303241</v>
      </c>
    </row>
    <row r="18" spans="1:9" x14ac:dyDescent="0.2">
      <c r="A18" s="284" t="s">
        <v>111</v>
      </c>
      <c r="B18" s="284"/>
      <c r="C18" s="284"/>
      <c r="D18" s="284"/>
      <c r="E18" s="284"/>
      <c r="F18" s="284"/>
      <c r="G18" s="67"/>
      <c r="H18" s="76"/>
      <c r="I18" s="76"/>
    </row>
    <row r="19" spans="1:9" x14ac:dyDescent="0.2">
      <c r="A19" s="284" t="s">
        <v>112</v>
      </c>
      <c r="B19" s="284"/>
      <c r="C19" s="284"/>
      <c r="D19" s="284"/>
      <c r="E19" s="284"/>
      <c r="F19" s="284"/>
      <c r="G19" s="67">
        <v>10</v>
      </c>
      <c r="H19" s="76">
        <v>2847168</v>
      </c>
      <c r="I19" s="76">
        <v>1411134</v>
      </c>
    </row>
    <row r="20" spans="1:9" x14ac:dyDescent="0.2">
      <c r="A20" s="284" t="s">
        <v>113</v>
      </c>
      <c r="B20" s="284"/>
      <c r="C20" s="284"/>
      <c r="D20" s="284"/>
      <c r="E20" s="284"/>
      <c r="F20" s="284"/>
      <c r="G20" s="67">
        <v>11</v>
      </c>
      <c r="H20" s="76">
        <v>937678</v>
      </c>
      <c r="I20" s="76">
        <v>939834</v>
      </c>
    </row>
    <row r="21" spans="1:9" ht="23.25" customHeight="1" x14ac:dyDescent="0.2">
      <c r="A21" s="284" t="s">
        <v>114</v>
      </c>
      <c r="B21" s="284"/>
      <c r="C21" s="284"/>
      <c r="D21" s="284"/>
      <c r="E21" s="284"/>
      <c r="F21" s="284"/>
      <c r="G21" s="67">
        <v>12</v>
      </c>
      <c r="H21" s="76">
        <v>1120081</v>
      </c>
      <c r="I21" s="76">
        <v>642555</v>
      </c>
    </row>
    <row r="22" spans="1:9" x14ac:dyDescent="0.2">
      <c r="A22" s="284" t="s">
        <v>115</v>
      </c>
      <c r="B22" s="284"/>
      <c r="C22" s="284"/>
      <c r="D22" s="284"/>
      <c r="E22" s="284"/>
      <c r="F22" s="284"/>
      <c r="G22" s="67">
        <v>13</v>
      </c>
      <c r="H22" s="76">
        <v>305</v>
      </c>
      <c r="I22" s="76">
        <v>-19</v>
      </c>
    </row>
    <row r="23" spans="1:9" x14ac:dyDescent="0.2">
      <c r="A23" s="284" t="s">
        <v>116</v>
      </c>
      <c r="B23" s="284"/>
      <c r="C23" s="284"/>
      <c r="D23" s="284"/>
      <c r="E23" s="284"/>
      <c r="F23" s="284"/>
      <c r="G23" s="67">
        <v>14</v>
      </c>
      <c r="H23" s="76">
        <v>-96561</v>
      </c>
      <c r="I23" s="76">
        <v>-155</v>
      </c>
    </row>
    <row r="24" spans="1:9" x14ac:dyDescent="0.2">
      <c r="A24" s="285" t="s">
        <v>117</v>
      </c>
      <c r="B24" s="286"/>
      <c r="C24" s="286"/>
      <c r="D24" s="286"/>
      <c r="E24" s="286"/>
      <c r="F24" s="286"/>
      <c r="G24" s="286"/>
      <c r="H24" s="286"/>
      <c r="I24" s="286"/>
    </row>
    <row r="25" spans="1:9" x14ac:dyDescent="0.2">
      <c r="A25" s="284" t="s">
        <v>118</v>
      </c>
      <c r="B25" s="284"/>
      <c r="C25" s="284"/>
      <c r="D25" s="284"/>
      <c r="E25" s="284"/>
      <c r="F25" s="284"/>
      <c r="G25" s="67">
        <v>15</v>
      </c>
      <c r="H25" s="76">
        <v>0</v>
      </c>
      <c r="I25" s="76">
        <v>0</v>
      </c>
    </row>
    <row r="26" spans="1:9" x14ac:dyDescent="0.2">
      <c r="A26" s="284" t="s">
        <v>119</v>
      </c>
      <c r="B26" s="284"/>
      <c r="C26" s="284"/>
      <c r="D26" s="284"/>
      <c r="E26" s="284"/>
      <c r="F26" s="284"/>
      <c r="G26" s="67">
        <v>16</v>
      </c>
      <c r="H26" s="76">
        <v>-5022326</v>
      </c>
      <c r="I26" s="76">
        <v>-285308</v>
      </c>
    </row>
    <row r="27" spans="1:9" x14ac:dyDescent="0.2">
      <c r="A27" s="284" t="s">
        <v>120</v>
      </c>
      <c r="B27" s="284"/>
      <c r="C27" s="284"/>
      <c r="D27" s="284"/>
      <c r="E27" s="284"/>
      <c r="F27" s="284"/>
      <c r="G27" s="67">
        <v>17</v>
      </c>
      <c r="H27" s="76">
        <v>-24426053</v>
      </c>
      <c r="I27" s="76">
        <v>-13806120</v>
      </c>
    </row>
    <row r="28" spans="1:9" ht="25.5" customHeight="1" x14ac:dyDescent="0.2">
      <c r="A28" s="284" t="s">
        <v>121</v>
      </c>
      <c r="B28" s="284"/>
      <c r="C28" s="284"/>
      <c r="D28" s="284"/>
      <c r="E28" s="284"/>
      <c r="F28" s="284"/>
      <c r="G28" s="67">
        <v>18</v>
      </c>
      <c r="H28" s="76">
        <v>126860</v>
      </c>
      <c r="I28" s="76">
        <v>47649</v>
      </c>
    </row>
    <row r="29" spans="1:9" ht="23.25" customHeight="1" x14ac:dyDescent="0.2">
      <c r="A29" s="284" t="s">
        <v>122</v>
      </c>
      <c r="B29" s="284"/>
      <c r="C29" s="284"/>
      <c r="D29" s="284"/>
      <c r="E29" s="284"/>
      <c r="F29" s="284"/>
      <c r="G29" s="67">
        <v>19</v>
      </c>
      <c r="H29" s="76">
        <v>0</v>
      </c>
      <c r="I29" s="76">
        <v>0</v>
      </c>
    </row>
    <row r="30" spans="1:9" ht="27.75" customHeight="1" x14ac:dyDescent="0.2">
      <c r="A30" s="284" t="s">
        <v>123</v>
      </c>
      <c r="B30" s="284"/>
      <c r="C30" s="284"/>
      <c r="D30" s="284"/>
      <c r="E30" s="284"/>
      <c r="F30" s="284"/>
      <c r="G30" s="67">
        <v>20</v>
      </c>
      <c r="H30" s="76">
        <v>0</v>
      </c>
      <c r="I30" s="76">
        <v>0</v>
      </c>
    </row>
    <row r="31" spans="1:9" ht="27.75" customHeight="1" x14ac:dyDescent="0.2">
      <c r="A31" s="284" t="s">
        <v>124</v>
      </c>
      <c r="B31" s="284"/>
      <c r="C31" s="284"/>
      <c r="D31" s="284"/>
      <c r="E31" s="284"/>
      <c r="F31" s="284"/>
      <c r="G31" s="67">
        <v>21</v>
      </c>
      <c r="H31" s="76">
        <v>1283227</v>
      </c>
      <c r="I31" s="76">
        <v>516310</v>
      </c>
    </row>
    <row r="32" spans="1:9" ht="29.25" customHeight="1" x14ac:dyDescent="0.2">
      <c r="A32" s="284" t="s">
        <v>126</v>
      </c>
      <c r="B32" s="284"/>
      <c r="C32" s="284"/>
      <c r="D32" s="284"/>
      <c r="E32" s="284"/>
      <c r="F32" s="284"/>
      <c r="G32" s="67">
        <v>22</v>
      </c>
      <c r="H32" s="76">
        <v>-18131674</v>
      </c>
      <c r="I32" s="76">
        <v>-14626815</v>
      </c>
    </row>
    <row r="33" spans="1:9" x14ac:dyDescent="0.2">
      <c r="A33" s="284" t="s">
        <v>127</v>
      </c>
      <c r="B33" s="284"/>
      <c r="C33" s="284"/>
      <c r="D33" s="284"/>
      <c r="E33" s="284"/>
      <c r="F33" s="284"/>
      <c r="G33" s="67">
        <v>23</v>
      </c>
      <c r="H33" s="76">
        <v>-81516</v>
      </c>
      <c r="I33" s="76">
        <v>-504289</v>
      </c>
    </row>
    <row r="34" spans="1:9" x14ac:dyDescent="0.2">
      <c r="A34" s="284" t="s">
        <v>128</v>
      </c>
      <c r="B34" s="284"/>
      <c r="C34" s="284"/>
      <c r="D34" s="284"/>
      <c r="E34" s="284"/>
      <c r="F34" s="284"/>
      <c r="G34" s="67">
        <v>24</v>
      </c>
      <c r="H34" s="76">
        <v>1926093</v>
      </c>
      <c r="I34" s="76">
        <v>4636090</v>
      </c>
    </row>
    <row r="35" spans="1:9" x14ac:dyDescent="0.2">
      <c r="A35" s="284" t="s">
        <v>129</v>
      </c>
      <c r="B35" s="284"/>
      <c r="C35" s="284"/>
      <c r="D35" s="284"/>
      <c r="E35" s="284"/>
      <c r="F35" s="284"/>
      <c r="G35" s="67">
        <v>25</v>
      </c>
      <c r="H35" s="76">
        <v>-9525025</v>
      </c>
      <c r="I35" s="76">
        <v>-10953176</v>
      </c>
    </row>
    <row r="36" spans="1:9" x14ac:dyDescent="0.2">
      <c r="A36" s="284" t="s">
        <v>130</v>
      </c>
      <c r="B36" s="284"/>
      <c r="C36" s="284"/>
      <c r="D36" s="284"/>
      <c r="E36" s="284"/>
      <c r="F36" s="284"/>
      <c r="G36" s="67">
        <v>26</v>
      </c>
      <c r="H36" s="76">
        <v>2158893</v>
      </c>
      <c r="I36" s="76">
        <v>20002671</v>
      </c>
    </row>
    <row r="37" spans="1:9" x14ac:dyDescent="0.2">
      <c r="A37" s="284" t="s">
        <v>131</v>
      </c>
      <c r="B37" s="284"/>
      <c r="C37" s="284"/>
      <c r="D37" s="284"/>
      <c r="E37" s="284"/>
      <c r="F37" s="284"/>
      <c r="G37" s="67">
        <v>27</v>
      </c>
      <c r="H37" s="76">
        <v>15470530</v>
      </c>
      <c r="I37" s="76">
        <v>262470</v>
      </c>
    </row>
    <row r="38" spans="1:9" x14ac:dyDescent="0.2">
      <c r="A38" s="284" t="s">
        <v>132</v>
      </c>
      <c r="B38" s="284"/>
      <c r="C38" s="284"/>
      <c r="D38" s="284"/>
      <c r="E38" s="284"/>
      <c r="F38" s="284"/>
      <c r="G38" s="67">
        <v>28</v>
      </c>
      <c r="H38" s="76">
        <v>0</v>
      </c>
      <c r="I38" s="76">
        <v>0</v>
      </c>
    </row>
    <row r="39" spans="1:9" x14ac:dyDescent="0.2">
      <c r="A39" s="284" t="s">
        <v>133</v>
      </c>
      <c r="B39" s="284"/>
      <c r="C39" s="284"/>
      <c r="D39" s="284"/>
      <c r="E39" s="284"/>
      <c r="F39" s="284"/>
      <c r="G39" s="67">
        <v>29</v>
      </c>
      <c r="H39" s="76">
        <v>-469890</v>
      </c>
      <c r="I39" s="76">
        <v>-2452545</v>
      </c>
    </row>
    <row r="40" spans="1:9" x14ac:dyDescent="0.2">
      <c r="A40" s="284" t="s">
        <v>134</v>
      </c>
      <c r="B40" s="284"/>
      <c r="C40" s="284"/>
      <c r="D40" s="284"/>
      <c r="E40" s="284"/>
      <c r="F40" s="284"/>
      <c r="G40" s="67">
        <v>30</v>
      </c>
      <c r="H40" s="76">
        <v>7678029</v>
      </c>
      <c r="I40" s="76">
        <v>10717052</v>
      </c>
    </row>
    <row r="41" spans="1:9" x14ac:dyDescent="0.2">
      <c r="A41" s="284" t="s">
        <v>135</v>
      </c>
      <c r="B41" s="284"/>
      <c r="C41" s="284"/>
      <c r="D41" s="284"/>
      <c r="E41" s="284"/>
      <c r="F41" s="284"/>
      <c r="G41" s="67">
        <v>31</v>
      </c>
      <c r="H41" s="76">
        <v>111824</v>
      </c>
      <c r="I41" s="76">
        <v>116193</v>
      </c>
    </row>
    <row r="42" spans="1:9" x14ac:dyDescent="0.2">
      <c r="A42" s="284" t="s">
        <v>136</v>
      </c>
      <c r="B42" s="284"/>
      <c r="C42" s="284"/>
      <c r="D42" s="284"/>
      <c r="E42" s="284"/>
      <c r="F42" s="284"/>
      <c r="G42" s="67">
        <v>32</v>
      </c>
      <c r="H42" s="76">
        <v>-354296</v>
      </c>
      <c r="I42" s="76">
        <v>-1243939</v>
      </c>
    </row>
    <row r="43" spans="1:9" x14ac:dyDescent="0.2">
      <c r="A43" s="284" t="s">
        <v>137</v>
      </c>
      <c r="B43" s="284"/>
      <c r="C43" s="284"/>
      <c r="D43" s="284"/>
      <c r="E43" s="284"/>
      <c r="F43" s="284"/>
      <c r="G43" s="67">
        <v>33</v>
      </c>
      <c r="H43" s="76">
        <v>-593886</v>
      </c>
      <c r="I43" s="76">
        <v>-1005946</v>
      </c>
    </row>
    <row r="44" spans="1:9" ht="13.5" customHeight="1" x14ac:dyDescent="0.2">
      <c r="A44" s="287" t="s">
        <v>138</v>
      </c>
      <c r="B44" s="287"/>
      <c r="C44" s="287"/>
      <c r="D44" s="287"/>
      <c r="E44" s="287"/>
      <c r="F44" s="287"/>
      <c r="G44" s="67">
        <v>34</v>
      </c>
      <c r="H44" s="77">
        <f>SUM(H25:H43)+SUM(H17:H23)+SUM(H8:H15)</f>
        <v>-23726693</v>
      </c>
      <c r="I44" s="77">
        <f>SUM(I25:I43)+SUM(I17:I23)+SUM(I8:I15)</f>
        <v>-1283113</v>
      </c>
    </row>
    <row r="45" spans="1:9" x14ac:dyDescent="0.2">
      <c r="A45" s="285" t="s">
        <v>15</v>
      </c>
      <c r="B45" s="286"/>
      <c r="C45" s="286"/>
      <c r="D45" s="286"/>
      <c r="E45" s="286"/>
      <c r="F45" s="286"/>
      <c r="G45" s="286"/>
      <c r="H45" s="286"/>
      <c r="I45" s="286"/>
    </row>
    <row r="46" spans="1:9" ht="24.75" customHeight="1" x14ac:dyDescent="0.2">
      <c r="A46" s="284" t="s">
        <v>139</v>
      </c>
      <c r="B46" s="284"/>
      <c r="C46" s="284"/>
      <c r="D46" s="284"/>
      <c r="E46" s="284"/>
      <c r="F46" s="284"/>
      <c r="G46" s="67">
        <v>35</v>
      </c>
      <c r="H46" s="76">
        <v>-44798</v>
      </c>
      <c r="I46" s="76">
        <v>-1546405</v>
      </c>
    </row>
    <row r="47" spans="1:9" ht="26.25" customHeight="1" x14ac:dyDescent="0.2">
      <c r="A47" s="284" t="s">
        <v>140</v>
      </c>
      <c r="B47" s="284"/>
      <c r="C47" s="284"/>
      <c r="D47" s="284"/>
      <c r="E47" s="284"/>
      <c r="F47" s="284"/>
      <c r="G47" s="67">
        <v>36</v>
      </c>
      <c r="H47" s="76">
        <v>0</v>
      </c>
      <c r="I47" s="76">
        <v>0</v>
      </c>
    </row>
    <row r="48" spans="1:9" ht="24" customHeight="1" x14ac:dyDescent="0.2">
      <c r="A48" s="284" t="s">
        <v>141</v>
      </c>
      <c r="B48" s="284"/>
      <c r="C48" s="284"/>
      <c r="D48" s="284"/>
      <c r="E48" s="284"/>
      <c r="F48" s="284"/>
      <c r="G48" s="67">
        <v>37</v>
      </c>
      <c r="H48" s="76">
        <v>0</v>
      </c>
      <c r="I48" s="76">
        <v>0</v>
      </c>
    </row>
    <row r="49" spans="1:9" x14ac:dyDescent="0.2">
      <c r="A49" s="284" t="s">
        <v>142</v>
      </c>
      <c r="B49" s="284"/>
      <c r="C49" s="284"/>
      <c r="D49" s="284"/>
      <c r="E49" s="284"/>
      <c r="F49" s="284"/>
      <c r="G49" s="67">
        <v>38</v>
      </c>
      <c r="H49" s="76">
        <v>0</v>
      </c>
      <c r="I49" s="76">
        <v>0</v>
      </c>
    </row>
    <row r="50" spans="1:9" x14ac:dyDescent="0.2">
      <c r="A50" s="284" t="s">
        <v>143</v>
      </c>
      <c r="B50" s="284"/>
      <c r="C50" s="284"/>
      <c r="D50" s="284"/>
      <c r="E50" s="284"/>
      <c r="F50" s="284"/>
      <c r="G50" s="67">
        <v>39</v>
      </c>
      <c r="H50" s="76">
        <v>239774</v>
      </c>
      <c r="I50" s="76">
        <v>33818</v>
      </c>
    </row>
    <row r="51" spans="1:9" x14ac:dyDescent="0.2">
      <c r="A51" s="287" t="s">
        <v>144</v>
      </c>
      <c r="B51" s="287"/>
      <c r="C51" s="287"/>
      <c r="D51" s="287"/>
      <c r="E51" s="287"/>
      <c r="F51" s="287"/>
      <c r="G51" s="67">
        <v>40</v>
      </c>
      <c r="H51" s="77">
        <f>SUM(H46:H50)</f>
        <v>194976</v>
      </c>
      <c r="I51" s="77">
        <f>SUM(I46:I50)</f>
        <v>-1512587</v>
      </c>
    </row>
    <row r="52" spans="1:9" x14ac:dyDescent="0.2">
      <c r="A52" s="285" t="s">
        <v>16</v>
      </c>
      <c r="B52" s="286"/>
      <c r="C52" s="286"/>
      <c r="D52" s="286"/>
      <c r="E52" s="286"/>
      <c r="F52" s="286"/>
      <c r="G52" s="286"/>
      <c r="H52" s="286"/>
      <c r="I52" s="286"/>
    </row>
    <row r="53" spans="1:9" ht="23.25" customHeight="1" x14ac:dyDescent="0.2">
      <c r="A53" s="284" t="s">
        <v>145</v>
      </c>
      <c r="B53" s="284"/>
      <c r="C53" s="284"/>
      <c r="D53" s="284"/>
      <c r="E53" s="284"/>
      <c r="F53" s="284"/>
      <c r="G53" s="67">
        <v>41</v>
      </c>
      <c r="H53" s="76">
        <v>-503165</v>
      </c>
      <c r="I53" s="76">
        <v>-1023669</v>
      </c>
    </row>
    <row r="54" spans="1:9" x14ac:dyDescent="0.2">
      <c r="A54" s="284" t="s">
        <v>146</v>
      </c>
      <c r="B54" s="284"/>
      <c r="C54" s="284"/>
      <c r="D54" s="284"/>
      <c r="E54" s="284"/>
      <c r="F54" s="284"/>
      <c r="G54" s="67">
        <v>42</v>
      </c>
      <c r="H54" s="76">
        <v>-1873</v>
      </c>
      <c r="I54" s="76">
        <v>-1328</v>
      </c>
    </row>
    <row r="55" spans="1:9" x14ac:dyDescent="0.2">
      <c r="A55" s="284" t="s">
        <v>147</v>
      </c>
      <c r="B55" s="284"/>
      <c r="C55" s="284"/>
      <c r="D55" s="284"/>
      <c r="E55" s="284"/>
      <c r="F55" s="284"/>
      <c r="G55" s="67">
        <v>43</v>
      </c>
      <c r="H55" s="76">
        <v>0</v>
      </c>
      <c r="I55" s="76">
        <v>0</v>
      </c>
    </row>
    <row r="56" spans="1:9" x14ac:dyDescent="0.2">
      <c r="A56" s="284" t="s">
        <v>148</v>
      </c>
      <c r="B56" s="284"/>
      <c r="C56" s="284"/>
      <c r="D56" s="284"/>
      <c r="E56" s="284"/>
      <c r="F56" s="284"/>
      <c r="G56" s="67">
        <v>44</v>
      </c>
      <c r="H56" s="76">
        <v>0</v>
      </c>
      <c r="I56" s="76">
        <v>0</v>
      </c>
    </row>
    <row r="57" spans="1:9" x14ac:dyDescent="0.2">
      <c r="A57" s="284" t="s">
        <v>149</v>
      </c>
      <c r="B57" s="284"/>
      <c r="C57" s="284"/>
      <c r="D57" s="284"/>
      <c r="E57" s="284"/>
      <c r="F57" s="284"/>
      <c r="G57" s="67">
        <v>45</v>
      </c>
      <c r="H57" s="76">
        <v>0</v>
      </c>
      <c r="I57" s="76">
        <v>0</v>
      </c>
    </row>
    <row r="58" spans="1:9" x14ac:dyDescent="0.2">
      <c r="A58" s="284" t="s">
        <v>150</v>
      </c>
      <c r="B58" s="284"/>
      <c r="C58" s="284"/>
      <c r="D58" s="284"/>
      <c r="E58" s="284"/>
      <c r="F58" s="284"/>
      <c r="G58" s="67">
        <v>46</v>
      </c>
      <c r="H58" s="76">
        <v>0</v>
      </c>
      <c r="I58" s="76">
        <v>0</v>
      </c>
    </row>
    <row r="59" spans="1:9" x14ac:dyDescent="0.2">
      <c r="A59" s="287" t="s">
        <v>152</v>
      </c>
      <c r="B59" s="284"/>
      <c r="C59" s="284"/>
      <c r="D59" s="284"/>
      <c r="E59" s="284"/>
      <c r="F59" s="284"/>
      <c r="G59" s="67">
        <v>47</v>
      </c>
      <c r="H59" s="77">
        <f>H53+H54+H55+H56+H57+H58</f>
        <v>-505038</v>
      </c>
      <c r="I59" s="77">
        <f>I53+I54+I55+I56+I57+I58</f>
        <v>-1024997</v>
      </c>
    </row>
    <row r="60" spans="1:9" ht="25.5" customHeight="1" x14ac:dyDescent="0.2">
      <c r="A60" s="287" t="s">
        <v>151</v>
      </c>
      <c r="B60" s="287"/>
      <c r="C60" s="287"/>
      <c r="D60" s="287"/>
      <c r="E60" s="287"/>
      <c r="F60" s="287"/>
      <c r="G60" s="67">
        <v>48</v>
      </c>
      <c r="H60" s="77">
        <f>H44+H51+H59</f>
        <v>-24036755</v>
      </c>
      <c r="I60" s="77">
        <f>I44+I51+I59</f>
        <v>-3820697</v>
      </c>
    </row>
    <row r="61" spans="1:9" x14ac:dyDescent="0.2">
      <c r="A61" s="287" t="s">
        <v>195</v>
      </c>
      <c r="B61" s="284"/>
      <c r="C61" s="284"/>
      <c r="D61" s="284"/>
      <c r="E61" s="284"/>
      <c r="F61" s="284"/>
      <c r="G61" s="67">
        <v>49</v>
      </c>
      <c r="H61" s="78">
        <v>150297874</v>
      </c>
      <c r="I61" s="78">
        <v>189355419</v>
      </c>
    </row>
    <row r="62" spans="1:9" x14ac:dyDescent="0.2">
      <c r="A62" s="284" t="s">
        <v>153</v>
      </c>
      <c r="B62" s="284"/>
      <c r="C62" s="284"/>
      <c r="D62" s="284"/>
      <c r="E62" s="284"/>
      <c r="F62" s="284"/>
      <c r="G62" s="67">
        <v>50</v>
      </c>
      <c r="H62" s="78">
        <v>0</v>
      </c>
      <c r="I62" s="78">
        <v>0</v>
      </c>
    </row>
    <row r="63" spans="1:9" x14ac:dyDescent="0.2">
      <c r="A63" s="287" t="s">
        <v>196</v>
      </c>
      <c r="B63" s="284"/>
      <c r="C63" s="284"/>
      <c r="D63" s="284"/>
      <c r="E63" s="284"/>
      <c r="F63" s="284"/>
      <c r="G63" s="67">
        <v>51</v>
      </c>
      <c r="H63" s="77">
        <f>H60+H61+H62</f>
        <v>126261119</v>
      </c>
      <c r="I63" s="77">
        <f>I60+I61+I62</f>
        <v>185534722</v>
      </c>
    </row>
  </sheetData>
  <sheetProtection algorithmName="SHA-512" hashValue="QW9Sw7v+l/eGu6qjgkPC+gNs7/cumYNRfw6MXblqLy+0PVvu3ceRbLLshk8xof9UH6upoargi/uPFJrGIFAPzQ==" saltValue="EU76Nb0Q92nI65p6UW54K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1.4" right="0.23622047244094491" top="0.53" bottom="0.59" header="0.51181102362204722" footer="0.51181102362204722"/>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topLeftCell="A3" zoomScaleNormal="100" zoomScaleSheetLayoutView="100" workbookViewId="0">
      <selection activeCell="U25" sqref="U25"/>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89" t="s">
        <v>8</v>
      </c>
      <c r="B1" s="251"/>
      <c r="C1" s="251"/>
      <c r="D1" s="251"/>
      <c r="E1" s="251"/>
      <c r="F1" s="251"/>
      <c r="G1" s="251"/>
      <c r="H1" s="251"/>
      <c r="I1" s="251"/>
      <c r="J1" s="79"/>
      <c r="K1" s="79"/>
      <c r="L1" s="79"/>
      <c r="M1" s="79"/>
      <c r="N1" s="79"/>
      <c r="O1" s="79"/>
    </row>
    <row r="2" spans="1:18" ht="15.75" x14ac:dyDescent="0.2">
      <c r="A2" s="49"/>
      <c r="B2" s="80"/>
      <c r="C2" s="290" t="s">
        <v>270</v>
      </c>
      <c r="D2" s="290"/>
      <c r="E2" s="1" t="s">
        <v>0</v>
      </c>
      <c r="F2" s="81">
        <v>45473</v>
      </c>
      <c r="G2" s="82"/>
      <c r="H2" s="82"/>
      <c r="I2" s="82"/>
      <c r="J2" s="79"/>
      <c r="K2" s="79"/>
      <c r="L2" s="79"/>
      <c r="M2" s="79"/>
      <c r="N2" s="79"/>
      <c r="O2" s="79"/>
      <c r="R2" s="63" t="s">
        <v>282</v>
      </c>
    </row>
    <row r="3" spans="1:18" ht="13.5" customHeight="1" x14ac:dyDescent="0.2">
      <c r="A3" s="291" t="s">
        <v>271</v>
      </c>
      <c r="B3" s="292"/>
      <c r="C3" s="292"/>
      <c r="D3" s="291" t="s">
        <v>272</v>
      </c>
      <c r="E3" s="294" t="s">
        <v>9</v>
      </c>
      <c r="F3" s="295"/>
      <c r="G3" s="295"/>
      <c r="H3" s="295"/>
      <c r="I3" s="295"/>
      <c r="J3" s="295"/>
      <c r="K3" s="295"/>
      <c r="L3" s="295"/>
      <c r="M3" s="295"/>
      <c r="N3" s="295"/>
      <c r="O3" s="295"/>
      <c r="P3" s="296" t="s">
        <v>17</v>
      </c>
      <c r="Q3" s="300"/>
      <c r="R3" s="296" t="s">
        <v>165</v>
      </c>
    </row>
    <row r="4" spans="1:18" ht="56.25" x14ac:dyDescent="0.2">
      <c r="A4" s="292"/>
      <c r="B4" s="292"/>
      <c r="C4" s="292"/>
      <c r="D4" s="293"/>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96"/>
    </row>
    <row r="5" spans="1:18" x14ac:dyDescent="0.2">
      <c r="A5" s="297">
        <v>1</v>
      </c>
      <c r="B5" s="297"/>
      <c r="C5" s="297"/>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
      <c r="A6" s="298" t="s">
        <v>166</v>
      </c>
      <c r="B6" s="298"/>
      <c r="C6" s="298"/>
      <c r="D6" s="67">
        <v>1</v>
      </c>
      <c r="E6" s="88">
        <v>36781195</v>
      </c>
      <c r="F6" s="88">
        <v>400213</v>
      </c>
      <c r="G6" s="88">
        <v>0</v>
      </c>
      <c r="H6" s="88">
        <v>0</v>
      </c>
      <c r="I6" s="88">
        <v>-206772</v>
      </c>
      <c r="J6" s="88">
        <v>1345372</v>
      </c>
      <c r="K6" s="88">
        <v>0</v>
      </c>
      <c r="L6" s="88">
        <v>29827121</v>
      </c>
      <c r="M6" s="88">
        <v>-157103</v>
      </c>
      <c r="N6" s="88">
        <v>4050559</v>
      </c>
      <c r="O6" s="88">
        <v>0</v>
      </c>
      <c r="P6" s="88">
        <v>0</v>
      </c>
      <c r="Q6" s="88">
        <v>0</v>
      </c>
      <c r="R6" s="89">
        <f>SUM(E6:Q6)</f>
        <v>72040585</v>
      </c>
    </row>
    <row r="7" spans="1:18" ht="30" customHeight="1" x14ac:dyDescent="0.2">
      <c r="A7" s="299" t="s">
        <v>167</v>
      </c>
      <c r="B7" s="299"/>
      <c r="C7" s="299"/>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
      <c r="A8" s="298" t="s">
        <v>168</v>
      </c>
      <c r="B8" s="298"/>
      <c r="C8" s="298"/>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
      <c r="A9" s="288" t="s">
        <v>169</v>
      </c>
      <c r="B9" s="288"/>
      <c r="C9" s="288"/>
      <c r="D9" s="69">
        <v>4</v>
      </c>
      <c r="E9" s="90">
        <f>E6+E7+E8</f>
        <v>36781195</v>
      </c>
      <c r="F9" s="90">
        <f t="shared" ref="F9:Q9" si="1">F6+F7+F8</f>
        <v>400213</v>
      </c>
      <c r="G9" s="90">
        <f t="shared" si="1"/>
        <v>0</v>
      </c>
      <c r="H9" s="90">
        <f t="shared" si="1"/>
        <v>0</v>
      </c>
      <c r="I9" s="90">
        <f t="shared" si="1"/>
        <v>-206772</v>
      </c>
      <c r="J9" s="90">
        <f t="shared" si="1"/>
        <v>1345372</v>
      </c>
      <c r="K9" s="90">
        <f t="shared" si="1"/>
        <v>0</v>
      </c>
      <c r="L9" s="90">
        <f t="shared" si="1"/>
        <v>29827121</v>
      </c>
      <c r="M9" s="90">
        <f t="shared" si="1"/>
        <v>-157103</v>
      </c>
      <c r="N9" s="90">
        <f t="shared" si="1"/>
        <v>4050559</v>
      </c>
      <c r="O9" s="90">
        <f t="shared" si="1"/>
        <v>0</v>
      </c>
      <c r="P9" s="90">
        <f t="shared" si="1"/>
        <v>0</v>
      </c>
      <c r="Q9" s="90">
        <f t="shared" si="1"/>
        <v>0</v>
      </c>
      <c r="R9" s="89">
        <f t="shared" si="0"/>
        <v>72040585</v>
      </c>
    </row>
    <row r="10" spans="1:18" ht="33" customHeight="1" x14ac:dyDescent="0.2">
      <c r="A10" s="299" t="s">
        <v>170</v>
      </c>
      <c r="B10" s="299"/>
      <c r="C10" s="299"/>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
      <c r="A11" s="299" t="s">
        <v>171</v>
      </c>
      <c r="B11" s="299"/>
      <c r="C11" s="299"/>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
      <c r="A12" s="299" t="s">
        <v>274</v>
      </c>
      <c r="B12" s="299"/>
      <c r="C12" s="299"/>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
      <c r="A13" s="299" t="s">
        <v>172</v>
      </c>
      <c r="B13" s="299"/>
      <c r="C13" s="299"/>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
      <c r="A14" s="299" t="s">
        <v>275</v>
      </c>
      <c r="B14" s="299"/>
      <c r="C14" s="299"/>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
      <c r="A15" s="299" t="s">
        <v>173</v>
      </c>
      <c r="B15" s="299"/>
      <c r="C15" s="299"/>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
      <c r="A16" s="299" t="s">
        <v>174</v>
      </c>
      <c r="B16" s="299"/>
      <c r="C16" s="299"/>
      <c r="D16" s="67">
        <v>11</v>
      </c>
      <c r="E16" s="88">
        <v>0</v>
      </c>
      <c r="F16" s="88">
        <v>0</v>
      </c>
      <c r="G16" s="88">
        <v>0</v>
      </c>
      <c r="H16" s="88">
        <v>0</v>
      </c>
      <c r="I16" s="88">
        <v>0</v>
      </c>
      <c r="J16" s="88">
        <v>-2994413</v>
      </c>
      <c r="K16" s="88">
        <v>0</v>
      </c>
      <c r="L16" s="88">
        <v>0</v>
      </c>
      <c r="M16" s="88">
        <v>0</v>
      </c>
      <c r="N16" s="88">
        <v>0</v>
      </c>
      <c r="O16" s="88">
        <v>0</v>
      </c>
      <c r="P16" s="88">
        <v>0</v>
      </c>
      <c r="Q16" s="88">
        <v>0</v>
      </c>
      <c r="R16" s="89">
        <f t="shared" si="0"/>
        <v>-2994413</v>
      </c>
    </row>
    <row r="17" spans="1:18" ht="12.75" customHeight="1" x14ac:dyDescent="0.2">
      <c r="A17" s="299" t="s">
        <v>276</v>
      </c>
      <c r="B17" s="299"/>
      <c r="C17" s="299"/>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
      <c r="A18" s="299" t="s">
        <v>175</v>
      </c>
      <c r="B18" s="299"/>
      <c r="C18" s="299"/>
      <c r="D18" s="67">
        <v>13</v>
      </c>
      <c r="E18" s="88">
        <v>0</v>
      </c>
      <c r="F18" s="88">
        <v>0</v>
      </c>
      <c r="G18" s="88">
        <v>0</v>
      </c>
      <c r="H18" s="88">
        <v>0</v>
      </c>
      <c r="I18" s="88">
        <v>0</v>
      </c>
      <c r="J18" s="88">
        <v>0</v>
      </c>
      <c r="K18" s="88">
        <v>0</v>
      </c>
      <c r="L18" s="88">
        <v>0</v>
      </c>
      <c r="M18" s="88">
        <v>0</v>
      </c>
      <c r="N18" s="88">
        <v>0</v>
      </c>
      <c r="O18" s="88">
        <v>0</v>
      </c>
      <c r="P18" s="88">
        <v>0</v>
      </c>
      <c r="Q18" s="88">
        <v>0</v>
      </c>
      <c r="R18" s="89">
        <f t="shared" si="0"/>
        <v>0</v>
      </c>
    </row>
    <row r="19" spans="1:18" ht="24" customHeight="1" x14ac:dyDescent="0.2">
      <c r="A19" s="299" t="s">
        <v>277</v>
      </c>
      <c r="B19" s="299"/>
      <c r="C19" s="299"/>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
      <c r="A20" s="299" t="s">
        <v>278</v>
      </c>
      <c r="B20" s="299"/>
      <c r="C20" s="299"/>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
      <c r="A21" s="298" t="s">
        <v>279</v>
      </c>
      <c r="B21" s="298"/>
      <c r="C21" s="298"/>
      <c r="D21" s="67">
        <v>16</v>
      </c>
      <c r="E21" s="88">
        <v>0</v>
      </c>
      <c r="F21" s="88">
        <v>0</v>
      </c>
      <c r="G21" s="88">
        <v>0</v>
      </c>
      <c r="H21" s="88">
        <v>0</v>
      </c>
      <c r="I21" s="88">
        <v>0</v>
      </c>
      <c r="J21" s="88">
        <v>2994413</v>
      </c>
      <c r="K21" s="88">
        <v>0</v>
      </c>
      <c r="L21" s="88">
        <v>1056146</v>
      </c>
      <c r="M21" s="88">
        <v>0</v>
      </c>
      <c r="N21" s="88">
        <v>-4050559</v>
      </c>
      <c r="O21" s="88">
        <v>0</v>
      </c>
      <c r="P21" s="88">
        <v>0</v>
      </c>
      <c r="Q21" s="88">
        <v>0</v>
      </c>
      <c r="R21" s="89">
        <f t="shared" si="0"/>
        <v>0</v>
      </c>
    </row>
    <row r="22" spans="1:18" ht="20.25" customHeight="1" x14ac:dyDescent="0.2">
      <c r="A22" s="298" t="s">
        <v>280</v>
      </c>
      <c r="B22" s="298"/>
      <c r="C22" s="298"/>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
      <c r="A23" s="298" t="s">
        <v>176</v>
      </c>
      <c r="B23" s="298"/>
      <c r="C23" s="298"/>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
      <c r="A24" s="298" t="s">
        <v>281</v>
      </c>
      <c r="B24" s="298"/>
      <c r="C24" s="298"/>
      <c r="D24" s="67">
        <v>19</v>
      </c>
      <c r="E24" s="88">
        <v>0</v>
      </c>
      <c r="F24" s="88">
        <v>0</v>
      </c>
      <c r="G24" s="88">
        <v>0</v>
      </c>
      <c r="H24" s="88">
        <v>0</v>
      </c>
      <c r="I24" s="88">
        <v>0</v>
      </c>
      <c r="J24" s="88">
        <v>0</v>
      </c>
      <c r="K24" s="88">
        <v>0</v>
      </c>
      <c r="L24" s="88">
        <v>0</v>
      </c>
      <c r="M24" s="88">
        <v>0</v>
      </c>
      <c r="N24" s="88">
        <v>0</v>
      </c>
      <c r="O24" s="88">
        <v>0</v>
      </c>
      <c r="P24" s="88">
        <v>0</v>
      </c>
      <c r="Q24" s="88">
        <v>0</v>
      </c>
      <c r="R24" s="89">
        <f t="shared" si="0"/>
        <v>0</v>
      </c>
    </row>
    <row r="25" spans="1:18" ht="20.25" customHeight="1" x14ac:dyDescent="0.2">
      <c r="A25" s="298" t="s">
        <v>177</v>
      </c>
      <c r="B25" s="298"/>
      <c r="C25" s="298"/>
      <c r="D25" s="67">
        <v>20</v>
      </c>
      <c r="E25" s="88">
        <v>0</v>
      </c>
      <c r="F25" s="88">
        <v>0</v>
      </c>
      <c r="G25" s="88">
        <v>0</v>
      </c>
      <c r="H25" s="88">
        <v>0</v>
      </c>
      <c r="I25" s="88">
        <v>158478</v>
      </c>
      <c r="J25" s="88">
        <v>131393</v>
      </c>
      <c r="K25" s="88">
        <v>0</v>
      </c>
      <c r="L25" s="88">
        <v>0</v>
      </c>
      <c r="M25" s="88">
        <v>0</v>
      </c>
      <c r="N25" s="88">
        <v>3528658</v>
      </c>
      <c r="O25" s="88">
        <v>0</v>
      </c>
      <c r="P25" s="88">
        <v>0</v>
      </c>
      <c r="Q25" s="88">
        <v>0</v>
      </c>
      <c r="R25" s="89">
        <f t="shared" si="0"/>
        <v>3818529</v>
      </c>
    </row>
    <row r="26" spans="1:18" ht="21" customHeight="1" x14ac:dyDescent="0.2">
      <c r="A26" s="301" t="s">
        <v>178</v>
      </c>
      <c r="B26" s="301"/>
      <c r="C26" s="301"/>
      <c r="D26" s="69">
        <v>21</v>
      </c>
      <c r="E26" s="89">
        <f>SUM(E9:E25)</f>
        <v>36781195</v>
      </c>
      <c r="F26" s="89">
        <f t="shared" ref="F26:Q26" si="2">SUM(F9:F25)</f>
        <v>400213</v>
      </c>
      <c r="G26" s="89">
        <f t="shared" si="2"/>
        <v>0</v>
      </c>
      <c r="H26" s="89">
        <f t="shared" si="2"/>
        <v>0</v>
      </c>
      <c r="I26" s="89">
        <f t="shared" si="2"/>
        <v>-48294</v>
      </c>
      <c r="J26" s="89">
        <f t="shared" si="2"/>
        <v>1476765</v>
      </c>
      <c r="K26" s="89">
        <f t="shared" si="2"/>
        <v>0</v>
      </c>
      <c r="L26" s="89">
        <f t="shared" si="2"/>
        <v>30883267</v>
      </c>
      <c r="M26" s="89">
        <f t="shared" si="2"/>
        <v>-157103</v>
      </c>
      <c r="N26" s="89">
        <f t="shared" si="2"/>
        <v>3528658</v>
      </c>
      <c r="O26" s="89">
        <f t="shared" si="2"/>
        <v>0</v>
      </c>
      <c r="P26" s="89">
        <f t="shared" si="2"/>
        <v>0</v>
      </c>
      <c r="Q26" s="89">
        <f t="shared" si="2"/>
        <v>0</v>
      </c>
      <c r="R26" s="89">
        <f t="shared" si="0"/>
        <v>72864701</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51" right="0.5" top="0.81" bottom="0.64" header="0.51181102362204722" footer="0.51181102362204722"/>
  <pageSetup paperSize="9" scale="7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75"/>
  <sheetViews>
    <sheetView tabSelected="1" view="pageBreakPreview" topLeftCell="A165" zoomScaleNormal="100" zoomScaleSheetLayoutView="100" workbookViewId="0">
      <selection activeCell="A181" sqref="A181:E181"/>
    </sheetView>
  </sheetViews>
  <sheetFormatPr defaultRowHeight="12.75" x14ac:dyDescent="0.2"/>
  <cols>
    <col min="1" max="1" width="53.85546875" style="112" customWidth="1"/>
    <col min="2" max="5" width="16.7109375" style="112" customWidth="1"/>
    <col min="6" max="7" width="2.28515625" style="112" customWidth="1"/>
  </cols>
  <sheetData>
    <row r="1" spans="1:7" x14ac:dyDescent="0.2">
      <c r="A1" s="304" t="s">
        <v>298</v>
      </c>
      <c r="B1" s="304"/>
      <c r="C1" s="304"/>
      <c r="D1" s="304"/>
      <c r="E1" s="304"/>
      <c r="F1" s="103"/>
      <c r="G1" s="103"/>
    </row>
    <row r="2" spans="1:7" x14ac:dyDescent="0.2">
      <c r="A2" s="305" t="s">
        <v>299</v>
      </c>
      <c r="B2" s="305"/>
      <c r="C2" s="305"/>
      <c r="D2" s="305"/>
      <c r="E2" s="305"/>
      <c r="F2" s="104"/>
      <c r="G2" s="104"/>
    </row>
    <row r="3" spans="1:7" x14ac:dyDescent="0.2">
      <c r="A3" s="105"/>
      <c r="B3" s="105"/>
      <c r="C3" s="105"/>
      <c r="D3" s="105"/>
      <c r="E3" s="105"/>
      <c r="F3" s="105"/>
      <c r="G3" s="105"/>
    </row>
    <row r="4" spans="1:7" x14ac:dyDescent="0.2">
      <c r="A4" s="106" t="s">
        <v>300</v>
      </c>
      <c r="B4" s="104"/>
      <c r="C4" s="104"/>
      <c r="D4" s="104"/>
      <c r="E4" s="104"/>
      <c r="F4" s="104"/>
      <c r="G4" s="104"/>
    </row>
    <row r="5" spans="1:7" x14ac:dyDescent="0.2">
      <c r="A5" s="106" t="s">
        <v>301</v>
      </c>
      <c r="B5" s="104"/>
      <c r="C5" s="104"/>
      <c r="D5" s="104"/>
      <c r="E5" s="104"/>
      <c r="F5" s="104"/>
      <c r="G5" s="104"/>
    </row>
    <row r="6" spans="1:7" x14ac:dyDescent="0.2">
      <c r="A6" s="106" t="s">
        <v>302</v>
      </c>
      <c r="B6" s="104"/>
      <c r="C6" s="104"/>
      <c r="D6" s="104"/>
      <c r="E6" s="104"/>
      <c r="F6" s="104"/>
      <c r="G6" s="104"/>
    </row>
    <row r="7" spans="1:7" x14ac:dyDescent="0.2">
      <c r="A7" s="106" t="s">
        <v>303</v>
      </c>
      <c r="B7" s="104"/>
      <c r="C7" s="104"/>
      <c r="D7" s="104"/>
      <c r="E7" s="104"/>
      <c r="F7" s="104"/>
      <c r="G7" s="104"/>
    </row>
    <row r="8" spans="1:7" x14ac:dyDescent="0.2">
      <c r="A8" s="106" t="s">
        <v>304</v>
      </c>
      <c r="B8" s="104"/>
      <c r="C8" s="104"/>
      <c r="D8" s="104"/>
      <c r="E8" s="104"/>
      <c r="F8" s="104"/>
      <c r="G8" s="104"/>
    </row>
    <row r="9" spans="1:7" x14ac:dyDescent="0.2">
      <c r="A9" s="107"/>
      <c r="B9" s="107"/>
      <c r="C9" s="107"/>
      <c r="D9" s="107"/>
      <c r="E9" s="107"/>
      <c r="F9" s="107"/>
      <c r="G9" s="107"/>
    </row>
    <row r="10" spans="1:7" x14ac:dyDescent="0.2">
      <c r="A10" s="105"/>
      <c r="B10" s="105"/>
      <c r="C10" s="105"/>
      <c r="D10" s="105"/>
      <c r="E10" s="108"/>
      <c r="F10" s="105"/>
      <c r="G10" s="105"/>
    </row>
    <row r="11" spans="1:7" x14ac:dyDescent="0.2">
      <c r="A11" s="122" t="s">
        <v>376</v>
      </c>
      <c r="B11" s="109"/>
      <c r="C11" s="109"/>
      <c r="D11" s="109"/>
      <c r="F11" s="107"/>
      <c r="G11" s="107"/>
    </row>
    <row r="12" spans="1:7" x14ac:dyDescent="0.2">
      <c r="A12" s="122"/>
      <c r="B12" s="109"/>
      <c r="C12" s="109"/>
      <c r="D12" s="109"/>
      <c r="E12" s="109"/>
      <c r="F12" s="107"/>
      <c r="G12" s="107"/>
    </row>
    <row r="13" spans="1:7" x14ac:dyDescent="0.2">
      <c r="A13" s="110"/>
      <c r="B13" s="110"/>
      <c r="C13" s="110"/>
      <c r="D13" s="110"/>
      <c r="E13" s="110"/>
      <c r="F13" s="107"/>
      <c r="G13" s="107"/>
    </row>
    <row r="14" spans="1:7" x14ac:dyDescent="0.2">
      <c r="A14" s="110"/>
      <c r="B14" s="110"/>
      <c r="C14" s="110"/>
      <c r="D14" s="110"/>
      <c r="E14" s="110"/>
      <c r="F14" s="107"/>
      <c r="G14" s="107"/>
    </row>
    <row r="15" spans="1:7" x14ac:dyDescent="0.2">
      <c r="A15" s="107" t="s">
        <v>305</v>
      </c>
      <c r="E15" s="157" t="s">
        <v>282</v>
      </c>
    </row>
    <row r="17" spans="1:7" x14ac:dyDescent="0.2">
      <c r="A17" s="306" t="s">
        <v>306</v>
      </c>
      <c r="B17" s="306"/>
      <c r="C17" s="306"/>
      <c r="D17" s="306"/>
      <c r="E17" s="306"/>
    </row>
    <row r="18" spans="1:7" x14ac:dyDescent="0.2">
      <c r="A18" s="113"/>
      <c r="B18" s="113"/>
      <c r="C18" s="113"/>
      <c r="D18" s="113"/>
      <c r="E18" s="113"/>
    </row>
    <row r="19" spans="1:7" x14ac:dyDescent="0.2">
      <c r="A19" s="113"/>
      <c r="B19" s="113"/>
      <c r="C19" s="113"/>
      <c r="D19" s="113"/>
      <c r="E19" s="113"/>
    </row>
    <row r="20" spans="1:7" x14ac:dyDescent="0.2">
      <c r="A20" s="107" t="s">
        <v>4</v>
      </c>
      <c r="B20" s="107"/>
      <c r="C20" s="107"/>
      <c r="D20" s="107"/>
      <c r="E20" s="107"/>
      <c r="F20" s="107"/>
      <c r="G20" s="107"/>
    </row>
    <row r="23" spans="1:7" x14ac:dyDescent="0.2">
      <c r="A23" s="107" t="s">
        <v>307</v>
      </c>
      <c r="B23" s="107"/>
      <c r="C23" s="107"/>
      <c r="D23" s="107"/>
      <c r="E23" s="107"/>
      <c r="F23" s="107"/>
      <c r="G23" s="107"/>
    </row>
    <row r="24" spans="1:7" ht="12.75" customHeight="1" x14ac:dyDescent="0.2">
      <c r="A24" s="114"/>
      <c r="B24" s="302" t="s">
        <v>194</v>
      </c>
      <c r="C24" s="303"/>
      <c r="D24" s="302" t="s">
        <v>190</v>
      </c>
      <c r="E24" s="303"/>
    </row>
    <row r="25" spans="1:7" ht="36" x14ac:dyDescent="0.2">
      <c r="A25" s="115" t="s">
        <v>308</v>
      </c>
      <c r="B25" s="116" t="s">
        <v>377</v>
      </c>
      <c r="C25" s="116" t="s">
        <v>378</v>
      </c>
      <c r="D25" s="116" t="s">
        <v>379</v>
      </c>
      <c r="E25" s="116" t="s">
        <v>380</v>
      </c>
    </row>
    <row r="26" spans="1:7" x14ac:dyDescent="0.2">
      <c r="A26" s="117" t="s">
        <v>309</v>
      </c>
      <c r="B26" s="118">
        <v>3582486.81</v>
      </c>
      <c r="C26" s="118">
        <v>1901218.95</v>
      </c>
      <c r="D26" s="118">
        <v>4316156.04</v>
      </c>
      <c r="E26" s="118">
        <v>2156924.3199999998</v>
      </c>
    </row>
    <row r="27" spans="1:7" x14ac:dyDescent="0.2">
      <c r="A27" s="117" t="s">
        <v>310</v>
      </c>
      <c r="B27" s="118">
        <v>3772406.58</v>
      </c>
      <c r="C27" s="118">
        <v>1956928.28</v>
      </c>
      <c r="D27" s="118">
        <v>4175733.08</v>
      </c>
      <c r="E27" s="118">
        <v>2105083.52</v>
      </c>
    </row>
    <row r="28" spans="1:7" x14ac:dyDescent="0.2">
      <c r="A28" s="117" t="s">
        <v>311</v>
      </c>
      <c r="B28" s="118">
        <v>1355952.74</v>
      </c>
      <c r="C28" s="118">
        <v>653081.85</v>
      </c>
      <c r="D28" s="118">
        <v>1662335.02</v>
      </c>
      <c r="E28" s="118">
        <v>886617.9</v>
      </c>
    </row>
    <row r="29" spans="1:7" x14ac:dyDescent="0.2">
      <c r="A29" s="117" t="s">
        <v>312</v>
      </c>
      <c r="B29" s="118">
        <v>1550844.68</v>
      </c>
      <c r="C29" s="118">
        <v>952476.99999999988</v>
      </c>
      <c r="D29" s="118">
        <v>2998436.18</v>
      </c>
      <c r="E29" s="118">
        <v>1460231.1400000001</v>
      </c>
    </row>
    <row r="30" spans="1:7" x14ac:dyDescent="0.2">
      <c r="A30" s="117" t="s">
        <v>313</v>
      </c>
      <c r="B30" s="118">
        <v>411080.27</v>
      </c>
      <c r="C30" s="118">
        <v>218218.59000000003</v>
      </c>
      <c r="D30" s="118">
        <v>456775.21</v>
      </c>
      <c r="E30" s="118">
        <v>237766.11000000002</v>
      </c>
    </row>
    <row r="31" spans="1:7" x14ac:dyDescent="0.2">
      <c r="A31" s="119" t="s">
        <v>165</v>
      </c>
      <c r="B31" s="120">
        <f>SUM(B26:B30)</f>
        <v>10672771.08</v>
      </c>
      <c r="C31" s="120">
        <f>SUM(C26:C30)</f>
        <v>5681924.6699999999</v>
      </c>
      <c r="D31" s="120">
        <f>SUM(D26:D30)</f>
        <v>13609435.530000001</v>
      </c>
      <c r="E31" s="120">
        <f>SUM(E26:E30)</f>
        <v>6846622.9900000012</v>
      </c>
    </row>
    <row r="32" spans="1:7" x14ac:dyDescent="0.2">
      <c r="B32" s="121"/>
      <c r="C32" s="121"/>
      <c r="D32" s="121"/>
      <c r="E32" s="121"/>
    </row>
    <row r="33" spans="1:7" x14ac:dyDescent="0.2">
      <c r="B33" s="121"/>
      <c r="C33" s="121"/>
      <c r="D33" s="121"/>
      <c r="E33" s="121"/>
    </row>
    <row r="34" spans="1:7" x14ac:dyDescent="0.2">
      <c r="A34" s="107" t="s">
        <v>314</v>
      </c>
      <c r="B34" s="122"/>
      <c r="C34" s="122"/>
      <c r="D34" s="122"/>
      <c r="E34" s="122"/>
      <c r="F34" s="107"/>
      <c r="G34" s="107"/>
    </row>
    <row r="35" spans="1:7" ht="12.75" customHeight="1" x14ac:dyDescent="0.2">
      <c r="A35" s="114"/>
      <c r="B35" s="302" t="s">
        <v>194</v>
      </c>
      <c r="C35" s="303"/>
      <c r="D35" s="302" t="s">
        <v>190</v>
      </c>
      <c r="E35" s="303"/>
    </row>
    <row r="36" spans="1:7" ht="36" x14ac:dyDescent="0.2">
      <c r="A36" s="115" t="s">
        <v>315</v>
      </c>
      <c r="B36" s="116" t="str">
        <f>B$25</f>
        <v>Kumulativ  01.01.2023. - 30.06.2023.</v>
      </c>
      <c r="C36" s="116" t="str">
        <f>C$25</f>
        <v>Tromjesečje 01.04.2023. - 30.06.2023.</v>
      </c>
      <c r="D36" s="116" t="str">
        <f>D$25</f>
        <v>Kumulativ  01.01.2024. - 30.06.2024.</v>
      </c>
      <c r="E36" s="116" t="str">
        <f>E$25</f>
        <v>Tromjesečje 01.04.2024. - 30.06.2024.</v>
      </c>
    </row>
    <row r="37" spans="1:7" x14ac:dyDescent="0.2">
      <c r="A37" s="123" t="s">
        <v>309</v>
      </c>
      <c r="B37" s="118">
        <v>228815.96</v>
      </c>
      <c r="C37" s="118">
        <v>150770.4</v>
      </c>
      <c r="D37" s="118">
        <v>852181.41</v>
      </c>
      <c r="E37" s="118">
        <v>486570.49000000005</v>
      </c>
    </row>
    <row r="38" spans="1:7" x14ac:dyDescent="0.2">
      <c r="A38" s="123" t="s">
        <v>310</v>
      </c>
      <c r="B38" s="118">
        <v>348838.46</v>
      </c>
      <c r="C38" s="118">
        <v>183223.87000000002</v>
      </c>
      <c r="D38" s="118">
        <v>943604.6</v>
      </c>
      <c r="E38" s="118">
        <v>496873.76999999996</v>
      </c>
    </row>
    <row r="39" spans="1:7" x14ac:dyDescent="0.2">
      <c r="A39" s="123" t="s">
        <v>312</v>
      </c>
      <c r="B39" s="118">
        <v>281385.57</v>
      </c>
      <c r="C39" s="118">
        <v>140322.55000000002</v>
      </c>
      <c r="D39" s="118">
        <v>354231.53</v>
      </c>
      <c r="E39" s="118">
        <v>192343.97000000003</v>
      </c>
    </row>
    <row r="40" spans="1:7" x14ac:dyDescent="0.2">
      <c r="A40" s="123" t="s">
        <v>313</v>
      </c>
      <c r="B40" s="118">
        <v>100528.37</v>
      </c>
      <c r="C40" s="118">
        <v>56639.929999999993</v>
      </c>
      <c r="D40" s="118">
        <v>88932.61</v>
      </c>
      <c r="E40" s="118">
        <v>46023.88</v>
      </c>
    </row>
    <row r="41" spans="1:7" x14ac:dyDescent="0.2">
      <c r="A41" s="119" t="s">
        <v>165</v>
      </c>
      <c r="B41" s="120">
        <f>SUM(B37:B40)</f>
        <v>959568.36</v>
      </c>
      <c r="C41" s="120">
        <f>SUM(C37:C40)</f>
        <v>530956.75</v>
      </c>
      <c r="D41" s="120">
        <f>SUM(D37:D40)</f>
        <v>2238950.15</v>
      </c>
      <c r="E41" s="120">
        <f>SUM(E37:E40)</f>
        <v>1221812.1099999999</v>
      </c>
    </row>
    <row r="42" spans="1:7" x14ac:dyDescent="0.2">
      <c r="B42" s="121"/>
      <c r="C42" s="121"/>
      <c r="D42" s="121"/>
      <c r="E42" s="121"/>
    </row>
    <row r="43" spans="1:7" x14ac:dyDescent="0.2">
      <c r="B43" s="121"/>
      <c r="C43" s="121"/>
      <c r="D43" s="121"/>
      <c r="E43" s="121"/>
    </row>
    <row r="44" spans="1:7" x14ac:dyDescent="0.2">
      <c r="A44" s="107" t="s">
        <v>316</v>
      </c>
      <c r="B44" s="122"/>
      <c r="C44" s="122"/>
      <c r="D44" s="122"/>
      <c r="E44" s="122"/>
      <c r="F44" s="107"/>
      <c r="G44" s="107"/>
    </row>
    <row r="45" spans="1:7" ht="12.75" customHeight="1" x14ac:dyDescent="0.2">
      <c r="A45" s="114"/>
      <c r="B45" s="302" t="s">
        <v>194</v>
      </c>
      <c r="C45" s="303"/>
      <c r="D45" s="302" t="s">
        <v>190</v>
      </c>
      <c r="E45" s="303"/>
    </row>
    <row r="46" spans="1:7" ht="36" x14ac:dyDescent="0.2">
      <c r="A46" s="115" t="s">
        <v>317</v>
      </c>
      <c r="B46" s="116" t="str">
        <f>B$25</f>
        <v>Kumulativ  01.01.2023. - 30.06.2023.</v>
      </c>
      <c r="C46" s="116" t="str">
        <f>C$25</f>
        <v>Tromjesečje 01.04.2023. - 30.06.2023.</v>
      </c>
      <c r="D46" s="116" t="str">
        <f>D$25</f>
        <v>Kumulativ  01.01.2024. - 30.06.2024.</v>
      </c>
      <c r="E46" s="116" t="str">
        <f>E$25</f>
        <v>Tromjesečje 01.04.2024. - 30.06.2024.</v>
      </c>
    </row>
    <row r="47" spans="1:7" x14ac:dyDescent="0.2">
      <c r="A47" s="117" t="s">
        <v>318</v>
      </c>
      <c r="B47" s="124">
        <v>1142599.98</v>
      </c>
      <c r="C47" s="124">
        <v>600712.81999999995</v>
      </c>
      <c r="D47" s="124">
        <v>1284794.26</v>
      </c>
      <c r="E47" s="124">
        <v>657200.02</v>
      </c>
    </row>
    <row r="48" spans="1:7" x14ac:dyDescent="0.2">
      <c r="A48" s="117" t="s">
        <v>319</v>
      </c>
      <c r="B48" s="124">
        <v>1442521.13</v>
      </c>
      <c r="C48" s="124">
        <v>751408.2699999999</v>
      </c>
      <c r="D48" s="124">
        <v>1487643.83</v>
      </c>
      <c r="E48" s="124">
        <v>796371.00000000012</v>
      </c>
    </row>
    <row r="49" spans="1:7" x14ac:dyDescent="0.2">
      <c r="A49" s="117" t="s">
        <v>320</v>
      </c>
      <c r="B49" s="124">
        <v>248855.92</v>
      </c>
      <c r="C49" s="124">
        <v>139213.07</v>
      </c>
      <c r="D49" s="124">
        <v>323860.53000000003</v>
      </c>
      <c r="E49" s="124">
        <v>141358.16000000003</v>
      </c>
    </row>
    <row r="50" spans="1:7" x14ac:dyDescent="0.2">
      <c r="A50" s="117" t="s">
        <v>321</v>
      </c>
      <c r="B50" s="124">
        <v>83876.350000000006</v>
      </c>
      <c r="C50" s="124">
        <v>38487.060000000005</v>
      </c>
      <c r="D50" s="124">
        <v>112495.82</v>
      </c>
      <c r="E50" s="124">
        <v>52278.170000000006</v>
      </c>
    </row>
    <row r="51" spans="1:7" x14ac:dyDescent="0.2">
      <c r="A51" s="117" t="s">
        <v>322</v>
      </c>
      <c r="B51" s="124">
        <v>325465.44</v>
      </c>
      <c r="C51" s="124">
        <v>158053.45000000001</v>
      </c>
      <c r="D51" s="124">
        <v>329473.31</v>
      </c>
      <c r="E51" s="124">
        <v>171191.34</v>
      </c>
    </row>
    <row r="52" spans="1:7" x14ac:dyDescent="0.2">
      <c r="A52" s="119" t="s">
        <v>165</v>
      </c>
      <c r="B52" s="125">
        <f>SUM(B47:B51)</f>
        <v>3243318.82</v>
      </c>
      <c r="C52" s="125">
        <f>SUM(C47:C51)</f>
        <v>1687874.67</v>
      </c>
      <c r="D52" s="125">
        <f>SUM(D47:D51)</f>
        <v>3538267.75</v>
      </c>
      <c r="E52" s="125">
        <f>SUM(E47:E51)</f>
        <v>1818398.6900000002</v>
      </c>
    </row>
    <row r="53" spans="1:7" x14ac:dyDescent="0.2">
      <c r="A53" s="126"/>
      <c r="B53" s="127"/>
      <c r="C53" s="127"/>
      <c r="D53" s="127"/>
      <c r="E53" s="127"/>
    </row>
    <row r="54" spans="1:7" x14ac:dyDescent="0.2">
      <c r="A54" s="126"/>
      <c r="B54" s="127"/>
      <c r="C54" s="127"/>
      <c r="D54" s="127"/>
      <c r="E54" s="127"/>
    </row>
    <row r="55" spans="1:7" x14ac:dyDescent="0.2">
      <c r="A55" s="107" t="s">
        <v>323</v>
      </c>
      <c r="B55" s="122"/>
      <c r="C55" s="122"/>
      <c r="D55" s="122"/>
      <c r="E55" s="122"/>
      <c r="F55" s="107"/>
      <c r="G55" s="107"/>
    </row>
    <row r="56" spans="1:7" ht="12.75" customHeight="1" x14ac:dyDescent="0.2">
      <c r="A56" s="114"/>
      <c r="B56" s="302" t="s">
        <v>194</v>
      </c>
      <c r="C56" s="303"/>
      <c r="D56" s="302" t="s">
        <v>190</v>
      </c>
      <c r="E56" s="303"/>
    </row>
    <row r="57" spans="1:7" ht="36" x14ac:dyDescent="0.2">
      <c r="A57" s="128" t="s">
        <v>324</v>
      </c>
      <c r="B57" s="116" t="str">
        <f>B$25</f>
        <v>Kumulativ  01.01.2023. - 30.06.2023.</v>
      </c>
      <c r="C57" s="116" t="str">
        <f>C$25</f>
        <v>Tromjesečje 01.04.2023. - 30.06.2023.</v>
      </c>
      <c r="D57" s="116" t="str">
        <f>D$25</f>
        <v>Kumulativ  01.01.2024. - 30.06.2024.</v>
      </c>
      <c r="E57" s="116" t="str">
        <f>E$25</f>
        <v>Tromjesečje 01.04.2024. - 30.06.2024.</v>
      </c>
    </row>
    <row r="58" spans="1:7" x14ac:dyDescent="0.2">
      <c r="A58" s="117" t="s">
        <v>325</v>
      </c>
      <c r="B58" s="118">
        <v>244064.35</v>
      </c>
      <c r="C58" s="118">
        <v>154410.48000000001</v>
      </c>
      <c r="D58" s="118">
        <v>242290.15</v>
      </c>
      <c r="E58" s="118">
        <v>144725.51</v>
      </c>
    </row>
    <row r="59" spans="1:7" x14ac:dyDescent="0.2">
      <c r="A59" s="117" t="s">
        <v>326</v>
      </c>
      <c r="B59" s="124">
        <v>87389.31</v>
      </c>
      <c r="C59" s="124">
        <v>55079.21</v>
      </c>
      <c r="D59" s="124">
        <v>155910.31</v>
      </c>
      <c r="E59" s="124">
        <v>124871.91</v>
      </c>
    </row>
    <row r="60" spans="1:7" x14ac:dyDescent="0.2">
      <c r="A60" s="117" t="s">
        <v>327</v>
      </c>
      <c r="B60" s="124">
        <v>32179.25</v>
      </c>
      <c r="C60" s="124">
        <v>16029.14</v>
      </c>
      <c r="D60" s="124">
        <v>19847.87</v>
      </c>
      <c r="E60" s="124">
        <v>10167.169999999998</v>
      </c>
    </row>
    <row r="61" spans="1:7" x14ac:dyDescent="0.2">
      <c r="A61" s="117" t="s">
        <v>328</v>
      </c>
      <c r="B61" s="124">
        <v>428153.92</v>
      </c>
      <c r="C61" s="124">
        <v>219355.72999999998</v>
      </c>
      <c r="D61" s="124">
        <v>491573</v>
      </c>
      <c r="E61" s="124">
        <v>247232.32</v>
      </c>
    </row>
    <row r="62" spans="1:7" x14ac:dyDescent="0.2">
      <c r="A62" s="117" t="s">
        <v>329</v>
      </c>
      <c r="B62" s="124">
        <v>393330.19</v>
      </c>
      <c r="C62" s="124">
        <v>143965.31</v>
      </c>
      <c r="D62" s="124">
        <v>402313.82</v>
      </c>
      <c r="E62" s="124">
        <v>154290.33000000002</v>
      </c>
    </row>
    <row r="63" spans="1:7" x14ac:dyDescent="0.2">
      <c r="A63" s="119" t="s">
        <v>165</v>
      </c>
      <c r="B63" s="125">
        <f>SUM(B58:B62)</f>
        <v>1185117.02</v>
      </c>
      <c r="C63" s="125">
        <f>SUM(C58:C62)</f>
        <v>588839.87</v>
      </c>
      <c r="D63" s="125">
        <f>SUM(D58:D62)</f>
        <v>1311935.1499999999</v>
      </c>
      <c r="E63" s="125">
        <f>SUM(E58:E62)</f>
        <v>681287.24</v>
      </c>
    </row>
    <row r="64" spans="1:7" x14ac:dyDescent="0.2">
      <c r="B64" s="121"/>
      <c r="C64" s="121"/>
      <c r="D64" s="121"/>
      <c r="E64" s="121"/>
    </row>
    <row r="65" spans="1:7" x14ac:dyDescent="0.2">
      <c r="B65" s="121"/>
      <c r="C65" s="121"/>
      <c r="D65" s="121"/>
      <c r="E65" s="121"/>
    </row>
    <row r="66" spans="1:7" x14ac:dyDescent="0.2">
      <c r="A66" s="129" t="s">
        <v>330</v>
      </c>
      <c r="B66" s="121"/>
      <c r="C66" s="121"/>
      <c r="D66" s="121"/>
      <c r="E66" s="121"/>
    </row>
    <row r="67" spans="1:7" ht="12.75" customHeight="1" x14ac:dyDescent="0.2">
      <c r="A67" s="114"/>
      <c r="B67" s="302" t="s">
        <v>194</v>
      </c>
      <c r="C67" s="303"/>
      <c r="D67" s="302" t="s">
        <v>190</v>
      </c>
      <c r="E67" s="303"/>
    </row>
    <row r="68" spans="1:7" ht="36" x14ac:dyDescent="0.2">
      <c r="A68" s="128" t="s">
        <v>331</v>
      </c>
      <c r="B68" s="116" t="str">
        <f>B$25</f>
        <v>Kumulativ  01.01.2023. - 30.06.2023.</v>
      </c>
      <c r="C68" s="116" t="str">
        <f>C$25</f>
        <v>Tromjesečje 01.04.2023. - 30.06.2023.</v>
      </c>
      <c r="D68" s="116" t="str">
        <f>D$25</f>
        <v>Kumulativ  01.01.2024. - 30.06.2024.</v>
      </c>
      <c r="E68" s="116" t="str">
        <f>E$25</f>
        <v>Tromjesečje 01.04.2024. - 30.06.2024.</v>
      </c>
    </row>
    <row r="69" spans="1:7" x14ac:dyDescent="0.2">
      <c r="A69" s="130" t="s">
        <v>332</v>
      </c>
      <c r="B69" s="131">
        <v>3730652.94</v>
      </c>
      <c r="C69" s="131">
        <v>1828972.49</v>
      </c>
      <c r="D69" s="131">
        <v>3929937.62</v>
      </c>
      <c r="E69" s="131">
        <v>1955625.1400000001</v>
      </c>
    </row>
    <row r="70" spans="1:7" x14ac:dyDescent="0.2">
      <c r="A70" s="130" t="s">
        <v>333</v>
      </c>
      <c r="B70" s="131">
        <v>2612502.1</v>
      </c>
      <c r="C70" s="131">
        <v>1047909.25</v>
      </c>
      <c r="D70" s="131">
        <v>2825031.43</v>
      </c>
      <c r="E70" s="131">
        <v>1133221.9700000002</v>
      </c>
    </row>
    <row r="71" spans="1:7" x14ac:dyDescent="0.2">
      <c r="A71" s="119" t="s">
        <v>165</v>
      </c>
      <c r="B71" s="132">
        <f>SUM(B69:B70)</f>
        <v>6343155.04</v>
      </c>
      <c r="C71" s="132">
        <f>SUM(C69:C70)</f>
        <v>2876881.74</v>
      </c>
      <c r="D71" s="132">
        <f>SUM(D69:D70)</f>
        <v>6754969.0500000007</v>
      </c>
      <c r="E71" s="132">
        <f>SUM(E69:E70)</f>
        <v>3088847.1100000003</v>
      </c>
      <c r="F71" s="107"/>
      <c r="G71" s="107"/>
    </row>
    <row r="72" spans="1:7" x14ac:dyDescent="0.2">
      <c r="B72" s="121"/>
      <c r="C72" s="121"/>
      <c r="D72" s="121"/>
      <c r="E72" s="121"/>
    </row>
    <row r="73" spans="1:7" ht="24.75" customHeight="1" x14ac:dyDescent="0.2">
      <c r="A73" s="307" t="s">
        <v>370</v>
      </c>
      <c r="B73" s="307"/>
      <c r="C73" s="307"/>
      <c r="D73" s="307"/>
      <c r="E73" s="307"/>
    </row>
    <row r="74" spans="1:7" x14ac:dyDescent="0.2">
      <c r="B74" s="121"/>
      <c r="C74" s="121"/>
      <c r="D74" s="121"/>
      <c r="E74" s="121"/>
    </row>
    <row r="75" spans="1:7" x14ac:dyDescent="0.2">
      <c r="A75" s="129" t="s">
        <v>334</v>
      </c>
      <c r="B75" s="121"/>
      <c r="C75" s="121"/>
      <c r="D75" s="121"/>
      <c r="E75" s="121"/>
    </row>
    <row r="76" spans="1:7" ht="12.75" customHeight="1" x14ac:dyDescent="0.2">
      <c r="A76" s="114"/>
      <c r="B76" s="302" t="s">
        <v>194</v>
      </c>
      <c r="C76" s="303"/>
      <c r="D76" s="302" t="s">
        <v>190</v>
      </c>
      <c r="E76" s="303"/>
    </row>
    <row r="77" spans="1:7" ht="36" x14ac:dyDescent="0.2">
      <c r="A77" s="128" t="s">
        <v>335</v>
      </c>
      <c r="B77" s="116" t="str">
        <f>B$25</f>
        <v>Kumulativ  01.01.2023. - 30.06.2023.</v>
      </c>
      <c r="C77" s="116" t="str">
        <f>C$25</f>
        <v>Tromjesečje 01.04.2023. - 30.06.2023.</v>
      </c>
      <c r="D77" s="116" t="str">
        <f>D$25</f>
        <v>Kumulativ  01.01.2024. - 30.06.2024.</v>
      </c>
      <c r="E77" s="116" t="str">
        <f>E$25</f>
        <v>Tromjesečje 01.04.2024. - 30.06.2024.</v>
      </c>
    </row>
    <row r="78" spans="1:7" x14ac:dyDescent="0.2">
      <c r="A78" s="130" t="s">
        <v>336</v>
      </c>
      <c r="B78" s="118">
        <v>637736.79</v>
      </c>
      <c r="C78" s="118">
        <v>315402.77</v>
      </c>
      <c r="D78" s="131">
        <v>606694.40000000002</v>
      </c>
      <c r="E78" s="131">
        <v>296500.10000000003</v>
      </c>
    </row>
    <row r="79" spans="1:7" x14ac:dyDescent="0.2">
      <c r="A79" s="130" t="s">
        <v>337</v>
      </c>
      <c r="B79" s="118">
        <v>299941.12</v>
      </c>
      <c r="C79" s="118">
        <v>150125.34</v>
      </c>
      <c r="D79" s="131">
        <v>333139.3</v>
      </c>
      <c r="E79" s="131">
        <v>175495.06999999998</v>
      </c>
    </row>
    <row r="80" spans="1:7" x14ac:dyDescent="0.2">
      <c r="A80" s="119" t="s">
        <v>165</v>
      </c>
      <c r="B80" s="132">
        <f>SUM(B78:B79)</f>
        <v>937677.91</v>
      </c>
      <c r="C80" s="132">
        <f>SUM(C78:C79)</f>
        <v>465528.11</v>
      </c>
      <c r="D80" s="132">
        <f>SUM(D78:D79)</f>
        <v>939833.7</v>
      </c>
      <c r="E80" s="132">
        <f>SUM(E78:E79)</f>
        <v>471995.17000000004</v>
      </c>
      <c r="F80" s="107"/>
      <c r="G80" s="107"/>
    </row>
    <row r="81" spans="1:7" x14ac:dyDescent="0.2">
      <c r="B81" s="121"/>
      <c r="C81" s="121"/>
      <c r="D81" s="121"/>
      <c r="E81" s="121"/>
    </row>
    <row r="82" spans="1:7" x14ac:dyDescent="0.2">
      <c r="B82" s="121"/>
      <c r="C82" s="121"/>
      <c r="D82" s="121"/>
      <c r="E82" s="121"/>
    </row>
    <row r="83" spans="1:7" x14ac:dyDescent="0.2">
      <c r="A83" s="133" t="s">
        <v>338</v>
      </c>
      <c r="B83" s="121"/>
      <c r="C83" s="121"/>
      <c r="D83" s="121"/>
      <c r="E83" s="121"/>
    </row>
    <row r="84" spans="1:7" ht="12.75" customHeight="1" x14ac:dyDescent="0.2">
      <c r="A84" s="114"/>
      <c r="B84" s="302" t="s">
        <v>194</v>
      </c>
      <c r="C84" s="303"/>
      <c r="D84" s="302" t="s">
        <v>190</v>
      </c>
      <c r="E84" s="303"/>
    </row>
    <row r="85" spans="1:7" ht="36" x14ac:dyDescent="0.2">
      <c r="A85" s="128" t="s">
        <v>339</v>
      </c>
      <c r="B85" s="116" t="str">
        <f>B$25</f>
        <v>Kumulativ  01.01.2023. - 30.06.2023.</v>
      </c>
      <c r="C85" s="116" t="str">
        <f>C$25</f>
        <v>Tromjesečje 01.04.2023. - 30.06.2023.</v>
      </c>
      <c r="D85" s="116" t="str">
        <f>D$25</f>
        <v>Kumulativ  01.01.2024. - 30.06.2024.</v>
      </c>
      <c r="E85" s="116" t="str">
        <f>E$25</f>
        <v>Tromjesečje 01.04.2024. - 30.06.2024.</v>
      </c>
    </row>
    <row r="86" spans="1:7" ht="24" x14ac:dyDescent="0.2">
      <c r="A86" s="134" t="s">
        <v>340</v>
      </c>
      <c r="B86" s="131">
        <v>0</v>
      </c>
      <c r="C86" s="131">
        <v>0</v>
      </c>
      <c r="D86" s="131">
        <v>0</v>
      </c>
      <c r="E86" s="131">
        <v>0</v>
      </c>
    </row>
    <row r="87" spans="1:7" x14ac:dyDescent="0.2">
      <c r="A87" s="134" t="s">
        <v>341</v>
      </c>
      <c r="B87" s="131">
        <v>3439281.54</v>
      </c>
      <c r="C87" s="131">
        <v>2184291.0099999998</v>
      </c>
      <c r="D87" s="131">
        <v>1458116.57</v>
      </c>
      <c r="E87" s="131">
        <v>587781.46000000008</v>
      </c>
    </row>
    <row r="88" spans="1:7" x14ac:dyDescent="0.2">
      <c r="A88" s="135" t="s">
        <v>165</v>
      </c>
      <c r="B88" s="132">
        <f>SUM(B86:B87)</f>
        <v>3439281.54</v>
      </c>
      <c r="C88" s="132">
        <f>SUM(C86:C87)</f>
        <v>2184291.0099999998</v>
      </c>
      <c r="D88" s="132">
        <f>SUM(D86:D87)</f>
        <v>1458116.57</v>
      </c>
      <c r="E88" s="132">
        <f>SUM(E86:E87)</f>
        <v>587781.46000000008</v>
      </c>
      <c r="F88" s="107"/>
      <c r="G88" s="107"/>
    </row>
    <row r="91" spans="1:7" x14ac:dyDescent="0.2">
      <c r="A91" s="107" t="s">
        <v>342</v>
      </c>
    </row>
    <row r="94" spans="1:7" x14ac:dyDescent="0.2">
      <c r="A94" s="107" t="s">
        <v>381</v>
      </c>
    </row>
    <row r="95" spans="1:7" x14ac:dyDescent="0.2">
      <c r="A95" s="114"/>
      <c r="B95" s="308" t="s">
        <v>369</v>
      </c>
      <c r="C95" s="308" t="s">
        <v>382</v>
      </c>
    </row>
    <row r="96" spans="1:7" x14ac:dyDescent="0.2">
      <c r="A96" s="128" t="s">
        <v>383</v>
      </c>
      <c r="B96" s="309"/>
      <c r="C96" s="309"/>
    </row>
    <row r="97" spans="1:3" x14ac:dyDescent="0.2">
      <c r="A97" s="136" t="s">
        <v>384</v>
      </c>
      <c r="B97" s="137">
        <v>2528289.8799999994</v>
      </c>
      <c r="C97" s="137">
        <v>5011345.5999999996</v>
      </c>
    </row>
    <row r="98" spans="1:3" x14ac:dyDescent="0.2">
      <c r="A98" s="138" t="s">
        <v>351</v>
      </c>
      <c r="B98" s="139">
        <v>2528289.8799999994</v>
      </c>
      <c r="C98" s="139">
        <v>5011345.5999999996</v>
      </c>
    </row>
    <row r="99" spans="1:3" x14ac:dyDescent="0.2">
      <c r="A99" s="136" t="s">
        <v>385</v>
      </c>
      <c r="B99" s="137">
        <v>3292738.649999999</v>
      </c>
      <c r="C99" s="137">
        <v>2822628.2900000005</v>
      </c>
    </row>
    <row r="100" spans="1:3" x14ac:dyDescent="0.2">
      <c r="A100" s="138" t="s">
        <v>349</v>
      </c>
      <c r="B100" s="139">
        <v>3292738.649999999</v>
      </c>
      <c r="C100" s="139">
        <v>2822628.2900000005</v>
      </c>
    </row>
    <row r="101" spans="1:3" x14ac:dyDescent="0.2">
      <c r="A101" s="136" t="s">
        <v>386</v>
      </c>
      <c r="B101" s="137">
        <v>134997696.75999999</v>
      </c>
      <c r="C101" s="137">
        <v>145784752.10000002</v>
      </c>
    </row>
    <row r="102" spans="1:3" x14ac:dyDescent="0.2">
      <c r="A102" s="138" t="s">
        <v>344</v>
      </c>
      <c r="B102" s="139">
        <v>21092839.54000001</v>
      </c>
      <c r="C102" s="139">
        <v>20022709.16</v>
      </c>
    </row>
    <row r="103" spans="1:3" x14ac:dyDescent="0.2">
      <c r="A103" s="138" t="s">
        <v>349</v>
      </c>
      <c r="B103" s="139">
        <v>15952053.85</v>
      </c>
      <c r="C103" s="139">
        <v>16095376.1</v>
      </c>
    </row>
    <row r="104" spans="1:3" x14ac:dyDescent="0.2">
      <c r="A104" s="138" t="s">
        <v>351</v>
      </c>
      <c r="B104" s="139">
        <v>97952803.36999999</v>
      </c>
      <c r="C104" s="139">
        <v>109666666.84000002</v>
      </c>
    </row>
    <row r="105" spans="1:3" x14ac:dyDescent="0.2">
      <c r="A105" s="136" t="s">
        <v>165</v>
      </c>
      <c r="B105" s="137">
        <f>+B97+B99+B101</f>
        <v>140818725.28999999</v>
      </c>
      <c r="C105" s="137">
        <f>+C97+C99+C101</f>
        <v>153618725.99000001</v>
      </c>
    </row>
    <row r="108" spans="1:3" x14ac:dyDescent="0.2">
      <c r="A108" s="107" t="s">
        <v>343</v>
      </c>
    </row>
    <row r="109" spans="1:3" x14ac:dyDescent="0.2">
      <c r="A109" s="114"/>
      <c r="B109" s="308" t="s">
        <v>369</v>
      </c>
      <c r="C109" s="308" t="str">
        <f>C95</f>
        <v>30.06.2024.</v>
      </c>
    </row>
    <row r="110" spans="1:3" x14ac:dyDescent="0.2">
      <c r="A110" s="128" t="s">
        <v>339</v>
      </c>
      <c r="B110" s="309"/>
      <c r="C110" s="309"/>
    </row>
    <row r="111" spans="1:3" x14ac:dyDescent="0.2">
      <c r="A111" s="136" t="s">
        <v>344</v>
      </c>
      <c r="B111" s="137">
        <v>14582408.290000001</v>
      </c>
      <c r="C111" s="137">
        <v>8511006.370000001</v>
      </c>
    </row>
    <row r="112" spans="1:3" x14ac:dyDescent="0.2">
      <c r="A112" s="138" t="s">
        <v>345</v>
      </c>
      <c r="B112" s="139">
        <v>13860.6</v>
      </c>
      <c r="C112" s="139">
        <v>12382.07</v>
      </c>
    </row>
    <row r="113" spans="1:5" x14ac:dyDescent="0.2">
      <c r="A113" s="138" t="s">
        <v>346</v>
      </c>
      <c r="B113" s="139">
        <v>14568547.690000001</v>
      </c>
      <c r="C113" s="139">
        <v>8498624.3000000007</v>
      </c>
    </row>
    <row r="114" spans="1:5" x14ac:dyDescent="0.2">
      <c r="A114" s="136" t="s">
        <v>347</v>
      </c>
      <c r="B114" s="137">
        <v>167831529.38999966</v>
      </c>
      <c r="C114" s="137">
        <v>165433861.60999647</v>
      </c>
    </row>
    <row r="115" spans="1:5" x14ac:dyDescent="0.2">
      <c r="A115" s="138" t="s">
        <v>348</v>
      </c>
      <c r="B115" s="139">
        <v>164883200.37999964</v>
      </c>
      <c r="C115" s="139">
        <v>162474471.21999645</v>
      </c>
      <c r="E115" s="140"/>
    </row>
    <row r="116" spans="1:5" x14ac:dyDescent="0.2">
      <c r="A116" s="138" t="s">
        <v>345</v>
      </c>
      <c r="B116" s="139">
        <v>2948329.0100000137</v>
      </c>
      <c r="C116" s="139">
        <v>2959390.3900000104</v>
      </c>
    </row>
    <row r="117" spans="1:5" x14ac:dyDescent="0.2">
      <c r="A117" s="136" t="s">
        <v>349</v>
      </c>
      <c r="B117" s="137">
        <v>137860120.68000013</v>
      </c>
      <c r="C117" s="137">
        <v>142800798.27000007</v>
      </c>
    </row>
    <row r="118" spans="1:5" x14ac:dyDescent="0.2">
      <c r="A118" s="138" t="s">
        <v>348</v>
      </c>
      <c r="B118" s="139">
        <v>135175950.40000013</v>
      </c>
      <c r="C118" s="139">
        <v>140175518.86000007</v>
      </c>
    </row>
    <row r="119" spans="1:5" x14ac:dyDescent="0.2">
      <c r="A119" s="138" t="s">
        <v>350</v>
      </c>
      <c r="B119" s="139">
        <v>2296404.7599999998</v>
      </c>
      <c r="C119" s="139">
        <v>2208168.0000000005</v>
      </c>
    </row>
    <row r="120" spans="1:5" x14ac:dyDescent="0.2">
      <c r="A120" s="138" t="s">
        <v>345</v>
      </c>
      <c r="B120" s="139">
        <v>387765.52000000031</v>
      </c>
      <c r="C120" s="139">
        <v>417111.40999999759</v>
      </c>
    </row>
    <row r="121" spans="1:5" x14ac:dyDescent="0.2">
      <c r="A121" s="136" t="s">
        <v>351</v>
      </c>
      <c r="B121" s="137">
        <v>3360218.2500000005</v>
      </c>
      <c r="C121" s="137">
        <v>3923279.7700000009</v>
      </c>
    </row>
    <row r="122" spans="1:5" x14ac:dyDescent="0.2">
      <c r="A122" s="138" t="s">
        <v>348</v>
      </c>
      <c r="B122" s="139">
        <v>3297710.45</v>
      </c>
      <c r="C122" s="139">
        <v>3585037.4200000009</v>
      </c>
    </row>
    <row r="123" spans="1:5" x14ac:dyDescent="0.2">
      <c r="A123" s="138" t="s">
        <v>350</v>
      </c>
      <c r="B123" s="139">
        <v>33184.470000000008</v>
      </c>
      <c r="C123" s="139">
        <v>305540.47000000003</v>
      </c>
    </row>
    <row r="124" spans="1:5" x14ac:dyDescent="0.2">
      <c r="A124" s="138" t="s">
        <v>345</v>
      </c>
      <c r="B124" s="139">
        <v>29323.329999999991</v>
      </c>
      <c r="C124" s="139">
        <v>32701.880000000023</v>
      </c>
    </row>
    <row r="125" spans="1:5" x14ac:dyDescent="0.2">
      <c r="A125" s="136" t="s">
        <v>352</v>
      </c>
      <c r="B125" s="137">
        <v>6827690.1600000001</v>
      </c>
      <c r="C125" s="137">
        <v>7304647.3399999999</v>
      </c>
    </row>
    <row r="126" spans="1:5" x14ac:dyDescent="0.2">
      <c r="A126" s="138" t="s">
        <v>348</v>
      </c>
      <c r="B126" s="139">
        <v>5733887.2599999998</v>
      </c>
      <c r="C126" s="139">
        <v>6207154.6100000003</v>
      </c>
    </row>
    <row r="127" spans="1:5" x14ac:dyDescent="0.2">
      <c r="A127" s="138" t="s">
        <v>345</v>
      </c>
      <c r="B127" s="139">
        <v>911489.79000000015</v>
      </c>
      <c r="C127" s="139">
        <v>912918.25999999954</v>
      </c>
    </row>
    <row r="128" spans="1:5" x14ac:dyDescent="0.2">
      <c r="A128" s="138" t="s">
        <v>346</v>
      </c>
      <c r="B128" s="139">
        <v>182313.11000000002</v>
      </c>
      <c r="C128" s="139">
        <v>184574.47</v>
      </c>
    </row>
    <row r="129" spans="1:3" x14ac:dyDescent="0.2">
      <c r="A129" s="136" t="s">
        <v>353</v>
      </c>
      <c r="B129" s="137">
        <v>130.87</v>
      </c>
      <c r="C129" s="137">
        <v>0</v>
      </c>
    </row>
    <row r="130" spans="1:3" x14ac:dyDescent="0.2">
      <c r="A130" s="138" t="s">
        <v>345</v>
      </c>
      <c r="B130" s="139">
        <v>130.87</v>
      </c>
      <c r="C130" s="139">
        <v>0</v>
      </c>
    </row>
    <row r="131" spans="1:3" x14ac:dyDescent="0.2">
      <c r="A131" s="119" t="s">
        <v>165</v>
      </c>
      <c r="B131" s="137">
        <f>+B111+B114+B117+B121+B125+B129</f>
        <v>330462097.63999981</v>
      </c>
      <c r="C131" s="137">
        <f>+C111+C114+C117+C121+C125+C129</f>
        <v>327973593.3599965</v>
      </c>
    </row>
    <row r="132" spans="1:3" x14ac:dyDescent="0.2">
      <c r="A132" s="126"/>
      <c r="B132" s="141"/>
      <c r="C132" s="141"/>
    </row>
    <row r="133" spans="1:3" x14ac:dyDescent="0.2">
      <c r="A133" s="126"/>
      <c r="B133" s="141"/>
      <c r="C133" s="141"/>
    </row>
    <row r="134" spans="1:3" x14ac:dyDescent="0.2">
      <c r="A134" s="107" t="s">
        <v>354</v>
      </c>
    </row>
    <row r="135" spans="1:3" x14ac:dyDescent="0.2">
      <c r="A135" s="114"/>
      <c r="B135" s="308" t="str">
        <f>B109</f>
        <v>31.12.2023.</v>
      </c>
      <c r="C135" s="308" t="str">
        <f>C95</f>
        <v>30.06.2024.</v>
      </c>
    </row>
    <row r="136" spans="1:3" x14ac:dyDescent="0.2">
      <c r="A136" s="128" t="s">
        <v>355</v>
      </c>
      <c r="B136" s="309"/>
      <c r="C136" s="309"/>
    </row>
    <row r="137" spans="1:3" x14ac:dyDescent="0.2">
      <c r="A137" s="142" t="s">
        <v>336</v>
      </c>
      <c r="B137" s="143">
        <v>7011194.21</v>
      </c>
      <c r="C137" s="143">
        <v>7591645.5599999996</v>
      </c>
    </row>
    <row r="138" spans="1:3" x14ac:dyDescent="0.2">
      <c r="A138" s="142" t="s">
        <v>356</v>
      </c>
      <c r="B138" s="143">
        <v>2831466.6</v>
      </c>
      <c r="C138" s="143">
        <v>2783466.6</v>
      </c>
    </row>
    <row r="139" spans="1:3" x14ac:dyDescent="0.2">
      <c r="A139" s="119" t="s">
        <v>165</v>
      </c>
      <c r="B139" s="144">
        <f>SUM(B137:B138)</f>
        <v>9842660.8100000005</v>
      </c>
      <c r="C139" s="144">
        <f>SUM(C137:C138)</f>
        <v>10375112.16</v>
      </c>
    </row>
    <row r="140" spans="1:3" x14ac:dyDescent="0.2">
      <c r="A140" s="126"/>
      <c r="B140" s="141"/>
      <c r="C140" s="141"/>
    </row>
    <row r="141" spans="1:3" x14ac:dyDescent="0.2">
      <c r="A141" s="126"/>
      <c r="B141" s="141"/>
      <c r="C141" s="141"/>
    </row>
    <row r="142" spans="1:3" x14ac:dyDescent="0.2">
      <c r="A142" s="107" t="s">
        <v>92</v>
      </c>
    </row>
    <row r="143" spans="1:3" x14ac:dyDescent="0.2">
      <c r="A143" s="114"/>
      <c r="B143" s="308" t="str">
        <f>B109</f>
        <v>31.12.2023.</v>
      </c>
      <c r="C143" s="308" t="str">
        <f>C95</f>
        <v>30.06.2024.</v>
      </c>
    </row>
    <row r="144" spans="1:3" x14ac:dyDescent="0.2">
      <c r="A144" s="128" t="s">
        <v>357</v>
      </c>
      <c r="B144" s="309"/>
      <c r="C144" s="309"/>
    </row>
    <row r="145" spans="1:3" x14ac:dyDescent="0.2">
      <c r="A145" s="145" t="s">
        <v>358</v>
      </c>
      <c r="B145" s="143">
        <v>2238569.3199999998</v>
      </c>
      <c r="C145" s="143">
        <v>2238569.3199999998</v>
      </c>
    </row>
    <row r="146" spans="1:3" x14ac:dyDescent="0.2">
      <c r="A146" s="145" t="s">
        <v>337</v>
      </c>
      <c r="B146" s="143">
        <v>5510019.0099999998</v>
      </c>
      <c r="C146" s="143">
        <v>6175068.2199999997</v>
      </c>
    </row>
    <row r="147" spans="1:3" x14ac:dyDescent="0.2">
      <c r="A147" s="146" t="s">
        <v>165</v>
      </c>
      <c r="B147" s="144">
        <f>SUM(B145:B146)</f>
        <v>7748588.3300000001</v>
      </c>
      <c r="C147" s="144">
        <f>SUM(C145:C146)</f>
        <v>8413637.5399999991</v>
      </c>
    </row>
    <row r="148" spans="1:3" x14ac:dyDescent="0.2">
      <c r="A148" s="126"/>
      <c r="B148" s="141"/>
      <c r="C148" s="141"/>
    </row>
    <row r="149" spans="1:3" x14ac:dyDescent="0.2">
      <c r="A149" s="126"/>
      <c r="B149" s="141"/>
      <c r="C149" s="141"/>
    </row>
    <row r="150" spans="1:3" x14ac:dyDescent="0.2">
      <c r="A150" s="107" t="s">
        <v>359</v>
      </c>
    </row>
    <row r="151" spans="1:3" x14ac:dyDescent="0.2">
      <c r="A151" s="114"/>
      <c r="B151" s="308" t="str">
        <f>B109</f>
        <v>31.12.2023.</v>
      </c>
      <c r="C151" s="308" t="str">
        <f>C95</f>
        <v>30.06.2024.</v>
      </c>
    </row>
    <row r="152" spans="1:3" x14ac:dyDescent="0.2">
      <c r="A152" s="128" t="s">
        <v>360</v>
      </c>
      <c r="B152" s="309"/>
      <c r="C152" s="309"/>
    </row>
    <row r="153" spans="1:3" x14ac:dyDescent="0.2">
      <c r="A153" s="147" t="s">
        <v>344</v>
      </c>
      <c r="B153" s="139">
        <v>11109669.710000001</v>
      </c>
      <c r="C153" s="139">
        <v>15689726.4</v>
      </c>
    </row>
    <row r="154" spans="1:3" x14ac:dyDescent="0.2">
      <c r="A154" s="147" t="s">
        <v>347</v>
      </c>
      <c r="B154" s="139">
        <v>320489526.16999733</v>
      </c>
      <c r="C154" s="139">
        <v>323537782.94999343</v>
      </c>
    </row>
    <row r="155" spans="1:3" x14ac:dyDescent="0.2">
      <c r="A155" s="147" t="s">
        <v>349</v>
      </c>
      <c r="B155" s="139">
        <v>150063453.73999998</v>
      </c>
      <c r="C155" s="139">
        <v>159122179.38999999</v>
      </c>
    </row>
    <row r="156" spans="1:3" x14ac:dyDescent="0.2">
      <c r="A156" s="147" t="s">
        <v>351</v>
      </c>
      <c r="B156" s="139">
        <v>48993738.780000001</v>
      </c>
      <c r="C156" s="139">
        <v>46332121.890000015</v>
      </c>
    </row>
    <row r="157" spans="1:3" x14ac:dyDescent="0.2">
      <c r="A157" s="147" t="s">
        <v>352</v>
      </c>
      <c r="B157" s="139">
        <v>16051972.180000002</v>
      </c>
      <c r="C157" s="139">
        <v>13763530.600000001</v>
      </c>
    </row>
    <row r="158" spans="1:3" x14ac:dyDescent="0.2">
      <c r="A158" s="147" t="s">
        <v>353</v>
      </c>
      <c r="B158" s="139">
        <v>33488222.670000002</v>
      </c>
      <c r="C158" s="139">
        <v>33530159.370000001</v>
      </c>
    </row>
    <row r="159" spans="1:3" x14ac:dyDescent="0.2">
      <c r="A159" s="119" t="s">
        <v>165</v>
      </c>
      <c r="B159" s="137">
        <f>SUM(B153:B158)</f>
        <v>580196583.24999714</v>
      </c>
      <c r="C159" s="137">
        <f>SUM(C153:C158)</f>
        <v>591975500.59999347</v>
      </c>
    </row>
    <row r="161" spans="1:7" x14ac:dyDescent="0.2">
      <c r="A161" s="112" t="s">
        <v>361</v>
      </c>
    </row>
    <row r="164" spans="1:7" x14ac:dyDescent="0.2">
      <c r="A164" s="148" t="s">
        <v>362</v>
      </c>
    </row>
    <row r="165" spans="1:7" x14ac:dyDescent="0.2">
      <c r="A165" s="107"/>
    </row>
    <row r="166" spans="1:7" x14ac:dyDescent="0.2">
      <c r="A166" s="114"/>
      <c r="B166" s="149" t="str">
        <f>B109</f>
        <v>31.12.2023.</v>
      </c>
      <c r="C166" s="149" t="str">
        <f>C95</f>
        <v>30.06.2024.</v>
      </c>
    </row>
    <row r="167" spans="1:7" x14ac:dyDescent="0.2">
      <c r="A167" s="147" t="s">
        <v>363</v>
      </c>
      <c r="B167" s="139">
        <v>33487793.48</v>
      </c>
      <c r="C167" s="139">
        <v>29094053.780000001</v>
      </c>
    </row>
    <row r="168" spans="1:7" ht="24" x14ac:dyDescent="0.2">
      <c r="A168" s="150" t="s">
        <v>364</v>
      </c>
      <c r="B168" s="139">
        <v>23266920</v>
      </c>
      <c r="C168" s="139">
        <v>21669889.550000001</v>
      </c>
    </row>
    <row r="169" spans="1:7" x14ac:dyDescent="0.2">
      <c r="A169" s="147" t="s">
        <v>365</v>
      </c>
      <c r="B169" s="139">
        <v>22390700.190000001</v>
      </c>
      <c r="C169" s="139">
        <v>20972073.690000001</v>
      </c>
    </row>
    <row r="170" spans="1:7" x14ac:dyDescent="0.2">
      <c r="A170" s="147" t="s">
        <v>371</v>
      </c>
      <c r="B170" s="139">
        <v>0</v>
      </c>
      <c r="C170" s="139">
        <v>20633.37</v>
      </c>
    </row>
    <row r="171" spans="1:7" x14ac:dyDescent="0.2">
      <c r="A171" s="147" t="s">
        <v>372</v>
      </c>
      <c r="B171" s="139">
        <v>0</v>
      </c>
      <c r="C171" s="139">
        <v>3403781.02</v>
      </c>
    </row>
    <row r="172" spans="1:7" x14ac:dyDescent="0.2">
      <c r="A172" s="119" t="s">
        <v>165</v>
      </c>
      <c r="B172" s="137">
        <f>SUM(B167:B171)</f>
        <v>79145413.670000002</v>
      </c>
      <c r="C172" s="137">
        <f>SUM(C167:C171)</f>
        <v>75160431.409999996</v>
      </c>
    </row>
    <row r="176" spans="1:7" s="155" customFormat="1" ht="30" customHeight="1" x14ac:dyDescent="0.2">
      <c r="A176" s="310" t="s">
        <v>366</v>
      </c>
      <c r="B176" s="310"/>
      <c r="C176" s="310"/>
      <c r="D176" s="310"/>
      <c r="E176" s="310"/>
      <c r="F176" s="154"/>
      <c r="G176" s="154"/>
    </row>
    <row r="177" spans="1:7" s="155" customFormat="1" ht="30" customHeight="1" x14ac:dyDescent="0.2">
      <c r="A177" s="310" t="s">
        <v>367</v>
      </c>
      <c r="B177" s="310"/>
      <c r="C177" s="310"/>
      <c r="D177" s="310"/>
      <c r="E177" s="310"/>
      <c r="F177" s="154"/>
      <c r="G177" s="154"/>
    </row>
    <row r="178" spans="1:7" s="155" customFormat="1" ht="20.100000000000001" customHeight="1" x14ac:dyDescent="0.2">
      <c r="A178" s="310" t="s">
        <v>368</v>
      </c>
      <c r="B178" s="310"/>
      <c r="C178" s="310"/>
      <c r="D178" s="310"/>
      <c r="E178" s="310"/>
      <c r="F178" s="154"/>
      <c r="G178" s="154"/>
    </row>
    <row r="179" spans="1:7" s="155" customFormat="1" ht="20.100000000000001" customHeight="1" x14ac:dyDescent="0.2">
      <c r="A179" s="310" t="s">
        <v>388</v>
      </c>
      <c r="B179" s="310"/>
      <c r="C179" s="310"/>
      <c r="D179" s="310"/>
      <c r="E179" s="310"/>
      <c r="F179" s="154"/>
      <c r="G179" s="154"/>
    </row>
    <row r="180" spans="1:7" s="155" customFormat="1" ht="20.100000000000001" customHeight="1" x14ac:dyDescent="0.2">
      <c r="A180" s="156" t="s">
        <v>373</v>
      </c>
      <c r="B180" s="156"/>
      <c r="C180" s="156"/>
      <c r="D180" s="156"/>
      <c r="E180" s="156"/>
      <c r="F180" s="154"/>
      <c r="G180" s="154"/>
    </row>
    <row r="181" spans="1:7" s="155" customFormat="1" ht="30" customHeight="1" x14ac:dyDescent="0.2">
      <c r="A181" s="310" t="s">
        <v>387</v>
      </c>
      <c r="B181" s="310"/>
      <c r="C181" s="310"/>
      <c r="D181" s="310"/>
      <c r="E181" s="310"/>
      <c r="F181" s="154"/>
      <c r="G181" s="154"/>
    </row>
    <row r="182" spans="1:7" x14ac:dyDescent="0.2">
      <c r="A182" s="312"/>
      <c r="B182" s="312"/>
      <c r="C182" s="312"/>
      <c r="D182" s="312"/>
      <c r="E182" s="312"/>
      <c r="F182" s="111"/>
      <c r="G182" s="111"/>
    </row>
    <row r="183" spans="1:7" x14ac:dyDescent="0.2">
      <c r="A183" s="311"/>
      <c r="B183" s="311"/>
      <c r="C183" s="311"/>
      <c r="D183" s="311"/>
      <c r="E183" s="311"/>
      <c r="F183" s="111"/>
      <c r="G183" s="111"/>
    </row>
    <row r="185" spans="1:7" x14ac:dyDescent="0.2">
      <c r="A185" s="111"/>
      <c r="B185" s="111"/>
      <c r="C185" s="111"/>
      <c r="D185" s="111"/>
      <c r="E185" s="111"/>
    </row>
    <row r="186" spans="1:7" x14ac:dyDescent="0.2">
      <c r="A186" s="151"/>
      <c r="B186" s="151"/>
      <c r="C186" s="151"/>
      <c r="D186" s="151"/>
      <c r="E186" s="151"/>
      <c r="F186" s="152"/>
      <c r="G186" s="152"/>
    </row>
    <row r="187" spans="1:7" x14ac:dyDescent="0.2">
      <c r="F187" s="153"/>
      <c r="G187" s="153"/>
    </row>
    <row r="192" spans="1:7" x14ac:dyDescent="0.2">
      <c r="A192" s="96"/>
      <c r="B192" s="96"/>
      <c r="C192" s="96"/>
      <c r="D192" s="96"/>
      <c r="E192" s="96"/>
      <c r="F192" s="96"/>
      <c r="G192" s="96"/>
    </row>
    <row r="193" spans="1:7" x14ac:dyDescent="0.2">
      <c r="A193" s="96"/>
      <c r="B193" s="96"/>
      <c r="C193" s="96"/>
      <c r="D193" s="96"/>
      <c r="E193" s="96"/>
      <c r="F193" s="96"/>
      <c r="G193" s="96"/>
    </row>
    <row r="194" spans="1:7" x14ac:dyDescent="0.2">
      <c r="A194" s="96"/>
      <c r="B194" s="96"/>
      <c r="C194" s="96"/>
      <c r="D194" s="96"/>
      <c r="E194" s="96"/>
      <c r="F194" s="96"/>
      <c r="G194" s="96"/>
    </row>
    <row r="195" spans="1:7" x14ac:dyDescent="0.2">
      <c r="A195" s="96"/>
      <c r="B195" s="96"/>
      <c r="C195" s="96"/>
      <c r="D195" s="96"/>
      <c r="E195" s="96"/>
      <c r="F195" s="96"/>
      <c r="G195" s="96"/>
    </row>
    <row r="196" spans="1:7" x14ac:dyDescent="0.2">
      <c r="A196" s="96"/>
      <c r="B196" s="96"/>
      <c r="C196" s="96"/>
      <c r="D196" s="96"/>
      <c r="E196" s="96"/>
      <c r="F196" s="96"/>
      <c r="G196" s="96"/>
    </row>
    <row r="197" spans="1:7" x14ac:dyDescent="0.2">
      <c r="A197" s="96"/>
      <c r="B197" s="96"/>
      <c r="C197" s="96"/>
      <c r="D197" s="96"/>
      <c r="E197" s="96"/>
      <c r="F197" s="96"/>
      <c r="G197" s="96"/>
    </row>
    <row r="198" spans="1:7" x14ac:dyDescent="0.2">
      <c r="A198" s="96"/>
      <c r="B198" s="96"/>
      <c r="C198" s="96"/>
      <c r="D198" s="96"/>
      <c r="E198" s="96"/>
      <c r="F198" s="96"/>
      <c r="G198" s="96"/>
    </row>
    <row r="199" spans="1:7" x14ac:dyDescent="0.2">
      <c r="A199" s="96"/>
      <c r="B199" s="96"/>
      <c r="C199" s="96"/>
      <c r="D199" s="96"/>
      <c r="E199" s="96"/>
      <c r="F199" s="96"/>
      <c r="G199" s="96"/>
    </row>
    <row r="200" spans="1:7" x14ac:dyDescent="0.2">
      <c r="A200" s="96"/>
      <c r="B200" s="96"/>
      <c r="C200" s="96"/>
      <c r="D200" s="96"/>
      <c r="E200" s="96"/>
      <c r="F200" s="96"/>
      <c r="G200" s="96"/>
    </row>
    <row r="201" spans="1:7" x14ac:dyDescent="0.2">
      <c r="A201" s="96"/>
      <c r="B201" s="96"/>
      <c r="C201" s="96"/>
      <c r="D201" s="96"/>
      <c r="E201" s="96"/>
      <c r="F201" s="96"/>
      <c r="G201" s="96"/>
    </row>
    <row r="202" spans="1:7" x14ac:dyDescent="0.2">
      <c r="A202" s="96"/>
      <c r="B202" s="96"/>
      <c r="C202" s="96"/>
      <c r="D202" s="96"/>
      <c r="E202" s="96"/>
      <c r="F202" s="96"/>
      <c r="G202" s="96"/>
    </row>
    <row r="203" spans="1:7" x14ac:dyDescent="0.2">
      <c r="A203" s="96"/>
      <c r="B203" s="96"/>
      <c r="C203" s="96"/>
      <c r="D203" s="96"/>
      <c r="E203" s="96"/>
      <c r="F203" s="96"/>
      <c r="G203" s="96"/>
    </row>
    <row r="204" spans="1:7" x14ac:dyDescent="0.2">
      <c r="A204" s="96"/>
      <c r="B204" s="96"/>
      <c r="C204" s="96"/>
      <c r="D204" s="96"/>
      <c r="E204" s="96"/>
      <c r="F204" s="96"/>
      <c r="G204" s="96"/>
    </row>
    <row r="205" spans="1:7" x14ac:dyDescent="0.2">
      <c r="A205" s="96"/>
      <c r="B205" s="96"/>
      <c r="C205" s="96"/>
      <c r="D205" s="96"/>
      <c r="E205" s="96"/>
      <c r="F205" s="96"/>
      <c r="G205" s="96"/>
    </row>
    <row r="206" spans="1:7" x14ac:dyDescent="0.2">
      <c r="A206" s="96"/>
      <c r="B206" s="96"/>
      <c r="C206" s="96"/>
      <c r="D206" s="96"/>
      <c r="E206" s="96"/>
      <c r="F206" s="96"/>
      <c r="G206" s="96"/>
    </row>
    <row r="207" spans="1:7" x14ac:dyDescent="0.2">
      <c r="A207" s="96"/>
      <c r="B207" s="96"/>
      <c r="C207" s="96"/>
      <c r="D207" s="96"/>
      <c r="E207" s="96"/>
      <c r="F207" s="96"/>
      <c r="G207" s="96"/>
    </row>
    <row r="208" spans="1:7" x14ac:dyDescent="0.2">
      <c r="A208" s="96"/>
      <c r="B208" s="96"/>
      <c r="C208" s="96"/>
      <c r="D208" s="96"/>
      <c r="E208" s="96"/>
      <c r="F208" s="96"/>
      <c r="G208" s="96"/>
    </row>
    <row r="209" spans="1:7" x14ac:dyDescent="0.2">
      <c r="A209" s="96"/>
      <c r="B209" s="96"/>
      <c r="C209" s="96"/>
      <c r="D209" s="96"/>
      <c r="E209" s="96"/>
      <c r="F209" s="96"/>
      <c r="G209" s="96"/>
    </row>
    <row r="210" spans="1:7" x14ac:dyDescent="0.2">
      <c r="A210" s="96"/>
      <c r="B210" s="96"/>
      <c r="C210" s="96"/>
      <c r="D210" s="96"/>
      <c r="E210" s="96"/>
      <c r="F210" s="96"/>
      <c r="G210" s="96"/>
    </row>
    <row r="211" spans="1:7" x14ac:dyDescent="0.2">
      <c r="A211" s="96"/>
      <c r="B211" s="96"/>
      <c r="C211" s="96"/>
      <c r="D211" s="96"/>
      <c r="E211" s="96"/>
      <c r="F211" s="96"/>
      <c r="G211" s="96"/>
    </row>
    <row r="212" spans="1:7" x14ac:dyDescent="0.2">
      <c r="A212" s="96"/>
      <c r="B212" s="96"/>
      <c r="C212" s="96"/>
      <c r="D212" s="96"/>
      <c r="E212" s="96"/>
      <c r="F212" s="96"/>
      <c r="G212" s="96"/>
    </row>
    <row r="213" spans="1:7" x14ac:dyDescent="0.2">
      <c r="A213" s="96"/>
      <c r="B213" s="96"/>
      <c r="C213" s="96"/>
      <c r="D213" s="96"/>
      <c r="E213" s="96"/>
      <c r="F213" s="96"/>
      <c r="G213" s="96"/>
    </row>
    <row r="214" spans="1:7" x14ac:dyDescent="0.2">
      <c r="A214" s="96"/>
      <c r="B214" s="96"/>
      <c r="C214" s="96"/>
      <c r="D214" s="96"/>
      <c r="E214" s="96"/>
      <c r="F214" s="96"/>
      <c r="G214" s="96"/>
    </row>
    <row r="215" spans="1:7" x14ac:dyDescent="0.2">
      <c r="A215" s="96"/>
      <c r="B215" s="96"/>
      <c r="C215" s="96"/>
      <c r="D215" s="96"/>
      <c r="E215" s="96"/>
      <c r="F215" s="96"/>
      <c r="G215" s="96"/>
    </row>
    <row r="216" spans="1:7" x14ac:dyDescent="0.2">
      <c r="A216" s="96"/>
      <c r="B216" s="96"/>
      <c r="C216" s="96"/>
      <c r="D216" s="96"/>
      <c r="E216" s="96"/>
      <c r="F216" s="96"/>
      <c r="G216" s="96"/>
    </row>
    <row r="217" spans="1:7" x14ac:dyDescent="0.2">
      <c r="A217" s="96"/>
      <c r="B217" s="96"/>
      <c r="C217" s="96"/>
      <c r="D217" s="96"/>
      <c r="E217" s="96"/>
      <c r="F217" s="96"/>
      <c r="G217" s="96"/>
    </row>
    <row r="218" spans="1:7" x14ac:dyDescent="0.2">
      <c r="A218" s="96"/>
      <c r="B218" s="96"/>
      <c r="C218" s="96"/>
      <c r="D218" s="96"/>
      <c r="E218" s="96"/>
      <c r="F218" s="96"/>
      <c r="G218" s="96"/>
    </row>
    <row r="219" spans="1:7" x14ac:dyDescent="0.2">
      <c r="A219" s="96"/>
      <c r="B219" s="96"/>
      <c r="C219" s="96"/>
      <c r="D219" s="96"/>
      <c r="E219" s="96"/>
      <c r="F219" s="96"/>
      <c r="G219" s="96"/>
    </row>
    <row r="220" spans="1:7" x14ac:dyDescent="0.2">
      <c r="A220" s="96"/>
      <c r="B220" s="96"/>
      <c r="C220" s="96"/>
      <c r="D220" s="96"/>
      <c r="E220" s="96"/>
      <c r="F220" s="96"/>
      <c r="G220" s="96"/>
    </row>
    <row r="221" spans="1:7" x14ac:dyDescent="0.2">
      <c r="A221" s="96"/>
      <c r="B221" s="96"/>
      <c r="C221" s="96"/>
      <c r="D221" s="96"/>
      <c r="E221" s="96"/>
      <c r="F221" s="96"/>
      <c r="G221" s="96"/>
    </row>
    <row r="222" spans="1:7" x14ac:dyDescent="0.2">
      <c r="A222" s="96"/>
      <c r="B222" s="96"/>
      <c r="C222" s="96"/>
      <c r="D222" s="96"/>
      <c r="E222" s="96"/>
      <c r="F222" s="96"/>
      <c r="G222" s="96"/>
    </row>
    <row r="223" spans="1:7" x14ac:dyDescent="0.2">
      <c r="A223" s="96"/>
      <c r="B223" s="96"/>
      <c r="C223" s="96"/>
      <c r="D223" s="96"/>
      <c r="E223" s="96"/>
      <c r="F223" s="96"/>
      <c r="G223" s="96"/>
    </row>
    <row r="224" spans="1:7" x14ac:dyDescent="0.2">
      <c r="A224" s="96"/>
      <c r="B224" s="96"/>
      <c r="C224" s="96"/>
      <c r="D224" s="96"/>
      <c r="E224" s="96"/>
      <c r="F224" s="96"/>
      <c r="G224" s="96"/>
    </row>
    <row r="225" spans="1:7" x14ac:dyDescent="0.2">
      <c r="A225" s="96"/>
      <c r="B225" s="96"/>
      <c r="C225" s="96"/>
      <c r="D225" s="96"/>
      <c r="E225" s="96"/>
      <c r="F225" s="96"/>
      <c r="G225" s="96"/>
    </row>
    <row r="226" spans="1:7" x14ac:dyDescent="0.2">
      <c r="A226" s="96"/>
      <c r="B226" s="96"/>
      <c r="C226" s="96"/>
      <c r="D226" s="96"/>
      <c r="E226" s="96"/>
      <c r="F226" s="96"/>
      <c r="G226" s="96"/>
    </row>
    <row r="227" spans="1:7" x14ac:dyDescent="0.2">
      <c r="A227" s="96"/>
      <c r="B227" s="96"/>
      <c r="C227" s="96"/>
      <c r="D227" s="96"/>
      <c r="E227" s="96"/>
      <c r="F227" s="96"/>
      <c r="G227" s="96"/>
    </row>
    <row r="228" spans="1:7" x14ac:dyDescent="0.2">
      <c r="A228" s="96"/>
      <c r="B228" s="96"/>
      <c r="C228" s="96"/>
      <c r="D228" s="96"/>
      <c r="E228" s="96"/>
      <c r="F228" s="96"/>
      <c r="G228" s="96"/>
    </row>
    <row r="229" spans="1:7" x14ac:dyDescent="0.2">
      <c r="A229" s="96"/>
      <c r="B229" s="96"/>
      <c r="C229" s="96"/>
      <c r="D229" s="96"/>
      <c r="E229" s="96"/>
      <c r="F229" s="96"/>
      <c r="G229" s="96"/>
    </row>
    <row r="230" spans="1:7" x14ac:dyDescent="0.2">
      <c r="A230" s="96"/>
      <c r="B230" s="96"/>
      <c r="C230" s="96"/>
      <c r="D230" s="96"/>
      <c r="E230" s="96"/>
      <c r="F230" s="96"/>
      <c r="G230" s="96"/>
    </row>
    <row r="231" spans="1:7" x14ac:dyDescent="0.2">
      <c r="A231" s="96"/>
      <c r="B231" s="96"/>
      <c r="C231" s="96"/>
      <c r="D231" s="96"/>
      <c r="E231" s="96"/>
      <c r="F231" s="96"/>
      <c r="G231" s="96"/>
    </row>
    <row r="232" spans="1:7" x14ac:dyDescent="0.2">
      <c r="A232" s="96"/>
      <c r="B232" s="96"/>
      <c r="C232" s="96"/>
      <c r="D232" s="96"/>
      <c r="E232" s="96"/>
      <c r="F232" s="96"/>
      <c r="G232" s="96"/>
    </row>
    <row r="233" spans="1:7" x14ac:dyDescent="0.2">
      <c r="A233" s="96"/>
      <c r="B233" s="96"/>
      <c r="C233" s="96"/>
      <c r="D233" s="96"/>
      <c r="E233" s="96"/>
      <c r="F233" s="96"/>
      <c r="G233" s="96"/>
    </row>
    <row r="234" spans="1:7" x14ac:dyDescent="0.2">
      <c r="A234" s="96"/>
      <c r="B234" s="96"/>
      <c r="C234" s="96"/>
      <c r="D234" s="96"/>
      <c r="E234" s="96"/>
      <c r="F234" s="96"/>
      <c r="G234" s="96"/>
    </row>
    <row r="235" spans="1:7" x14ac:dyDescent="0.2">
      <c r="A235" s="96"/>
      <c r="B235" s="96"/>
      <c r="C235" s="96"/>
      <c r="D235" s="96"/>
      <c r="E235" s="96"/>
      <c r="F235" s="96"/>
      <c r="G235" s="96"/>
    </row>
    <row r="236" spans="1:7" x14ac:dyDescent="0.2">
      <c r="A236" s="96"/>
      <c r="B236" s="96"/>
      <c r="C236" s="96"/>
      <c r="D236" s="96"/>
      <c r="E236" s="96"/>
      <c r="F236" s="96"/>
      <c r="G236" s="96"/>
    </row>
    <row r="237" spans="1:7" x14ac:dyDescent="0.2">
      <c r="A237" s="96"/>
      <c r="B237" s="96"/>
      <c r="C237" s="96"/>
      <c r="D237" s="96"/>
      <c r="E237" s="96"/>
      <c r="F237" s="96"/>
      <c r="G237" s="96"/>
    </row>
    <row r="238" spans="1:7" x14ac:dyDescent="0.2">
      <c r="A238" s="96"/>
      <c r="B238" s="96"/>
      <c r="C238" s="96"/>
      <c r="D238" s="96"/>
      <c r="E238" s="96"/>
      <c r="F238" s="96"/>
      <c r="G238" s="96"/>
    </row>
    <row r="239" spans="1:7" x14ac:dyDescent="0.2">
      <c r="A239" s="96"/>
      <c r="B239" s="96"/>
      <c r="C239" s="96"/>
      <c r="D239" s="96"/>
      <c r="E239" s="96"/>
      <c r="F239" s="96"/>
      <c r="G239" s="96"/>
    </row>
    <row r="240" spans="1:7" x14ac:dyDescent="0.2">
      <c r="A240" s="96"/>
      <c r="B240" s="96"/>
      <c r="C240" s="96"/>
      <c r="D240" s="96"/>
      <c r="E240" s="96"/>
      <c r="F240" s="96"/>
      <c r="G240" s="96"/>
    </row>
    <row r="241" spans="1:7" x14ac:dyDescent="0.2">
      <c r="A241" s="96"/>
      <c r="B241" s="96"/>
      <c r="C241" s="96"/>
      <c r="D241" s="96"/>
      <c r="E241" s="96"/>
      <c r="F241" s="96"/>
      <c r="G241" s="96"/>
    </row>
    <row r="242" spans="1:7" x14ac:dyDescent="0.2">
      <c r="A242" s="96"/>
      <c r="B242" s="96"/>
      <c r="C242" s="96"/>
      <c r="D242" s="96"/>
      <c r="E242" s="96"/>
      <c r="F242" s="96"/>
      <c r="G242" s="96"/>
    </row>
    <row r="243" spans="1:7" x14ac:dyDescent="0.2">
      <c r="A243" s="96"/>
      <c r="B243" s="96"/>
      <c r="C243" s="96"/>
      <c r="D243" s="96"/>
      <c r="E243" s="96"/>
      <c r="F243" s="96"/>
      <c r="G243" s="96"/>
    </row>
    <row r="244" spans="1:7" x14ac:dyDescent="0.2">
      <c r="A244" s="96"/>
      <c r="B244" s="96"/>
      <c r="C244" s="96"/>
      <c r="D244" s="96"/>
      <c r="E244" s="96"/>
      <c r="F244" s="96"/>
      <c r="G244" s="96"/>
    </row>
    <row r="245" spans="1:7" x14ac:dyDescent="0.2">
      <c r="A245" s="96"/>
      <c r="B245" s="96"/>
      <c r="C245" s="96"/>
      <c r="D245" s="96"/>
      <c r="E245" s="96"/>
      <c r="F245" s="96"/>
      <c r="G245" s="96"/>
    </row>
    <row r="246" spans="1:7" x14ac:dyDescent="0.2">
      <c r="A246" s="96"/>
      <c r="B246" s="96"/>
      <c r="C246" s="96"/>
      <c r="D246" s="96"/>
      <c r="E246" s="96"/>
      <c r="F246" s="96"/>
      <c r="G246" s="96"/>
    </row>
    <row r="247" spans="1:7" x14ac:dyDescent="0.2">
      <c r="A247" s="96"/>
      <c r="B247" s="96"/>
      <c r="C247" s="96"/>
      <c r="D247" s="96"/>
      <c r="E247" s="96"/>
      <c r="F247" s="96"/>
      <c r="G247" s="96"/>
    </row>
    <row r="248" spans="1:7" x14ac:dyDescent="0.2">
      <c r="A248" s="96"/>
      <c r="B248" s="96"/>
      <c r="C248" s="96"/>
      <c r="D248" s="96"/>
      <c r="E248" s="96"/>
      <c r="F248" s="96"/>
      <c r="G248" s="96"/>
    </row>
    <row r="249" spans="1:7" x14ac:dyDescent="0.2">
      <c r="A249" s="96"/>
      <c r="B249" s="96"/>
      <c r="C249" s="96"/>
      <c r="D249" s="96"/>
      <c r="E249" s="96"/>
      <c r="F249" s="96"/>
      <c r="G249" s="96"/>
    </row>
    <row r="250" spans="1:7" x14ac:dyDescent="0.2">
      <c r="A250" s="96"/>
      <c r="B250" s="96"/>
      <c r="C250" s="96"/>
      <c r="D250" s="96"/>
      <c r="E250" s="96"/>
      <c r="F250" s="96"/>
      <c r="G250" s="96"/>
    </row>
    <row r="251" spans="1:7" x14ac:dyDescent="0.2">
      <c r="A251" s="96"/>
      <c r="B251" s="96"/>
      <c r="C251" s="96"/>
      <c r="D251" s="96"/>
      <c r="E251" s="96"/>
      <c r="F251" s="96"/>
      <c r="G251" s="96"/>
    </row>
    <row r="252" spans="1:7" x14ac:dyDescent="0.2">
      <c r="A252" s="96"/>
      <c r="B252" s="96"/>
      <c r="C252" s="96"/>
      <c r="D252" s="96"/>
      <c r="E252" s="96"/>
      <c r="F252" s="96"/>
      <c r="G252" s="96"/>
    </row>
    <row r="253" spans="1:7" x14ac:dyDescent="0.2">
      <c r="A253" s="96"/>
      <c r="B253" s="96"/>
      <c r="C253" s="96"/>
      <c r="D253" s="96"/>
      <c r="E253" s="96"/>
      <c r="F253" s="96"/>
      <c r="G253" s="96"/>
    </row>
    <row r="254" spans="1:7" x14ac:dyDescent="0.2">
      <c r="A254" s="96"/>
      <c r="B254" s="96"/>
      <c r="C254" s="96"/>
      <c r="D254" s="96"/>
      <c r="E254" s="96"/>
      <c r="F254" s="96"/>
      <c r="G254" s="96"/>
    </row>
    <row r="255" spans="1:7" x14ac:dyDescent="0.2">
      <c r="A255" s="96"/>
      <c r="B255" s="96"/>
      <c r="C255" s="96"/>
      <c r="D255" s="96"/>
      <c r="E255" s="96"/>
      <c r="F255" s="96"/>
      <c r="G255" s="96"/>
    </row>
    <row r="256" spans="1:7" x14ac:dyDescent="0.2">
      <c r="A256" s="96"/>
      <c r="B256" s="96"/>
      <c r="C256" s="96"/>
      <c r="D256" s="96"/>
      <c r="E256" s="96"/>
      <c r="F256" s="96"/>
      <c r="G256" s="96"/>
    </row>
    <row r="257" spans="1:7" x14ac:dyDescent="0.2">
      <c r="A257" s="96"/>
      <c r="B257" s="96"/>
      <c r="C257" s="96"/>
      <c r="D257" s="96"/>
      <c r="E257" s="96"/>
      <c r="F257" s="96"/>
      <c r="G257" s="96"/>
    </row>
    <row r="258" spans="1:7" x14ac:dyDescent="0.2">
      <c r="A258" s="96"/>
      <c r="B258" s="96"/>
      <c r="C258" s="96"/>
      <c r="D258" s="96"/>
      <c r="E258" s="96"/>
      <c r="F258" s="96"/>
      <c r="G258" s="96"/>
    </row>
    <row r="259" spans="1:7" x14ac:dyDescent="0.2">
      <c r="A259" s="96"/>
      <c r="B259" s="96"/>
      <c r="C259" s="96"/>
      <c r="D259" s="96"/>
      <c r="E259" s="96"/>
      <c r="F259" s="96"/>
      <c r="G259" s="96"/>
    </row>
    <row r="260" spans="1:7" x14ac:dyDescent="0.2">
      <c r="A260" s="96"/>
      <c r="B260" s="96"/>
      <c r="C260" s="96"/>
      <c r="D260" s="96"/>
      <c r="E260" s="96"/>
      <c r="F260" s="96"/>
      <c r="G260" s="96"/>
    </row>
    <row r="261" spans="1:7" x14ac:dyDescent="0.2">
      <c r="A261" s="96"/>
      <c r="B261" s="96"/>
      <c r="C261" s="96"/>
      <c r="D261" s="96"/>
      <c r="E261" s="96"/>
      <c r="F261" s="96"/>
      <c r="G261" s="96"/>
    </row>
    <row r="262" spans="1:7" x14ac:dyDescent="0.2">
      <c r="A262" s="96"/>
      <c r="B262" s="96"/>
      <c r="C262" s="96"/>
      <c r="D262" s="96"/>
      <c r="E262" s="96"/>
      <c r="F262" s="96"/>
      <c r="G262" s="96"/>
    </row>
    <row r="263" spans="1:7" x14ac:dyDescent="0.2">
      <c r="A263" s="96"/>
      <c r="B263" s="96"/>
      <c r="C263" s="96"/>
      <c r="D263" s="96"/>
      <c r="E263" s="96"/>
      <c r="F263" s="96"/>
      <c r="G263" s="96"/>
    </row>
    <row r="264" spans="1:7" x14ac:dyDescent="0.2">
      <c r="A264" s="96"/>
      <c r="B264" s="96"/>
      <c r="C264" s="96"/>
      <c r="D264" s="96"/>
      <c r="E264" s="96"/>
      <c r="F264" s="96"/>
      <c r="G264" s="96"/>
    </row>
    <row r="265" spans="1:7" x14ac:dyDescent="0.2">
      <c r="A265" s="96"/>
      <c r="B265" s="96"/>
      <c r="C265" s="96"/>
      <c r="D265" s="96"/>
      <c r="E265" s="96"/>
      <c r="F265" s="96"/>
      <c r="G265" s="96"/>
    </row>
    <row r="266" spans="1:7" x14ac:dyDescent="0.2">
      <c r="A266" s="96"/>
      <c r="B266" s="96"/>
      <c r="C266" s="96"/>
      <c r="D266" s="96"/>
      <c r="E266" s="96"/>
      <c r="F266" s="96"/>
      <c r="G266" s="96"/>
    </row>
    <row r="267" spans="1:7" x14ac:dyDescent="0.2">
      <c r="A267" s="96"/>
      <c r="B267" s="96"/>
      <c r="C267" s="96"/>
      <c r="D267" s="96"/>
      <c r="E267" s="96"/>
      <c r="F267" s="96"/>
      <c r="G267" s="96"/>
    </row>
    <row r="268" spans="1:7" x14ac:dyDescent="0.2">
      <c r="A268" s="96"/>
      <c r="B268" s="96"/>
      <c r="C268" s="96"/>
      <c r="D268" s="96"/>
      <c r="E268" s="96"/>
      <c r="F268" s="96"/>
      <c r="G268" s="96"/>
    </row>
    <row r="269" spans="1:7" x14ac:dyDescent="0.2">
      <c r="A269" s="96"/>
      <c r="B269" s="96"/>
      <c r="C269" s="96"/>
      <c r="D269" s="96"/>
      <c r="E269" s="96"/>
      <c r="F269" s="96"/>
      <c r="G269" s="96"/>
    </row>
    <row r="270" spans="1:7" x14ac:dyDescent="0.2">
      <c r="A270" s="96"/>
      <c r="B270" s="96"/>
      <c r="C270" s="96"/>
      <c r="D270" s="96"/>
      <c r="E270" s="96"/>
      <c r="F270" s="96"/>
      <c r="G270" s="96"/>
    </row>
    <row r="271" spans="1:7" x14ac:dyDescent="0.2">
      <c r="A271" s="96"/>
      <c r="B271" s="96"/>
      <c r="C271" s="96"/>
      <c r="D271" s="96"/>
      <c r="E271" s="96"/>
      <c r="F271" s="96"/>
      <c r="G271" s="96"/>
    </row>
    <row r="272" spans="1:7" x14ac:dyDescent="0.2">
      <c r="A272" s="96"/>
      <c r="B272" s="96"/>
      <c r="C272" s="96"/>
      <c r="D272" s="96"/>
      <c r="E272" s="96"/>
      <c r="F272" s="96"/>
      <c r="G272" s="96"/>
    </row>
    <row r="273" spans="1:7" x14ac:dyDescent="0.2">
      <c r="A273" s="96"/>
      <c r="B273" s="96"/>
      <c r="C273" s="96"/>
      <c r="D273" s="96"/>
      <c r="E273" s="96"/>
      <c r="F273" s="96"/>
      <c r="G273" s="96"/>
    </row>
    <row r="274" spans="1:7" x14ac:dyDescent="0.2">
      <c r="A274" s="96"/>
      <c r="B274" s="96"/>
      <c r="C274" s="96"/>
      <c r="D274" s="96"/>
      <c r="E274" s="96"/>
      <c r="F274" s="96"/>
      <c r="G274" s="96"/>
    </row>
    <row r="275" spans="1:7" x14ac:dyDescent="0.2">
      <c r="F275" s="96"/>
      <c r="G275" s="96"/>
    </row>
  </sheetData>
  <mergeCells count="35">
    <mergeCell ref="A183:E183"/>
    <mergeCell ref="A177:E177"/>
    <mergeCell ref="A178:E178"/>
    <mergeCell ref="A179:E179"/>
    <mergeCell ref="A181:E181"/>
    <mergeCell ref="A182:E182"/>
    <mergeCell ref="B143:B144"/>
    <mergeCell ref="C143:C144"/>
    <mergeCell ref="B151:B152"/>
    <mergeCell ref="C151:C152"/>
    <mergeCell ref="A176:E176"/>
    <mergeCell ref="B84:C84"/>
    <mergeCell ref="D84:E84"/>
    <mergeCell ref="B109:B110"/>
    <mergeCell ref="C109:C110"/>
    <mergeCell ref="B135:B136"/>
    <mergeCell ref="C135:C136"/>
    <mergeCell ref="B95:B96"/>
    <mergeCell ref="C95:C96"/>
    <mergeCell ref="B67:C67"/>
    <mergeCell ref="D67:E67"/>
    <mergeCell ref="B76:C76"/>
    <mergeCell ref="D76:E76"/>
    <mergeCell ref="A73:E73"/>
    <mergeCell ref="A1:E1"/>
    <mergeCell ref="A2:E2"/>
    <mergeCell ref="A17:E17"/>
    <mergeCell ref="B24:C24"/>
    <mergeCell ref="D24:E24"/>
    <mergeCell ref="B35:C35"/>
    <mergeCell ref="D35:E35"/>
    <mergeCell ref="B45:C45"/>
    <mergeCell ref="D45:E45"/>
    <mergeCell ref="B56:C56"/>
    <mergeCell ref="D56:E56"/>
  </mergeCells>
  <pageMargins left="0.7" right="0.7" top="0.75" bottom="0.75" header="0.3" footer="0.3"/>
  <pageSetup paperSize="9" scale="66" orientation="portrait" r:id="rId1"/>
  <rowBreaks count="2" manualBreakCount="2">
    <brk id="65" max="16383" man="1"/>
    <brk id="147"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FC670-F99A-4D88-9C52-F9782A557F2D}">
  <ds:schemaRefs>
    <ds:schemaRef ds:uri="http://purl.org/dc/dcmitype/"/>
    <ds:schemaRef ds:uri="http://purl.org/dc/terms/"/>
    <ds:schemaRef ds:uri="http://schemas.openxmlformats.org/package/2006/metadata/core-properties"/>
    <ds:schemaRef ds:uri="http://schemas.microsoft.com/office/2006/documentManagement/types"/>
    <ds:schemaRef ds:uri="2090b57c-2e4d-4ed9-b313-510fc704fe75"/>
    <ds:schemaRef ds:uri="http://schemas.microsoft.com/office/2006/metadata/properties"/>
    <ds:schemaRef ds:uri="http://purl.org/dc/elements/1.1/"/>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2024-07-24T12:05:28Z</cp:lastPrinted>
  <dcterms:created xsi:type="dcterms:W3CDTF">2008-10-17T11:51:54Z</dcterms:created>
  <dcterms:modified xsi:type="dcterms:W3CDTF">2024-07-29T13:25:23Z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