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VESNAB\Documents\HANFA\2020\12-20\"/>
    </mc:Choice>
  </mc:AlternateContent>
  <xr:revisionPtr revIDLastSave="0" documentId="13_ncr:1_{EBC00999-A460-46BA-AD70-51E51F83C47A}" xr6:coauthVersionLast="45" xr6:coauthVersionMax="45"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podaci'!$A$1:$J$69</definedName>
    <definedName name="_xlnm.Print_Area" localSheetId="5">PK!$A$1:$W$61</definedName>
  </definedNames>
  <calcPr calcId="18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I60" i="19"/>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H49" i="21"/>
  <c r="H51" i="21" s="1"/>
  <c r="I34" i="21"/>
  <c r="I44" i="18"/>
  <c r="H57" i="20"/>
  <c r="H59" i="20" s="1"/>
  <c r="H61" i="19"/>
  <c r="I55" i="20"/>
  <c r="I24" i="20"/>
  <c r="I27" i="20" s="1"/>
  <c r="K60" i="19"/>
  <c r="K14" i="19"/>
  <c r="K61" i="19" s="1"/>
  <c r="J60" i="19"/>
  <c r="I14" i="19"/>
  <c r="I61" i="19" s="1"/>
  <c r="I64" i="19" s="1"/>
  <c r="H72" i="18"/>
  <c r="I75" i="18"/>
  <c r="I131" i="18"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72" i="18"/>
  <c r="K62" i="19"/>
  <c r="K68" i="19" s="1"/>
  <c r="I57" i="20"/>
  <c r="I59" i="20" s="1"/>
  <c r="K63" i="19"/>
  <c r="I62" i="19"/>
  <c r="I68" i="19" s="1"/>
  <c r="I63" i="19"/>
  <c r="H64" i="19"/>
  <c r="K64" i="19"/>
  <c r="J63"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<sst xmlns="http://schemas.openxmlformats.org/spreadsheetml/2006/main" count="540" uniqueCount="466">
  <si>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</si>
  <si>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</si>
  <si>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</si>
  <si>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</si>
  <si>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</si>
  <si>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</si>
  <si>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</si>
  <si>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</si>
  <si>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</si>
  <si>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</si>
  <si>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</si>
  <si>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</si>
  <si>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</si>
  <si>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</si>
  <si>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</si>
  <si>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</si>
  <si>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</si>
  <si>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</si>
  <si>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</si>
  <si>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</si>
  <si>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</si>
  <si>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</si>
  <si>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</si>
  <si>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</si>
  <si>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</si>
  <si>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</si>
  <si>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</si>
  <si>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</si>
  <si>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</si>
  <si>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</si>
  <si>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</si>
  <si>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</si>
  <si>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</si>
  <si>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</si>
  <si>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</si>
  <si>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</si>
  <si>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</si>
  <si>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</si>
  <si>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</si>
  <si>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</si>
  <si>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</si>
  <si>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</si>
  <si>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</si>
  <si>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</si>
  <si>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</si>
  <si>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</si>
  <si>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</si>
  <si>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</si>
  <si>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</si>
  <si>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</si>
  <si>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</si>
  <si>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</si>
  <si>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</si>
  <si>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</si>
  <si>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</si>
  <si>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</si>
  <si>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</si>
  <si>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</si>
  <si>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</si>
  <si>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</si>
  <si>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</si>
  <si>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</si>
  <si>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</si>
  <si>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</si>
  <si>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</si>
  <si>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</si>
  <si>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</si>
  <si>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</si>
  <si>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</si>
  <si>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</si>
  <si>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</si>
  <si>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</si>
  <si>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</si>
  <si>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</si>
  <si>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</si>
  <si>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</si>
  <si>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</si>
  <si>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</si>
  <si>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</si>
  <si>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</si>
  <si>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</si>
  <si>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</si>
  <si>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</si>
  <si>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</si>
  <si>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</si>
  <si>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</si>
  <si>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</si>
  <si>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</si>
  <si>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</si>
  <si>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</si>
  <si>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</si>
  <si>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</si>
  <si>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</si>
  <si>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</si>
  <si>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</si>
  <si>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</si>
  <si>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</si>
  <si>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</si>
  <si>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</si>
  <si>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</si>
  <si>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</si>
  <si>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</si>
  <si>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</si>
  <si>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</si>
  <si>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</si>
  <si>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</si>
  <si>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</si>
  <si>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</si>
  <si>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</si>
  <si>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</si>
  <si>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</si>
  <si>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</si>
  <si>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</si>
  <si>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</si>
  <si>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</si>
  <si>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</si>
  <si>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</si>
  <si>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</si>
  <si>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</si>
  <si>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</si>
  <si>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</si>
  <si>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</si>
  <si>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</si>
  <si>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</si>
  <si>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</si>
  <si>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</si>
  <si>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</si>
  <si>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</si>
  <si>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</si>
  <si>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</si>
  <si>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</si>
  <si>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</si>
  <si>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</si>
  <si>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</si>
  <si>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</si>
  <si>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</si>
  <si>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</si>
  <si>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</si>
  <si>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</si>
  <si>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</si>
  <si>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</si>
  <si>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</si>
  <si>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</si>
  <si>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</si>
  <si>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</si>
  <si>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</si>
  <si>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</si>
  <si>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</si>
  <si>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</si>
  <si>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</si>
  <si>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</si>
  <si>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</si>
  <si>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</si>
  <si>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</si>
  <si>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</si>
  <si>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</si>
  <si>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</si>
  <si>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</si>
  <si>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</si>
  <si>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</si>
  <si>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</si>
  <si>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</si>
  <si>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</si>
  <si>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</si>
  <si>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</si>
  <si>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</si>
  <si>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</si>
  <si>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</si>
  <si>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</si>
  <si>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</si>
  <si>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</si>
  <si>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</si>
  <si>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</si>
  <si>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</si>
  <si>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</si>
  <si>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</si>
  <si>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</si>
  <si>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</si>
  <si>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</si>
  <si>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</si>
  <si>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</si>
  <si>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</si>
  <si>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</si>
  <si>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</si>
  <si>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</si>
  <si>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</si>
  <si>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</si>
  <si>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</si>
  <si>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</si>
  <si>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</si>
  <si>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</si>
  <si>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</si>
  <si>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</si>
  <si>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</si>
  <si>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</si>
  <si>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</si>
  <si>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</si>
  <si>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</si>
  <si>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</si>
  <si>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</si>
  <si>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</si>
  <si>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</si>
  <si>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</si>
  <si>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</si>
  <si>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</si>
  <si>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</si>
  <si>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</si>
  <si>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</si>
  <si>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</si>
  <si>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</si>
  <si>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</si>
  <si>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</si>
  <si>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</si>
  <si>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</si>
  <si>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</si>
  <si>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</si>
  <si>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</si>
  <si>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</si>
  <si>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</si>
  <si>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</si>
  <si>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</si>
  <si>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</si>
  <si>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</si>
  <si>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</si>
  <si>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</si>
  <si>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</si>
  <si>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</si>
  <si>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</si>
  <si>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</si>
  <si>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</si>
  <si>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</si>
  <si>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</si>
  <si>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</si>
  <si>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</si>
  <si>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</si>
  <si>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</si>
  <si>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</si>
  <si>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</si>
  <si>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</si>
  <si>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</si>
  <si>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</si>
  <si>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</si>
  <si>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</si>
  <si>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</si>
  <si>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</si>
  <si>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</si>
  <si>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</si>
  <si>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</si>
  <si>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</si>
  <si>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</si>
  <si>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</si>
  <si>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</si>
  <si>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</si>
  <si>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</si>
  <si>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</si>
  <si>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</si>
  <si>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</si>
  <si>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</si>
  <si>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</si>
  <si>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</si>
  <si>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</si>
  <si>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</si>
  <si>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</si>
  <si>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</si>
  <si>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</si>
  <si>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</si>
  <si>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</si>
  <si>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</si>
  <si>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</si>
  <si>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</si>
  <si>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</si>
  <si>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</si>
  <si>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</si>
  <si>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</si>
  <si>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</si>
  <si>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</si>
  <si>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</si>
  <si>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</si>
  <si>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</si>
  <si>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</si>
  <si>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</si>
  <si>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</si>
  <si>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</si>
  <si>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</si>
  <si>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</si>
  <si>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</si>
  <si>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</si>
  <si>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</si>
  <si>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</si>
  <si>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</si>
  <si>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</si>
  <si>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</si>
  <si>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</si>
  <si>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</si>
  <si>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</si>
  <si>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</si>
  <si>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</si>
  <si>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</si>
  <si>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</si>
  <si>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</si>
  <si>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</si>
  <si>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</si>
  <si>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</si>
  <si>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</si>
  <si>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</si>
  <si>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</si>
  <si>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</si>
  <si>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</si>
  <si>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</si>
  <si>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</si>
  <si>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</si>
  <si>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</si>
  <si>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</si>
  <si>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</si>
  <si>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</si>
  <si>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</si>
  <si>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</si>
  <si>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</si>
  <si>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</si>
  <si>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</si>
  <si>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</si>
  <si>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</si>
  <si>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</si>
  <si>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</si>
  <si>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</si>
  <si>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</si>
  <si>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</si>
  <si>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</si>
  <si>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</si>
  <si>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</si>
  <si>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</si>
  <si>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</si>
  <si>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</si>
  <si>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</si>
  <si>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</si>
  <si>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</si>
  <si>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</si>
  <si>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</si>
  <si>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</si>
  <si>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</si>
  <si>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</si>
  <si>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</si>
  <si>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</si>
  <si>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</si>
  <si>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</si>
  <si>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</si>
  <si>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</si>
  <si>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</si>
  <si>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</si>
  <si>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</si>
  <si>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</si>
  <si>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</si>
  <si>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</si>
  <si>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</si>
  <si>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</si>
  <si>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</si>
  <si>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</si>
  <si>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</si>
  <si>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</si>
  <si>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</si>
  <si>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</si>
  <si>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</si>
  <si>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</si>
  <si>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</si>
  <si>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</si>
  <si>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</si>
  <si>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</si>
  <si>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</si>
  <si>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</si>
  <si>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</si>
  <si>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</si>
  <si>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</si>
  <si>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</si>
  <si>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</si>
  <si>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</si>
  <si>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</si>
  <si>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</si>
  <si>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</si>
  <si>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</si>
  <si>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</si>
  <si>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</si>
  <si>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</si>
  <si>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</si>
  <si>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</si>
  <si>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</si>
  <si>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</si>
  <si>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</si>
  <si>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</si>
  <si>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</si>
  <si>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</si>
  <si>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</si>
  <si>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</si>
  <si>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</si>
  <si>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</si>
  <si>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</si>
  <si>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</si>
  <si>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</si>
  <si>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</si>
  <si>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</si>
  <si>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</si>
  <si>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</si>
  <si>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</si>
  <si>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</si>
  <si>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</si>
  <si>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</si>
  <si>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</si>
  <si>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</si>
  <si>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</si>
  <si>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</si>
  <si>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</si>
  <si>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</si>
  <si>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</si>
  <si>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</si>
  <si>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</si>
  <si>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</si>
  <si>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</si>
  <si>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</si>
  <si>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</si>
  <si>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</si>
  <si>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</si>
  <si>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</si>
  <si>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</si>
  <si>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</si>
  <si>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</si>
  <si>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</si>
  <si>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</si>
  <si>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</si>
  <si>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</si>
  <si>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</si>
  <si>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</si>
  <si>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</si>
  <si>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</si>
  <si>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</si>
  <si>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</si>
  <si>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</si>
  <si>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03275388</t>
  </si>
  <si>
    <t>HR</t>
  </si>
  <si>
    <t>080034838</t>
  </si>
  <si>
    <t>73037001250</t>
  </si>
  <si>
    <t>TEHNIKA d.d.</t>
  </si>
  <si>
    <t>ZAGREB</t>
  </si>
  <si>
    <t>ULICA GRADA VUKOVARA 274</t>
  </si>
  <si>
    <t>franjo.katic@tehnika.hr</t>
  </si>
  <si>
    <t>www.tehnika.hr</t>
  </si>
  <si>
    <t>Franjo Katić</t>
  </si>
  <si>
    <t>Obveznik: TEHNIKA d.d.</t>
  </si>
  <si>
    <t>747800YOME7MV5CNB352</t>
  </si>
  <si>
    <t>1398</t>
  </si>
  <si>
    <t>TEHNIKA SPV d.o.o.</t>
  </si>
  <si>
    <t>KOPRIVNICA</t>
  </si>
  <si>
    <t>TP - PROJEKTIRANJE d.o.o.</t>
  </si>
  <si>
    <t>ZAGREB TREND d.o.o.</t>
  </si>
  <si>
    <t>TEHNIKA ESOP d.o.o.</t>
  </si>
  <si>
    <t>TEHNIKA VRBANI d.o.o.</t>
  </si>
  <si>
    <t>TRITICUM d.o.o.</t>
  </si>
  <si>
    <t>TEHNIKA  ZVONIMIR d.o.o.</t>
  </si>
  <si>
    <t>TEHNIKA FILIAL</t>
  </si>
  <si>
    <t>MOLNDAL, KRALJEVINA ŠVEDSKA</t>
  </si>
  <si>
    <t>ZLATNO JEZERO d.o.o. u stečaju</t>
  </si>
  <si>
    <t>G.P. POKOS d.o.o.</t>
  </si>
  <si>
    <t>016301153</t>
  </si>
  <si>
    <t>stanje na dan 31.12.2020.</t>
  </si>
  <si>
    <t>u razdoblju 01.01. do 31.12.2020.</t>
  </si>
  <si>
    <t>01.01.2020</t>
  </si>
  <si>
    <t>31.12.2020</t>
  </si>
  <si>
    <t>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</si>
</sst>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0" fontId="29" fillId="11" borderId="0" xfId="4" applyFont="1" applyFill="1" applyBorder="1"/>
    <xf numFmtId="0" fontId="31" fillId="0" borderId="0" xfId="4" applyFont="1" applyProtection="1"/>
    <xf numFmtId="0" fontId="33" fillId="0" borderId="0" xfId="4" applyFont="1" applyProtection="1"/>
    <xf numFmtId="0" fontId="1" fillId="0" borderId="0" xfId="4" applyProtection="1"/>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Alignment="1">
      <alignment horizontal="left" vertical="top"/>
    </xf>
    <xf numFmtId="0" fontId="29" fillId="11" borderId="0" xfId="4" applyFont="1" applyFill="1" applyBorder="1" applyAlignment="1">
      <alignment horizontal="left" vertical="top"/>
    </xf>
    <xf numFmtId="0" fontId="29" fillId="11" borderId="43" xfId="4" applyFont="1" applyFill="1" applyBorder="1" applyAlignment="1" applyProtection="1">
      <alignment horizontal="left" vertical="top"/>
      <protection locked="0"/>
    </xf>
    <xf numFmtId="0" fontId="29" fillId="11" borderId="0" xfId="4" applyFont="1" applyFill="1" applyBorder="1" applyAlignment="1" applyProtection="1">
      <alignment horizontal="left" vertical="top"/>
      <protection locked="0"/>
    </xf>
    <xf numFmtId="0" fontId="29" fillId="11" borderId="0" xfId="4" applyFont="1" applyFill="1" applyBorder="1" applyAlignment="1" applyProtection="1">
      <alignment horizontal="left"/>
      <protection locked="0"/>
    </xf>
    <xf numFmtId="3" fontId="23" fillId="0" borderId="39" xfId="0" applyNumberFormat="1" applyFont="1" applyFill="1" applyBorder="1" applyAlignment="1" applyProtection="1">
      <alignment vertical="center" shrinkToFit="1"/>
      <protection locked="0"/>
    </xf>
    <xf numFmtId="0" fontId="29" fillId="11" borderId="0" xfId="4" applyFont="1" applyFill="1" applyBorder="1" applyAlignment="1" applyProtection="1">
      <alignment horizontal="left"/>
      <protection locked="0"/>
    </xf>
    <xf numFmtId="0" fontId="29" fillId="11" borderId="0" xfId="4" applyFont="1" applyFill="1" applyBorder="1" applyAlignment="1" applyProtection="1">
      <alignment horizontal="left" vertical="top"/>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protection locked="0"/>
    </xf>
    <xf numFmtId="0" fontId="29" fillId="11" borderId="0" xfId="4" applyFont="1" applyFill="1" applyBorder="1" applyAlignment="1" applyProtection="1">
      <alignment horizontal="left"/>
      <protection locked="0"/>
    </xf>
    <xf numFmtId="0" fontId="29" fillId="11" borderId="0" xfId="4" applyFont="1" applyFill="1" applyBorder="1" applyAlignment="1" applyProtection="1">
      <alignment horizontal="left" vertical="top"/>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29" fillId="11" borderId="0" xfId="4" applyFont="1" applyFill="1" applyBorder="1"/>
    <xf numFmtId="0" fontId="5" fillId="11" borderId="0" xfId="4" applyFont="1" applyFill="1" applyBorder="1" applyAlignment="1">
      <alignment vertical="top"/>
    </xf>
    <xf numFmtId="0" fontId="5" fillId="11" borderId="5" xfId="4" applyFont="1" applyFill="1" applyBorder="1" applyAlignment="1">
      <alignment horizontal="left" vertical="center" wrapText="1"/>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1" borderId="0" xfId="4" applyFont="1" applyFill="1" applyBorder="1" applyProtection="1">
      <protection locked="0"/>
    </xf>
    <xf numFmtId="0" fontId="29" fillId="11" borderId="0" xfId="4" applyFont="1" applyFill="1" applyBorder="1" applyAlignment="1">
      <alignment vertical="top" wrapText="1"/>
    </xf>
    <xf numFmtId="0" fontId="29" fillId="11" borderId="0" xfId="4" applyFont="1" applyFill="1" applyBorder="1" applyAlignment="1" applyProtection="1">
      <alignment vertical="top"/>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1" xr6:uid="{00000000-000C-0000-FFFF-FFFFF9010000}" r="J72" connectionId="0">
    <xmlCellPr id="1" xr6:uid="{00000000-0010-0000-F901-000001000000}" uniqueName="P1076354">
      <xmlPr mapId="1" xpath="/TFI-IZD-POD/ISD-GFI-IZD-POD_1000375/P1076354" xmlDataType="decimal"/>
    </xmlCellPr>
  </singleXmlCell>
  <singleXmlCell id="512" xr6:uid="{00000000-000C-0000-FFFF-FFFFFA010000}" r="K72" connectionId="0">
    <xmlCellPr id="1" xr6:uid="{00000000-0010-0000-FA01-000001000000}" uniqueName="P1082543">
      <xmlPr mapId="1" xpath="/TFI-IZD-POD/ISD-GFI-IZD-POD_1000375/P1082543" xmlDataType="decimal"/>
    </xmlCellPr>
  </singleXmlCell>
  <singleXmlCell id="513" xr6:uid="{00000000-000C-0000-FFFF-FFFFFB010000}" r="H73" connectionId="0">
    <xmlCellPr id="1" xr6:uid="{00000000-0010-0000-FB01-000001000000}" uniqueName="P1076355">
      <xmlPr mapId="1" xpath="/TFI-IZD-POD/ISD-GFI-IZD-POD_1000375/P1076355" xmlDataType="decimal"/>
    </xmlCellPr>
  </singleXmlCell>
  <singleXmlCell id="515" xr6:uid="{00000000-000C-0000-FFFF-FFFFFC010000}" r="J73" connectionId="0">
    <xmlCellPr id="1" xr6:uid="{00000000-0010-0000-FC01-000001000000}" uniqueName="P1076356">
      <xmlPr mapId="1" xpath="/TFI-IZD-POD/ISD-GFI-IZD-POD_1000375/P1076356" xmlDataType="decimal"/>
    </xmlCellPr>
  </singleXmlCell>
  <singleXmlCell id="516" xr6:uid="{00000000-000C-0000-FFFF-FFFFFD010000}" r="K73" connectionId="0">
    <xmlCellPr id="1" xr6:uid="{00000000-0010-0000-FD01-000001000000}" uniqueName="P1082545">
      <xmlPr mapId="1" xpath="/TFI-IZD-POD/ISD-GFI-IZD-POD_1000375/P1082545" xmlDataType="decimal"/>
    </xmlCellPr>
  </singleXmlCell>
  <singleXmlCell id="517" xr6:uid="{00000000-000C-0000-FFFF-FFFFFE010000}" r="H74" connectionId="0">
    <xmlCellPr id="1" xr6:uid="{00000000-0010-0000-FE01-000001000000}" uniqueName="P1076357">
      <xmlPr mapId="1" xpath="/TFI-IZD-POD/ISD-GFI-IZD-POD_1000375/P1076357" xmlDataType="decimal"/>
    </xmlCellPr>
  </singleXmlCell>
  <singleXmlCell id="519" xr6:uid="{00000000-000C-0000-FFFF-FFFFFF010000}" r="J74" connectionId="0">
    <xmlCellPr id="1" xr6:uid="{00000000-0010-0000-FF01-000001000000}" uniqueName="P1076358">
      <xmlPr mapId="1" xpath="/TFI-IZD-POD/ISD-GFI-IZD-POD_1000375/P1076358" xmlDataType="decimal"/>
    </xmlCellPr>
  </singleXmlCell>
  <singleXmlCell id="520" xr6:uid="{00000000-000C-0000-FFFF-FFFF00020000}" r="K74" connectionId="0">
    <xmlCellPr id="1" xr6:uid="{00000000-0010-0000-0002-000001000000}" uniqueName="P1082547">
      <xmlPr mapId="1" xpath="/TFI-IZD-POD/ISD-GFI-IZD-POD_1000375/P1082547" xmlDataType="decimal"/>
    </xmlCellPr>
  </singleXmlCell>
  <singleXmlCell id="521" xr6:uid="{00000000-000C-0000-FFFF-FFFF01020000}" r="H75" connectionId="0">
    <xmlCellPr id="1" xr6:uid="{00000000-0010-0000-0102-000001000000}" uniqueName="P1076359">
      <xmlPr mapId="1" xpath="/TFI-IZD-POD/ISD-GFI-IZD-POD_1000375/P1076359" xmlDataType="decimal"/>
    </xmlCellPr>
  </singleXmlCell>
  <singleXmlCell id="523" xr6:uid="{00000000-000C-0000-FFFF-FFFF02020000}" r="J75" connectionId="0">
    <xmlCellPr id="1" xr6:uid="{00000000-0010-0000-0202-000001000000}" uniqueName="P1076360">
      <xmlPr mapId="1" xpath="/TFI-IZD-POD/ISD-GFI-IZD-POD_1000375/P1076360" xmlDataType="decimal"/>
    </xmlCellPr>
  </singleXmlCell>
  <singleXmlCell id="524" xr6:uid="{00000000-000C-0000-FFFF-FFFF03020000}" r="K75" connectionId="0">
    <xmlCellPr id="1" xr6:uid="{00000000-0010-0000-0302-000001000000}" uniqueName="P1082549">
      <xmlPr mapId="1" xpath="/TFI-IZD-POD/ISD-GFI-IZD-POD_1000375/P1082549" xmlDataType="decimal"/>
    </xmlCellPr>
  </singleXmlCell>
  <singleXmlCell id="525" xr6:uid="{00000000-000C-0000-FFFF-FFFF04020000}" r="H77" connectionId="0">
    <xmlCellPr id="1" xr6:uid="{00000000-0010-0000-0402-000001000000}" uniqueName="P1076361">
      <xmlPr mapId="1" xpath="/TFI-IZD-POD/ISD-GFI-IZD-POD_1000375/P1076361" xmlDataType="decimal"/>
    </xmlCellPr>
  </singleXmlCell>
  <singleXmlCell id="526" xr6:uid="{00000000-000C-0000-FFFF-FFFF05020000}" r="I77" connectionId="0">
    <xmlCellPr id="1" xr6:uid="{00000000-0010-0000-0502-000001000000}" uniqueName="P1082551">
      <xmlPr mapId="1" xpath="/TFI-IZD-POD/ISD-GFI-IZD-POD_1000375/P1082551" xmlDataType="decimal"/>
    </xmlCellPr>
  </singleXmlCell>
  <singleXmlCell id="527" xr6:uid="{00000000-000C-0000-FFFF-FFFF06020000}" r="J77" connectionId="0">
    <xmlCellPr id="1" xr6:uid="{00000000-0010-0000-0602-000001000000}" uniqueName="P1076362">
      <xmlPr mapId="1" xpath="/TFI-IZD-POD/ISD-GFI-IZD-POD_1000375/P1076362" xmlDataType="decimal"/>
    </xmlCellPr>
  </singleXmlCell>
  <singleXmlCell id="528" xr6:uid="{00000000-000C-0000-FFFF-FFFF07020000}" r="K77" connectionId="0">
    <xmlCellPr id="1" xr6:uid="{00000000-0010-0000-0702-000001000000}" uniqueName="P1082553">
      <xmlPr mapId="1" xpath="/TFI-IZD-POD/ISD-GFI-IZD-POD_1000375/P1082553" xmlDataType="decimal"/>
    </xmlCellPr>
  </singleXmlCell>
  <singleXmlCell id="529" xr6:uid="{00000000-000C-0000-FFFF-FFFF08020000}" r="H78" connectionId="0">
    <xmlCellPr id="1" xr6:uid="{00000000-0010-0000-0802-000001000000}" uniqueName="P1076363">
      <xmlPr mapId="1" xpath="/TFI-IZD-POD/ISD-GFI-IZD-POD_1000375/P1076363" xmlDataType="decimal"/>
    </xmlCellPr>
  </singleXmlCell>
  <singleXmlCell id="530" xr6:uid="{00000000-000C-0000-FFFF-FFFF09020000}" r="I78" connectionId="0">
    <xmlCellPr id="1" xr6:uid="{00000000-0010-0000-0902-000001000000}" uniqueName="P1082555">
      <xmlPr mapId="1" xpath="/TFI-IZD-POD/ISD-GFI-IZD-POD_1000375/P1082555" xmlDataType="decimal"/>
    </xmlCellPr>
  </singleXmlCell>
  <singleXmlCell id="531" xr6:uid="{00000000-000C-0000-FFFF-FFFF0A020000}" r="J78" connectionId="0">
    <xmlCellPr id="1" xr6:uid="{00000000-0010-0000-0A02-000001000000}" uniqueName="P1076364">
      <xmlPr mapId="1" xpath="/TFI-IZD-POD/ISD-GFI-IZD-POD_1000375/P1076364" xmlDataType="decimal"/>
    </xmlCellPr>
  </singleXmlCell>
  <singleXmlCell id="532" xr6:uid="{00000000-000C-0000-FFFF-FFFF0B020000}" r="K78" connectionId="0">
    <xmlCellPr id="1" xr6:uid="{00000000-0010-0000-0B02-000001000000}" uniqueName="P1082556">
      <xmlPr mapId="1" xpath="/TFI-IZD-POD/ISD-GFI-IZD-POD_1000375/P1082556" xmlDataType="decimal"/>
    </xmlCellPr>
  </singleXmlCell>
  <singleXmlCell id="533" xr6:uid="{00000000-000C-0000-FFFF-FFFF0C020000}" r="H79" connectionId="0">
    <xmlCellPr id="1" xr6:uid="{00000000-0010-0000-0C02-000001000000}" uniqueName="P1076365">
      <xmlPr mapId="1" xpath="/TFI-IZD-POD/ISD-GFI-IZD-POD_1000375/P1076365" xmlDataType="decimal"/>
    </xmlCellPr>
  </singleXmlCell>
  <singleXmlCell id="534" xr6:uid="{00000000-000C-0000-FFFF-FFFF0D020000}" r="I79" connectionId="0">
    <xmlCellPr id="1" xr6:uid="{00000000-0010-0000-0D02-000001000000}" uniqueName="P1082557">
      <xmlPr mapId="1" xpath="/TFI-IZD-POD/ISD-GFI-IZD-POD_1000375/P1082557" xmlDataType="decimal"/>
    </xmlCellPr>
  </singleXmlCell>
  <singleXmlCell id="535" xr6:uid="{00000000-000C-0000-FFFF-FFFF0E020000}" r="J79" connectionId="0">
    <xmlCellPr id="1" xr6:uid="{00000000-0010-0000-0E02-000001000000}" uniqueName="P1076366">
      <xmlPr mapId="1" xpath="/TFI-IZD-POD/ISD-GFI-IZD-POD_1000375/P1076366" xmlDataType="decimal"/>
    </xmlCellPr>
  </singleXmlCell>
  <singleXmlCell id="536" xr6:uid="{00000000-000C-0000-FFFF-FFFF0F020000}" r="K79" connectionId="0">
    <xmlCellPr id="1" xr6:uid="{00000000-0010-0000-0F02-000001000000}" uniqueName="P1082559">
      <xmlPr mapId="1" xpath="/TFI-IZD-POD/ISD-GFI-IZD-POD_1000375/P1082559" xmlDataType="decimal"/>
    </xmlCellPr>
  </singleXmlCell>
  <singleXmlCell id="537" xr6:uid="{00000000-000C-0000-FFFF-FFFF10020000}" r="H80" connectionId="0">
    <xmlCellPr id="1" xr6:uid="{00000000-0010-0000-1002-000001000000}" uniqueName="P1076367">
      <xmlPr mapId="1" xpath="/TFI-IZD-POD/ISD-GFI-IZD-POD_1000375/P1076367" xmlDataType="decimal"/>
    </xmlCellPr>
  </singleXmlCell>
  <singleXmlCell id="538" xr6:uid="{00000000-000C-0000-FFFF-FFFF11020000}" r="I80" connectionId="0">
    <xmlCellPr id="1" xr6:uid="{00000000-0010-0000-1102-000001000000}" uniqueName="P1082560">
      <xmlPr mapId="1" xpath="/TFI-IZD-POD/ISD-GFI-IZD-POD_1000375/P1082560" xmlDataType="decimal"/>
    </xmlCellPr>
  </singleXmlCell>
  <singleXmlCell id="539" xr6:uid="{00000000-000C-0000-FFFF-FFFF12020000}" r="J80" connectionId="0">
    <xmlCellPr id="1" xr6:uid="{00000000-0010-0000-1202-000001000000}" uniqueName="P1076368">
      <xmlPr mapId="1" xpath="/TFI-IZD-POD/ISD-GFI-IZD-POD_1000375/P1076368" xmlDataType="decimal"/>
    </xmlCellPr>
  </singleXmlCell>
  <singleXmlCell id="540" xr6:uid="{00000000-000C-0000-FFFF-FFFF13020000}" r="K80" connectionId="0">
    <xmlCellPr id="1" xr6:uid="{00000000-0010-0000-1302-000001000000}" uniqueName="P1082561">
      <xmlPr mapId="1" xpath="/TFI-IZD-POD/ISD-GFI-IZD-POD_1000375/P1082561" xmlDataType="decimal"/>
    </xmlCellPr>
  </singleXmlCell>
  <singleXmlCell id="541" xr6:uid="{00000000-000C-0000-FFFF-FFFF14020000}" r="H81" connectionId="0">
    <xmlCellPr id="1" xr6:uid="{00000000-0010-0000-1402-000001000000}" uniqueName="P1076369">
      <xmlPr mapId="1" xpath="/TFI-IZD-POD/ISD-GFI-IZD-POD_1000375/P1076369" xmlDataType="decimal"/>
    </xmlCellPr>
  </singleXmlCell>
  <singleXmlCell id="542" xr6:uid="{00000000-000C-0000-FFFF-FFFF15020000}" r="I81" connectionId="0">
    <xmlCellPr id="1" xr6:uid="{00000000-0010-0000-1502-000001000000}" uniqueName="P1082563">
      <xmlPr mapId="1" xpath="/TFI-IZD-POD/ISD-GFI-IZD-POD_1000375/P1082563" xmlDataType="decimal"/>
    </xmlCellPr>
  </singleXmlCell>
  <singleXmlCell id="543" xr6:uid="{00000000-000C-0000-FFFF-FFFF16020000}" r="J81" connectionId="0">
    <xmlCellPr id="1" xr6:uid="{00000000-0010-0000-1602-000001000000}" uniqueName="P1076370">
      <xmlPr mapId="1" xpath="/TFI-IZD-POD/ISD-GFI-IZD-POD_1000375/P1076370" xmlDataType="decimal"/>
    </xmlCellPr>
  </singleXmlCell>
  <singleXmlCell id="544" xr6:uid="{00000000-000C-0000-FFFF-FFFF17020000}" r="K81" connectionId="0">
    <xmlCellPr id="1" xr6:uid="{00000000-0010-0000-1702-000001000000}" uniqueName="P1082565">
      <xmlPr mapId="1" xpath="/TFI-IZD-POD/ISD-GFI-IZD-POD_1000375/P1082565" xmlDataType="decimal"/>
    </xmlCellPr>
  </singleXmlCell>
  <singleXmlCell id="545" xr6:uid="{00000000-000C-0000-FFFF-FFFF18020000}" r="H82" connectionId="0">
    <xmlCellPr id="1" xr6:uid="{00000000-0010-0000-1802-000001000000}" uniqueName="P1076371">
      <xmlPr mapId="1" xpath="/TFI-IZD-POD/ISD-GFI-IZD-POD_1000375/P1076371" xmlDataType="decimal"/>
    </xmlCellPr>
  </singleXmlCell>
  <singleXmlCell id="546" xr6:uid="{00000000-000C-0000-FFFF-FFFF19020000}" r="I82" connectionId="0">
    <xmlCellPr id="1" xr6:uid="{00000000-0010-0000-1902-000001000000}" uniqueName="P1082567">
      <xmlPr mapId="1" xpath="/TFI-IZD-POD/ISD-GFI-IZD-POD_1000375/P1082567" xmlDataType="decimal"/>
    </xmlCellPr>
  </singleXmlCell>
  <singleXmlCell id="547" xr6:uid="{00000000-000C-0000-FFFF-FFFF1A020000}" r="J82" connectionId="0">
    <xmlCellPr id="1" xr6:uid="{00000000-0010-0000-1A02-000001000000}" uniqueName="P1076372">
      <xmlPr mapId="1" xpath="/TFI-IZD-POD/ISD-GFI-IZD-POD_1000375/P1076372" xmlDataType="decimal"/>
    </xmlCellPr>
  </singleXmlCell>
  <singleXmlCell id="548" xr6:uid="{00000000-000C-0000-FFFF-FFFF1B020000}" r="K82" connectionId="0">
    <xmlCellPr id="1" xr6:uid="{00000000-0010-0000-1B02-000001000000}" uniqueName="P1082569">
      <xmlPr mapId="1" xpath="/TFI-IZD-POD/ISD-GFI-IZD-POD_1000375/P1082569" xmlDataType="decimal"/>
    </xmlCellPr>
  </singleXmlCell>
  <singleXmlCell id="549" xr6:uid="{00000000-000C-0000-FFFF-FFFF1C020000}" r="H83" connectionId="0">
    <xmlCellPr id="1" xr6:uid="{00000000-0010-0000-1C02-000001000000}" uniqueName="P1076373">
      <xmlPr mapId="1" xpath="/TFI-IZD-POD/ISD-GFI-IZD-POD_1000375/P1076373" xmlDataType="decimal"/>
    </xmlCellPr>
  </singleXmlCell>
  <singleXmlCell id="550" xr6:uid="{00000000-000C-0000-FFFF-FFFF1D020000}" r="I83" connectionId="0">
    <xmlCellPr id="1" xr6:uid="{00000000-0010-0000-1D02-000001000000}" uniqueName="P1082571">
      <xmlPr mapId="1" xpath="/TFI-IZD-POD/ISD-GFI-IZD-POD_1000375/P1082571" xmlDataType="decimal"/>
    </xmlCellPr>
  </singleXmlCell>
  <singleXmlCell id="551" xr6:uid="{00000000-000C-0000-FFFF-FFFF1E020000}" r="J83" connectionId="0">
    <xmlCellPr id="1" xr6:uid="{00000000-0010-0000-1E02-000001000000}" uniqueName="P1076374">
      <xmlPr mapId="1" xpath="/TFI-IZD-POD/ISD-GFI-IZD-POD_1000375/P1076374" xmlDataType="decimal"/>
    </xmlCellPr>
  </singleXmlCell>
  <singleXmlCell id="552" xr6:uid="{00000000-000C-0000-FFFF-FFFF1F020000}" r="K83" connectionId="0">
    <xmlCellPr id="1" xr6:uid="{00000000-0010-0000-1F02-000001000000}" uniqueName="P1082572">
      <xmlPr mapId="1" xpath="/TFI-IZD-POD/ISD-GFI-IZD-POD_1000375/P1082572" xmlDataType="decimal"/>
    </xmlCellPr>
  </singleXmlCell>
  <singleXmlCell id="553" xr6:uid="{00000000-000C-0000-FFFF-FFFF20020000}" r="H85" connectionId="0">
    <xmlCellPr id="1" xr6:uid="{00000000-0010-0000-2002-000001000000}" uniqueName="P1076375">
      <xmlPr mapId="1" xpath="/TFI-IZD-POD/ISD-GFI-IZD-POD_1000375/P1076375" xmlDataType="decimal"/>
    </xmlCellPr>
  </singleXmlCell>
  <singleXmlCell id="554" xr6:uid="{00000000-000C-0000-FFFF-FFFF21020000}" r="I85" connectionId="0">
    <xmlCellPr id="1" xr6:uid="{00000000-0010-0000-2102-000001000000}" uniqueName="P1082574">
      <xmlPr mapId="1" xpath="/TFI-IZD-POD/ISD-GFI-IZD-POD_1000375/P1082574" xmlDataType="decimal"/>
    </xmlCellPr>
  </singleXmlCell>
  <singleXmlCell id="555" xr6:uid="{00000000-000C-0000-FFFF-FFFF22020000}" r="J85" connectionId="0">
    <xmlCellPr id="1" xr6:uid="{00000000-0010-0000-2202-000001000000}" uniqueName="P1076376">
      <xmlPr mapId="1" xpath="/TFI-IZD-POD/ISD-GFI-IZD-POD_1000375/P1076376" xmlDataType="decimal"/>
    </xmlCellPr>
  </singleXmlCell>
  <singleXmlCell id="556" xr6:uid="{00000000-000C-0000-FFFF-FFFF23020000}" r="K85" connectionId="0">
    <xmlCellPr id="1" xr6:uid="{00000000-0010-0000-2302-000001000000}" uniqueName="P1082575">
      <xmlPr mapId="1" xpath="/TFI-IZD-POD/ISD-GFI-IZD-POD_1000375/P1082575" xmlDataType="decimal"/>
    </xmlCellPr>
  </singleXmlCell>
  <singleXmlCell id="557" xr6:uid="{00000000-000C-0000-FFFF-FFFF24020000}" r="H86" connectionId="0">
    <xmlCellPr id="1" xr6:uid="{00000000-0010-0000-2402-000001000000}" uniqueName="P1076377">
      <xmlPr mapId="1" xpath="/TFI-IZD-POD/ISD-GFI-IZD-POD_1000375/P1076377" xmlDataType="decimal"/>
    </xmlCellPr>
  </singleXmlCell>
  <singleXmlCell id="558" xr6:uid="{00000000-000C-0000-FFFF-FFFF25020000}" r="I86" connectionId="0">
    <xmlCellPr id="1" xr6:uid="{00000000-0010-0000-2502-000001000000}" uniqueName="P1082577">
      <xmlPr mapId="1" xpath="/TFI-IZD-POD/ISD-GFI-IZD-POD_1000375/P1082577" xmlDataType="decimal"/>
    </xmlCellPr>
  </singleXmlCell>
  <singleXmlCell id="559" xr6:uid="{00000000-000C-0000-FFFF-FFFF26020000}" r="J86" connectionId="0">
    <xmlCellPr id="1" xr6:uid="{00000000-0010-0000-2602-000001000000}" uniqueName="P1076378">
      <xmlPr mapId="1" xpath="/TFI-IZD-POD/ISD-GFI-IZD-POD_1000375/P1076378" xmlDataType="decimal"/>
    </xmlCellPr>
  </singleXmlCell>
  <singleXmlCell id="560" xr6:uid="{00000000-000C-0000-FFFF-FFFF27020000}" r="K86" connectionId="0">
    <xmlCellPr id="1" xr6:uid="{00000000-0010-0000-2702-000001000000}" uniqueName="P1082579">
      <xmlPr mapId="1" xpath="/TFI-IZD-POD/ISD-GFI-IZD-POD_1000375/P1082579" xmlDataType="decimal"/>
    </xmlCellPr>
  </singleXmlCell>
  <singleXmlCell id="561" xr6:uid="{00000000-000C-0000-FFFF-FFFF28020000}" r="H87" connectionId="0">
    <xmlCellPr id="1" xr6:uid="{00000000-0010-0000-2802-000001000000}" uniqueName="P1076379">
      <xmlPr mapId="1" xpath="/TFI-IZD-POD/ISD-GFI-IZD-POD_1000375/P1076379" xmlDataType="decimal"/>
    </xmlCellPr>
  </singleXmlCell>
  <singleXmlCell id="562" xr6:uid="{00000000-000C-0000-FFFF-FFFF29020000}" r="I87" connectionId="0">
    <xmlCellPr id="1" xr6:uid="{00000000-0010-0000-2902-000001000000}" uniqueName="P1082581">
      <xmlPr mapId="1" xpath="/TFI-IZD-POD/ISD-GFI-IZD-POD_1000375/P1082581" xmlDataType="decimal"/>
    </xmlCellPr>
  </singleXmlCell>
  <singleXmlCell id="563" xr6:uid="{00000000-000C-0000-FFFF-FFFF2A020000}" r="J87" connectionId="0">
    <xmlCellPr id="1" xr6:uid="{00000000-0010-0000-2A02-000001000000}" uniqueName="P1076380">
      <xmlPr mapId="1" xpath="/TFI-IZD-POD/ISD-GFI-IZD-POD_1000375/P1076380" xmlDataType="decimal"/>
    </xmlCellPr>
  </singleXmlCell>
  <singleXmlCell id="564" xr6:uid="{00000000-000C-0000-FFFF-FFFF2B020000}" r="K87" connectionId="0">
    <xmlCellPr id="1" xr6:uid="{00000000-0010-0000-2B02-000001000000}" uniqueName="P1082583">
      <xmlPr mapId="1" xpath="/TFI-IZD-POD/ISD-GFI-IZD-POD_1000375/P1082583" xmlDataType="decimal"/>
    </xmlCellPr>
  </singleXmlCell>
  <singleXmlCell id="565" xr6:uid="{00000000-000C-0000-FFFF-FFFF2C020000}" r="H89" connectionId="0">
    <xmlCellPr id="1" xr6:uid="{00000000-0010-0000-2C02-000001000000}" uniqueName="P1076381">
      <xmlPr mapId="1" xpath="/TFI-IZD-POD/ISD-GFI-IZD-POD_1000375/P1076381" xmlDataType="decimal"/>
    </xmlCellPr>
  </singleXmlCell>
  <singleXmlCell id="566" xr6:uid="{00000000-000C-0000-FFFF-FFFF2D020000}" r="I89" connectionId="0">
    <xmlCellPr id="1" xr6:uid="{00000000-0010-0000-2D02-000001000000}" uniqueName="P1082585">
      <xmlPr mapId="1" xpath="/TFI-IZD-POD/ISD-GFI-IZD-POD_1000375/P1082585" xmlDataType="decimal"/>
    </xmlCellPr>
  </singleXmlCell>
  <singleXmlCell id="567" xr6:uid="{00000000-000C-0000-FFFF-FFFF2E020000}" r="J89" connectionId="0">
    <xmlCellPr id="1" xr6:uid="{00000000-0010-0000-2E02-000001000000}" uniqueName="P1076382">
      <xmlPr mapId="1" xpath="/TFI-IZD-POD/ISD-GFI-IZD-POD_1000375/P1076382" xmlDataType="decimal"/>
    </xmlCellPr>
  </singleXmlCell>
  <singleXmlCell id="568" xr6:uid="{00000000-000C-0000-FFFF-FFFF2F020000}" r="K89" connectionId="0">
    <xmlCellPr id="1" xr6:uid="{00000000-0010-0000-2F02-000001000000}" uniqueName="P1082586">
      <xmlPr mapId="1" xpath="/TFI-IZD-POD/ISD-GFI-IZD-POD_1000375/P1082586" xmlDataType="decimal"/>
    </xmlCellPr>
  </singleXmlCell>
  <singleXmlCell id="569" xr6:uid="{00000000-000C-0000-FFFF-FFFF30020000}" r="H90" connectionId="0">
    <xmlCellPr id="1" xr6:uid="{00000000-0010-0000-3002-000001000000}" uniqueName="P1076383">
      <xmlPr mapId="1" xpath="/TFI-IZD-POD/ISD-GFI-IZD-POD_1000375/P1076383" xmlDataType="decimal"/>
    </xmlCellPr>
  </singleXmlCell>
  <singleXmlCell id="570" xr6:uid="{00000000-000C-0000-FFFF-FFFF31020000}" r="I90" connectionId="0">
    <xmlCellPr id="1" xr6:uid="{00000000-0010-0000-3102-000001000000}" uniqueName="P1082587">
      <xmlPr mapId="1" xpath="/TFI-IZD-POD/ISD-GFI-IZD-POD_1000375/P1082587" xmlDataType="decimal"/>
    </xmlCellPr>
  </singleXmlCell>
  <singleXmlCell id="571" xr6:uid="{00000000-000C-0000-FFFF-FFFF32020000}" r="J90" connectionId="0">
    <xmlCellPr id="1" xr6:uid="{00000000-0010-0000-3202-000001000000}" uniqueName="P1076384">
      <xmlPr mapId="1" xpath="/TFI-IZD-POD/ISD-GFI-IZD-POD_1000375/P1076384" xmlDataType="decimal"/>
    </xmlCellPr>
  </singleXmlCell>
  <singleXmlCell id="572" xr6:uid="{00000000-000C-0000-FFFF-FFFF33020000}" r="K90" connectionId="0">
    <xmlCellPr id="1" xr6:uid="{00000000-0010-0000-3302-000001000000}" uniqueName="P1082588">
      <xmlPr mapId="1" xpath="/TFI-IZD-POD/ISD-GFI-IZD-POD_1000375/P1082588" xmlDataType="decimal"/>
    </xmlCellPr>
  </singleXmlCell>
  <singleXmlCell id="573" xr6:uid="{00000000-000C-0000-FFFF-FFFF34020000}" r="H91" connectionId="0">
    <xmlCellPr id="1" xr6:uid="{00000000-0010-0000-3402-000001000000}" uniqueName="P1076385">
      <xmlPr mapId="1" xpath="/TFI-IZD-POD/ISD-GFI-IZD-POD_1000375/P1076385" xmlDataType="decimal"/>
    </xmlCellPr>
  </singleXmlCell>
  <singleXmlCell id="574" xr6:uid="{00000000-000C-0000-FFFF-FFFF35020000}" r="I91" connectionId="0">
    <xmlCellPr id="1" xr6:uid="{00000000-0010-0000-3502-000001000000}" uniqueName="P1082589">
      <xmlPr mapId="1" xpath="/TFI-IZD-POD/ISD-GFI-IZD-POD_1000375/P1082589" xmlDataType="decimal"/>
    </xmlCellPr>
  </singleXmlCell>
  <singleXmlCell id="575" xr6:uid="{00000000-000C-0000-FFFF-FFFF36020000}" r="J91" connectionId="0">
    <xmlCellPr id="1" xr6:uid="{00000000-0010-0000-3602-000001000000}" uniqueName="P1076386">
      <xmlPr mapId="1" xpath="/TFI-IZD-POD/ISD-GFI-IZD-POD_1000375/P1076386" xmlDataType="decimal"/>
    </xmlCellPr>
  </singleXmlCell>
  <singleXmlCell id="576" xr6:uid="{00000000-000C-0000-FFFF-FFFF37020000}" r="K91" connectionId="0">
    <xmlCellPr id="1" xr6:uid="{00000000-0010-0000-3702-000001000000}" uniqueName="P1082590">
      <xmlPr mapId="1" xpath="/TFI-IZD-POD/ISD-GFI-IZD-POD_1000375/P1082590" xmlDataType="decimal"/>
    </xmlCellPr>
  </singleXmlCell>
  <singleXmlCell id="577" xr6:uid="{00000000-000C-0000-FFFF-FFFF38020000}" r="H92" connectionId="0">
    <xmlCellPr id="1" xr6:uid="{00000000-0010-0000-3802-000001000000}" uniqueName="P1076387">
      <xmlPr mapId="1" xpath="/TFI-IZD-POD/ISD-GFI-IZD-POD_1000375/P1076387" xmlDataType="decimal"/>
    </xmlCellPr>
  </singleXmlCell>
  <singleXmlCell id="578" xr6:uid="{00000000-000C-0000-FFFF-FFFF39020000}" r="I92" connectionId="0">
    <xmlCellPr id="1" xr6:uid="{00000000-0010-0000-3902-000001000000}" uniqueName="P1082591">
      <xmlPr mapId="1" xpath="/TFI-IZD-POD/ISD-GFI-IZD-POD_1000375/P1082591" xmlDataType="decimal"/>
    </xmlCellPr>
  </singleXmlCell>
  <singleXmlCell id="579" xr6:uid="{00000000-000C-0000-FFFF-FFFF3A020000}" r="J92" connectionId="0">
    <xmlCellPr id="1" xr6:uid="{00000000-0010-0000-3A02-000001000000}" uniqueName="P1076388">
      <xmlPr mapId="1" xpath="/TFI-IZD-POD/ISD-GFI-IZD-POD_1000375/P1076388" xmlDataType="decimal"/>
    </xmlCellPr>
  </singleXmlCell>
  <singleXmlCell id="580" xr6:uid="{00000000-000C-0000-FFFF-FFFF3B020000}" r="K92" connectionId="0">
    <xmlCellPr id="1" xr6:uid="{00000000-0010-0000-3B02-000001000000}" uniqueName="P1082592">
      <xmlPr mapId="1" xpath="/TFI-IZD-POD/ISD-GFI-IZD-POD_1000375/P1082592" xmlDataType="decimal"/>
    </xmlCellPr>
  </singleXmlCell>
  <singleXmlCell id="581" xr6:uid="{00000000-000C-0000-FFFF-FFFF3C020000}" r="H93" connectionId="0">
    <xmlCellPr id="1" xr6:uid="{00000000-0010-0000-3C02-000001000000}" uniqueName="P1076389">
      <xmlPr mapId="1" xpath="/TFI-IZD-POD/ISD-GFI-IZD-POD_1000375/P1076389" xmlDataType="decimal"/>
    </xmlCellPr>
  </singleXmlCell>
  <singleXmlCell id="582" xr6:uid="{00000000-000C-0000-FFFF-FFFF3D020000}" r="I93" connectionId="0">
    <xmlCellPr id="1" xr6:uid="{00000000-0010-0000-3D02-000001000000}" uniqueName="P1082593">
      <xmlPr mapId="1" xpath="/TFI-IZD-POD/ISD-GFI-IZD-POD_1000375/P1082593" xmlDataType="decimal"/>
    </xmlCellPr>
  </singleXmlCell>
  <singleXmlCell id="583" xr6:uid="{00000000-000C-0000-FFFF-FFFF3E020000}" r="J93" connectionId="0">
    <xmlCellPr id="1" xr6:uid="{00000000-0010-0000-3E02-000001000000}" uniqueName="P1076390">
      <xmlPr mapId="1" xpath="/TFI-IZD-POD/ISD-GFI-IZD-POD_1000375/P1076390" xmlDataType="decimal"/>
    </xmlCellPr>
  </singleXmlCell>
  <singleXmlCell id="584" xr6:uid="{00000000-000C-0000-FFFF-FFFF3F020000}" r="K93" connectionId="0">
    <xmlCellPr id="1" xr6:uid="{00000000-0010-0000-3F02-000001000000}" uniqueName="P1082594">
      <xmlPr mapId="1" xpath="/TFI-IZD-POD/ISD-GFI-IZD-POD_1000375/P1082594" xmlDataType="decimal"/>
    </xmlCellPr>
  </singleXmlCell>
  <singleXmlCell id="585" xr6:uid="{00000000-000C-0000-FFFF-FFFF40020000}" r="H94" connectionId="0">
    <xmlCellPr id="1" xr6:uid="{00000000-0010-0000-4002-000001000000}" uniqueName="P1076391">
      <xmlPr mapId="1" xpath="/TFI-IZD-POD/ISD-GFI-IZD-POD_1000375/P1076391" xmlDataType="decimal"/>
    </xmlCellPr>
  </singleXmlCell>
  <singleXmlCell id="586" xr6:uid="{00000000-000C-0000-FFFF-FFFF41020000}" r="I94" connectionId="0">
    <xmlCellPr id="1" xr6:uid="{00000000-0010-0000-4102-000001000000}" uniqueName="P1082595">
      <xmlPr mapId="1" xpath="/TFI-IZD-POD/ISD-GFI-IZD-POD_1000375/P1082595" xmlDataType="decimal"/>
    </xmlCellPr>
  </singleXmlCell>
  <singleXmlCell id="587" xr6:uid="{00000000-000C-0000-FFFF-FFFF42020000}" r="J94" connectionId="0">
    <xmlCellPr id="1" xr6:uid="{00000000-0010-0000-4202-000001000000}" uniqueName="P1076392">
      <xmlPr mapId="1" xpath="/TFI-IZD-POD/ISD-GFI-IZD-POD_1000375/P1076392" xmlDataType="decimal"/>
    </xmlCellPr>
  </singleXmlCell>
  <singleXmlCell id="588" xr6:uid="{00000000-000C-0000-FFFF-FFFF43020000}" r="K94" connectionId="0">
    <xmlCellPr id="1" xr6:uid="{00000000-0010-0000-4302-000001000000}" uniqueName="P1082596">
      <xmlPr mapId="1" xpath="/TFI-IZD-POD/ISD-GFI-IZD-POD_1000375/P1082596" xmlDataType="decimal"/>
    </xmlCellPr>
  </singleXmlCell>
  <singleXmlCell id="589" xr6:uid="{00000000-000C-0000-FFFF-FFFF44020000}" r="H95" connectionId="0">
    <xmlCellPr id="1" xr6:uid="{00000000-0010-0000-4402-000001000000}" uniqueName="P1076393">
      <xmlPr mapId="1" xpath="/TFI-IZD-POD/ISD-GFI-IZD-POD_1000375/P1076393" xmlDataType="decimal"/>
    </xmlCellPr>
  </singleXmlCell>
  <singleXmlCell id="590" xr6:uid="{00000000-000C-0000-FFFF-FFFF45020000}" r="I95" connectionId="0">
    <xmlCellPr id="1" xr6:uid="{00000000-0010-0000-4502-000001000000}" uniqueName="P1082597">
      <xmlPr mapId="1" xpath="/TFI-IZD-POD/ISD-GFI-IZD-POD_1000375/P1082597" xmlDataType="decimal"/>
    </xmlCellPr>
  </singleXmlCell>
  <singleXmlCell id="591" xr6:uid="{00000000-000C-0000-FFFF-FFFF46020000}" r="J95" connectionId="0">
    <xmlCellPr id="1" xr6:uid="{00000000-0010-0000-4602-000001000000}" uniqueName="P1076394">
      <xmlPr mapId="1" xpath="/TFI-IZD-POD/ISD-GFI-IZD-POD_1000375/P1076394" xmlDataType="decimal"/>
    </xmlCellPr>
  </singleXmlCell>
  <singleXmlCell id="592" xr6:uid="{00000000-000C-0000-FFFF-FFFF47020000}" r="K95" connectionId="0">
    <xmlCellPr id="1" xr6:uid="{00000000-0010-0000-4702-000001000000}" uniqueName="P1082598">
      <xmlPr mapId="1" xpath="/TFI-IZD-POD/ISD-GFI-IZD-POD_1000375/P1082598" xmlDataType="decimal"/>
    </xmlCellPr>
  </singleXmlCell>
  <singleXmlCell id="593" xr6:uid="{00000000-000C-0000-FFFF-FFFF48020000}" r="H96" connectionId="0">
    <xmlCellPr id="1" xr6:uid="{00000000-0010-0000-4802-000001000000}" uniqueName="P1076395">
      <xmlPr mapId="1" xpath="/TFI-IZD-POD/ISD-GFI-IZD-POD_1000375/P1076395" xmlDataType="decimal"/>
    </xmlCellPr>
  </singleXmlCell>
  <singleXmlCell id="594" xr6:uid="{00000000-000C-0000-FFFF-FFFF49020000}" r="I96" connectionId="0">
    <xmlCellPr id="1" xr6:uid="{00000000-0010-0000-4902-000001000000}" uniqueName="P1082599">
      <xmlPr mapId="1" xpath="/TFI-IZD-POD/ISD-GFI-IZD-POD_1000375/P1082599" xmlDataType="decimal"/>
    </xmlCellPr>
  </singleXmlCell>
  <singleXmlCell id="595" xr6:uid="{00000000-000C-0000-FFFF-FFFF4A020000}" r="J96" connectionId="0">
    <xmlCellPr id="1" xr6:uid="{00000000-0010-0000-4A02-000001000000}" uniqueName="P1076396">
      <xmlPr mapId="1" xpath="/TFI-IZD-POD/ISD-GFI-IZD-POD_1000375/P1076396" xmlDataType="decimal"/>
    </xmlCellPr>
  </singleXmlCell>
  <singleXmlCell id="596" xr6:uid="{00000000-000C-0000-FFFF-FFFF4B020000}" r="K96" connectionId="0">
    <xmlCellPr id="1" xr6:uid="{00000000-0010-0000-4B02-000001000000}" uniqueName="P1082600">
      <xmlPr mapId="1" xpath="/TFI-IZD-POD/ISD-GFI-IZD-POD_1000375/P1082600" xmlDataType="decimal"/>
    </xmlCellPr>
  </singleXmlCell>
  <singleXmlCell id="597" xr6:uid="{00000000-000C-0000-FFFF-FFFF4C020000}" r="H97" connectionId="0">
    <xmlCellPr id="1" xr6:uid="{00000000-0010-0000-4C02-000001000000}" uniqueName="P1076397">
      <xmlPr mapId="1" xpath="/TFI-IZD-POD/ISD-GFI-IZD-POD_1000375/P1076397" xmlDataType="decimal"/>
    </xmlCellPr>
  </singleXmlCell>
  <singleXmlCell id="598" xr6:uid="{00000000-000C-0000-FFFF-FFFF4D020000}" r="I97" connectionId="0">
    <xmlCellPr id="1" xr6:uid="{00000000-0010-0000-4D02-000001000000}" uniqueName="P1082601">
      <xmlPr mapId="1" xpath="/TFI-IZD-POD/ISD-GFI-IZD-POD_1000375/P1082601" xmlDataType="decimal"/>
    </xmlCellPr>
  </singleXmlCell>
  <singleXmlCell id="599" xr6:uid="{00000000-000C-0000-FFFF-FFFF4E020000}" r="J97" connectionId="0">
    <xmlCellPr id="1" xr6:uid="{00000000-0010-0000-4E02-000001000000}" uniqueName="P1076398">
      <xmlPr mapId="1" xpath="/TFI-IZD-POD/ISD-GFI-IZD-POD_1000375/P1076398" xmlDataType="decimal"/>
    </xmlCellPr>
  </singleXmlCell>
  <singleXmlCell id="600" xr6:uid="{00000000-000C-0000-FFFF-FFFF4F020000}" r="K97" connectionId="0">
    <xmlCellPr id="1" xr6:uid="{00000000-0010-0000-4F02-000001000000}" uniqueName="P1082602">
      <xmlPr mapId="1" xpath="/TFI-IZD-POD/ISD-GFI-IZD-POD_1000375/P1082602" xmlDataType="decimal"/>
    </xmlCellPr>
  </singleXmlCell>
  <singleXmlCell id="601" xr6:uid="{00000000-000C-0000-FFFF-FFFF50020000}" r="H98" connectionId="0">
    <xmlCellPr id="1" xr6:uid="{00000000-0010-0000-5002-000001000000}" uniqueName="P1076399">
      <xmlPr mapId="1" xpath="/TFI-IZD-POD/ISD-GFI-IZD-POD_1000375/P1076399" xmlDataType="decimal"/>
    </xmlCellPr>
  </singleXmlCell>
  <singleXmlCell id="602" xr6:uid="{00000000-000C-0000-FFFF-FFFF51020000}" r="I98" connectionId="0">
    <xmlCellPr id="1" xr6:uid="{00000000-0010-0000-5102-000001000000}" uniqueName="P1082603">
      <xmlPr mapId="1" xpath="/TFI-IZD-POD/ISD-GFI-IZD-POD_1000375/P1082603" xmlDataType="decimal"/>
    </xmlCellPr>
  </singleXmlCell>
  <singleXmlCell id="603" xr6:uid="{00000000-000C-0000-FFFF-FFFF52020000}" r="J98" connectionId="0">
    <xmlCellPr id="1" xr6:uid="{00000000-0010-0000-5202-000001000000}" uniqueName="P1076400">
      <xmlPr mapId="1" xpath="/TFI-IZD-POD/ISD-GFI-IZD-POD_1000375/P1076400" xmlDataType="decimal"/>
    </xmlCellPr>
  </singleXmlCell>
  <singleXmlCell id="604" xr6:uid="{00000000-000C-0000-FFFF-FFFF53020000}" r="K98" connectionId="0">
    <xmlCellPr id="1" xr6:uid="{00000000-0010-0000-5302-000001000000}" uniqueName="P1082604">
      <xmlPr mapId="1" xpath="/TFI-IZD-POD/ISD-GFI-IZD-POD_1000375/P1082604" xmlDataType="decimal"/>
    </xmlCellPr>
  </singleXmlCell>
  <singleXmlCell id="605" xr6:uid="{00000000-000C-0000-FFFF-FFFF54020000}" r="H99" connectionId="0">
    <xmlCellPr id="1" xr6:uid="{00000000-0010-0000-5402-000001000000}" uniqueName="P1076401">
      <xmlPr mapId="1" xpath="/TFI-IZD-POD/ISD-GFI-IZD-POD_1000375/P1076401" xmlDataType="decimal"/>
    </xmlCellPr>
  </singleXmlCell>
  <singleXmlCell id="606" xr6:uid="{00000000-000C-0000-FFFF-FFFF55020000}" r="I99" connectionId="0">
    <xmlCellPr id="1" xr6:uid="{00000000-0010-0000-5502-000001000000}" uniqueName="P1082605">
      <xmlPr mapId="1" xpath="/TFI-IZD-POD/ISD-GFI-IZD-POD_1000375/P1082605" xmlDataType="decimal"/>
    </xmlCellPr>
  </singleXmlCell>
  <singleXmlCell id="607" xr6:uid="{00000000-000C-0000-FFFF-FFFF56020000}" r="J99" connectionId="0">
    <xmlCellPr id="1" xr6:uid="{00000000-0010-0000-5602-000001000000}" uniqueName="P1076402">
      <xmlPr mapId="1" xpath="/TFI-IZD-POD/ISD-GFI-IZD-POD_1000375/P1076402" xmlDataType="decimal"/>
    </xmlCellPr>
  </singleXmlCell>
  <singleXmlCell id="608" xr6:uid="{00000000-000C-0000-FFFF-FFFF57020000}" r="K99" connectionId="0">
    <xmlCellPr id="1" xr6:uid="{00000000-0010-0000-5702-000001000000}" uniqueName="P1082606">
      <xmlPr mapId="1" xpath="/TFI-IZD-POD/ISD-GFI-IZD-POD_1000375/P1082606" xmlDataType="decimal"/>
    </xmlCellPr>
  </singleXmlCell>
  <singleXmlCell id="609" xr6:uid="{00000000-000C-0000-FFFF-FFFF58020000}" r="H100" connectionId="0">
    <xmlCellPr id="1" xr6:uid="{00000000-0010-0000-5802-000001000000}" uniqueName="P1076403">
      <xmlPr mapId="1" xpath="/TFI-IZD-POD/ISD-GFI-IZD-POD_1000375/P1076403" xmlDataType="decimal"/>
    </xmlCellPr>
  </singleXmlCell>
  <singleXmlCell id="610" xr6:uid="{00000000-000C-0000-FFFF-FFFF59020000}" r="I100" connectionId="0">
    <xmlCellPr id="1" xr6:uid="{00000000-0010-0000-5902-000001000000}" uniqueName="P1082607">
      <xmlPr mapId="1" xpath="/TFI-IZD-POD/ISD-GFI-IZD-POD_1000375/P1082607" xmlDataType="decimal"/>
    </xmlCellPr>
  </singleXmlCell>
  <singleXmlCell id="611" xr6:uid="{00000000-000C-0000-FFFF-FFFF5A020000}" r="J100" connectionId="0">
    <xmlCellPr id="1" xr6:uid="{00000000-0010-0000-5A02-000001000000}" uniqueName="P1076404">
      <xmlPr mapId="1" xpath="/TFI-IZD-POD/ISD-GFI-IZD-POD_1000375/P1076404" xmlDataType="decimal"/>
    </xmlCellPr>
  </singleXmlCell>
  <singleXmlCell id="612" xr6:uid="{00000000-000C-0000-FFFF-FFFF5B020000}" r="K100" connectionId="0">
    <xmlCellPr id="1" xr6:uid="{00000000-0010-0000-5B02-000001000000}" uniqueName="P1082608">
      <xmlPr mapId="1" xpath="/TFI-IZD-POD/ISD-GFI-IZD-POD_1000375/P1082608" xmlDataType="decimal"/>
    </xmlCellPr>
  </singleXmlCell>
  <singleXmlCell id="613" xr6:uid="{00000000-000C-0000-FFFF-FFFF5C020000}" r="H101" connectionId="0">
    <xmlCellPr id="1" xr6:uid="{00000000-0010-0000-5C02-000001000000}" uniqueName="P1076405">
      <xmlPr mapId="1" xpath="/TFI-IZD-POD/ISD-GFI-IZD-POD_1000375/P1076405" xmlDataType="decimal"/>
    </xmlCellPr>
  </singleXmlCell>
  <singleXmlCell id="614" xr6:uid="{00000000-000C-0000-FFFF-FFFF5D020000}" r="I101" connectionId="0">
    <xmlCellPr id="1" xr6:uid="{00000000-0010-0000-5D02-000001000000}" uniqueName="P1082609">
      <xmlPr mapId="1" xpath="/TFI-IZD-POD/ISD-GFI-IZD-POD_1000375/P1082609" xmlDataType="decimal"/>
    </xmlCellPr>
  </singleXmlCell>
  <singleXmlCell id="615" xr6:uid="{00000000-000C-0000-FFFF-FFFF5E020000}" r="J101" connectionId="0">
    <xmlCellPr id="1" xr6:uid="{00000000-0010-0000-5E02-000001000000}" uniqueName="P1076406">
      <xmlPr mapId="1" xpath="/TFI-IZD-POD/ISD-GFI-IZD-POD_1000375/P1076406" xmlDataType="decimal"/>
    </xmlCellPr>
  </singleXmlCell>
  <singleXmlCell id="616" xr6:uid="{00000000-000C-0000-FFFF-FFFF5F020000}" r="K101" connectionId="0">
    <xmlCellPr id="1" xr6:uid="{00000000-0010-0000-5F02-000001000000}" uniqueName="P1082610">
      <xmlPr mapId="1" xpath="/TFI-IZD-POD/ISD-GFI-IZD-POD_1000375/P1082610" xmlDataType="decimal"/>
    </xmlCellPr>
  </singleXmlCell>
  <singleXmlCell id="617" xr6:uid="{00000000-000C-0000-FFFF-FFFF60020000}" r="H103" connectionId="0">
    <xmlCellPr id="1" xr6:uid="{00000000-0010-0000-6002-000001000000}" uniqueName="P1076407">
      <xmlPr mapId="1" xpath="/TFI-IZD-POD/ISD-GFI-IZD-POD_1000375/P1076407" xmlDataType="decimal"/>
    </xmlCellPr>
  </singleXmlCell>
  <singleXmlCell id="618" xr6:uid="{00000000-000C-0000-FFFF-FFFF61020000}" r="I103" connectionId="0">
    <xmlCellPr id="1" xr6:uid="{00000000-0010-0000-6102-000001000000}" uniqueName="P1082611">
      <xmlPr mapId="1" xpath="/TFI-IZD-POD/ISD-GFI-IZD-POD_1000375/P1082611" xmlDataType="decimal"/>
    </xmlCellPr>
  </singleXmlCell>
  <singleXmlCell id="619" xr6:uid="{00000000-000C-0000-FFFF-FFFF62020000}" r="J103" connectionId="0">
    <xmlCellPr id="1" xr6:uid="{00000000-0010-0000-6202-000001000000}" uniqueName="P1076408">
      <xmlPr mapId="1" xpath="/TFI-IZD-POD/ISD-GFI-IZD-POD_1000375/P1076408" xmlDataType="decimal"/>
    </xmlCellPr>
  </singleXmlCell>
  <singleXmlCell id="620" xr6:uid="{00000000-000C-0000-FFFF-FFFF63020000}" r="K103" connectionId="0">
    <xmlCellPr id="1" xr6:uid="{00000000-0010-0000-6302-000001000000}" uniqueName="P1082612">
      <xmlPr mapId="1" xpath="/TFI-IZD-POD/ISD-GFI-IZD-POD_1000375/P1082612" xmlDataType="decimal"/>
    </xmlCellPr>
  </singleXmlCell>
  <singleXmlCell id="621" xr6:uid="{00000000-000C-0000-FFFF-FFFF64020000}" r="H104" connectionId="0">
    <xmlCellPr id="1" xr6:uid="{00000000-0010-0000-6402-000001000000}" uniqueName="P1076409">
      <xmlPr mapId="1" xpath="/TFI-IZD-POD/ISD-GFI-IZD-POD_1000375/P1076409" xmlDataType="decimal"/>
    </xmlCellPr>
  </singleXmlCell>
  <singleXmlCell id="622" xr6:uid="{00000000-000C-0000-FFFF-FFFF65020000}" r="I104" connectionId="0">
    <xmlCellPr id="1" xr6:uid="{00000000-0010-0000-6502-000001000000}" uniqueName="P1082613">
      <xmlPr mapId="1" xpath="/TFI-IZD-POD/ISD-GFI-IZD-POD_1000375/P1082613" xmlDataType="decimal"/>
    </xmlCellPr>
  </singleXmlCell>
  <singleXmlCell id="623" xr6:uid="{00000000-000C-0000-FFFF-FFFF66020000}" r="J104" connectionId="0">
    <xmlCellPr id="1" xr6:uid="{00000000-0010-0000-6602-000001000000}" uniqueName="P1076410">
      <xmlPr mapId="1" xpath="/TFI-IZD-POD/ISD-GFI-IZD-POD_1000375/P1076410" xmlDataType="decimal"/>
    </xmlCellPr>
  </singleXmlCell>
  <singleXmlCell id="624" xr6:uid="{00000000-000C-0000-FFFF-FFFF67020000}" r="K104" connectionId="0">
    <xmlCellPr id="1" xr6:uid="{00000000-0010-0000-6702-000001000000}" uniqueName="P1082614">
      <xmlPr mapId="1" xpath="/TFI-IZD-POD/ISD-GFI-IZD-POD_1000375/P1082614" xmlDataType="decimal"/>
    </xmlCellPr>
  </singleXmlCell>
  <singleXmlCell id="625" xr6:uid="{00000000-000C-0000-FFFF-FFFF68020000}" r="H105" connectionId="0">
    <xmlCellPr id="1" xr6:uid="{00000000-0010-0000-6802-000001000000}" uniqueName="P1076411">
      <xmlPr mapId="1" xpath="/TFI-IZD-POD/ISD-GFI-IZD-POD_1000375/P1076411" xmlDataType="decimal"/>
    </xmlCellPr>
  </singleXmlCell>
  <singleXmlCell id="626" xr6:uid="{00000000-000C-0000-FFFF-FFFF69020000}" r="I105" connectionId="0">
    <xmlCellPr id="1" xr6:uid="{00000000-0010-0000-6902-000001000000}" uniqueName="P1082615">
      <xmlPr mapId="1" xpath="/TFI-IZD-POD/ISD-GFI-IZD-POD_1000375/P1082615" xmlDataType="decimal"/>
    </xmlCellPr>
  </singleXmlCell>
  <singleXmlCell id="627" xr6:uid="{00000000-000C-0000-FFFF-FFFF6A020000}" r="J105" connectionId="0">
    <xmlCellPr id="1" xr6:uid="{00000000-0010-0000-6A02-000001000000}" uniqueName="P1076412">
      <xmlPr mapId="1" xpath="/TFI-IZD-POD/ISD-GFI-IZD-POD_1000375/P1076412" xmlDataType="decimal"/>
    </xmlCellPr>
  </singleXmlCell>
  <singleXmlCell id="628" xr6:uid="{00000000-000C-0000-FFFF-FFFF6B020000}" r="K105" connectionId="0">
    <xmlCellPr id="1" xr6:uid="{00000000-0010-0000-6B02-000001000000}" uniqueName="P1082616">
      <xmlPr mapId="1" xpath="/TFI-IZD-POD/ISD-GFI-IZD-POD_1000375/P1082616" xmlDataType="decimal"/>
    </xmlCellPr>
  </singleXmlCell>
  <singleXmlCell id="510" xr6:uid="{00000000-000C-0000-FFFF-FFFF6C020000}" r="I72" connectionId="0">
    <xmlCellPr id="1" xr6:uid="{00000000-0010-0000-6C02-000001000000}" uniqueName="P1082542">
      <xmlPr mapId="1" xpath="/TFI-IZD-POD/ISD-GFI-IZD-POD_1000375/P1082542" xmlDataType="decimal"/>
    </xmlCellPr>
  </singleXmlCell>
  <singleXmlCell id="514" xr6:uid="{00000000-000C-0000-FFFF-FFFF6D020000}" r="I73" connectionId="0">
    <xmlCellPr id="1" xr6:uid="{00000000-0010-0000-6D02-000001000000}" uniqueName="P1082544">
      <xmlPr mapId="1" xpath="/TFI-IZD-POD/ISD-GFI-IZD-POD_1000375/P1082544" xmlDataType="decimal"/>
    </xmlCellPr>
  </singleXmlCell>
  <singleXmlCell id="518" xr6:uid="{00000000-000C-0000-FFFF-FFFF6E020000}" r="I74" connectionId="0">
    <xmlCellPr id="1" xr6:uid="{00000000-0010-0000-6E02-000001000000}" uniqueName="P1082546">
      <xmlPr mapId="1" xpath="/TFI-IZD-POD/ISD-GFI-IZD-POD_1000375/P1082546" xmlDataType="decimal"/>
    </xmlCellPr>
  </singleXmlCell>
  <singleXmlCell id="522" xr6:uid="{00000000-000C-0000-FFFF-FFFF6F020000}" r="I75" connectionId="0">
    <xmlCellPr id="1" xr6:uid="{00000000-0010-0000-6F02-000001000000}" uniqueName="P1082548">
      <xmlPr mapId="1" xpath="/TFI-IZD-POD/ISD-GFI-IZD-POD_1000375/P108254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abSelected="1" topLeftCell="A23" zoomScaleNormal="100" workbookViewId="0">
      <selection activeCell="I33" sqref="I33"/>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05" t="s">
        <v>391</v>
      </c>
      <c r="B1" s="206"/>
      <c r="C1" s="206"/>
      <c r="D1" s="71"/>
      <c r="E1" s="71"/>
      <c r="F1" s="71"/>
      <c r="G1" s="71"/>
      <c r="H1" s="71"/>
      <c r="I1" s="71"/>
      <c r="J1" s="72"/>
    </row>
    <row r="2" spans="1:20" ht="14.45" customHeight="1" x14ac:dyDescent="0.25">
      <c r="A2" s="207" t="s">
        <v>407</v>
      </c>
      <c r="B2" s="208"/>
      <c r="C2" s="208"/>
      <c r="D2" s="208"/>
      <c r="E2" s="208"/>
      <c r="F2" s="208"/>
      <c r="G2" s="208"/>
      <c r="H2" s="208"/>
      <c r="I2" s="208"/>
      <c r="J2" s="209"/>
      <c r="N2" s="123">
        <v>1</v>
      </c>
    </row>
    <row r="3" spans="1:20" x14ac:dyDescent="0.25">
      <c r="A3" s="74"/>
      <c r="B3" s="75"/>
      <c r="C3" s="75"/>
      <c r="D3" s="75"/>
      <c r="E3" s="75"/>
      <c r="F3" s="75"/>
      <c r="G3" s="75"/>
      <c r="H3" s="75"/>
      <c r="I3" s="75"/>
      <c r="J3" s="76"/>
      <c r="N3" s="123">
        <v>2</v>
      </c>
    </row>
    <row r="4" spans="1:20" ht="33.6" customHeight="1" x14ac:dyDescent="0.25">
      <c r="A4" s="210" t="s">
        <v>392</v>
      </c>
      <c r="B4" s="211"/>
      <c r="C4" s="211"/>
      <c r="D4" s="211"/>
      <c r="E4" s="212" t="s">
        <v>463</v>
      </c>
      <c r="F4" s="213"/>
      <c r="G4" s="77" t="s">
        <v>0</v>
      </c>
      <c r="H4" s="212" t="s">
        <v>464</v>
      </c>
      <c r="I4" s="213"/>
      <c r="J4" s="78"/>
      <c r="N4" s="123">
        <v>3</v>
      </c>
    </row>
    <row r="5" spans="1:20" s="79" customFormat="1" ht="10.15" customHeight="1" x14ac:dyDescent="0.25">
      <c r="A5" s="214"/>
      <c r="B5" s="215"/>
      <c r="C5" s="215"/>
      <c r="D5" s="215"/>
      <c r="E5" s="215"/>
      <c r="F5" s="215"/>
      <c r="G5" s="215"/>
      <c r="H5" s="215"/>
      <c r="I5" s="215"/>
      <c r="J5" s="216"/>
      <c r="N5" s="124">
        <v>4</v>
      </c>
    </row>
    <row r="6" spans="1:20" ht="20.45" customHeight="1" x14ac:dyDescent="0.25">
      <c r="A6" s="80"/>
      <c r="B6" s="81" t="s">
        <v>415</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01" t="s">
        <v>417</v>
      </c>
      <c r="B10" s="202"/>
      <c r="C10" s="202"/>
      <c r="D10" s="202"/>
      <c r="E10" s="202"/>
      <c r="F10" s="202"/>
      <c r="G10" s="202"/>
      <c r="H10" s="202"/>
      <c r="I10" s="202"/>
      <c r="J10" s="90"/>
    </row>
    <row r="11" spans="1:20" ht="24.6" customHeight="1" x14ac:dyDescent="0.25">
      <c r="A11" s="190" t="s">
        <v>393</v>
      </c>
      <c r="B11" s="203"/>
      <c r="C11" s="193" t="s">
        <v>435</v>
      </c>
      <c r="D11" s="194"/>
      <c r="E11" s="91"/>
      <c r="F11" s="161" t="s">
        <v>418</v>
      </c>
      <c r="G11" s="197"/>
      <c r="H11" s="162" t="s">
        <v>436</v>
      </c>
      <c r="I11" s="163"/>
      <c r="J11" s="92"/>
    </row>
    <row r="12" spans="1:20" ht="14.45" customHeight="1" x14ac:dyDescent="0.25">
      <c r="A12" s="93"/>
      <c r="B12" s="94"/>
      <c r="C12" s="94"/>
      <c r="D12" s="94"/>
      <c r="E12" s="204"/>
      <c r="F12" s="204"/>
      <c r="G12" s="204"/>
      <c r="H12" s="204"/>
      <c r="I12" s="95"/>
      <c r="J12" s="92"/>
    </row>
    <row r="13" spans="1:20" ht="21" customHeight="1" x14ac:dyDescent="0.25">
      <c r="A13" s="160" t="s">
        <v>408</v>
      </c>
      <c r="B13" s="197"/>
      <c r="C13" s="193" t="s">
        <v>437</v>
      </c>
      <c r="D13" s="194"/>
      <c r="E13" s="217"/>
      <c r="F13" s="204"/>
      <c r="G13" s="204"/>
      <c r="H13" s="204"/>
      <c r="I13" s="95"/>
      <c r="J13" s="92"/>
    </row>
    <row r="14" spans="1:20" ht="10.9" customHeight="1" x14ac:dyDescent="0.25">
      <c r="A14" s="91"/>
      <c r="B14" s="95"/>
      <c r="C14" s="94"/>
      <c r="D14" s="94"/>
      <c r="E14" s="170"/>
      <c r="F14" s="170"/>
      <c r="G14" s="170"/>
      <c r="H14" s="170"/>
      <c r="I14" s="94"/>
      <c r="J14" s="96"/>
    </row>
    <row r="15" spans="1:20" ht="22.9" customHeight="1" x14ac:dyDescent="0.25">
      <c r="A15" s="160" t="s">
        <v>394</v>
      </c>
      <c r="B15" s="197"/>
      <c r="C15" s="193" t="s">
        <v>438</v>
      </c>
      <c r="D15" s="194"/>
      <c r="E15" s="198"/>
      <c r="F15" s="192"/>
      <c r="G15" s="97" t="s">
        <v>419</v>
      </c>
      <c r="H15" s="199" t="s">
        <v>446</v>
      </c>
      <c r="I15" s="200"/>
      <c r="J15" s="98"/>
    </row>
    <row r="16" spans="1:20" ht="10.9" customHeight="1" x14ac:dyDescent="0.25">
      <c r="A16" s="91"/>
      <c r="B16" s="95"/>
      <c r="C16" s="94"/>
      <c r="D16" s="94"/>
      <c r="E16" s="170"/>
      <c r="F16" s="170"/>
      <c r="G16" s="170"/>
      <c r="H16" s="170"/>
      <c r="I16" s="94"/>
      <c r="J16" s="96"/>
    </row>
    <row r="17" spans="1:10" ht="22.9" customHeight="1" x14ac:dyDescent="0.25">
      <c r="A17" s="99"/>
      <c r="B17" s="97" t="s">
        <v>420</v>
      </c>
      <c r="C17" s="193" t="s">
        <v>447</v>
      </c>
      <c r="D17" s="194"/>
      <c r="E17" s="100"/>
      <c r="F17" s="100"/>
      <c r="G17" s="100"/>
      <c r="H17" s="100"/>
      <c r="I17" s="100"/>
      <c r="J17" s="98"/>
    </row>
    <row r="18" spans="1:10" x14ac:dyDescent="0.25">
      <c r="A18" s="195"/>
      <c r="B18" s="196"/>
      <c r="C18" s="170"/>
      <c r="D18" s="170"/>
      <c r="E18" s="170"/>
      <c r="F18" s="170"/>
      <c r="G18" s="170"/>
      <c r="H18" s="170"/>
      <c r="I18" s="94"/>
      <c r="J18" s="96"/>
    </row>
    <row r="19" spans="1:10" x14ac:dyDescent="0.25">
      <c r="A19" s="190" t="s">
        <v>395</v>
      </c>
      <c r="B19" s="191"/>
      <c r="C19" s="166" t="s">
        <v>439</v>
      </c>
      <c r="D19" s="167"/>
      <c r="E19" s="167"/>
      <c r="F19" s="167"/>
      <c r="G19" s="167"/>
      <c r="H19" s="167"/>
      <c r="I19" s="167"/>
      <c r="J19" s="168"/>
    </row>
    <row r="20" spans="1:10" x14ac:dyDescent="0.25">
      <c r="A20" s="93"/>
      <c r="B20" s="94"/>
      <c r="C20" s="101"/>
      <c r="D20" s="94"/>
      <c r="E20" s="170"/>
      <c r="F20" s="170"/>
      <c r="G20" s="170"/>
      <c r="H20" s="170"/>
      <c r="I20" s="94"/>
      <c r="J20" s="96"/>
    </row>
    <row r="21" spans="1:10" x14ac:dyDescent="0.25">
      <c r="A21" s="190" t="s">
        <v>396</v>
      </c>
      <c r="B21" s="191"/>
      <c r="C21" s="162">
        <v>10000</v>
      </c>
      <c r="D21" s="163"/>
      <c r="E21" s="170"/>
      <c r="F21" s="170"/>
      <c r="G21" s="166" t="s">
        <v>440</v>
      </c>
      <c r="H21" s="167"/>
      <c r="I21" s="167"/>
      <c r="J21" s="168"/>
    </row>
    <row r="22" spans="1:10" x14ac:dyDescent="0.25">
      <c r="A22" s="93"/>
      <c r="B22" s="94"/>
      <c r="C22" s="94"/>
      <c r="D22" s="94"/>
      <c r="E22" s="170"/>
      <c r="F22" s="170"/>
      <c r="G22" s="170"/>
      <c r="H22" s="170"/>
      <c r="I22" s="94"/>
      <c r="J22" s="96"/>
    </row>
    <row r="23" spans="1:10" x14ac:dyDescent="0.25">
      <c r="A23" s="190" t="s">
        <v>397</v>
      </c>
      <c r="B23" s="191"/>
      <c r="C23" s="166" t="s">
        <v>441</v>
      </c>
      <c r="D23" s="167"/>
      <c r="E23" s="167"/>
      <c r="F23" s="167"/>
      <c r="G23" s="167"/>
      <c r="H23" s="167"/>
      <c r="I23" s="167"/>
      <c r="J23" s="168"/>
    </row>
    <row r="24" spans="1:10" x14ac:dyDescent="0.25">
      <c r="A24" s="93"/>
      <c r="B24" s="94"/>
      <c r="C24" s="94"/>
      <c r="D24" s="94"/>
      <c r="E24" s="170"/>
      <c r="F24" s="170"/>
      <c r="G24" s="170"/>
      <c r="H24" s="170"/>
      <c r="I24" s="94"/>
      <c r="J24" s="96"/>
    </row>
    <row r="25" spans="1:10" x14ac:dyDescent="0.25">
      <c r="A25" s="190" t="s">
        <v>398</v>
      </c>
      <c r="B25" s="191"/>
      <c r="C25" s="173" t="s">
        <v>442</v>
      </c>
      <c r="D25" s="174"/>
      <c r="E25" s="174"/>
      <c r="F25" s="174"/>
      <c r="G25" s="174"/>
      <c r="H25" s="174"/>
      <c r="I25" s="174"/>
      <c r="J25" s="175"/>
    </row>
    <row r="26" spans="1:10" x14ac:dyDescent="0.25">
      <c r="A26" s="93"/>
      <c r="B26" s="94"/>
      <c r="C26" s="101"/>
      <c r="D26" s="94"/>
      <c r="E26" s="170"/>
      <c r="F26" s="170"/>
      <c r="G26" s="170"/>
      <c r="H26" s="170"/>
      <c r="I26" s="94"/>
      <c r="J26" s="96"/>
    </row>
    <row r="27" spans="1:10" x14ac:dyDescent="0.25">
      <c r="A27" s="190" t="s">
        <v>399</v>
      </c>
      <c r="B27" s="191"/>
      <c r="C27" s="173" t="s">
        <v>443</v>
      </c>
      <c r="D27" s="174"/>
      <c r="E27" s="174"/>
      <c r="F27" s="174"/>
      <c r="G27" s="174"/>
      <c r="H27" s="174"/>
      <c r="I27" s="174"/>
      <c r="J27" s="175"/>
    </row>
    <row r="28" spans="1:10" ht="13.9" customHeight="1" x14ac:dyDescent="0.25">
      <c r="A28" s="93"/>
      <c r="B28" s="94"/>
      <c r="C28" s="101"/>
      <c r="D28" s="94"/>
      <c r="E28" s="170"/>
      <c r="F28" s="170"/>
      <c r="G28" s="170"/>
      <c r="H28" s="170"/>
      <c r="I28" s="94"/>
      <c r="J28" s="96"/>
    </row>
    <row r="29" spans="1:10" ht="22.9" customHeight="1" x14ac:dyDescent="0.25">
      <c r="A29" s="160" t="s">
        <v>409</v>
      </c>
      <c r="B29" s="191"/>
      <c r="C29" s="118" t="s">
        <v>465</v>
      </c>
      <c r="D29" s="103"/>
      <c r="E29" s="176"/>
      <c r="F29" s="176"/>
      <c r="G29" s="176"/>
      <c r="H29" s="176"/>
      <c r="I29" s="104"/>
      <c r="J29" s="105"/>
    </row>
    <row r="30" spans="1:10" x14ac:dyDescent="0.25">
      <c r="A30" s="93"/>
      <c r="B30" s="94"/>
      <c r="C30" s="94"/>
      <c r="D30" s="94"/>
      <c r="E30" s="170"/>
      <c r="F30" s="170"/>
      <c r="G30" s="170"/>
      <c r="H30" s="170"/>
      <c r="I30" s="104"/>
      <c r="J30" s="105"/>
    </row>
    <row r="31" spans="1:10" x14ac:dyDescent="0.25">
      <c r="A31" s="190" t="s">
        <v>400</v>
      </c>
      <c r="B31" s="191"/>
      <c r="C31" s="118" t="s">
        <v>423</v>
      </c>
      <c r="D31" s="189" t="s">
        <v>421</v>
      </c>
      <c r="E31" s="180"/>
      <c r="F31" s="180"/>
      <c r="G31" s="180"/>
      <c r="H31" s="106"/>
      <c r="I31" s="107" t="s">
        <v>422</v>
      </c>
      <c r="J31" s="108" t="s">
        <v>423</v>
      </c>
    </row>
    <row r="32" spans="1:10" x14ac:dyDescent="0.25">
      <c r="A32" s="190"/>
      <c r="B32" s="191"/>
      <c r="C32" s="109"/>
      <c r="D32" s="77"/>
      <c r="E32" s="192"/>
      <c r="F32" s="192"/>
      <c r="G32" s="192"/>
      <c r="H32" s="192"/>
      <c r="I32" s="104"/>
      <c r="J32" s="105"/>
    </row>
    <row r="33" spans="1:20" x14ac:dyDescent="0.25">
      <c r="A33" s="190" t="s">
        <v>410</v>
      </c>
      <c r="B33" s="191"/>
      <c r="C33" s="102" t="s">
        <v>425</v>
      </c>
      <c r="D33" s="189" t="s">
        <v>424</v>
      </c>
      <c r="E33" s="180"/>
      <c r="F33" s="180"/>
      <c r="G33" s="180"/>
      <c r="H33" s="100"/>
      <c r="I33" s="107" t="s">
        <v>425</v>
      </c>
      <c r="J33" s="108" t="s">
        <v>426</v>
      </c>
    </row>
    <row r="34" spans="1:20" x14ac:dyDescent="0.25">
      <c r="A34" s="93"/>
      <c r="B34" s="94"/>
      <c r="C34" s="94"/>
      <c r="D34" s="94"/>
      <c r="E34" s="170"/>
      <c r="F34" s="170"/>
      <c r="G34" s="170"/>
      <c r="H34" s="170"/>
      <c r="I34" s="94"/>
      <c r="J34" s="96"/>
    </row>
    <row r="35" spans="1:20" x14ac:dyDescent="0.25">
      <c r="A35" s="189" t="s">
        <v>411</v>
      </c>
      <c r="B35" s="180"/>
      <c r="C35" s="180"/>
      <c r="D35" s="180"/>
      <c r="E35" s="180" t="s">
        <v>401</v>
      </c>
      <c r="F35" s="180"/>
      <c r="G35" s="180"/>
      <c r="H35" s="180"/>
      <c r="I35" s="180"/>
      <c r="J35" s="110" t="s">
        <v>402</v>
      </c>
    </row>
    <row r="36" spans="1:20" x14ac:dyDescent="0.25">
      <c r="A36" s="93"/>
      <c r="B36" s="131"/>
      <c r="C36" s="131"/>
      <c r="D36" s="131"/>
      <c r="E36" s="170"/>
      <c r="F36" s="170"/>
      <c r="G36" s="170"/>
      <c r="H36" s="170"/>
      <c r="I36" s="131"/>
      <c r="J36" s="105"/>
    </row>
    <row r="37" spans="1:20" x14ac:dyDescent="0.25">
      <c r="A37" s="155" t="s">
        <v>448</v>
      </c>
      <c r="B37" s="156"/>
      <c r="C37" s="156"/>
      <c r="D37" s="156"/>
      <c r="E37" s="155" t="s">
        <v>449</v>
      </c>
      <c r="F37" s="156"/>
      <c r="G37" s="156"/>
      <c r="H37" s="156"/>
      <c r="I37" s="157"/>
      <c r="J37" s="111">
        <v>2097892</v>
      </c>
    </row>
    <row r="38" spans="1:20" x14ac:dyDescent="0.25">
      <c r="A38" s="93"/>
      <c r="B38" s="94"/>
      <c r="C38" s="101"/>
      <c r="D38" s="187"/>
      <c r="E38" s="187"/>
      <c r="F38" s="187"/>
      <c r="G38" s="187"/>
      <c r="H38" s="187"/>
      <c r="I38" s="187"/>
      <c r="J38" s="96"/>
    </row>
    <row r="39" spans="1:20" x14ac:dyDescent="0.25">
      <c r="A39" s="155" t="s">
        <v>450</v>
      </c>
      <c r="B39" s="156"/>
      <c r="C39" s="156"/>
      <c r="D39" s="157"/>
      <c r="E39" s="155" t="s">
        <v>440</v>
      </c>
      <c r="F39" s="156"/>
      <c r="G39" s="156"/>
      <c r="H39" s="156"/>
      <c r="I39" s="157"/>
      <c r="J39" s="102">
        <v>2294273</v>
      </c>
    </row>
    <row r="40" spans="1:20" x14ac:dyDescent="0.25">
      <c r="A40" s="93"/>
      <c r="B40" s="94"/>
      <c r="C40" s="101"/>
      <c r="D40" s="112"/>
      <c r="E40" s="187"/>
      <c r="F40" s="187"/>
      <c r="G40" s="187"/>
      <c r="H40" s="187"/>
      <c r="I40" s="95"/>
      <c r="J40" s="96"/>
    </row>
    <row r="41" spans="1:20" x14ac:dyDescent="0.25">
      <c r="A41" s="155" t="s">
        <v>451</v>
      </c>
      <c r="B41" s="156"/>
      <c r="C41" s="156"/>
      <c r="D41" s="157"/>
      <c r="E41" s="155" t="s">
        <v>440</v>
      </c>
      <c r="F41" s="156"/>
      <c r="G41" s="156"/>
      <c r="H41" s="156"/>
      <c r="I41" s="157"/>
      <c r="J41" s="102">
        <v>1217313</v>
      </c>
    </row>
    <row r="42" spans="1:20" x14ac:dyDescent="0.25">
      <c r="A42" s="93"/>
      <c r="B42" s="94"/>
      <c r="C42" s="101"/>
      <c r="D42" s="112"/>
      <c r="E42" s="187"/>
      <c r="F42" s="187"/>
      <c r="G42" s="187"/>
      <c r="H42" s="187"/>
      <c r="I42" s="95"/>
      <c r="J42" s="96"/>
    </row>
    <row r="43" spans="1:20" x14ac:dyDescent="0.25">
      <c r="A43" s="155" t="s">
        <v>452</v>
      </c>
      <c r="B43" s="156"/>
      <c r="C43" s="156"/>
      <c r="D43" s="157"/>
      <c r="E43" s="155" t="s">
        <v>440</v>
      </c>
      <c r="F43" s="156"/>
      <c r="G43" s="156"/>
      <c r="H43" s="156"/>
      <c r="I43" s="157"/>
      <c r="J43" s="102">
        <v>1882508</v>
      </c>
    </row>
    <row r="44" spans="1:20" s="134" customFormat="1" x14ac:dyDescent="0.25">
      <c r="A44" s="135"/>
      <c r="B44" s="136"/>
      <c r="C44" s="188"/>
      <c r="D44" s="188"/>
      <c r="E44" s="186"/>
      <c r="F44" s="186"/>
      <c r="G44" s="188"/>
      <c r="H44" s="188"/>
      <c r="I44" s="188"/>
      <c r="J44" s="137"/>
      <c r="K44" s="132"/>
      <c r="L44" s="132"/>
      <c r="M44" s="132"/>
      <c r="N44" s="133"/>
      <c r="O44" s="132"/>
      <c r="P44" s="132"/>
      <c r="Q44" s="132"/>
      <c r="R44" s="132"/>
      <c r="S44" s="132"/>
      <c r="T44" s="132"/>
    </row>
    <row r="45" spans="1:20" s="134" customFormat="1" x14ac:dyDescent="0.25">
      <c r="A45" s="155" t="s">
        <v>458</v>
      </c>
      <c r="B45" s="156"/>
      <c r="C45" s="156"/>
      <c r="D45" s="157"/>
      <c r="E45" s="155" t="s">
        <v>449</v>
      </c>
      <c r="F45" s="156"/>
      <c r="G45" s="156"/>
      <c r="H45" s="156"/>
      <c r="I45" s="157"/>
      <c r="J45" s="102">
        <v>2163497</v>
      </c>
      <c r="K45" s="132"/>
      <c r="L45" s="132"/>
      <c r="M45" s="132"/>
      <c r="N45" s="133"/>
      <c r="O45" s="132"/>
      <c r="P45" s="132"/>
      <c r="Q45" s="132"/>
      <c r="R45" s="132"/>
      <c r="S45" s="132"/>
      <c r="T45" s="132"/>
    </row>
    <row r="46" spans="1:20" s="134" customFormat="1" x14ac:dyDescent="0.25">
      <c r="A46" s="135"/>
      <c r="B46" s="136"/>
      <c r="C46" s="188"/>
      <c r="D46" s="188"/>
      <c r="E46" s="186"/>
      <c r="F46" s="186"/>
      <c r="G46" s="188"/>
      <c r="H46" s="188"/>
      <c r="I46" s="188"/>
      <c r="J46" s="137"/>
      <c r="K46" s="132"/>
      <c r="L46" s="132"/>
      <c r="M46" s="132"/>
      <c r="N46" s="133"/>
      <c r="O46" s="132"/>
      <c r="P46" s="132"/>
      <c r="Q46" s="132"/>
      <c r="R46" s="132"/>
      <c r="S46" s="132"/>
      <c r="T46" s="132"/>
    </row>
    <row r="47" spans="1:20" s="134" customFormat="1" x14ac:dyDescent="0.25">
      <c r="A47" s="155" t="s">
        <v>453</v>
      </c>
      <c r="B47" s="156"/>
      <c r="C47" s="156"/>
      <c r="D47" s="157"/>
      <c r="E47" s="155" t="s">
        <v>440</v>
      </c>
      <c r="F47" s="156"/>
      <c r="G47" s="156"/>
      <c r="H47" s="156"/>
      <c r="I47" s="157"/>
      <c r="J47" s="102">
        <v>2835169</v>
      </c>
      <c r="K47" s="132"/>
      <c r="L47" s="132"/>
      <c r="M47" s="132"/>
      <c r="N47" s="133"/>
      <c r="O47" s="132"/>
      <c r="P47" s="132"/>
      <c r="Q47" s="132"/>
      <c r="R47" s="132"/>
      <c r="S47" s="132"/>
      <c r="T47" s="132"/>
    </row>
    <row r="48" spans="1:20" x14ac:dyDescent="0.25">
      <c r="A48" s="138"/>
      <c r="B48" s="139"/>
      <c r="C48" s="159"/>
      <c r="D48" s="159"/>
      <c r="E48" s="158"/>
      <c r="F48" s="158"/>
      <c r="G48" s="159"/>
      <c r="H48" s="159"/>
      <c r="I48" s="159"/>
      <c r="J48" s="96"/>
    </row>
    <row r="49" spans="1:20" x14ac:dyDescent="0.25">
      <c r="A49" s="155" t="s">
        <v>454</v>
      </c>
      <c r="B49" s="156"/>
      <c r="C49" s="156"/>
      <c r="D49" s="157"/>
      <c r="E49" s="155" t="s">
        <v>440</v>
      </c>
      <c r="F49" s="156"/>
      <c r="G49" s="156"/>
      <c r="H49" s="156"/>
      <c r="I49" s="157"/>
      <c r="J49" s="102">
        <v>2275937</v>
      </c>
    </row>
    <row r="50" spans="1:20" s="134" customFormat="1" x14ac:dyDescent="0.25">
      <c r="A50" s="140"/>
      <c r="B50" s="141"/>
      <c r="C50" s="141"/>
      <c r="D50" s="142"/>
      <c r="E50" s="153"/>
      <c r="F50" s="153"/>
      <c r="G50" s="154"/>
      <c r="H50" s="154"/>
      <c r="I50" s="142"/>
      <c r="J50" s="137"/>
      <c r="K50" s="132"/>
      <c r="L50" s="132"/>
      <c r="M50" s="132"/>
      <c r="N50" s="133"/>
      <c r="O50" s="132"/>
      <c r="P50" s="132"/>
      <c r="Q50" s="132"/>
      <c r="R50" s="132"/>
      <c r="S50" s="132"/>
      <c r="T50" s="132"/>
    </row>
    <row r="51" spans="1:20" s="134" customFormat="1" x14ac:dyDescent="0.25">
      <c r="A51" s="155" t="s">
        <v>455</v>
      </c>
      <c r="B51" s="156"/>
      <c r="C51" s="156"/>
      <c r="D51" s="157"/>
      <c r="E51" s="155" t="s">
        <v>440</v>
      </c>
      <c r="F51" s="156"/>
      <c r="G51" s="156"/>
      <c r="H51" s="156"/>
      <c r="I51" s="157"/>
      <c r="J51" s="102">
        <v>4590236</v>
      </c>
      <c r="K51" s="132"/>
      <c r="L51" s="132"/>
      <c r="M51" s="132"/>
      <c r="N51" s="133"/>
      <c r="O51" s="132"/>
      <c r="P51" s="132"/>
      <c r="Q51" s="132"/>
      <c r="R51" s="132"/>
      <c r="S51" s="132"/>
      <c r="T51" s="132"/>
    </row>
    <row r="52" spans="1:20" s="134" customFormat="1" x14ac:dyDescent="0.25">
      <c r="A52" s="140"/>
      <c r="B52" s="145"/>
      <c r="C52" s="145"/>
      <c r="D52" s="144"/>
      <c r="E52" s="153"/>
      <c r="F52" s="153"/>
      <c r="G52" s="154"/>
      <c r="H52" s="154"/>
      <c r="I52" s="144"/>
      <c r="J52" s="137"/>
      <c r="K52" s="132"/>
      <c r="L52" s="132"/>
      <c r="M52" s="132"/>
      <c r="N52" s="133"/>
      <c r="O52" s="132"/>
      <c r="P52" s="132"/>
      <c r="Q52" s="132"/>
      <c r="R52" s="132"/>
      <c r="S52" s="132"/>
      <c r="T52" s="132"/>
    </row>
    <row r="53" spans="1:20" s="134" customFormat="1" x14ac:dyDescent="0.25">
      <c r="A53" s="155" t="s">
        <v>459</v>
      </c>
      <c r="B53" s="156"/>
      <c r="C53" s="156"/>
      <c r="D53" s="157"/>
      <c r="E53" s="155" t="s">
        <v>440</v>
      </c>
      <c r="F53" s="156"/>
      <c r="G53" s="156"/>
      <c r="H53" s="156"/>
      <c r="I53" s="157"/>
      <c r="J53" s="102">
        <v>234508</v>
      </c>
      <c r="K53" s="132"/>
      <c r="L53" s="132"/>
      <c r="M53" s="132"/>
      <c r="N53" s="133"/>
      <c r="O53" s="132"/>
      <c r="P53" s="132"/>
      <c r="Q53" s="132"/>
      <c r="R53" s="132"/>
      <c r="S53" s="132"/>
      <c r="T53" s="132"/>
    </row>
    <row r="54" spans="1:20" x14ac:dyDescent="0.25">
      <c r="A54" s="113"/>
      <c r="B54" s="101"/>
      <c r="C54" s="101"/>
      <c r="D54" s="94"/>
      <c r="E54" s="186"/>
      <c r="F54" s="186"/>
      <c r="G54" s="169"/>
      <c r="H54" s="169"/>
      <c r="I54" s="94"/>
      <c r="J54" s="96"/>
    </row>
    <row r="55" spans="1:20" x14ac:dyDescent="0.25">
      <c r="A55" s="155" t="s">
        <v>456</v>
      </c>
      <c r="B55" s="156"/>
      <c r="C55" s="156"/>
      <c r="D55" s="157"/>
      <c r="E55" s="155" t="s">
        <v>457</v>
      </c>
      <c r="F55" s="156"/>
      <c r="G55" s="156"/>
      <c r="H55" s="156"/>
      <c r="I55" s="157"/>
      <c r="J55" s="102"/>
    </row>
    <row r="56" spans="1:20" x14ac:dyDescent="0.25">
      <c r="A56" s="113"/>
      <c r="B56" s="101"/>
      <c r="C56" s="101"/>
      <c r="D56" s="94"/>
      <c r="E56" s="170"/>
      <c r="F56" s="170"/>
      <c r="G56" s="169"/>
      <c r="H56" s="169"/>
      <c r="I56" s="94"/>
      <c r="J56" s="114" t="s">
        <v>427</v>
      </c>
    </row>
    <row r="57" spans="1:20" x14ac:dyDescent="0.25">
      <c r="A57" s="113"/>
      <c r="B57" s="101"/>
      <c r="C57" s="101"/>
      <c r="D57" s="94"/>
      <c r="E57" s="170"/>
      <c r="F57" s="170"/>
      <c r="G57" s="169"/>
      <c r="H57" s="169"/>
      <c r="I57" s="94"/>
      <c r="J57" s="114" t="s">
        <v>428</v>
      </c>
    </row>
    <row r="58" spans="1:20" ht="14.45" customHeight="1" x14ac:dyDescent="0.25">
      <c r="A58" s="160" t="s">
        <v>403</v>
      </c>
      <c r="B58" s="161"/>
      <c r="C58" s="162" t="s">
        <v>428</v>
      </c>
      <c r="D58" s="163"/>
      <c r="E58" s="164" t="s">
        <v>429</v>
      </c>
      <c r="F58" s="165"/>
      <c r="G58" s="166"/>
      <c r="H58" s="167"/>
      <c r="I58" s="167"/>
      <c r="J58" s="168"/>
    </row>
    <row r="59" spans="1:20" x14ac:dyDescent="0.25">
      <c r="A59" s="113"/>
      <c r="B59" s="101"/>
      <c r="C59" s="169"/>
      <c r="D59" s="169"/>
      <c r="E59" s="170"/>
      <c r="F59" s="170"/>
      <c r="G59" s="171" t="s">
        <v>430</v>
      </c>
      <c r="H59" s="171"/>
      <c r="I59" s="171"/>
      <c r="J59" s="85"/>
    </row>
    <row r="60" spans="1:20" ht="13.9" customHeight="1" x14ac:dyDescent="0.25">
      <c r="A60" s="160" t="s">
        <v>404</v>
      </c>
      <c r="B60" s="161"/>
      <c r="C60" s="166" t="s">
        <v>444</v>
      </c>
      <c r="D60" s="167"/>
      <c r="E60" s="167"/>
      <c r="F60" s="167"/>
      <c r="G60" s="167"/>
      <c r="H60" s="167"/>
      <c r="I60" s="167"/>
      <c r="J60" s="168"/>
    </row>
    <row r="61" spans="1:20" x14ac:dyDescent="0.25">
      <c r="A61" s="93"/>
      <c r="B61" s="94"/>
      <c r="C61" s="176" t="s">
        <v>405</v>
      </c>
      <c r="D61" s="176"/>
      <c r="E61" s="176"/>
      <c r="F61" s="176"/>
      <c r="G61" s="176"/>
      <c r="H61" s="176"/>
      <c r="I61" s="176"/>
      <c r="J61" s="96"/>
    </row>
    <row r="62" spans="1:20" x14ac:dyDescent="0.25">
      <c r="A62" s="160" t="s">
        <v>406</v>
      </c>
      <c r="B62" s="161"/>
      <c r="C62" s="177" t="s">
        <v>460</v>
      </c>
      <c r="D62" s="178"/>
      <c r="E62" s="179"/>
      <c r="F62" s="170"/>
      <c r="G62" s="170"/>
      <c r="H62" s="180"/>
      <c r="I62" s="180"/>
      <c r="J62" s="181"/>
    </row>
    <row r="63" spans="1:20" x14ac:dyDescent="0.25">
      <c r="A63" s="93"/>
      <c r="B63" s="94"/>
      <c r="C63" s="101"/>
      <c r="D63" s="94"/>
      <c r="E63" s="170"/>
      <c r="F63" s="170"/>
      <c r="G63" s="170"/>
      <c r="H63" s="170"/>
      <c r="I63" s="94"/>
      <c r="J63" s="96"/>
    </row>
    <row r="64" spans="1:20" ht="14.45" customHeight="1" x14ac:dyDescent="0.25">
      <c r="A64" s="160" t="s">
        <v>398</v>
      </c>
      <c r="B64" s="161"/>
      <c r="C64" s="173" t="s">
        <v>442</v>
      </c>
      <c r="D64" s="174"/>
      <c r="E64" s="174"/>
      <c r="F64" s="174"/>
      <c r="G64" s="174"/>
      <c r="H64" s="174"/>
      <c r="I64" s="174"/>
      <c r="J64" s="175"/>
    </row>
    <row r="65" spans="1:10" x14ac:dyDescent="0.25">
      <c r="A65" s="93"/>
      <c r="B65" s="94"/>
      <c r="C65" s="94"/>
      <c r="D65" s="94"/>
      <c r="E65" s="170"/>
      <c r="F65" s="170"/>
      <c r="G65" s="170"/>
      <c r="H65" s="170"/>
      <c r="I65" s="94"/>
      <c r="J65" s="96"/>
    </row>
    <row r="66" spans="1:10" x14ac:dyDescent="0.25">
      <c r="A66" s="160" t="s">
        <v>431</v>
      </c>
      <c r="B66" s="161"/>
      <c r="C66" s="182"/>
      <c r="D66" s="183"/>
      <c r="E66" s="183"/>
      <c r="F66" s="183"/>
      <c r="G66" s="183"/>
      <c r="H66" s="183"/>
      <c r="I66" s="183"/>
      <c r="J66" s="184"/>
    </row>
    <row r="67" spans="1:10" ht="14.45" customHeight="1" x14ac:dyDescent="0.25">
      <c r="A67" s="93"/>
      <c r="B67" s="94"/>
      <c r="C67" s="185" t="s">
        <v>432</v>
      </c>
      <c r="D67" s="185"/>
      <c r="E67" s="185"/>
      <c r="F67" s="185"/>
      <c r="G67" s="94"/>
      <c r="H67" s="94"/>
      <c r="I67" s="94"/>
      <c r="J67" s="96"/>
    </row>
    <row r="68" spans="1:10" x14ac:dyDescent="0.25">
      <c r="A68" s="160" t="s">
        <v>433</v>
      </c>
      <c r="B68" s="161"/>
      <c r="C68" s="182"/>
      <c r="D68" s="183"/>
      <c r="E68" s="183"/>
      <c r="F68" s="183"/>
      <c r="G68" s="183"/>
      <c r="H68" s="183"/>
      <c r="I68" s="183"/>
      <c r="J68" s="184"/>
    </row>
    <row r="69" spans="1:10" ht="14.45" customHeight="1" x14ac:dyDescent="0.25">
      <c r="A69" s="115"/>
      <c r="B69" s="116"/>
      <c r="C69" s="172" t="s">
        <v>434</v>
      </c>
      <c r="D69" s="172"/>
      <c r="E69" s="172"/>
      <c r="F69" s="172"/>
      <c r="G69" s="172"/>
      <c r="H69" s="116"/>
      <c r="I69" s="116"/>
      <c r="J69" s="117"/>
    </row>
    <row r="76" spans="1:10" ht="27" customHeight="1" x14ac:dyDescent="0.25"/>
    <row r="80" spans="1:1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E54:F54"/>
    <mergeCell ref="G54:H54"/>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C48:D48"/>
    <mergeCell ref="C46:D46"/>
    <mergeCell ref="E46:F46"/>
    <mergeCell ref="G46:I46"/>
    <mergeCell ref="C69:G69"/>
    <mergeCell ref="E63:F63"/>
    <mergeCell ref="G63:H63"/>
    <mergeCell ref="A64:B64"/>
    <mergeCell ref="C64:J64"/>
    <mergeCell ref="E65:F65"/>
    <mergeCell ref="G65:H65"/>
    <mergeCell ref="A60:B60"/>
    <mergeCell ref="C60:J60"/>
    <mergeCell ref="C61:I61"/>
    <mergeCell ref="A62:B62"/>
    <mergeCell ref="C62:E62"/>
    <mergeCell ref="F62:G62"/>
    <mergeCell ref="H62:J62"/>
    <mergeCell ref="A66:B66"/>
    <mergeCell ref="C66:J66"/>
    <mergeCell ref="C67:F67"/>
    <mergeCell ref="A68:B68"/>
    <mergeCell ref="C68:J68"/>
    <mergeCell ref="A58:B58"/>
    <mergeCell ref="C58:D58"/>
    <mergeCell ref="E58:F58"/>
    <mergeCell ref="G58:J58"/>
    <mergeCell ref="C59:D59"/>
    <mergeCell ref="E59:F59"/>
    <mergeCell ref="G59:I59"/>
    <mergeCell ref="A55:D55"/>
    <mergeCell ref="E55:I55"/>
    <mergeCell ref="E56:F56"/>
    <mergeCell ref="G56:H56"/>
    <mergeCell ref="E57:F57"/>
    <mergeCell ref="G57:H57"/>
    <mergeCell ref="E52:F52"/>
    <mergeCell ref="G52:H52"/>
    <mergeCell ref="A53:D53"/>
    <mergeCell ref="E53:I53"/>
    <mergeCell ref="A47:D47"/>
    <mergeCell ref="E47:I47"/>
    <mergeCell ref="E50:F50"/>
    <mergeCell ref="G50:H50"/>
    <mergeCell ref="A51:D51"/>
    <mergeCell ref="E51:I51"/>
    <mergeCell ref="E48:F48"/>
    <mergeCell ref="G48:I48"/>
    <mergeCell ref="A49:D49"/>
    <mergeCell ref="E49:I49"/>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00" zoomScaleNormal="100" zoomScaleSheetLayoutView="110" workbookViewId="0">
      <selection activeCell="H130" sqref="H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25" t="s">
        <v>1</v>
      </c>
      <c r="B1" s="226"/>
      <c r="C1" s="226"/>
      <c r="D1" s="226"/>
      <c r="E1" s="226"/>
      <c r="F1" s="226"/>
      <c r="G1" s="226"/>
      <c r="H1" s="226"/>
      <c r="I1" s="226"/>
    </row>
    <row r="2" spans="1:9" x14ac:dyDescent="0.2">
      <c r="A2" s="227" t="s">
        <v>461</v>
      </c>
      <c r="B2" s="228"/>
      <c r="C2" s="228"/>
      <c r="D2" s="228"/>
      <c r="E2" s="228"/>
      <c r="F2" s="228"/>
      <c r="G2" s="228"/>
      <c r="H2" s="228"/>
      <c r="I2" s="228"/>
    </row>
    <row r="3" spans="1:9" x14ac:dyDescent="0.2">
      <c r="A3" s="229" t="s">
        <v>355</v>
      </c>
      <c r="B3" s="230"/>
      <c r="C3" s="230"/>
      <c r="D3" s="230"/>
      <c r="E3" s="230"/>
      <c r="F3" s="230"/>
      <c r="G3" s="230"/>
      <c r="H3" s="230"/>
      <c r="I3" s="230"/>
    </row>
    <row r="4" spans="1:9" x14ac:dyDescent="0.2">
      <c r="A4" s="231" t="s">
        <v>445</v>
      </c>
      <c r="B4" s="232"/>
      <c r="C4" s="232"/>
      <c r="D4" s="232"/>
      <c r="E4" s="232"/>
      <c r="F4" s="232"/>
      <c r="G4" s="232"/>
      <c r="H4" s="232"/>
      <c r="I4" s="233"/>
    </row>
    <row r="5" spans="1:9" ht="45" x14ac:dyDescent="0.2">
      <c r="A5" s="236" t="s">
        <v>2</v>
      </c>
      <c r="B5" s="237"/>
      <c r="C5" s="237"/>
      <c r="D5" s="237"/>
      <c r="E5" s="237"/>
      <c r="F5" s="237"/>
      <c r="G5" s="12" t="s">
        <v>105</v>
      </c>
      <c r="H5" s="14" t="s">
        <v>372</v>
      </c>
      <c r="I5" s="14" t="s">
        <v>373</v>
      </c>
    </row>
    <row r="6" spans="1:9" x14ac:dyDescent="0.2">
      <c r="A6" s="234">
        <v>1</v>
      </c>
      <c r="B6" s="235"/>
      <c r="C6" s="235"/>
      <c r="D6" s="235"/>
      <c r="E6" s="235"/>
      <c r="F6" s="235"/>
      <c r="G6" s="13">
        <v>2</v>
      </c>
      <c r="H6" s="14">
        <v>3</v>
      </c>
      <c r="I6" s="14">
        <v>4</v>
      </c>
    </row>
    <row r="7" spans="1:9" x14ac:dyDescent="0.2">
      <c r="A7" s="238"/>
      <c r="B7" s="238"/>
      <c r="C7" s="238"/>
      <c r="D7" s="238"/>
      <c r="E7" s="238"/>
      <c r="F7" s="238"/>
      <c r="G7" s="238"/>
      <c r="H7" s="238"/>
      <c r="I7" s="238"/>
    </row>
    <row r="8" spans="1:9" ht="12.75" customHeight="1" x14ac:dyDescent="0.2">
      <c r="A8" s="219" t="s">
        <v>4</v>
      </c>
      <c r="B8" s="219"/>
      <c r="C8" s="219"/>
      <c r="D8" s="219"/>
      <c r="E8" s="219"/>
      <c r="F8" s="219"/>
      <c r="G8" s="15">
        <v>1</v>
      </c>
      <c r="H8" s="33">
        <v>0</v>
      </c>
      <c r="I8" s="33">
        <v>0</v>
      </c>
    </row>
    <row r="9" spans="1:9" ht="12.75" customHeight="1" x14ac:dyDescent="0.2">
      <c r="A9" s="220" t="s">
        <v>381</v>
      </c>
      <c r="B9" s="220"/>
      <c r="C9" s="220"/>
      <c r="D9" s="220"/>
      <c r="E9" s="220"/>
      <c r="F9" s="220"/>
      <c r="G9" s="16">
        <v>2</v>
      </c>
      <c r="H9" s="34">
        <f>H10+H17+H27+H38+H43</f>
        <v>406868310</v>
      </c>
      <c r="I9" s="34">
        <f>I10+I17+I27+I38+I43</f>
        <v>371456494</v>
      </c>
    </row>
    <row r="10" spans="1:9" ht="12.75" customHeight="1" x14ac:dyDescent="0.2">
      <c r="A10" s="222" t="s">
        <v>5</v>
      </c>
      <c r="B10" s="222"/>
      <c r="C10" s="222"/>
      <c r="D10" s="222"/>
      <c r="E10" s="222"/>
      <c r="F10" s="222"/>
      <c r="G10" s="16">
        <v>3</v>
      </c>
      <c r="H10" s="34">
        <f>H11+H12+H13+H14+H15+H16</f>
        <v>8964767</v>
      </c>
      <c r="I10" s="34">
        <f>I11+I12+I13+I14+I15+I16</f>
        <v>8963915</v>
      </c>
    </row>
    <row r="11" spans="1:9" ht="12.75" customHeight="1" x14ac:dyDescent="0.2">
      <c r="A11" s="218" t="s">
        <v>6</v>
      </c>
      <c r="B11" s="218"/>
      <c r="C11" s="218"/>
      <c r="D11" s="218"/>
      <c r="E11" s="218"/>
      <c r="F11" s="218"/>
      <c r="G11" s="15">
        <v>4</v>
      </c>
      <c r="H11" s="33">
        <v>0</v>
      </c>
      <c r="I11" s="33">
        <v>0</v>
      </c>
    </row>
    <row r="12" spans="1:9" ht="22.9" customHeight="1" x14ac:dyDescent="0.2">
      <c r="A12" s="218" t="s">
        <v>7</v>
      </c>
      <c r="B12" s="218"/>
      <c r="C12" s="218"/>
      <c r="D12" s="218"/>
      <c r="E12" s="218"/>
      <c r="F12" s="218"/>
      <c r="G12" s="15">
        <v>5</v>
      </c>
      <c r="H12" s="33">
        <v>8964767</v>
      </c>
      <c r="I12" s="33">
        <v>8963915</v>
      </c>
    </row>
    <row r="13" spans="1:9" ht="12.75" customHeight="1" x14ac:dyDescent="0.2">
      <c r="A13" s="218" t="s">
        <v>8</v>
      </c>
      <c r="B13" s="218"/>
      <c r="C13" s="218"/>
      <c r="D13" s="218"/>
      <c r="E13" s="218"/>
      <c r="F13" s="218"/>
      <c r="G13" s="15">
        <v>6</v>
      </c>
      <c r="H13" s="33">
        <v>0</v>
      </c>
      <c r="I13" s="33">
        <v>0</v>
      </c>
    </row>
    <row r="14" spans="1:9" ht="12.75" customHeight="1" x14ac:dyDescent="0.2">
      <c r="A14" s="218" t="s">
        <v>9</v>
      </c>
      <c r="B14" s="218"/>
      <c r="C14" s="218"/>
      <c r="D14" s="218"/>
      <c r="E14" s="218"/>
      <c r="F14" s="218"/>
      <c r="G14" s="15">
        <v>7</v>
      </c>
      <c r="H14" s="33">
        <v>0</v>
      </c>
      <c r="I14" s="33">
        <v>0</v>
      </c>
    </row>
    <row r="15" spans="1:9" ht="12.75" customHeight="1" x14ac:dyDescent="0.2">
      <c r="A15" s="218" t="s">
        <v>10</v>
      </c>
      <c r="B15" s="218"/>
      <c r="C15" s="218"/>
      <c r="D15" s="218"/>
      <c r="E15" s="218"/>
      <c r="F15" s="218"/>
      <c r="G15" s="15">
        <v>8</v>
      </c>
      <c r="H15" s="33">
        <v>0</v>
      </c>
      <c r="I15" s="33">
        <v>0</v>
      </c>
    </row>
    <row r="16" spans="1:9" ht="12.75" customHeight="1" x14ac:dyDescent="0.2">
      <c r="A16" s="218" t="s">
        <v>11</v>
      </c>
      <c r="B16" s="218"/>
      <c r="C16" s="218"/>
      <c r="D16" s="218"/>
      <c r="E16" s="218"/>
      <c r="F16" s="218"/>
      <c r="G16" s="15">
        <v>9</v>
      </c>
      <c r="H16" s="33">
        <v>0</v>
      </c>
      <c r="I16" s="33">
        <v>0</v>
      </c>
    </row>
    <row r="17" spans="1:9" ht="12.75" customHeight="1" x14ac:dyDescent="0.2">
      <c r="A17" s="222" t="s">
        <v>12</v>
      </c>
      <c r="B17" s="222"/>
      <c r="C17" s="222"/>
      <c r="D17" s="222"/>
      <c r="E17" s="222"/>
      <c r="F17" s="222"/>
      <c r="G17" s="16">
        <v>10</v>
      </c>
      <c r="H17" s="34">
        <f>H18+H19+H20+H21+H22+H23+H24+H25+H26</f>
        <v>390807161</v>
      </c>
      <c r="I17" s="34">
        <f>I18+I19+I20+I21+I22+I23+I24+I25+I26</f>
        <v>360126887</v>
      </c>
    </row>
    <row r="18" spans="1:9" ht="12.75" customHeight="1" x14ac:dyDescent="0.2">
      <c r="A18" s="218" t="s">
        <v>13</v>
      </c>
      <c r="B18" s="218"/>
      <c r="C18" s="218"/>
      <c r="D18" s="218"/>
      <c r="E18" s="218"/>
      <c r="F18" s="218"/>
      <c r="G18" s="15">
        <v>11</v>
      </c>
      <c r="H18" s="33">
        <v>213809453</v>
      </c>
      <c r="I18" s="33">
        <v>199904658</v>
      </c>
    </row>
    <row r="19" spans="1:9" ht="12.75" customHeight="1" x14ac:dyDescent="0.2">
      <c r="A19" s="218" t="s">
        <v>14</v>
      </c>
      <c r="B19" s="218"/>
      <c r="C19" s="218"/>
      <c r="D19" s="218"/>
      <c r="E19" s="218"/>
      <c r="F19" s="218"/>
      <c r="G19" s="15">
        <v>12</v>
      </c>
      <c r="H19" s="33">
        <v>100284317</v>
      </c>
      <c r="I19" s="33">
        <v>101430430</v>
      </c>
    </row>
    <row r="20" spans="1:9" ht="12.75" customHeight="1" x14ac:dyDescent="0.2">
      <c r="A20" s="218" t="s">
        <v>15</v>
      </c>
      <c r="B20" s="218"/>
      <c r="C20" s="218"/>
      <c r="D20" s="218"/>
      <c r="E20" s="218"/>
      <c r="F20" s="218"/>
      <c r="G20" s="15">
        <v>13</v>
      </c>
      <c r="H20" s="33">
        <v>10496005</v>
      </c>
      <c r="I20" s="33">
        <v>8200011</v>
      </c>
    </row>
    <row r="21" spans="1:9" ht="12.75" customHeight="1" x14ac:dyDescent="0.2">
      <c r="A21" s="218" t="s">
        <v>16</v>
      </c>
      <c r="B21" s="218"/>
      <c r="C21" s="218"/>
      <c r="D21" s="218"/>
      <c r="E21" s="218"/>
      <c r="F21" s="218"/>
      <c r="G21" s="15">
        <v>14</v>
      </c>
      <c r="H21" s="33">
        <v>1659953</v>
      </c>
      <c r="I21" s="33">
        <v>1515006</v>
      </c>
    </row>
    <row r="22" spans="1:9" ht="12.75" customHeight="1" x14ac:dyDescent="0.2">
      <c r="A22" s="218" t="s">
        <v>17</v>
      </c>
      <c r="B22" s="218"/>
      <c r="C22" s="218"/>
      <c r="D22" s="218"/>
      <c r="E22" s="218"/>
      <c r="F22" s="218"/>
      <c r="G22" s="15">
        <v>15</v>
      </c>
      <c r="H22" s="33">
        <v>0</v>
      </c>
      <c r="I22" s="33">
        <v>0</v>
      </c>
    </row>
    <row r="23" spans="1:9" ht="12.75" customHeight="1" x14ac:dyDescent="0.2">
      <c r="A23" s="218" t="s">
        <v>18</v>
      </c>
      <c r="B23" s="218"/>
      <c r="C23" s="218"/>
      <c r="D23" s="218"/>
      <c r="E23" s="218"/>
      <c r="F23" s="218"/>
      <c r="G23" s="15">
        <v>16</v>
      </c>
      <c r="H23" s="33">
        <v>0</v>
      </c>
      <c r="I23" s="33">
        <v>0</v>
      </c>
    </row>
    <row r="24" spans="1:9" ht="12.75" customHeight="1" x14ac:dyDescent="0.2">
      <c r="A24" s="218" t="s">
        <v>19</v>
      </c>
      <c r="B24" s="218"/>
      <c r="C24" s="218"/>
      <c r="D24" s="218"/>
      <c r="E24" s="218"/>
      <c r="F24" s="218"/>
      <c r="G24" s="15">
        <v>17</v>
      </c>
      <c r="H24" s="33">
        <v>166611</v>
      </c>
      <c r="I24" s="33">
        <v>0</v>
      </c>
    </row>
    <row r="25" spans="1:9" ht="12.75" customHeight="1" x14ac:dyDescent="0.2">
      <c r="A25" s="218" t="s">
        <v>20</v>
      </c>
      <c r="B25" s="218"/>
      <c r="C25" s="218"/>
      <c r="D25" s="218"/>
      <c r="E25" s="218"/>
      <c r="F25" s="218"/>
      <c r="G25" s="15">
        <v>18</v>
      </c>
      <c r="H25" s="33">
        <v>0</v>
      </c>
      <c r="I25" s="33">
        <v>0</v>
      </c>
    </row>
    <row r="26" spans="1:9" ht="12.75" customHeight="1" x14ac:dyDescent="0.2">
      <c r="A26" s="218" t="s">
        <v>21</v>
      </c>
      <c r="B26" s="218"/>
      <c r="C26" s="218"/>
      <c r="D26" s="218"/>
      <c r="E26" s="218"/>
      <c r="F26" s="218"/>
      <c r="G26" s="15">
        <v>19</v>
      </c>
      <c r="H26" s="33">
        <v>64390822</v>
      </c>
      <c r="I26" s="33">
        <v>49076782</v>
      </c>
    </row>
    <row r="27" spans="1:9" ht="12.75" customHeight="1" x14ac:dyDescent="0.2">
      <c r="A27" s="222" t="s">
        <v>22</v>
      </c>
      <c r="B27" s="222"/>
      <c r="C27" s="222"/>
      <c r="D27" s="222"/>
      <c r="E27" s="222"/>
      <c r="F27" s="222"/>
      <c r="G27" s="16">
        <v>20</v>
      </c>
      <c r="H27" s="34">
        <f>SUM(H28:H37)</f>
        <v>2823702</v>
      </c>
      <c r="I27" s="34">
        <f>SUM(I28:I37)</f>
        <v>2365692</v>
      </c>
    </row>
    <row r="28" spans="1:9" ht="12.75" customHeight="1" x14ac:dyDescent="0.2">
      <c r="A28" s="218" t="s">
        <v>23</v>
      </c>
      <c r="B28" s="218"/>
      <c r="C28" s="218"/>
      <c r="D28" s="218"/>
      <c r="E28" s="218"/>
      <c r="F28" s="218"/>
      <c r="G28" s="15">
        <v>21</v>
      </c>
      <c r="H28" s="33">
        <v>0</v>
      </c>
      <c r="I28" s="33">
        <v>0</v>
      </c>
    </row>
    <row r="29" spans="1:9" ht="12.75" customHeight="1" x14ac:dyDescent="0.2">
      <c r="A29" s="218" t="s">
        <v>24</v>
      </c>
      <c r="B29" s="218"/>
      <c r="C29" s="218"/>
      <c r="D29" s="218"/>
      <c r="E29" s="218"/>
      <c r="F29" s="218"/>
      <c r="G29" s="15">
        <v>22</v>
      </c>
      <c r="H29" s="33">
        <v>0</v>
      </c>
      <c r="I29" s="33">
        <v>0</v>
      </c>
    </row>
    <row r="30" spans="1:9" ht="12.75" customHeight="1" x14ac:dyDescent="0.2">
      <c r="A30" s="218" t="s">
        <v>25</v>
      </c>
      <c r="B30" s="218"/>
      <c r="C30" s="218"/>
      <c r="D30" s="218"/>
      <c r="E30" s="218"/>
      <c r="F30" s="218"/>
      <c r="G30" s="15">
        <v>23</v>
      </c>
      <c r="H30" s="33">
        <v>0</v>
      </c>
      <c r="I30" s="33">
        <v>0</v>
      </c>
    </row>
    <row r="31" spans="1:9" ht="24" customHeight="1" x14ac:dyDescent="0.2">
      <c r="A31" s="218" t="s">
        <v>26</v>
      </c>
      <c r="B31" s="218"/>
      <c r="C31" s="218"/>
      <c r="D31" s="218"/>
      <c r="E31" s="218"/>
      <c r="F31" s="218"/>
      <c r="G31" s="15">
        <v>24</v>
      </c>
      <c r="H31" s="33">
        <v>1630160</v>
      </c>
      <c r="I31" s="33">
        <v>1616391</v>
      </c>
    </row>
    <row r="32" spans="1:9" ht="23.45" customHeight="1" x14ac:dyDescent="0.2">
      <c r="A32" s="218" t="s">
        <v>27</v>
      </c>
      <c r="B32" s="218"/>
      <c r="C32" s="218"/>
      <c r="D32" s="218"/>
      <c r="E32" s="218"/>
      <c r="F32" s="218"/>
      <c r="G32" s="15">
        <v>25</v>
      </c>
      <c r="H32" s="33">
        <v>0</v>
      </c>
      <c r="I32" s="33">
        <v>0</v>
      </c>
    </row>
    <row r="33" spans="1:9" ht="21.6" customHeight="1" x14ac:dyDescent="0.2">
      <c r="A33" s="218" t="s">
        <v>28</v>
      </c>
      <c r="B33" s="218"/>
      <c r="C33" s="218"/>
      <c r="D33" s="218"/>
      <c r="E33" s="218"/>
      <c r="F33" s="218"/>
      <c r="G33" s="15">
        <v>26</v>
      </c>
      <c r="H33" s="33">
        <v>0</v>
      </c>
      <c r="I33" s="33">
        <v>0</v>
      </c>
    </row>
    <row r="34" spans="1:9" ht="12.75" customHeight="1" x14ac:dyDescent="0.2">
      <c r="A34" s="218" t="s">
        <v>29</v>
      </c>
      <c r="B34" s="218"/>
      <c r="C34" s="218"/>
      <c r="D34" s="218"/>
      <c r="E34" s="218"/>
      <c r="F34" s="218"/>
      <c r="G34" s="15">
        <v>27</v>
      </c>
      <c r="H34" s="33">
        <v>0</v>
      </c>
      <c r="I34" s="33">
        <v>0</v>
      </c>
    </row>
    <row r="35" spans="1:9" ht="12.75" customHeight="1" x14ac:dyDescent="0.2">
      <c r="A35" s="218" t="s">
        <v>30</v>
      </c>
      <c r="B35" s="218"/>
      <c r="C35" s="218"/>
      <c r="D35" s="218"/>
      <c r="E35" s="218"/>
      <c r="F35" s="218"/>
      <c r="G35" s="15">
        <v>28</v>
      </c>
      <c r="H35" s="33">
        <v>1193542</v>
      </c>
      <c r="I35" s="33">
        <v>749301</v>
      </c>
    </row>
    <row r="36" spans="1:9" ht="12.75" customHeight="1" x14ac:dyDescent="0.2">
      <c r="A36" s="218" t="s">
        <v>31</v>
      </c>
      <c r="B36" s="218"/>
      <c r="C36" s="218"/>
      <c r="D36" s="218"/>
      <c r="E36" s="218"/>
      <c r="F36" s="218"/>
      <c r="G36" s="15">
        <v>29</v>
      </c>
      <c r="H36" s="33">
        <v>0</v>
      </c>
      <c r="I36" s="33">
        <v>0</v>
      </c>
    </row>
    <row r="37" spans="1:9" ht="12.75" customHeight="1" x14ac:dyDescent="0.2">
      <c r="A37" s="218" t="s">
        <v>32</v>
      </c>
      <c r="B37" s="218"/>
      <c r="C37" s="218"/>
      <c r="D37" s="218"/>
      <c r="E37" s="218"/>
      <c r="F37" s="218"/>
      <c r="G37" s="15">
        <v>30</v>
      </c>
      <c r="H37" s="128">
        <v>0</v>
      </c>
      <c r="I37" s="130">
        <v>0</v>
      </c>
    </row>
    <row r="38" spans="1:9" ht="12.75" customHeight="1" x14ac:dyDescent="0.2">
      <c r="A38" s="222" t="s">
        <v>33</v>
      </c>
      <c r="B38" s="222"/>
      <c r="C38" s="222"/>
      <c r="D38" s="222"/>
      <c r="E38" s="222"/>
      <c r="F38" s="222"/>
      <c r="G38" s="16">
        <v>31</v>
      </c>
      <c r="H38" s="34">
        <f>H39+H40+H41+H42</f>
        <v>0</v>
      </c>
      <c r="I38" s="34">
        <f>I39+I40+I41+I42</f>
        <v>0</v>
      </c>
    </row>
    <row r="39" spans="1:9" ht="12.75" customHeight="1" x14ac:dyDescent="0.2">
      <c r="A39" s="218" t="s">
        <v>34</v>
      </c>
      <c r="B39" s="218"/>
      <c r="C39" s="218"/>
      <c r="D39" s="218"/>
      <c r="E39" s="218"/>
      <c r="F39" s="218"/>
      <c r="G39" s="15">
        <v>32</v>
      </c>
      <c r="H39" s="33">
        <v>0</v>
      </c>
      <c r="I39" s="33">
        <v>0</v>
      </c>
    </row>
    <row r="40" spans="1:9" ht="12.75" customHeight="1" x14ac:dyDescent="0.2">
      <c r="A40" s="218" t="s">
        <v>35</v>
      </c>
      <c r="B40" s="218"/>
      <c r="C40" s="218"/>
      <c r="D40" s="218"/>
      <c r="E40" s="218"/>
      <c r="F40" s="218"/>
      <c r="G40" s="15">
        <v>33</v>
      </c>
      <c r="H40" s="33">
        <v>0</v>
      </c>
      <c r="I40" s="33">
        <v>0</v>
      </c>
    </row>
    <row r="41" spans="1:9" ht="12.75" customHeight="1" x14ac:dyDescent="0.2">
      <c r="A41" s="218" t="s">
        <v>36</v>
      </c>
      <c r="B41" s="218"/>
      <c r="C41" s="218"/>
      <c r="D41" s="218"/>
      <c r="E41" s="218"/>
      <c r="F41" s="218"/>
      <c r="G41" s="15">
        <v>34</v>
      </c>
      <c r="H41" s="33">
        <v>0</v>
      </c>
      <c r="I41" s="33">
        <v>0</v>
      </c>
    </row>
    <row r="42" spans="1:9" ht="12.75" customHeight="1" x14ac:dyDescent="0.2">
      <c r="A42" s="218" t="s">
        <v>37</v>
      </c>
      <c r="B42" s="218"/>
      <c r="C42" s="218"/>
      <c r="D42" s="218"/>
      <c r="E42" s="218"/>
      <c r="F42" s="218"/>
      <c r="G42" s="15">
        <v>35</v>
      </c>
      <c r="H42" s="33">
        <v>0</v>
      </c>
      <c r="I42" s="33">
        <v>0</v>
      </c>
    </row>
    <row r="43" spans="1:9" ht="12.75" customHeight="1" x14ac:dyDescent="0.2">
      <c r="A43" s="218" t="s">
        <v>38</v>
      </c>
      <c r="B43" s="218"/>
      <c r="C43" s="218"/>
      <c r="D43" s="218"/>
      <c r="E43" s="218"/>
      <c r="F43" s="218"/>
      <c r="G43" s="15">
        <v>36</v>
      </c>
      <c r="H43" s="33">
        <v>4272680</v>
      </c>
      <c r="I43" s="33">
        <v>0</v>
      </c>
    </row>
    <row r="44" spans="1:9" ht="12.75" customHeight="1" x14ac:dyDescent="0.2">
      <c r="A44" s="220" t="s">
        <v>382</v>
      </c>
      <c r="B44" s="220"/>
      <c r="C44" s="220"/>
      <c r="D44" s="220"/>
      <c r="E44" s="220"/>
      <c r="F44" s="220"/>
      <c r="G44" s="16">
        <v>37</v>
      </c>
      <c r="H44" s="34">
        <f>H45+H53+H60+H70</f>
        <v>86985454</v>
      </c>
      <c r="I44" s="34">
        <f>I45+I53+I60+I70</f>
        <v>40461971</v>
      </c>
    </row>
    <row r="45" spans="1:9" ht="12.75" customHeight="1" x14ac:dyDescent="0.2">
      <c r="A45" s="222" t="s">
        <v>39</v>
      </c>
      <c r="B45" s="222"/>
      <c r="C45" s="222"/>
      <c r="D45" s="222"/>
      <c r="E45" s="222"/>
      <c r="F45" s="222"/>
      <c r="G45" s="16">
        <v>38</v>
      </c>
      <c r="H45" s="34">
        <f>SUM(H46:H52)</f>
        <v>28191607</v>
      </c>
      <c r="I45" s="34">
        <f>SUM(I46:I52)</f>
        <v>14400252</v>
      </c>
    </row>
    <row r="46" spans="1:9" ht="12.75" customHeight="1" x14ac:dyDescent="0.2">
      <c r="A46" s="218" t="s">
        <v>40</v>
      </c>
      <c r="B46" s="218"/>
      <c r="C46" s="218"/>
      <c r="D46" s="218"/>
      <c r="E46" s="218"/>
      <c r="F46" s="218"/>
      <c r="G46" s="15">
        <v>39</v>
      </c>
      <c r="H46" s="33">
        <v>5515417</v>
      </c>
      <c r="I46" s="33">
        <v>5329816</v>
      </c>
    </row>
    <row r="47" spans="1:9" ht="12.75" customHeight="1" x14ac:dyDescent="0.2">
      <c r="A47" s="218" t="s">
        <v>41</v>
      </c>
      <c r="B47" s="218"/>
      <c r="C47" s="218"/>
      <c r="D47" s="218"/>
      <c r="E47" s="218"/>
      <c r="F47" s="218"/>
      <c r="G47" s="15">
        <v>40</v>
      </c>
      <c r="H47" s="33">
        <v>81167</v>
      </c>
      <c r="I47" s="33">
        <v>82357</v>
      </c>
    </row>
    <row r="48" spans="1:9" ht="12.75" customHeight="1" x14ac:dyDescent="0.2">
      <c r="A48" s="218" t="s">
        <v>42</v>
      </c>
      <c r="B48" s="218"/>
      <c r="C48" s="218"/>
      <c r="D48" s="218"/>
      <c r="E48" s="218"/>
      <c r="F48" s="218"/>
      <c r="G48" s="15">
        <v>41</v>
      </c>
      <c r="H48" s="33">
        <v>13833606</v>
      </c>
      <c r="I48" s="33">
        <v>4793265</v>
      </c>
    </row>
    <row r="49" spans="1:9" ht="12.75" customHeight="1" x14ac:dyDescent="0.2">
      <c r="A49" s="218" t="s">
        <v>43</v>
      </c>
      <c r="B49" s="218"/>
      <c r="C49" s="218"/>
      <c r="D49" s="218"/>
      <c r="E49" s="218"/>
      <c r="F49" s="218"/>
      <c r="G49" s="15">
        <v>42</v>
      </c>
      <c r="H49" s="33">
        <v>737812</v>
      </c>
      <c r="I49" s="33">
        <v>657335</v>
      </c>
    </row>
    <row r="50" spans="1:9" ht="12.75" customHeight="1" x14ac:dyDescent="0.2">
      <c r="A50" s="218" t="s">
        <v>44</v>
      </c>
      <c r="B50" s="218"/>
      <c r="C50" s="218"/>
      <c r="D50" s="218"/>
      <c r="E50" s="218"/>
      <c r="F50" s="218"/>
      <c r="G50" s="15">
        <v>43</v>
      </c>
      <c r="H50" s="33">
        <v>8023605</v>
      </c>
      <c r="I50" s="33">
        <v>3537479</v>
      </c>
    </row>
    <row r="51" spans="1:9" ht="12.75" customHeight="1" x14ac:dyDescent="0.2">
      <c r="A51" s="218" t="s">
        <v>45</v>
      </c>
      <c r="B51" s="218"/>
      <c r="C51" s="218"/>
      <c r="D51" s="218"/>
      <c r="E51" s="218"/>
      <c r="F51" s="218"/>
      <c r="G51" s="15">
        <v>44</v>
      </c>
      <c r="H51" s="33">
        <v>0</v>
      </c>
      <c r="I51" s="33">
        <v>0</v>
      </c>
    </row>
    <row r="52" spans="1:9" ht="12.75" customHeight="1" x14ac:dyDescent="0.2">
      <c r="A52" s="218" t="s">
        <v>46</v>
      </c>
      <c r="B52" s="218"/>
      <c r="C52" s="218"/>
      <c r="D52" s="218"/>
      <c r="E52" s="218"/>
      <c r="F52" s="218"/>
      <c r="G52" s="15">
        <v>45</v>
      </c>
      <c r="H52" s="33">
        <v>0</v>
      </c>
      <c r="I52" s="33">
        <v>0</v>
      </c>
    </row>
    <row r="53" spans="1:9" ht="12.75" customHeight="1" x14ac:dyDescent="0.2">
      <c r="A53" s="222" t="s">
        <v>47</v>
      </c>
      <c r="B53" s="222"/>
      <c r="C53" s="222"/>
      <c r="D53" s="222"/>
      <c r="E53" s="222"/>
      <c r="F53" s="222"/>
      <c r="G53" s="16">
        <v>46</v>
      </c>
      <c r="H53" s="34">
        <f>SUM(H54:H59)</f>
        <v>43263853</v>
      </c>
      <c r="I53" s="34">
        <f>SUM(I54:I59)</f>
        <v>19327779</v>
      </c>
    </row>
    <row r="54" spans="1:9" ht="12.75" customHeight="1" x14ac:dyDescent="0.2">
      <c r="A54" s="218" t="s">
        <v>48</v>
      </c>
      <c r="B54" s="218"/>
      <c r="C54" s="218"/>
      <c r="D54" s="218"/>
      <c r="E54" s="218"/>
      <c r="F54" s="218"/>
      <c r="G54" s="15">
        <v>47</v>
      </c>
      <c r="H54" s="33">
        <v>0</v>
      </c>
      <c r="I54" s="33">
        <v>0</v>
      </c>
    </row>
    <row r="55" spans="1:9" ht="12.75" customHeight="1" x14ac:dyDescent="0.2">
      <c r="A55" s="218" t="s">
        <v>49</v>
      </c>
      <c r="B55" s="218"/>
      <c r="C55" s="218"/>
      <c r="D55" s="218"/>
      <c r="E55" s="218"/>
      <c r="F55" s="218"/>
      <c r="G55" s="15">
        <v>48</v>
      </c>
      <c r="H55" s="33">
        <v>0</v>
      </c>
      <c r="I55" s="33">
        <v>0</v>
      </c>
    </row>
    <row r="56" spans="1:9" ht="12.75" customHeight="1" x14ac:dyDescent="0.2">
      <c r="A56" s="218" t="s">
        <v>50</v>
      </c>
      <c r="B56" s="218"/>
      <c r="C56" s="218"/>
      <c r="D56" s="218"/>
      <c r="E56" s="218"/>
      <c r="F56" s="218"/>
      <c r="G56" s="15">
        <v>49</v>
      </c>
      <c r="H56" s="33">
        <v>39750649</v>
      </c>
      <c r="I56" s="33">
        <v>17634825</v>
      </c>
    </row>
    <row r="57" spans="1:9" ht="12.75" customHeight="1" x14ac:dyDescent="0.2">
      <c r="A57" s="218" t="s">
        <v>51</v>
      </c>
      <c r="B57" s="218"/>
      <c r="C57" s="218"/>
      <c r="D57" s="218"/>
      <c r="E57" s="218"/>
      <c r="F57" s="218"/>
      <c r="G57" s="15">
        <v>50</v>
      </c>
      <c r="H57" s="33">
        <v>29235</v>
      </c>
      <c r="I57" s="33">
        <v>101562</v>
      </c>
    </row>
    <row r="58" spans="1:9" ht="12.75" customHeight="1" x14ac:dyDescent="0.2">
      <c r="A58" s="218" t="s">
        <v>52</v>
      </c>
      <c r="B58" s="218"/>
      <c r="C58" s="218"/>
      <c r="D58" s="218"/>
      <c r="E58" s="218"/>
      <c r="F58" s="218"/>
      <c r="G58" s="15">
        <v>51</v>
      </c>
      <c r="H58" s="33">
        <v>2958972</v>
      </c>
      <c r="I58" s="33">
        <v>1253002</v>
      </c>
    </row>
    <row r="59" spans="1:9" ht="12.75" customHeight="1" x14ac:dyDescent="0.2">
      <c r="A59" s="218" t="s">
        <v>53</v>
      </c>
      <c r="B59" s="218"/>
      <c r="C59" s="218"/>
      <c r="D59" s="218"/>
      <c r="E59" s="218"/>
      <c r="F59" s="218"/>
      <c r="G59" s="15">
        <v>52</v>
      </c>
      <c r="H59" s="33">
        <v>524997</v>
      </c>
      <c r="I59" s="33">
        <v>338390</v>
      </c>
    </row>
    <row r="60" spans="1:9" ht="12.75" customHeight="1" x14ac:dyDescent="0.2">
      <c r="A60" s="222" t="s">
        <v>54</v>
      </c>
      <c r="B60" s="222"/>
      <c r="C60" s="222"/>
      <c r="D60" s="222"/>
      <c r="E60" s="222"/>
      <c r="F60" s="222"/>
      <c r="G60" s="16">
        <v>53</v>
      </c>
      <c r="H60" s="34">
        <f>SUM(H61:H69)</f>
        <v>4007127</v>
      </c>
      <c r="I60" s="34">
        <f>SUM(I61:I69)</f>
        <v>2940927</v>
      </c>
    </row>
    <row r="61" spans="1:9" ht="12.75" customHeight="1" x14ac:dyDescent="0.2">
      <c r="A61" s="218" t="s">
        <v>23</v>
      </c>
      <c r="B61" s="218"/>
      <c r="C61" s="218"/>
      <c r="D61" s="218"/>
      <c r="E61" s="218"/>
      <c r="F61" s="218"/>
      <c r="G61" s="15">
        <v>54</v>
      </c>
      <c r="H61" s="33">
        <v>0</v>
      </c>
      <c r="I61" s="33">
        <v>0</v>
      </c>
    </row>
    <row r="62" spans="1:9" ht="27.6" customHeight="1" x14ac:dyDescent="0.2">
      <c r="A62" s="218" t="s">
        <v>24</v>
      </c>
      <c r="B62" s="218"/>
      <c r="C62" s="218"/>
      <c r="D62" s="218"/>
      <c r="E62" s="218"/>
      <c r="F62" s="218"/>
      <c r="G62" s="15">
        <v>55</v>
      </c>
      <c r="H62" s="33">
        <v>0</v>
      </c>
      <c r="I62" s="33">
        <v>0</v>
      </c>
    </row>
    <row r="63" spans="1:9" ht="12.75" customHeight="1" x14ac:dyDescent="0.2">
      <c r="A63" s="218" t="s">
        <v>25</v>
      </c>
      <c r="B63" s="218"/>
      <c r="C63" s="218"/>
      <c r="D63" s="218"/>
      <c r="E63" s="218"/>
      <c r="F63" s="218"/>
      <c r="G63" s="15">
        <v>56</v>
      </c>
      <c r="H63" s="33">
        <v>79812</v>
      </c>
      <c r="I63" s="33">
        <v>79812</v>
      </c>
    </row>
    <row r="64" spans="1:9" ht="25.9" customHeight="1" x14ac:dyDescent="0.2">
      <c r="A64" s="218" t="s">
        <v>55</v>
      </c>
      <c r="B64" s="218"/>
      <c r="C64" s="218"/>
      <c r="D64" s="218"/>
      <c r="E64" s="218"/>
      <c r="F64" s="218"/>
      <c r="G64" s="15">
        <v>57</v>
      </c>
      <c r="H64" s="33">
        <v>0</v>
      </c>
      <c r="I64" s="33">
        <v>0</v>
      </c>
    </row>
    <row r="65" spans="1:9" ht="21.6" customHeight="1" x14ac:dyDescent="0.2">
      <c r="A65" s="218" t="s">
        <v>27</v>
      </c>
      <c r="B65" s="218"/>
      <c r="C65" s="218"/>
      <c r="D65" s="218"/>
      <c r="E65" s="218"/>
      <c r="F65" s="218"/>
      <c r="G65" s="15">
        <v>58</v>
      </c>
      <c r="H65" s="33">
        <v>0</v>
      </c>
      <c r="I65" s="33">
        <v>0</v>
      </c>
    </row>
    <row r="66" spans="1:9" ht="21.6" customHeight="1" x14ac:dyDescent="0.2">
      <c r="A66" s="218" t="s">
        <v>28</v>
      </c>
      <c r="B66" s="218"/>
      <c r="C66" s="218"/>
      <c r="D66" s="218"/>
      <c r="E66" s="218"/>
      <c r="F66" s="218"/>
      <c r="G66" s="15">
        <v>59</v>
      </c>
      <c r="H66" s="33">
        <v>0</v>
      </c>
      <c r="I66" s="33">
        <v>0</v>
      </c>
    </row>
    <row r="67" spans="1:9" ht="12.75" customHeight="1" x14ac:dyDescent="0.2">
      <c r="A67" s="218" t="s">
        <v>29</v>
      </c>
      <c r="B67" s="218"/>
      <c r="C67" s="218"/>
      <c r="D67" s="218"/>
      <c r="E67" s="218"/>
      <c r="F67" s="218"/>
      <c r="G67" s="15">
        <v>60</v>
      </c>
      <c r="H67" s="33">
        <v>0</v>
      </c>
      <c r="I67" s="33">
        <v>0</v>
      </c>
    </row>
    <row r="68" spans="1:9" ht="12.75" customHeight="1" x14ac:dyDescent="0.2">
      <c r="A68" s="218" t="s">
        <v>30</v>
      </c>
      <c r="B68" s="218"/>
      <c r="C68" s="218"/>
      <c r="D68" s="218"/>
      <c r="E68" s="218"/>
      <c r="F68" s="218"/>
      <c r="G68" s="15">
        <v>61</v>
      </c>
      <c r="H68" s="33">
        <v>3927315</v>
      </c>
      <c r="I68" s="33">
        <v>2861115</v>
      </c>
    </row>
    <row r="69" spans="1:9" ht="12.75" customHeight="1" x14ac:dyDescent="0.2">
      <c r="A69" s="218" t="s">
        <v>56</v>
      </c>
      <c r="B69" s="218"/>
      <c r="C69" s="218"/>
      <c r="D69" s="218"/>
      <c r="E69" s="218"/>
      <c r="F69" s="218"/>
      <c r="G69" s="15">
        <v>62</v>
      </c>
      <c r="H69" s="33">
        <v>0</v>
      </c>
      <c r="I69" s="33">
        <v>0</v>
      </c>
    </row>
    <row r="70" spans="1:9" ht="12.75" customHeight="1" x14ac:dyDescent="0.2">
      <c r="A70" s="218" t="s">
        <v>57</v>
      </c>
      <c r="B70" s="218"/>
      <c r="C70" s="218"/>
      <c r="D70" s="218"/>
      <c r="E70" s="218"/>
      <c r="F70" s="218"/>
      <c r="G70" s="15">
        <v>63</v>
      </c>
      <c r="H70" s="33">
        <v>11522867</v>
      </c>
      <c r="I70" s="33">
        <v>3793013</v>
      </c>
    </row>
    <row r="71" spans="1:9" ht="12.75" customHeight="1" x14ac:dyDescent="0.2">
      <c r="A71" s="219" t="s">
        <v>58</v>
      </c>
      <c r="B71" s="219"/>
      <c r="C71" s="219"/>
      <c r="D71" s="219"/>
      <c r="E71" s="219"/>
      <c r="F71" s="219"/>
      <c r="G71" s="15">
        <v>64</v>
      </c>
      <c r="H71" s="33">
        <v>11601556</v>
      </c>
      <c r="I71" s="33">
        <v>1634471</v>
      </c>
    </row>
    <row r="72" spans="1:9" ht="12.75" customHeight="1" x14ac:dyDescent="0.2">
      <c r="A72" s="220" t="s">
        <v>383</v>
      </c>
      <c r="B72" s="220"/>
      <c r="C72" s="220"/>
      <c r="D72" s="220"/>
      <c r="E72" s="220"/>
      <c r="F72" s="220"/>
      <c r="G72" s="16">
        <v>65</v>
      </c>
      <c r="H72" s="34">
        <f>H8+H9+H44+H71</f>
        <v>505455320</v>
      </c>
      <c r="I72" s="34">
        <f>I8+I9+I44+I71</f>
        <v>413552936</v>
      </c>
    </row>
    <row r="73" spans="1:9" ht="12.75" customHeight="1" x14ac:dyDescent="0.2">
      <c r="A73" s="219" t="s">
        <v>59</v>
      </c>
      <c r="B73" s="219"/>
      <c r="C73" s="219"/>
      <c r="D73" s="219"/>
      <c r="E73" s="219"/>
      <c r="F73" s="219"/>
      <c r="G73" s="15">
        <v>66</v>
      </c>
      <c r="H73" s="33">
        <v>0</v>
      </c>
      <c r="I73" s="33">
        <v>0</v>
      </c>
    </row>
    <row r="74" spans="1:9" x14ac:dyDescent="0.2">
      <c r="A74" s="223" t="s">
        <v>60</v>
      </c>
      <c r="B74" s="224"/>
      <c r="C74" s="224"/>
      <c r="D74" s="224"/>
      <c r="E74" s="224"/>
      <c r="F74" s="224"/>
      <c r="G74" s="224"/>
      <c r="H74" s="224"/>
      <c r="I74" s="224"/>
    </row>
    <row r="75" spans="1:9" ht="12.75" customHeight="1" x14ac:dyDescent="0.2">
      <c r="A75" s="220" t="s">
        <v>384</v>
      </c>
      <c r="B75" s="220"/>
      <c r="C75" s="220"/>
      <c r="D75" s="220"/>
      <c r="E75" s="220"/>
      <c r="F75" s="220"/>
      <c r="G75" s="16">
        <v>67</v>
      </c>
      <c r="H75" s="34">
        <f>H76+H77+H78+H84+H85+H89+H92+H95</f>
        <v>-112732093</v>
      </c>
      <c r="I75" s="34">
        <f>I76+I77+I78+I84+I85+I89+I92+I95</f>
        <v>-166135469</v>
      </c>
    </row>
    <row r="76" spans="1:9" ht="12.75" customHeight="1" x14ac:dyDescent="0.2">
      <c r="A76" s="218" t="s">
        <v>61</v>
      </c>
      <c r="B76" s="218"/>
      <c r="C76" s="218"/>
      <c r="D76" s="218"/>
      <c r="E76" s="218"/>
      <c r="F76" s="218"/>
      <c r="G76" s="15">
        <v>68</v>
      </c>
      <c r="H76" s="33">
        <v>170514000</v>
      </c>
      <c r="I76" s="33">
        <v>170514000</v>
      </c>
    </row>
    <row r="77" spans="1:9" ht="12.75" customHeight="1" x14ac:dyDescent="0.2">
      <c r="A77" s="218" t="s">
        <v>62</v>
      </c>
      <c r="B77" s="218"/>
      <c r="C77" s="218"/>
      <c r="D77" s="218"/>
      <c r="E77" s="218"/>
      <c r="F77" s="218"/>
      <c r="G77" s="15">
        <v>69</v>
      </c>
      <c r="H77" s="33">
        <v>0</v>
      </c>
      <c r="I77" s="33">
        <v>0</v>
      </c>
    </row>
    <row r="78" spans="1:9" ht="12.75" customHeight="1" x14ac:dyDescent="0.2">
      <c r="A78" s="222" t="s">
        <v>63</v>
      </c>
      <c r="B78" s="222"/>
      <c r="C78" s="222"/>
      <c r="D78" s="222"/>
      <c r="E78" s="222"/>
      <c r="F78" s="222"/>
      <c r="G78" s="16">
        <v>70</v>
      </c>
      <c r="H78" s="34">
        <f>SUM(H79:H83)</f>
        <v>72997617</v>
      </c>
      <c r="I78" s="34">
        <f>SUM(I79:I83)</f>
        <v>8525700</v>
      </c>
    </row>
    <row r="79" spans="1:9" ht="12.75" customHeight="1" x14ac:dyDescent="0.2">
      <c r="A79" s="218" t="s">
        <v>64</v>
      </c>
      <c r="B79" s="218"/>
      <c r="C79" s="218"/>
      <c r="D79" s="218"/>
      <c r="E79" s="218"/>
      <c r="F79" s="218"/>
      <c r="G79" s="15">
        <v>71</v>
      </c>
      <c r="H79" s="33">
        <v>8525700</v>
      </c>
      <c r="I79" s="33">
        <v>8525700</v>
      </c>
    </row>
    <row r="80" spans="1:9" ht="12.75" customHeight="1" x14ac:dyDescent="0.2">
      <c r="A80" s="218" t="s">
        <v>65</v>
      </c>
      <c r="B80" s="218"/>
      <c r="C80" s="218"/>
      <c r="D80" s="218"/>
      <c r="E80" s="218"/>
      <c r="F80" s="218"/>
      <c r="G80" s="15">
        <v>72</v>
      </c>
      <c r="H80" s="33">
        <v>15996410</v>
      </c>
      <c r="I80" s="33">
        <v>15996410</v>
      </c>
    </row>
    <row r="81" spans="1:9" ht="12.75" customHeight="1" x14ac:dyDescent="0.2">
      <c r="A81" s="218" t="s">
        <v>66</v>
      </c>
      <c r="B81" s="218"/>
      <c r="C81" s="218"/>
      <c r="D81" s="218"/>
      <c r="E81" s="218"/>
      <c r="F81" s="218"/>
      <c r="G81" s="15">
        <v>73</v>
      </c>
      <c r="H81" s="33">
        <v>-15996410</v>
      </c>
      <c r="I81" s="33">
        <v>-15996410</v>
      </c>
    </row>
    <row r="82" spans="1:9" ht="12.75" customHeight="1" x14ac:dyDescent="0.2">
      <c r="A82" s="218" t="s">
        <v>67</v>
      </c>
      <c r="B82" s="218"/>
      <c r="C82" s="218"/>
      <c r="D82" s="218"/>
      <c r="E82" s="218"/>
      <c r="F82" s="218"/>
      <c r="G82" s="15">
        <v>74</v>
      </c>
      <c r="H82" s="33">
        <v>0</v>
      </c>
      <c r="I82" s="33">
        <v>0</v>
      </c>
    </row>
    <row r="83" spans="1:9" ht="12.75" customHeight="1" x14ac:dyDescent="0.2">
      <c r="A83" s="218" t="s">
        <v>68</v>
      </c>
      <c r="B83" s="218"/>
      <c r="C83" s="218"/>
      <c r="D83" s="218"/>
      <c r="E83" s="218"/>
      <c r="F83" s="218"/>
      <c r="G83" s="15">
        <v>75</v>
      </c>
      <c r="H83" s="33">
        <v>64471917</v>
      </c>
      <c r="I83" s="33">
        <v>0</v>
      </c>
    </row>
    <row r="84" spans="1:9" ht="12.75" customHeight="1" x14ac:dyDescent="0.2">
      <c r="A84" s="221" t="s">
        <v>69</v>
      </c>
      <c r="B84" s="221"/>
      <c r="C84" s="221"/>
      <c r="D84" s="221"/>
      <c r="E84" s="221"/>
      <c r="F84" s="221"/>
      <c r="G84" s="119">
        <v>76</v>
      </c>
      <c r="H84" s="33">
        <v>117811331</v>
      </c>
      <c r="I84" s="120">
        <v>96863445</v>
      </c>
    </row>
    <row r="85" spans="1:9" ht="12.75" customHeight="1" x14ac:dyDescent="0.2">
      <c r="A85" s="222" t="s">
        <v>70</v>
      </c>
      <c r="B85" s="222"/>
      <c r="C85" s="222"/>
      <c r="D85" s="222"/>
      <c r="E85" s="222"/>
      <c r="F85" s="222"/>
      <c r="G85" s="16">
        <v>77</v>
      </c>
      <c r="H85" s="34">
        <f>H86+H87+H88</f>
        <v>0</v>
      </c>
      <c r="I85" s="34">
        <f>I86+I87+I88</f>
        <v>0</v>
      </c>
    </row>
    <row r="86" spans="1:9" ht="12.75" customHeight="1" x14ac:dyDescent="0.2">
      <c r="A86" s="218" t="s">
        <v>71</v>
      </c>
      <c r="B86" s="218"/>
      <c r="C86" s="218"/>
      <c r="D86" s="218"/>
      <c r="E86" s="218"/>
      <c r="F86" s="218"/>
      <c r="G86" s="15">
        <v>78</v>
      </c>
      <c r="H86" s="33">
        <v>0</v>
      </c>
      <c r="I86" s="33">
        <v>0</v>
      </c>
    </row>
    <row r="87" spans="1:9" ht="12.75" customHeight="1" x14ac:dyDescent="0.2">
      <c r="A87" s="218" t="s">
        <v>72</v>
      </c>
      <c r="B87" s="218"/>
      <c r="C87" s="218"/>
      <c r="D87" s="218"/>
      <c r="E87" s="218"/>
      <c r="F87" s="218"/>
      <c r="G87" s="15">
        <v>79</v>
      </c>
      <c r="H87" s="33">
        <v>0</v>
      </c>
      <c r="I87" s="33">
        <v>0</v>
      </c>
    </row>
    <row r="88" spans="1:9" ht="12.75" customHeight="1" x14ac:dyDescent="0.2">
      <c r="A88" s="218" t="s">
        <v>73</v>
      </c>
      <c r="B88" s="218"/>
      <c r="C88" s="218"/>
      <c r="D88" s="218"/>
      <c r="E88" s="218"/>
      <c r="F88" s="218"/>
      <c r="G88" s="15">
        <v>80</v>
      </c>
      <c r="H88" s="33">
        <v>0</v>
      </c>
      <c r="I88" s="33">
        <v>0</v>
      </c>
    </row>
    <row r="89" spans="1:9" ht="12.75" customHeight="1" x14ac:dyDescent="0.2">
      <c r="A89" s="222" t="s">
        <v>74</v>
      </c>
      <c r="B89" s="222"/>
      <c r="C89" s="222"/>
      <c r="D89" s="222"/>
      <c r="E89" s="222"/>
      <c r="F89" s="222"/>
      <c r="G89" s="16">
        <v>81</v>
      </c>
      <c r="H89" s="34">
        <f>H90-H91</f>
        <v>-395240467</v>
      </c>
      <c r="I89" s="34">
        <f>I90-I91</f>
        <v>-426309939</v>
      </c>
    </row>
    <row r="90" spans="1:9" ht="12.75" customHeight="1" x14ac:dyDescent="0.2">
      <c r="A90" s="218" t="s">
        <v>75</v>
      </c>
      <c r="B90" s="218"/>
      <c r="C90" s="218"/>
      <c r="D90" s="218"/>
      <c r="E90" s="218"/>
      <c r="F90" s="218"/>
      <c r="G90" s="15">
        <v>82</v>
      </c>
      <c r="H90" s="33">
        <v>0</v>
      </c>
      <c r="I90" s="33">
        <v>0</v>
      </c>
    </row>
    <row r="91" spans="1:9" ht="12.75" customHeight="1" x14ac:dyDescent="0.2">
      <c r="A91" s="218" t="s">
        <v>76</v>
      </c>
      <c r="B91" s="218"/>
      <c r="C91" s="218"/>
      <c r="D91" s="218"/>
      <c r="E91" s="218"/>
      <c r="F91" s="218"/>
      <c r="G91" s="15">
        <v>83</v>
      </c>
      <c r="H91" s="33">
        <v>395240467</v>
      </c>
      <c r="I91" s="33">
        <v>426309939</v>
      </c>
    </row>
    <row r="92" spans="1:9" ht="12.75" customHeight="1" x14ac:dyDescent="0.2">
      <c r="A92" s="222" t="s">
        <v>77</v>
      </c>
      <c r="B92" s="222"/>
      <c r="C92" s="222"/>
      <c r="D92" s="222"/>
      <c r="E92" s="222"/>
      <c r="F92" s="222"/>
      <c r="G92" s="16">
        <v>84</v>
      </c>
      <c r="H92" s="34">
        <f>H93-H94</f>
        <v>-78814574</v>
      </c>
      <c r="I92" s="34">
        <f>I93-I94</f>
        <v>-15728675</v>
      </c>
    </row>
    <row r="93" spans="1:9" ht="12.75" customHeight="1" x14ac:dyDescent="0.2">
      <c r="A93" s="218" t="s">
        <v>78</v>
      </c>
      <c r="B93" s="218"/>
      <c r="C93" s="218"/>
      <c r="D93" s="218"/>
      <c r="E93" s="218"/>
      <c r="F93" s="218"/>
      <c r="G93" s="15">
        <v>85</v>
      </c>
      <c r="H93" s="33">
        <v>0</v>
      </c>
      <c r="I93" s="33">
        <v>0</v>
      </c>
    </row>
    <row r="94" spans="1:9" ht="12.75" customHeight="1" x14ac:dyDescent="0.2">
      <c r="A94" s="218" t="s">
        <v>79</v>
      </c>
      <c r="B94" s="218"/>
      <c r="C94" s="218"/>
      <c r="D94" s="218"/>
      <c r="E94" s="218"/>
      <c r="F94" s="218"/>
      <c r="G94" s="15">
        <v>86</v>
      </c>
      <c r="H94" s="33">
        <v>78814574</v>
      </c>
      <c r="I94" s="33">
        <v>15728675</v>
      </c>
    </row>
    <row r="95" spans="1:9" ht="12.75" customHeight="1" x14ac:dyDescent="0.2">
      <c r="A95" s="218" t="s">
        <v>80</v>
      </c>
      <c r="B95" s="218"/>
      <c r="C95" s="218"/>
      <c r="D95" s="218"/>
      <c r="E95" s="218"/>
      <c r="F95" s="218"/>
      <c r="G95" s="15">
        <v>87</v>
      </c>
      <c r="H95" s="33">
        <v>0</v>
      </c>
      <c r="I95" s="33">
        <v>0</v>
      </c>
    </row>
    <row r="96" spans="1:9" ht="12.75" customHeight="1" x14ac:dyDescent="0.2">
      <c r="A96" s="220" t="s">
        <v>385</v>
      </c>
      <c r="B96" s="220"/>
      <c r="C96" s="220"/>
      <c r="D96" s="220"/>
      <c r="E96" s="220"/>
      <c r="F96" s="220"/>
      <c r="G96" s="16">
        <v>88</v>
      </c>
      <c r="H96" s="34">
        <f>SUM(H97:H102)</f>
        <v>56679897</v>
      </c>
      <c r="I96" s="34">
        <f>SUM(I97:I102)</f>
        <v>58775342</v>
      </c>
    </row>
    <row r="97" spans="1:9" ht="12.75" customHeight="1" x14ac:dyDescent="0.2">
      <c r="A97" s="218" t="s">
        <v>81</v>
      </c>
      <c r="B97" s="218"/>
      <c r="C97" s="218"/>
      <c r="D97" s="218"/>
      <c r="E97" s="218"/>
      <c r="F97" s="218"/>
      <c r="G97" s="15">
        <v>89</v>
      </c>
      <c r="H97" s="33">
        <v>2484484</v>
      </c>
      <c r="I97" s="33">
        <v>2336816</v>
      </c>
    </row>
    <row r="98" spans="1:9" ht="12.75" customHeight="1" x14ac:dyDescent="0.2">
      <c r="A98" s="218" t="s">
        <v>82</v>
      </c>
      <c r="B98" s="218"/>
      <c r="C98" s="218"/>
      <c r="D98" s="218"/>
      <c r="E98" s="218"/>
      <c r="F98" s="218"/>
      <c r="G98" s="15">
        <v>90</v>
      </c>
      <c r="H98" s="33">
        <v>0</v>
      </c>
      <c r="I98" s="33">
        <v>0</v>
      </c>
    </row>
    <row r="99" spans="1:9" ht="12.75" customHeight="1" x14ac:dyDescent="0.2">
      <c r="A99" s="218" t="s">
        <v>83</v>
      </c>
      <c r="B99" s="218"/>
      <c r="C99" s="218"/>
      <c r="D99" s="218"/>
      <c r="E99" s="218"/>
      <c r="F99" s="218"/>
      <c r="G99" s="15">
        <v>91</v>
      </c>
      <c r="H99" s="33">
        <v>54195413</v>
      </c>
      <c r="I99" s="33">
        <v>56438526</v>
      </c>
    </row>
    <row r="100" spans="1:9" ht="12.75" customHeight="1" x14ac:dyDescent="0.2">
      <c r="A100" s="218" t="s">
        <v>84</v>
      </c>
      <c r="B100" s="218"/>
      <c r="C100" s="218"/>
      <c r="D100" s="218"/>
      <c r="E100" s="218"/>
      <c r="F100" s="218"/>
      <c r="G100" s="15">
        <v>92</v>
      </c>
      <c r="H100" s="33">
        <v>0</v>
      </c>
      <c r="I100" s="33">
        <v>0</v>
      </c>
    </row>
    <row r="101" spans="1:9" ht="12.75" customHeight="1" x14ac:dyDescent="0.2">
      <c r="A101" s="218" t="s">
        <v>85</v>
      </c>
      <c r="B101" s="218"/>
      <c r="C101" s="218"/>
      <c r="D101" s="218"/>
      <c r="E101" s="218"/>
      <c r="F101" s="218"/>
      <c r="G101" s="15">
        <v>93</v>
      </c>
      <c r="H101" s="33">
        <v>0</v>
      </c>
      <c r="I101" s="33">
        <v>0</v>
      </c>
    </row>
    <row r="102" spans="1:9" ht="12.75" customHeight="1" x14ac:dyDescent="0.2">
      <c r="A102" s="218" t="s">
        <v>86</v>
      </c>
      <c r="B102" s="218"/>
      <c r="C102" s="218"/>
      <c r="D102" s="218"/>
      <c r="E102" s="218"/>
      <c r="F102" s="218"/>
      <c r="G102" s="15">
        <v>94</v>
      </c>
      <c r="H102" s="129">
        <v>0</v>
      </c>
      <c r="I102" s="33">
        <v>0</v>
      </c>
    </row>
    <row r="103" spans="1:9" ht="12.75" customHeight="1" x14ac:dyDescent="0.2">
      <c r="A103" s="220" t="s">
        <v>386</v>
      </c>
      <c r="B103" s="220"/>
      <c r="C103" s="220"/>
      <c r="D103" s="220"/>
      <c r="E103" s="220"/>
      <c r="F103" s="220"/>
      <c r="G103" s="16">
        <v>95</v>
      </c>
      <c r="H103" s="34">
        <f>SUM(H104:H114)</f>
        <v>207110934</v>
      </c>
      <c r="I103" s="34">
        <f>SUM(I104:I114)</f>
        <v>70669033</v>
      </c>
    </row>
    <row r="104" spans="1:9" ht="12.75" customHeight="1" x14ac:dyDescent="0.2">
      <c r="A104" s="218" t="s">
        <v>87</v>
      </c>
      <c r="B104" s="218"/>
      <c r="C104" s="218"/>
      <c r="D104" s="218"/>
      <c r="E104" s="218"/>
      <c r="F104" s="218"/>
      <c r="G104" s="15">
        <v>96</v>
      </c>
      <c r="H104" s="33">
        <v>0</v>
      </c>
      <c r="I104" s="33">
        <v>0</v>
      </c>
    </row>
    <row r="105" spans="1:9" ht="24.6" customHeight="1" x14ac:dyDescent="0.2">
      <c r="A105" s="218" t="s">
        <v>88</v>
      </c>
      <c r="B105" s="218"/>
      <c r="C105" s="218"/>
      <c r="D105" s="218"/>
      <c r="E105" s="218"/>
      <c r="F105" s="218"/>
      <c r="G105" s="15">
        <v>97</v>
      </c>
      <c r="H105" s="33">
        <v>0</v>
      </c>
      <c r="I105" s="33">
        <v>0</v>
      </c>
    </row>
    <row r="106" spans="1:9" ht="12.75" customHeight="1" x14ac:dyDescent="0.2">
      <c r="A106" s="218" t="s">
        <v>89</v>
      </c>
      <c r="B106" s="218"/>
      <c r="C106" s="218"/>
      <c r="D106" s="218"/>
      <c r="E106" s="218"/>
      <c r="F106" s="218"/>
      <c r="G106" s="15">
        <v>98</v>
      </c>
      <c r="H106" s="33">
        <v>0</v>
      </c>
      <c r="I106" s="33">
        <v>0</v>
      </c>
    </row>
    <row r="107" spans="1:9" ht="21.6" customHeight="1" x14ac:dyDescent="0.2">
      <c r="A107" s="218" t="s">
        <v>90</v>
      </c>
      <c r="B107" s="218"/>
      <c r="C107" s="218"/>
      <c r="D107" s="218"/>
      <c r="E107" s="218"/>
      <c r="F107" s="218"/>
      <c r="G107" s="15">
        <v>99</v>
      </c>
      <c r="H107" s="33">
        <v>0</v>
      </c>
      <c r="I107" s="33">
        <v>0</v>
      </c>
    </row>
    <row r="108" spans="1:9" ht="12.75" customHeight="1" x14ac:dyDescent="0.2">
      <c r="A108" s="218" t="s">
        <v>91</v>
      </c>
      <c r="B108" s="218"/>
      <c r="C108" s="218"/>
      <c r="D108" s="218"/>
      <c r="E108" s="218"/>
      <c r="F108" s="218"/>
      <c r="G108" s="15">
        <v>100</v>
      </c>
      <c r="H108" s="33">
        <v>27871875</v>
      </c>
      <c r="I108" s="33">
        <v>0</v>
      </c>
    </row>
    <row r="109" spans="1:9" ht="12.75" customHeight="1" x14ac:dyDescent="0.2">
      <c r="A109" s="218" t="s">
        <v>92</v>
      </c>
      <c r="B109" s="218"/>
      <c r="C109" s="218"/>
      <c r="D109" s="218"/>
      <c r="E109" s="218"/>
      <c r="F109" s="218"/>
      <c r="G109" s="15">
        <v>101</v>
      </c>
      <c r="H109" s="33">
        <v>158191180</v>
      </c>
      <c r="I109" s="33">
        <v>47022219</v>
      </c>
    </row>
    <row r="110" spans="1:9" ht="12.75" customHeight="1" x14ac:dyDescent="0.2">
      <c r="A110" s="218" t="s">
        <v>93</v>
      </c>
      <c r="B110" s="218"/>
      <c r="C110" s="218"/>
      <c r="D110" s="218"/>
      <c r="E110" s="218"/>
      <c r="F110" s="218"/>
      <c r="G110" s="15">
        <v>102</v>
      </c>
      <c r="H110" s="33">
        <v>0</v>
      </c>
      <c r="I110" s="33">
        <v>0</v>
      </c>
    </row>
    <row r="111" spans="1:9" ht="12.75" customHeight="1" x14ac:dyDescent="0.2">
      <c r="A111" s="218" t="s">
        <v>94</v>
      </c>
      <c r="B111" s="218"/>
      <c r="C111" s="218"/>
      <c r="D111" s="218"/>
      <c r="E111" s="218"/>
      <c r="F111" s="218"/>
      <c r="G111" s="15">
        <v>103</v>
      </c>
      <c r="H111" s="33">
        <v>0</v>
      </c>
      <c r="I111" s="33">
        <v>0</v>
      </c>
    </row>
    <row r="112" spans="1:9" ht="12.75" customHeight="1" x14ac:dyDescent="0.2">
      <c r="A112" s="218" t="s">
        <v>95</v>
      </c>
      <c r="B112" s="218"/>
      <c r="C112" s="218"/>
      <c r="D112" s="218"/>
      <c r="E112" s="218"/>
      <c r="F112" s="218"/>
      <c r="G112" s="15">
        <v>104</v>
      </c>
      <c r="H112" s="33">
        <v>0</v>
      </c>
      <c r="I112" s="33">
        <v>0</v>
      </c>
    </row>
    <row r="113" spans="1:9" ht="12.75" customHeight="1" x14ac:dyDescent="0.2">
      <c r="A113" s="218" t="s">
        <v>96</v>
      </c>
      <c r="B113" s="218"/>
      <c r="C113" s="218"/>
      <c r="D113" s="218"/>
      <c r="E113" s="218"/>
      <c r="F113" s="218"/>
      <c r="G113" s="15">
        <v>105</v>
      </c>
      <c r="H113" s="33">
        <v>0</v>
      </c>
      <c r="I113" s="33">
        <v>0</v>
      </c>
    </row>
    <row r="114" spans="1:9" ht="12.75" customHeight="1" x14ac:dyDescent="0.2">
      <c r="A114" s="218" t="s">
        <v>97</v>
      </c>
      <c r="B114" s="218"/>
      <c r="C114" s="218"/>
      <c r="D114" s="218"/>
      <c r="E114" s="218"/>
      <c r="F114" s="218"/>
      <c r="G114" s="15">
        <v>106</v>
      </c>
      <c r="H114" s="33">
        <v>21047879</v>
      </c>
      <c r="I114" s="33">
        <v>23646814</v>
      </c>
    </row>
    <row r="115" spans="1:9" ht="12.75" customHeight="1" x14ac:dyDescent="0.2">
      <c r="A115" s="220" t="s">
        <v>387</v>
      </c>
      <c r="B115" s="220"/>
      <c r="C115" s="220"/>
      <c r="D115" s="220"/>
      <c r="E115" s="220"/>
      <c r="F115" s="220"/>
      <c r="G115" s="16">
        <v>107</v>
      </c>
      <c r="H115" s="34">
        <f>SUM(H116:H129)</f>
        <v>325841122</v>
      </c>
      <c r="I115" s="34">
        <f>SUM(I116:I129)</f>
        <v>430720722</v>
      </c>
    </row>
    <row r="116" spans="1:9" ht="12.75" customHeight="1" x14ac:dyDescent="0.2">
      <c r="A116" s="218" t="s">
        <v>87</v>
      </c>
      <c r="B116" s="218"/>
      <c r="C116" s="218"/>
      <c r="D116" s="218"/>
      <c r="E116" s="218"/>
      <c r="F116" s="218"/>
      <c r="G116" s="15">
        <v>108</v>
      </c>
      <c r="H116" s="33">
        <v>0</v>
      </c>
      <c r="I116" s="33">
        <v>0</v>
      </c>
    </row>
    <row r="117" spans="1:9" ht="22.15" customHeight="1" x14ac:dyDescent="0.2">
      <c r="A117" s="218" t="s">
        <v>88</v>
      </c>
      <c r="B117" s="218"/>
      <c r="C117" s="218"/>
      <c r="D117" s="218"/>
      <c r="E117" s="218"/>
      <c r="F117" s="218"/>
      <c r="G117" s="15">
        <v>109</v>
      </c>
      <c r="H117" s="33">
        <v>0</v>
      </c>
      <c r="I117" s="33">
        <v>0</v>
      </c>
    </row>
    <row r="118" spans="1:9" ht="12.75" customHeight="1" x14ac:dyDescent="0.2">
      <c r="A118" s="218" t="s">
        <v>89</v>
      </c>
      <c r="B118" s="218"/>
      <c r="C118" s="218"/>
      <c r="D118" s="218"/>
      <c r="E118" s="218"/>
      <c r="F118" s="218"/>
      <c r="G118" s="15">
        <v>110</v>
      </c>
      <c r="H118" s="33">
        <v>0</v>
      </c>
      <c r="I118" s="33">
        <v>0</v>
      </c>
    </row>
    <row r="119" spans="1:9" ht="23.45" customHeight="1" x14ac:dyDescent="0.2">
      <c r="A119" s="218" t="s">
        <v>90</v>
      </c>
      <c r="B119" s="218"/>
      <c r="C119" s="218"/>
      <c r="D119" s="218"/>
      <c r="E119" s="218"/>
      <c r="F119" s="218"/>
      <c r="G119" s="15">
        <v>111</v>
      </c>
      <c r="H119" s="33">
        <v>0</v>
      </c>
      <c r="I119" s="33">
        <v>0</v>
      </c>
    </row>
    <row r="120" spans="1:9" ht="12.75" customHeight="1" x14ac:dyDescent="0.2">
      <c r="A120" s="218" t="s">
        <v>91</v>
      </c>
      <c r="B120" s="218"/>
      <c r="C120" s="218"/>
      <c r="D120" s="218"/>
      <c r="E120" s="218"/>
      <c r="F120" s="218"/>
      <c r="G120" s="15">
        <v>112</v>
      </c>
      <c r="H120" s="33">
        <v>53879443</v>
      </c>
      <c r="I120" s="33">
        <v>81605474</v>
      </c>
    </row>
    <row r="121" spans="1:9" ht="12.75" customHeight="1" x14ac:dyDescent="0.2">
      <c r="A121" s="218" t="s">
        <v>92</v>
      </c>
      <c r="B121" s="218"/>
      <c r="C121" s="218"/>
      <c r="D121" s="218"/>
      <c r="E121" s="218"/>
      <c r="F121" s="218"/>
      <c r="G121" s="15">
        <v>113</v>
      </c>
      <c r="H121" s="33">
        <v>34113290</v>
      </c>
      <c r="I121" s="33">
        <v>123509611</v>
      </c>
    </row>
    <row r="122" spans="1:9" ht="12.75" customHeight="1" x14ac:dyDescent="0.2">
      <c r="A122" s="218" t="s">
        <v>93</v>
      </c>
      <c r="B122" s="218"/>
      <c r="C122" s="218"/>
      <c r="D122" s="218"/>
      <c r="E122" s="218"/>
      <c r="F122" s="218"/>
      <c r="G122" s="15">
        <v>114</v>
      </c>
      <c r="H122" s="33">
        <v>2507816</v>
      </c>
      <c r="I122" s="33">
        <v>3582987</v>
      </c>
    </row>
    <row r="123" spans="1:9" ht="12.75" customHeight="1" x14ac:dyDescent="0.2">
      <c r="A123" s="218" t="s">
        <v>94</v>
      </c>
      <c r="B123" s="218"/>
      <c r="C123" s="218"/>
      <c r="D123" s="218"/>
      <c r="E123" s="218"/>
      <c r="F123" s="218"/>
      <c r="G123" s="15">
        <v>115</v>
      </c>
      <c r="H123" s="33">
        <v>107357753</v>
      </c>
      <c r="I123" s="33">
        <v>96531341</v>
      </c>
    </row>
    <row r="124" spans="1:9" x14ac:dyDescent="0.2">
      <c r="A124" s="218" t="s">
        <v>95</v>
      </c>
      <c r="B124" s="218"/>
      <c r="C124" s="218"/>
      <c r="D124" s="218"/>
      <c r="E124" s="218"/>
      <c r="F124" s="218"/>
      <c r="G124" s="15">
        <v>116</v>
      </c>
      <c r="H124" s="33">
        <v>0</v>
      </c>
      <c r="I124" s="33">
        <v>0</v>
      </c>
    </row>
    <row r="125" spans="1:9" x14ac:dyDescent="0.2">
      <c r="A125" s="218" t="s">
        <v>98</v>
      </c>
      <c r="B125" s="218"/>
      <c r="C125" s="218"/>
      <c r="D125" s="218"/>
      <c r="E125" s="218"/>
      <c r="F125" s="218"/>
      <c r="G125" s="15">
        <v>117</v>
      </c>
      <c r="H125" s="33">
        <v>5189093</v>
      </c>
      <c r="I125" s="33">
        <v>4563210</v>
      </c>
    </row>
    <row r="126" spans="1:9" x14ac:dyDescent="0.2">
      <c r="A126" s="218" t="s">
        <v>99</v>
      </c>
      <c r="B126" s="218"/>
      <c r="C126" s="218"/>
      <c r="D126" s="218"/>
      <c r="E126" s="218"/>
      <c r="F126" s="218"/>
      <c r="G126" s="15">
        <v>118</v>
      </c>
      <c r="H126" s="33">
        <v>25299955</v>
      </c>
      <c r="I126" s="33">
        <v>16893649</v>
      </c>
    </row>
    <row r="127" spans="1:9" x14ac:dyDescent="0.2">
      <c r="A127" s="218" t="s">
        <v>100</v>
      </c>
      <c r="B127" s="218"/>
      <c r="C127" s="218"/>
      <c r="D127" s="218"/>
      <c r="E127" s="218"/>
      <c r="F127" s="218"/>
      <c r="G127" s="15">
        <v>119</v>
      </c>
      <c r="H127" s="33">
        <v>368976</v>
      </c>
      <c r="I127" s="33">
        <v>368976</v>
      </c>
    </row>
    <row r="128" spans="1:9" x14ac:dyDescent="0.2">
      <c r="A128" s="218" t="s">
        <v>101</v>
      </c>
      <c r="B128" s="218"/>
      <c r="C128" s="218"/>
      <c r="D128" s="218"/>
      <c r="E128" s="218"/>
      <c r="F128" s="218"/>
      <c r="G128" s="15">
        <v>120</v>
      </c>
      <c r="H128" s="33">
        <v>0</v>
      </c>
      <c r="I128" s="33">
        <v>0</v>
      </c>
    </row>
    <row r="129" spans="1:9" x14ac:dyDescent="0.2">
      <c r="A129" s="218" t="s">
        <v>102</v>
      </c>
      <c r="B129" s="218"/>
      <c r="C129" s="218"/>
      <c r="D129" s="218"/>
      <c r="E129" s="218"/>
      <c r="F129" s="218"/>
      <c r="G129" s="15">
        <v>121</v>
      </c>
      <c r="H129" s="33">
        <v>97124796</v>
      </c>
      <c r="I129" s="33">
        <v>103665474</v>
      </c>
    </row>
    <row r="130" spans="1:9" ht="22.15" customHeight="1" x14ac:dyDescent="0.2">
      <c r="A130" s="219" t="s">
        <v>103</v>
      </c>
      <c r="B130" s="219"/>
      <c r="C130" s="219"/>
      <c r="D130" s="219"/>
      <c r="E130" s="219"/>
      <c r="F130" s="219"/>
      <c r="G130" s="15">
        <v>122</v>
      </c>
      <c r="H130" s="33">
        <v>28555460</v>
      </c>
      <c r="I130" s="33">
        <v>19523308</v>
      </c>
    </row>
    <row r="131" spans="1:9" x14ac:dyDescent="0.2">
      <c r="A131" s="220" t="s">
        <v>388</v>
      </c>
      <c r="B131" s="220"/>
      <c r="C131" s="220"/>
      <c r="D131" s="220"/>
      <c r="E131" s="220"/>
      <c r="F131" s="220"/>
      <c r="G131" s="16">
        <v>123</v>
      </c>
      <c r="H131" s="34">
        <f>H75+H96+H103+H115+H130</f>
        <v>505455320</v>
      </c>
      <c r="I131" s="34">
        <f>I75+I96+I103+I115+I130</f>
        <v>413552936</v>
      </c>
    </row>
    <row r="132" spans="1:9" x14ac:dyDescent="0.2">
      <c r="A132" s="219" t="s">
        <v>104</v>
      </c>
      <c r="B132" s="219"/>
      <c r="C132" s="219"/>
      <c r="D132" s="219"/>
      <c r="E132" s="219"/>
      <c r="F132" s="21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76" zoomScaleNormal="100" zoomScaleSheetLayoutView="110" workbookViewId="0">
      <selection activeCell="K105" sqref="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3" t="s">
        <v>106</v>
      </c>
      <c r="B1" s="254"/>
      <c r="C1" s="254"/>
      <c r="D1" s="254"/>
      <c r="E1" s="254"/>
      <c r="F1" s="254"/>
      <c r="G1" s="254"/>
      <c r="H1" s="254"/>
      <c r="I1" s="254"/>
      <c r="J1" s="121"/>
      <c r="K1" s="121"/>
    </row>
    <row r="2" spans="1:11" x14ac:dyDescent="0.2">
      <c r="A2" s="252" t="s">
        <v>462</v>
      </c>
      <c r="B2" s="228"/>
      <c r="C2" s="228"/>
      <c r="D2" s="228"/>
      <c r="E2" s="228"/>
      <c r="F2" s="228"/>
      <c r="G2" s="228"/>
      <c r="H2" s="228"/>
      <c r="I2" s="228"/>
      <c r="J2" s="121"/>
      <c r="K2" s="121"/>
    </row>
    <row r="3" spans="1:11" x14ac:dyDescent="0.2">
      <c r="A3" s="258" t="s">
        <v>355</v>
      </c>
      <c r="B3" s="259"/>
      <c r="C3" s="259"/>
      <c r="D3" s="259"/>
      <c r="E3" s="259"/>
      <c r="F3" s="259"/>
      <c r="G3" s="259"/>
      <c r="H3" s="259"/>
      <c r="I3" s="259"/>
      <c r="J3" s="260"/>
      <c r="K3" s="260"/>
    </row>
    <row r="4" spans="1:11" x14ac:dyDescent="0.2">
      <c r="A4" s="261" t="s">
        <v>445</v>
      </c>
      <c r="B4" s="262"/>
      <c r="C4" s="262"/>
      <c r="D4" s="262"/>
      <c r="E4" s="262"/>
      <c r="F4" s="262"/>
      <c r="G4" s="262"/>
      <c r="H4" s="262"/>
      <c r="I4" s="262"/>
      <c r="J4" s="263"/>
      <c r="K4" s="263"/>
    </row>
    <row r="5" spans="1:11" ht="22.15" customHeight="1" x14ac:dyDescent="0.2">
      <c r="A5" s="255" t="s">
        <v>2</v>
      </c>
      <c r="B5" s="237"/>
      <c r="C5" s="237"/>
      <c r="D5" s="237"/>
      <c r="E5" s="237"/>
      <c r="F5" s="237"/>
      <c r="G5" s="255" t="s">
        <v>107</v>
      </c>
      <c r="H5" s="256" t="s">
        <v>380</v>
      </c>
      <c r="I5" s="257"/>
      <c r="J5" s="256" t="s">
        <v>347</v>
      </c>
      <c r="K5" s="257"/>
    </row>
    <row r="6" spans="1:11" x14ac:dyDescent="0.2">
      <c r="A6" s="237"/>
      <c r="B6" s="237"/>
      <c r="C6" s="237"/>
      <c r="D6" s="237"/>
      <c r="E6" s="237"/>
      <c r="F6" s="237"/>
      <c r="G6" s="237"/>
      <c r="H6" s="19" t="s">
        <v>370</v>
      </c>
      <c r="I6" s="19" t="s">
        <v>371</v>
      </c>
      <c r="J6" s="19" t="s">
        <v>370</v>
      </c>
      <c r="K6" s="19" t="s">
        <v>371</v>
      </c>
    </row>
    <row r="7" spans="1:11" x14ac:dyDescent="0.2">
      <c r="A7" s="264">
        <v>1</v>
      </c>
      <c r="B7" s="235"/>
      <c r="C7" s="235"/>
      <c r="D7" s="235"/>
      <c r="E7" s="235"/>
      <c r="F7" s="235"/>
      <c r="G7" s="18">
        <v>2</v>
      </c>
      <c r="H7" s="19">
        <v>3</v>
      </c>
      <c r="I7" s="19">
        <v>4</v>
      </c>
      <c r="J7" s="19">
        <v>5</v>
      </c>
      <c r="K7" s="19">
        <v>6</v>
      </c>
    </row>
    <row r="8" spans="1:11" x14ac:dyDescent="0.2">
      <c r="A8" s="246" t="s">
        <v>120</v>
      </c>
      <c r="B8" s="246"/>
      <c r="C8" s="246"/>
      <c r="D8" s="246"/>
      <c r="E8" s="246"/>
      <c r="F8" s="246"/>
      <c r="G8" s="20">
        <v>125</v>
      </c>
      <c r="H8" s="37">
        <f>SUM(H9:H13)</f>
        <v>197328967</v>
      </c>
      <c r="I8" s="37">
        <f>SUM(I9:I13)</f>
        <v>65997732</v>
      </c>
      <c r="J8" s="37">
        <f>SUM(J9:J13)</f>
        <v>154499402</v>
      </c>
      <c r="K8" s="37">
        <f>SUM(K9:K13)</f>
        <v>45654165</v>
      </c>
    </row>
    <row r="9" spans="1:11" x14ac:dyDescent="0.2">
      <c r="A9" s="218" t="s">
        <v>121</v>
      </c>
      <c r="B9" s="218"/>
      <c r="C9" s="218"/>
      <c r="D9" s="218"/>
      <c r="E9" s="218"/>
      <c r="F9" s="218"/>
      <c r="G9" s="15">
        <v>126</v>
      </c>
      <c r="H9" s="146">
        <v>0</v>
      </c>
      <c r="I9" s="146">
        <v>0</v>
      </c>
      <c r="J9" s="33">
        <v>0</v>
      </c>
      <c r="K9" s="33">
        <v>0</v>
      </c>
    </row>
    <row r="10" spans="1:11" x14ac:dyDescent="0.2">
      <c r="A10" s="218" t="s">
        <v>122</v>
      </c>
      <c r="B10" s="218"/>
      <c r="C10" s="218"/>
      <c r="D10" s="218"/>
      <c r="E10" s="218"/>
      <c r="F10" s="218"/>
      <c r="G10" s="15">
        <v>127</v>
      </c>
      <c r="H10" s="146">
        <v>134679332</v>
      </c>
      <c r="I10" s="146">
        <v>45063802</v>
      </c>
      <c r="J10" s="33">
        <v>106712937</v>
      </c>
      <c r="K10" s="33">
        <v>39115081</v>
      </c>
    </row>
    <row r="11" spans="1:11" x14ac:dyDescent="0.2">
      <c r="A11" s="218" t="s">
        <v>123</v>
      </c>
      <c r="B11" s="218"/>
      <c r="C11" s="218"/>
      <c r="D11" s="218"/>
      <c r="E11" s="218"/>
      <c r="F11" s="218"/>
      <c r="G11" s="15">
        <v>128</v>
      </c>
      <c r="H11" s="146">
        <v>3691029</v>
      </c>
      <c r="I11" s="146">
        <v>3691029</v>
      </c>
      <c r="J11" s="33">
        <v>7854029</v>
      </c>
      <c r="K11" s="33">
        <v>6539084</v>
      </c>
    </row>
    <row r="12" spans="1:11" x14ac:dyDescent="0.2">
      <c r="A12" s="218" t="s">
        <v>124</v>
      </c>
      <c r="B12" s="218"/>
      <c r="C12" s="218"/>
      <c r="D12" s="218"/>
      <c r="E12" s="218"/>
      <c r="F12" s="218"/>
      <c r="G12" s="15">
        <v>129</v>
      </c>
      <c r="H12" s="146">
        <v>0</v>
      </c>
      <c r="I12" s="146">
        <v>0</v>
      </c>
      <c r="J12" s="33">
        <v>0</v>
      </c>
      <c r="K12" s="33">
        <v>0</v>
      </c>
    </row>
    <row r="13" spans="1:11" x14ac:dyDescent="0.2">
      <c r="A13" s="218" t="s">
        <v>125</v>
      </c>
      <c r="B13" s="218"/>
      <c r="C13" s="218"/>
      <c r="D13" s="218"/>
      <c r="E13" s="218"/>
      <c r="F13" s="218"/>
      <c r="G13" s="15">
        <v>130</v>
      </c>
      <c r="H13" s="146">
        <v>58958606</v>
      </c>
      <c r="I13" s="146">
        <v>17242901</v>
      </c>
      <c r="J13" s="33">
        <v>39932436</v>
      </c>
      <c r="K13" s="33">
        <v>0</v>
      </c>
    </row>
    <row r="14" spans="1:11" x14ac:dyDescent="0.2">
      <c r="A14" s="246" t="s">
        <v>126</v>
      </c>
      <c r="B14" s="246"/>
      <c r="C14" s="246"/>
      <c r="D14" s="246"/>
      <c r="E14" s="246"/>
      <c r="F14" s="246"/>
      <c r="G14" s="20">
        <v>131</v>
      </c>
      <c r="H14" s="37">
        <f>H15+H16+H20+H24+H25+H26+H29+H36</f>
        <v>253693263</v>
      </c>
      <c r="I14" s="37">
        <f>I15+I16+I20+I24+I25+I26+I29+I36</f>
        <v>108569908</v>
      </c>
      <c r="J14" s="37">
        <f>J15+J16+J20+J24+J25+J26+J29+J36</f>
        <v>163751441</v>
      </c>
      <c r="K14" s="37">
        <f>K15+K16+K20+K24+K25+K26+K29+K36</f>
        <v>59982821</v>
      </c>
    </row>
    <row r="15" spans="1:11" x14ac:dyDescent="0.2">
      <c r="A15" s="218" t="s">
        <v>108</v>
      </c>
      <c r="B15" s="218"/>
      <c r="C15" s="218"/>
      <c r="D15" s="218"/>
      <c r="E15" s="218"/>
      <c r="F15" s="218"/>
      <c r="G15" s="15">
        <v>132</v>
      </c>
      <c r="H15" s="146">
        <v>10606116</v>
      </c>
      <c r="I15" s="146">
        <v>3995456</v>
      </c>
      <c r="J15" s="33">
        <v>9032987</v>
      </c>
      <c r="K15" s="33">
        <v>6980101</v>
      </c>
    </row>
    <row r="16" spans="1:11" x14ac:dyDescent="0.2">
      <c r="A16" s="247" t="s">
        <v>127</v>
      </c>
      <c r="B16" s="247"/>
      <c r="C16" s="247"/>
      <c r="D16" s="247"/>
      <c r="E16" s="247"/>
      <c r="F16" s="247"/>
      <c r="G16" s="20">
        <v>133</v>
      </c>
      <c r="H16" s="37">
        <f>SUM(H17:H19)</f>
        <v>102737947</v>
      </c>
      <c r="I16" s="37">
        <f>SUM(I17:I19)</f>
        <v>38733657</v>
      </c>
      <c r="J16" s="37">
        <f>SUM(J17:J19)</f>
        <v>60596698</v>
      </c>
      <c r="K16" s="37">
        <f>SUM(K17:K19)</f>
        <v>20984321</v>
      </c>
    </row>
    <row r="17" spans="1:11" x14ac:dyDescent="0.2">
      <c r="A17" s="248" t="s">
        <v>128</v>
      </c>
      <c r="B17" s="248"/>
      <c r="C17" s="248"/>
      <c r="D17" s="248"/>
      <c r="E17" s="248"/>
      <c r="F17" s="248"/>
      <c r="G17" s="15">
        <v>134</v>
      </c>
      <c r="H17" s="146">
        <v>17997663</v>
      </c>
      <c r="I17" s="146">
        <v>4294433</v>
      </c>
      <c r="J17" s="33">
        <v>9624579</v>
      </c>
      <c r="K17" s="33">
        <v>2413785</v>
      </c>
    </row>
    <row r="18" spans="1:11" x14ac:dyDescent="0.2">
      <c r="A18" s="248" t="s">
        <v>129</v>
      </c>
      <c r="B18" s="248"/>
      <c r="C18" s="248"/>
      <c r="D18" s="248"/>
      <c r="E18" s="248"/>
      <c r="F18" s="248"/>
      <c r="G18" s="15">
        <v>135</v>
      </c>
      <c r="H18" s="146">
        <v>495988</v>
      </c>
      <c r="I18" s="146">
        <v>222426</v>
      </c>
      <c r="J18" s="33">
        <v>250176</v>
      </c>
      <c r="K18" s="33">
        <v>28527</v>
      </c>
    </row>
    <row r="19" spans="1:11" x14ac:dyDescent="0.2">
      <c r="A19" s="248" t="s">
        <v>130</v>
      </c>
      <c r="B19" s="248"/>
      <c r="C19" s="248"/>
      <c r="D19" s="248"/>
      <c r="E19" s="248"/>
      <c r="F19" s="248"/>
      <c r="G19" s="15">
        <v>136</v>
      </c>
      <c r="H19" s="146">
        <v>84244296</v>
      </c>
      <c r="I19" s="146">
        <v>34216798</v>
      </c>
      <c r="J19" s="33">
        <v>50721943</v>
      </c>
      <c r="K19" s="33">
        <v>18542009</v>
      </c>
    </row>
    <row r="20" spans="1:11" x14ac:dyDescent="0.2">
      <c r="A20" s="247" t="s">
        <v>131</v>
      </c>
      <c r="B20" s="247"/>
      <c r="C20" s="247"/>
      <c r="D20" s="247"/>
      <c r="E20" s="247"/>
      <c r="F20" s="247"/>
      <c r="G20" s="20">
        <v>137</v>
      </c>
      <c r="H20" s="37">
        <f>SUM(H21:H23)</f>
        <v>48965412</v>
      </c>
      <c r="I20" s="37">
        <f>SUM(I21:I23)</f>
        <v>11644877</v>
      </c>
      <c r="J20" s="37">
        <f>SUM(J21:J23)</f>
        <v>46264428</v>
      </c>
      <c r="K20" s="37">
        <f>SUM(K21:K23)</f>
        <v>13931230</v>
      </c>
    </row>
    <row r="21" spans="1:11" x14ac:dyDescent="0.2">
      <c r="A21" s="248" t="s">
        <v>109</v>
      </c>
      <c r="B21" s="248"/>
      <c r="C21" s="248"/>
      <c r="D21" s="248"/>
      <c r="E21" s="248"/>
      <c r="F21" s="248"/>
      <c r="G21" s="15">
        <v>138</v>
      </c>
      <c r="H21" s="146">
        <v>30082734</v>
      </c>
      <c r="I21" s="146">
        <v>7206718</v>
      </c>
      <c r="J21" s="33">
        <v>28386404</v>
      </c>
      <c r="K21" s="33">
        <v>8410194</v>
      </c>
    </row>
    <row r="22" spans="1:11" x14ac:dyDescent="0.2">
      <c r="A22" s="248" t="s">
        <v>110</v>
      </c>
      <c r="B22" s="248"/>
      <c r="C22" s="248"/>
      <c r="D22" s="248"/>
      <c r="E22" s="248"/>
      <c r="F22" s="248"/>
      <c r="G22" s="15">
        <v>139</v>
      </c>
      <c r="H22" s="146">
        <v>12268452</v>
      </c>
      <c r="I22" s="146">
        <v>2907060</v>
      </c>
      <c r="J22" s="33">
        <v>11720678</v>
      </c>
      <c r="K22" s="33">
        <v>3800965</v>
      </c>
    </row>
    <row r="23" spans="1:11" x14ac:dyDescent="0.2">
      <c r="A23" s="248" t="s">
        <v>111</v>
      </c>
      <c r="B23" s="248"/>
      <c r="C23" s="248"/>
      <c r="D23" s="248"/>
      <c r="E23" s="248"/>
      <c r="F23" s="248"/>
      <c r="G23" s="15">
        <v>140</v>
      </c>
      <c r="H23" s="146">
        <v>6614226</v>
      </c>
      <c r="I23" s="146">
        <v>1531099</v>
      </c>
      <c r="J23" s="33">
        <v>6157346</v>
      </c>
      <c r="K23" s="33">
        <v>1720071</v>
      </c>
    </row>
    <row r="24" spans="1:11" x14ac:dyDescent="0.2">
      <c r="A24" s="218" t="s">
        <v>112</v>
      </c>
      <c r="B24" s="218"/>
      <c r="C24" s="218"/>
      <c r="D24" s="218"/>
      <c r="E24" s="218"/>
      <c r="F24" s="218"/>
      <c r="G24" s="15">
        <v>141</v>
      </c>
      <c r="H24" s="146">
        <v>26642935</v>
      </c>
      <c r="I24" s="146">
        <v>5978095</v>
      </c>
      <c r="J24" s="33">
        <v>22034222</v>
      </c>
      <c r="K24" s="33">
        <v>5246346</v>
      </c>
    </row>
    <row r="25" spans="1:11" x14ac:dyDescent="0.2">
      <c r="A25" s="218" t="s">
        <v>113</v>
      </c>
      <c r="B25" s="218"/>
      <c r="C25" s="218"/>
      <c r="D25" s="218"/>
      <c r="E25" s="218"/>
      <c r="F25" s="218"/>
      <c r="G25" s="15">
        <v>142</v>
      </c>
      <c r="H25" s="146">
        <v>18358511</v>
      </c>
      <c r="I25" s="146">
        <v>6286367</v>
      </c>
      <c r="J25" s="33">
        <v>11978535</v>
      </c>
      <c r="K25" s="33">
        <v>3848898</v>
      </c>
    </row>
    <row r="26" spans="1:11" x14ac:dyDescent="0.2">
      <c r="A26" s="247" t="s">
        <v>132</v>
      </c>
      <c r="B26" s="247"/>
      <c r="C26" s="247"/>
      <c r="D26" s="247"/>
      <c r="E26" s="247"/>
      <c r="F26" s="247"/>
      <c r="G26" s="20">
        <v>143</v>
      </c>
      <c r="H26" s="37">
        <f>H27+H28</f>
        <v>22409204</v>
      </c>
      <c r="I26" s="37">
        <f>I27+I28</f>
        <v>22941095</v>
      </c>
      <c r="J26" s="37">
        <f>J27+J28</f>
        <v>6645759</v>
      </c>
      <c r="K26" s="37">
        <f>K27+K28</f>
        <v>4603171</v>
      </c>
    </row>
    <row r="27" spans="1:11" x14ac:dyDescent="0.2">
      <c r="A27" s="248" t="s">
        <v>133</v>
      </c>
      <c r="B27" s="248"/>
      <c r="C27" s="248"/>
      <c r="D27" s="248"/>
      <c r="E27" s="248"/>
      <c r="F27" s="248"/>
      <c r="G27" s="15">
        <v>144</v>
      </c>
      <c r="H27" s="146">
        <v>0</v>
      </c>
      <c r="I27" s="146">
        <v>0</v>
      </c>
      <c r="J27" s="33">
        <v>0</v>
      </c>
      <c r="K27" s="33">
        <v>0</v>
      </c>
    </row>
    <row r="28" spans="1:11" x14ac:dyDescent="0.2">
      <c r="A28" s="248" t="s">
        <v>134</v>
      </c>
      <c r="B28" s="248"/>
      <c r="C28" s="248"/>
      <c r="D28" s="248"/>
      <c r="E28" s="248"/>
      <c r="F28" s="248"/>
      <c r="G28" s="15">
        <v>145</v>
      </c>
      <c r="H28" s="146">
        <v>22409204</v>
      </c>
      <c r="I28" s="146">
        <v>22941095</v>
      </c>
      <c r="J28" s="33">
        <v>6645759</v>
      </c>
      <c r="K28" s="33">
        <v>4603171</v>
      </c>
    </row>
    <row r="29" spans="1:11" x14ac:dyDescent="0.2">
      <c r="A29" s="247" t="s">
        <v>135</v>
      </c>
      <c r="B29" s="247"/>
      <c r="C29" s="247"/>
      <c r="D29" s="247"/>
      <c r="E29" s="247"/>
      <c r="F29" s="247"/>
      <c r="G29" s="20">
        <v>146</v>
      </c>
      <c r="H29" s="37">
        <f>SUM(H30:H35)</f>
        <v>13812208</v>
      </c>
      <c r="I29" s="37">
        <f>SUM(I30:I35)</f>
        <v>12484491</v>
      </c>
      <c r="J29" s="37">
        <f>SUM(J30:J35)</f>
        <v>3397730</v>
      </c>
      <c r="K29" s="37">
        <f>SUM(K30:K35)</f>
        <v>3397730</v>
      </c>
    </row>
    <row r="30" spans="1:11" x14ac:dyDescent="0.2">
      <c r="A30" s="248" t="s">
        <v>136</v>
      </c>
      <c r="B30" s="248"/>
      <c r="C30" s="248"/>
      <c r="D30" s="248"/>
      <c r="E30" s="248"/>
      <c r="F30" s="248"/>
      <c r="G30" s="15">
        <v>147</v>
      </c>
      <c r="H30" s="146">
        <v>-656216</v>
      </c>
      <c r="I30" s="146">
        <v>-656216</v>
      </c>
      <c r="J30" s="33">
        <v>-62468</v>
      </c>
      <c r="K30" s="33">
        <v>-62468</v>
      </c>
    </row>
    <row r="31" spans="1:11" x14ac:dyDescent="0.2">
      <c r="A31" s="248" t="s">
        <v>137</v>
      </c>
      <c r="B31" s="248"/>
      <c r="C31" s="248"/>
      <c r="D31" s="248"/>
      <c r="E31" s="248"/>
      <c r="F31" s="248"/>
      <c r="G31" s="15">
        <v>148</v>
      </c>
      <c r="H31" s="146">
        <v>0</v>
      </c>
      <c r="I31" s="146">
        <v>0</v>
      </c>
      <c r="J31" s="33">
        <v>0</v>
      </c>
      <c r="K31" s="33">
        <v>0</v>
      </c>
    </row>
    <row r="32" spans="1:11" x14ac:dyDescent="0.2">
      <c r="A32" s="248" t="s">
        <v>138</v>
      </c>
      <c r="B32" s="248"/>
      <c r="C32" s="248"/>
      <c r="D32" s="248"/>
      <c r="E32" s="248"/>
      <c r="F32" s="248"/>
      <c r="G32" s="15">
        <v>149</v>
      </c>
      <c r="H32" s="146">
        <v>5319098</v>
      </c>
      <c r="I32" s="146">
        <v>5319098</v>
      </c>
      <c r="J32" s="33">
        <v>2279846</v>
      </c>
      <c r="K32" s="33">
        <v>2279846</v>
      </c>
    </row>
    <row r="33" spans="1:11" x14ac:dyDescent="0.2">
      <c r="A33" s="248" t="s">
        <v>139</v>
      </c>
      <c r="B33" s="248"/>
      <c r="C33" s="248"/>
      <c r="D33" s="248"/>
      <c r="E33" s="248"/>
      <c r="F33" s="248"/>
      <c r="G33" s="15">
        <v>150</v>
      </c>
      <c r="H33" s="146">
        <v>0</v>
      </c>
      <c r="I33" s="146">
        <v>0</v>
      </c>
      <c r="J33" s="33">
        <v>0</v>
      </c>
      <c r="K33" s="33">
        <v>0</v>
      </c>
    </row>
    <row r="34" spans="1:11" x14ac:dyDescent="0.2">
      <c r="A34" s="248" t="s">
        <v>140</v>
      </c>
      <c r="B34" s="248"/>
      <c r="C34" s="248"/>
      <c r="D34" s="248"/>
      <c r="E34" s="248"/>
      <c r="F34" s="248"/>
      <c r="G34" s="15">
        <v>151</v>
      </c>
      <c r="H34" s="146">
        <v>0</v>
      </c>
      <c r="I34" s="146">
        <v>0</v>
      </c>
      <c r="J34" s="33">
        <v>526644</v>
      </c>
      <c r="K34" s="33">
        <v>526644</v>
      </c>
    </row>
    <row r="35" spans="1:11" x14ac:dyDescent="0.2">
      <c r="A35" s="248" t="s">
        <v>141</v>
      </c>
      <c r="B35" s="248"/>
      <c r="C35" s="248"/>
      <c r="D35" s="248"/>
      <c r="E35" s="248"/>
      <c r="F35" s="248"/>
      <c r="G35" s="15">
        <v>152</v>
      </c>
      <c r="H35" s="146">
        <v>9149326</v>
      </c>
      <c r="I35" s="146">
        <v>7821609</v>
      </c>
      <c r="J35" s="33">
        <v>653708</v>
      </c>
      <c r="K35" s="33">
        <v>653708</v>
      </c>
    </row>
    <row r="36" spans="1:11" x14ac:dyDescent="0.2">
      <c r="A36" s="218" t="s">
        <v>114</v>
      </c>
      <c r="B36" s="218"/>
      <c r="C36" s="218"/>
      <c r="D36" s="218"/>
      <c r="E36" s="218"/>
      <c r="F36" s="218"/>
      <c r="G36" s="15">
        <v>153</v>
      </c>
      <c r="H36" s="146">
        <v>10160930</v>
      </c>
      <c r="I36" s="146">
        <v>6505870</v>
      </c>
      <c r="J36" s="33">
        <v>3801082</v>
      </c>
      <c r="K36" s="33">
        <v>991024</v>
      </c>
    </row>
    <row r="37" spans="1:11" x14ac:dyDescent="0.2">
      <c r="A37" s="246" t="s">
        <v>142</v>
      </c>
      <c r="B37" s="246"/>
      <c r="C37" s="246"/>
      <c r="D37" s="246"/>
      <c r="E37" s="246"/>
      <c r="F37" s="246"/>
      <c r="G37" s="20">
        <v>154</v>
      </c>
      <c r="H37" s="37">
        <f>SUM(H38:H47)</f>
        <v>11886133</v>
      </c>
      <c r="I37" s="37">
        <f>SUM(I38:I47)</f>
        <v>9157176</v>
      </c>
      <c r="J37" s="37">
        <f>SUM(J38:J47)</f>
        <v>1708644</v>
      </c>
      <c r="K37" s="37">
        <f>SUM(K38:K47)</f>
        <v>206318</v>
      </c>
    </row>
    <row r="38" spans="1:11" x14ac:dyDescent="0.2">
      <c r="A38" s="218" t="s">
        <v>143</v>
      </c>
      <c r="B38" s="218"/>
      <c r="C38" s="218"/>
      <c r="D38" s="218"/>
      <c r="E38" s="218"/>
      <c r="F38" s="218"/>
      <c r="G38" s="15">
        <v>155</v>
      </c>
      <c r="H38" s="146">
        <v>9548576</v>
      </c>
      <c r="I38" s="146">
        <v>9038485</v>
      </c>
      <c r="J38" s="33">
        <v>0</v>
      </c>
      <c r="K38" s="33">
        <v>0</v>
      </c>
    </row>
    <row r="39" spans="1:11" ht="25.15" customHeight="1" x14ac:dyDescent="0.2">
      <c r="A39" s="218" t="s">
        <v>144</v>
      </c>
      <c r="B39" s="218"/>
      <c r="C39" s="218"/>
      <c r="D39" s="218"/>
      <c r="E39" s="218"/>
      <c r="F39" s="218"/>
      <c r="G39" s="15">
        <v>156</v>
      </c>
      <c r="H39" s="146">
        <v>0</v>
      </c>
      <c r="I39" s="146">
        <v>0</v>
      </c>
      <c r="J39" s="33">
        <v>0</v>
      </c>
      <c r="K39" s="33">
        <v>0</v>
      </c>
    </row>
    <row r="40" spans="1:11" ht="25.15" customHeight="1" x14ac:dyDescent="0.2">
      <c r="A40" s="218" t="s">
        <v>145</v>
      </c>
      <c r="B40" s="218"/>
      <c r="C40" s="218"/>
      <c r="D40" s="218"/>
      <c r="E40" s="218"/>
      <c r="F40" s="218"/>
      <c r="G40" s="15">
        <v>157</v>
      </c>
      <c r="H40" s="146">
        <v>0</v>
      </c>
      <c r="I40" s="146">
        <v>0</v>
      </c>
      <c r="J40" s="33">
        <v>0</v>
      </c>
      <c r="K40" s="33">
        <v>0</v>
      </c>
    </row>
    <row r="41" spans="1:11" ht="25.15" customHeight="1" x14ac:dyDescent="0.2">
      <c r="A41" s="218" t="s">
        <v>146</v>
      </c>
      <c r="B41" s="218"/>
      <c r="C41" s="218"/>
      <c r="D41" s="218"/>
      <c r="E41" s="218"/>
      <c r="F41" s="218"/>
      <c r="G41" s="15">
        <v>158</v>
      </c>
      <c r="H41" s="146">
        <v>528745</v>
      </c>
      <c r="I41" s="146">
        <v>25782</v>
      </c>
      <c r="J41" s="33">
        <v>0</v>
      </c>
      <c r="K41" s="33">
        <v>0</v>
      </c>
    </row>
    <row r="42" spans="1:11" ht="25.15" customHeight="1" x14ac:dyDescent="0.2">
      <c r="A42" s="218" t="s">
        <v>147</v>
      </c>
      <c r="B42" s="218"/>
      <c r="C42" s="218"/>
      <c r="D42" s="218"/>
      <c r="E42" s="218"/>
      <c r="F42" s="218"/>
      <c r="G42" s="15">
        <v>159</v>
      </c>
      <c r="H42" s="146">
        <v>795205</v>
      </c>
      <c r="I42" s="146">
        <v>0</v>
      </c>
      <c r="J42" s="33">
        <v>116482</v>
      </c>
      <c r="K42" s="33">
        <v>0</v>
      </c>
    </row>
    <row r="43" spans="1:11" x14ac:dyDescent="0.2">
      <c r="A43" s="218" t="s">
        <v>148</v>
      </c>
      <c r="B43" s="218"/>
      <c r="C43" s="218"/>
      <c r="D43" s="218"/>
      <c r="E43" s="218"/>
      <c r="F43" s="218"/>
      <c r="G43" s="15">
        <v>160</v>
      </c>
      <c r="H43" s="146">
        <v>23736</v>
      </c>
      <c r="I43" s="146">
        <v>0</v>
      </c>
      <c r="J43" s="33">
        <v>0</v>
      </c>
      <c r="K43" s="33">
        <v>0</v>
      </c>
    </row>
    <row r="44" spans="1:11" x14ac:dyDescent="0.2">
      <c r="A44" s="218" t="s">
        <v>149</v>
      </c>
      <c r="B44" s="218"/>
      <c r="C44" s="218"/>
      <c r="D44" s="218"/>
      <c r="E44" s="218"/>
      <c r="F44" s="218"/>
      <c r="G44" s="15">
        <v>161</v>
      </c>
      <c r="H44" s="146">
        <v>895762</v>
      </c>
      <c r="I44" s="146">
        <v>82198</v>
      </c>
      <c r="J44" s="33">
        <v>695819</v>
      </c>
      <c r="K44" s="33">
        <v>174193</v>
      </c>
    </row>
    <row r="45" spans="1:11" x14ac:dyDescent="0.2">
      <c r="A45" s="218" t="s">
        <v>150</v>
      </c>
      <c r="B45" s="218"/>
      <c r="C45" s="218"/>
      <c r="D45" s="218"/>
      <c r="E45" s="218"/>
      <c r="F45" s="218"/>
      <c r="G45" s="15">
        <v>162</v>
      </c>
      <c r="H45" s="146">
        <v>70836</v>
      </c>
      <c r="I45" s="146">
        <v>0</v>
      </c>
      <c r="J45" s="33">
        <v>3670</v>
      </c>
      <c r="K45" s="33">
        <v>3082</v>
      </c>
    </row>
    <row r="46" spans="1:11" x14ac:dyDescent="0.2">
      <c r="A46" s="218" t="s">
        <v>151</v>
      </c>
      <c r="B46" s="218"/>
      <c r="C46" s="218"/>
      <c r="D46" s="218"/>
      <c r="E46" s="218"/>
      <c r="F46" s="218"/>
      <c r="G46" s="15">
        <v>163</v>
      </c>
      <c r="H46" s="146">
        <v>175</v>
      </c>
      <c r="I46" s="146">
        <v>0</v>
      </c>
      <c r="J46" s="33">
        <v>52656</v>
      </c>
      <c r="K46" s="33">
        <v>0</v>
      </c>
    </row>
    <row r="47" spans="1:11" x14ac:dyDescent="0.2">
      <c r="A47" s="218" t="s">
        <v>152</v>
      </c>
      <c r="B47" s="218"/>
      <c r="C47" s="218"/>
      <c r="D47" s="218"/>
      <c r="E47" s="218"/>
      <c r="F47" s="218"/>
      <c r="G47" s="15">
        <v>164</v>
      </c>
      <c r="H47" s="146">
        <v>23098</v>
      </c>
      <c r="I47" s="146">
        <v>10711</v>
      </c>
      <c r="J47" s="33">
        <v>840017</v>
      </c>
      <c r="K47" s="33">
        <v>29043</v>
      </c>
    </row>
    <row r="48" spans="1:11" x14ac:dyDescent="0.2">
      <c r="A48" s="246" t="s">
        <v>153</v>
      </c>
      <c r="B48" s="246"/>
      <c r="C48" s="246"/>
      <c r="D48" s="246"/>
      <c r="E48" s="246"/>
      <c r="F48" s="246"/>
      <c r="G48" s="20">
        <v>165</v>
      </c>
      <c r="H48" s="37">
        <f>SUM(H49:H55)</f>
        <v>33479582</v>
      </c>
      <c r="I48" s="37">
        <f>SUM(I49:I55)</f>
        <v>19273503</v>
      </c>
      <c r="J48" s="37">
        <f>SUM(J49:J55)</f>
        <v>8185280</v>
      </c>
      <c r="K48" s="37">
        <f>SUM(K49:K55)</f>
        <v>3249097</v>
      </c>
    </row>
    <row r="49" spans="1:11" ht="25.15" customHeight="1" x14ac:dyDescent="0.2">
      <c r="A49" s="218" t="s">
        <v>154</v>
      </c>
      <c r="B49" s="218"/>
      <c r="C49" s="218"/>
      <c r="D49" s="218"/>
      <c r="E49" s="218"/>
      <c r="F49" s="218"/>
      <c r="G49" s="15">
        <v>166</v>
      </c>
      <c r="H49" s="146">
        <v>526468</v>
      </c>
      <c r="I49" s="146">
        <v>81149</v>
      </c>
      <c r="J49" s="33">
        <v>0</v>
      </c>
      <c r="K49" s="33">
        <v>0</v>
      </c>
    </row>
    <row r="50" spans="1:11" x14ac:dyDescent="0.2">
      <c r="A50" s="242" t="s">
        <v>155</v>
      </c>
      <c r="B50" s="242"/>
      <c r="C50" s="242"/>
      <c r="D50" s="242"/>
      <c r="E50" s="242"/>
      <c r="F50" s="242"/>
      <c r="G50" s="15">
        <v>167</v>
      </c>
      <c r="H50" s="146">
        <v>18261080</v>
      </c>
      <c r="I50" s="146">
        <v>17188217</v>
      </c>
      <c r="J50" s="33">
        <v>213</v>
      </c>
      <c r="K50" s="33">
        <v>0</v>
      </c>
    </row>
    <row r="51" spans="1:11" x14ac:dyDescent="0.2">
      <c r="A51" s="242" t="s">
        <v>156</v>
      </c>
      <c r="B51" s="242"/>
      <c r="C51" s="242"/>
      <c r="D51" s="242"/>
      <c r="E51" s="242"/>
      <c r="F51" s="242"/>
      <c r="G51" s="15">
        <v>168</v>
      </c>
      <c r="H51" s="146">
        <v>13901187</v>
      </c>
      <c r="I51" s="146">
        <v>1859622</v>
      </c>
      <c r="J51" s="33">
        <v>7496783</v>
      </c>
      <c r="K51" s="33">
        <v>2587688</v>
      </c>
    </row>
    <row r="52" spans="1:11" x14ac:dyDescent="0.2">
      <c r="A52" s="242" t="s">
        <v>157</v>
      </c>
      <c r="B52" s="242"/>
      <c r="C52" s="242"/>
      <c r="D52" s="242"/>
      <c r="E52" s="242"/>
      <c r="F52" s="242"/>
      <c r="G52" s="15">
        <v>169</v>
      </c>
      <c r="H52" s="146">
        <v>518794</v>
      </c>
      <c r="I52" s="146">
        <v>144515</v>
      </c>
      <c r="J52" s="33">
        <v>688284</v>
      </c>
      <c r="K52" s="33">
        <v>661409</v>
      </c>
    </row>
    <row r="53" spans="1:11" x14ac:dyDescent="0.2">
      <c r="A53" s="242" t="s">
        <v>158</v>
      </c>
      <c r="B53" s="242"/>
      <c r="C53" s="242"/>
      <c r="D53" s="242"/>
      <c r="E53" s="242"/>
      <c r="F53" s="242"/>
      <c r="G53" s="15">
        <v>170</v>
      </c>
      <c r="H53" s="146">
        <v>272053</v>
      </c>
      <c r="I53" s="146">
        <v>0</v>
      </c>
      <c r="J53" s="33">
        <v>0</v>
      </c>
      <c r="K53" s="33">
        <v>0</v>
      </c>
    </row>
    <row r="54" spans="1:11" x14ac:dyDescent="0.2">
      <c r="A54" s="242" t="s">
        <v>159</v>
      </c>
      <c r="B54" s="242"/>
      <c r="C54" s="242"/>
      <c r="D54" s="242"/>
      <c r="E54" s="242"/>
      <c r="F54" s="242"/>
      <c r="G54" s="15">
        <v>171</v>
      </c>
      <c r="H54" s="146">
        <v>0</v>
      </c>
      <c r="I54" s="146">
        <v>0</v>
      </c>
      <c r="J54" s="33">
        <v>0</v>
      </c>
      <c r="K54" s="33">
        <v>0</v>
      </c>
    </row>
    <row r="55" spans="1:11" x14ac:dyDescent="0.2">
      <c r="A55" s="242" t="s">
        <v>160</v>
      </c>
      <c r="B55" s="242"/>
      <c r="C55" s="242"/>
      <c r="D55" s="242"/>
      <c r="E55" s="242"/>
      <c r="F55" s="242"/>
      <c r="G55" s="15">
        <v>172</v>
      </c>
      <c r="H55" s="146">
        <v>0</v>
      </c>
      <c r="I55" s="146">
        <v>0</v>
      </c>
      <c r="J55" s="33">
        <v>0</v>
      </c>
      <c r="K55" s="33">
        <v>0</v>
      </c>
    </row>
    <row r="56" spans="1:11" ht="22.15" customHeight="1" x14ac:dyDescent="0.2">
      <c r="A56" s="251" t="s">
        <v>161</v>
      </c>
      <c r="B56" s="251"/>
      <c r="C56" s="251"/>
      <c r="D56" s="251"/>
      <c r="E56" s="251"/>
      <c r="F56" s="251"/>
      <c r="G56" s="15">
        <v>173</v>
      </c>
      <c r="H56" s="146">
        <v>0</v>
      </c>
      <c r="I56" s="146">
        <v>0</v>
      </c>
      <c r="J56" s="33">
        <v>0</v>
      </c>
      <c r="K56" s="33">
        <v>0</v>
      </c>
    </row>
    <row r="57" spans="1:11" x14ac:dyDescent="0.2">
      <c r="A57" s="251" t="s">
        <v>162</v>
      </c>
      <c r="B57" s="251"/>
      <c r="C57" s="251"/>
      <c r="D57" s="251"/>
      <c r="E57" s="251"/>
      <c r="F57" s="251"/>
      <c r="G57" s="15">
        <v>174</v>
      </c>
      <c r="H57" s="146">
        <v>0</v>
      </c>
      <c r="I57" s="146">
        <v>0</v>
      </c>
      <c r="J57" s="33">
        <v>0</v>
      </c>
      <c r="K57" s="33">
        <v>0</v>
      </c>
    </row>
    <row r="58" spans="1:11" ht="24.6" customHeight="1" x14ac:dyDescent="0.2">
      <c r="A58" s="251" t="s">
        <v>163</v>
      </c>
      <c r="B58" s="251"/>
      <c r="C58" s="251"/>
      <c r="D58" s="251"/>
      <c r="E58" s="251"/>
      <c r="F58" s="251"/>
      <c r="G58" s="15">
        <v>175</v>
      </c>
      <c r="H58" s="146">
        <v>0</v>
      </c>
      <c r="I58" s="146">
        <v>0</v>
      </c>
      <c r="J58" s="33">
        <v>0</v>
      </c>
      <c r="K58" s="33">
        <v>0</v>
      </c>
    </row>
    <row r="59" spans="1:11" x14ac:dyDescent="0.2">
      <c r="A59" s="251" t="s">
        <v>164</v>
      </c>
      <c r="B59" s="251"/>
      <c r="C59" s="251"/>
      <c r="D59" s="251"/>
      <c r="E59" s="251"/>
      <c r="F59" s="251"/>
      <c r="G59" s="15">
        <v>176</v>
      </c>
      <c r="H59" s="146">
        <v>0</v>
      </c>
      <c r="I59" s="146">
        <v>0</v>
      </c>
      <c r="J59" s="33">
        <v>0</v>
      </c>
      <c r="K59" s="33">
        <v>0</v>
      </c>
    </row>
    <row r="60" spans="1:11" x14ac:dyDescent="0.2">
      <c r="A60" s="246" t="s">
        <v>165</v>
      </c>
      <c r="B60" s="246"/>
      <c r="C60" s="246"/>
      <c r="D60" s="246"/>
      <c r="E60" s="246"/>
      <c r="F60" s="246"/>
      <c r="G60" s="20">
        <v>177</v>
      </c>
      <c r="H60" s="37">
        <f>H8+H37+H56+H57</f>
        <v>209215100</v>
      </c>
      <c r="I60" s="37">
        <f t="shared" ref="I60:K60" si="0">I8+I37+I56+I57</f>
        <v>75154908</v>
      </c>
      <c r="J60" s="37">
        <f t="shared" si="0"/>
        <v>156208046</v>
      </c>
      <c r="K60" s="37">
        <f t="shared" si="0"/>
        <v>45860483</v>
      </c>
    </row>
    <row r="61" spans="1:11" x14ac:dyDescent="0.2">
      <c r="A61" s="246" t="s">
        <v>166</v>
      </c>
      <c r="B61" s="246"/>
      <c r="C61" s="246"/>
      <c r="D61" s="246"/>
      <c r="E61" s="246"/>
      <c r="F61" s="246"/>
      <c r="G61" s="20">
        <v>178</v>
      </c>
      <c r="H61" s="37">
        <f>H14+H48+H58+H59</f>
        <v>287172845</v>
      </c>
      <c r="I61" s="37">
        <f t="shared" ref="I61:K61" si="1">I14+I48+I58+I59</f>
        <v>127843411</v>
      </c>
      <c r="J61" s="37">
        <f t="shared" si="1"/>
        <v>171936721</v>
      </c>
      <c r="K61" s="37">
        <f t="shared" si="1"/>
        <v>63231918</v>
      </c>
    </row>
    <row r="62" spans="1:11" x14ac:dyDescent="0.2">
      <c r="A62" s="246" t="s">
        <v>167</v>
      </c>
      <c r="B62" s="246"/>
      <c r="C62" s="246"/>
      <c r="D62" s="246"/>
      <c r="E62" s="246"/>
      <c r="F62" s="246"/>
      <c r="G62" s="20">
        <v>179</v>
      </c>
      <c r="H62" s="37">
        <f>H60-H61</f>
        <v>-77957745</v>
      </c>
      <c r="I62" s="37">
        <f t="shared" ref="I62:K62" si="2">I60-I61</f>
        <v>-52688503</v>
      </c>
      <c r="J62" s="37">
        <f t="shared" si="2"/>
        <v>-15728675</v>
      </c>
      <c r="K62" s="37">
        <f t="shared" si="2"/>
        <v>-17371435</v>
      </c>
    </row>
    <row r="63" spans="1:11" x14ac:dyDescent="0.2">
      <c r="A63" s="245" t="s">
        <v>168</v>
      </c>
      <c r="B63" s="245"/>
      <c r="C63" s="245"/>
      <c r="D63" s="245"/>
      <c r="E63" s="245"/>
      <c r="F63" s="245"/>
      <c r="G63" s="20">
        <v>180</v>
      </c>
      <c r="H63" s="37">
        <f>+IF((H60-H61)&gt;0,(H60-H61),0)</f>
        <v>0</v>
      </c>
      <c r="I63" s="37">
        <f t="shared" ref="I63:K63" si="3">+IF((I60-I61)&gt;0,(I60-I61),0)</f>
        <v>0</v>
      </c>
      <c r="J63" s="37">
        <f t="shared" si="3"/>
        <v>0</v>
      </c>
      <c r="K63" s="37">
        <f t="shared" si="3"/>
        <v>0</v>
      </c>
    </row>
    <row r="64" spans="1:11" x14ac:dyDescent="0.2">
      <c r="A64" s="245" t="s">
        <v>169</v>
      </c>
      <c r="B64" s="245"/>
      <c r="C64" s="245"/>
      <c r="D64" s="245"/>
      <c r="E64" s="245"/>
      <c r="F64" s="245"/>
      <c r="G64" s="20">
        <v>181</v>
      </c>
      <c r="H64" s="37">
        <f>+IF((H60-H61)&lt;0,(H60-H61),0)</f>
        <v>-77957745</v>
      </c>
      <c r="I64" s="37">
        <f t="shared" ref="I64:K64" si="4">+IF((I60-I61)&lt;0,(I60-I61),0)</f>
        <v>-52688503</v>
      </c>
      <c r="J64" s="37">
        <f t="shared" si="4"/>
        <v>-15728675</v>
      </c>
      <c r="K64" s="37">
        <f t="shared" si="4"/>
        <v>-17371435</v>
      </c>
    </row>
    <row r="65" spans="1:11" x14ac:dyDescent="0.2">
      <c r="A65" s="251" t="s">
        <v>115</v>
      </c>
      <c r="B65" s="251"/>
      <c r="C65" s="251"/>
      <c r="D65" s="251"/>
      <c r="E65" s="251"/>
      <c r="F65" s="251"/>
      <c r="G65" s="15">
        <v>182</v>
      </c>
      <c r="H65" s="146">
        <v>11594</v>
      </c>
      <c r="I65" s="146">
        <v>11594</v>
      </c>
      <c r="J65" s="33">
        <v>0</v>
      </c>
      <c r="K65" s="33">
        <v>0</v>
      </c>
    </row>
    <row r="66" spans="1:11" x14ac:dyDescent="0.2">
      <c r="A66" s="246" t="s">
        <v>170</v>
      </c>
      <c r="B66" s="246"/>
      <c r="C66" s="246"/>
      <c r="D66" s="246"/>
      <c r="E66" s="246"/>
      <c r="F66" s="246"/>
      <c r="G66" s="20">
        <v>183</v>
      </c>
      <c r="H66" s="37">
        <f>H62-H65</f>
        <v>-77969339</v>
      </c>
      <c r="I66" s="37">
        <f t="shared" ref="I66:K66" si="5">I62-I65</f>
        <v>-52700097</v>
      </c>
      <c r="J66" s="37">
        <f t="shared" si="5"/>
        <v>-15728675</v>
      </c>
      <c r="K66" s="37">
        <f t="shared" si="5"/>
        <v>-17371435</v>
      </c>
    </row>
    <row r="67" spans="1:11" x14ac:dyDescent="0.2">
      <c r="A67" s="245" t="s">
        <v>171</v>
      </c>
      <c r="B67" s="245"/>
      <c r="C67" s="245"/>
      <c r="D67" s="245"/>
      <c r="E67" s="245"/>
      <c r="F67" s="245"/>
      <c r="G67" s="20">
        <v>184</v>
      </c>
      <c r="H67" s="37">
        <f>+IF((H62-H65)&gt;0,(H62-H65),0)</f>
        <v>0</v>
      </c>
      <c r="I67" s="37">
        <f t="shared" ref="I67:K67" si="6">+IF((I62-I65)&gt;0,(I62-I65),0)</f>
        <v>0</v>
      </c>
      <c r="J67" s="37">
        <f t="shared" si="6"/>
        <v>0</v>
      </c>
      <c r="K67" s="37">
        <f t="shared" si="6"/>
        <v>0</v>
      </c>
    </row>
    <row r="68" spans="1:11" x14ac:dyDescent="0.2">
      <c r="A68" s="245" t="s">
        <v>172</v>
      </c>
      <c r="B68" s="245"/>
      <c r="C68" s="245"/>
      <c r="D68" s="245"/>
      <c r="E68" s="245"/>
      <c r="F68" s="245"/>
      <c r="G68" s="20">
        <v>185</v>
      </c>
      <c r="H68" s="37">
        <f>+IF((H62-H65)&lt;0,(H62-H65),0)</f>
        <v>-77969339</v>
      </c>
      <c r="I68" s="37">
        <f t="shared" ref="I68:K68" si="7">+IF((I62-I65)&lt;0,(I62-I65),0)</f>
        <v>-52700097</v>
      </c>
      <c r="J68" s="37">
        <f t="shared" si="7"/>
        <v>-15728675</v>
      </c>
      <c r="K68" s="37">
        <f t="shared" si="7"/>
        <v>-17371435</v>
      </c>
    </row>
    <row r="69" spans="1:11" x14ac:dyDescent="0.2">
      <c r="A69" s="223" t="s">
        <v>173</v>
      </c>
      <c r="B69" s="223"/>
      <c r="C69" s="223"/>
      <c r="D69" s="223"/>
      <c r="E69" s="223"/>
      <c r="F69" s="223"/>
      <c r="G69" s="243"/>
      <c r="H69" s="243"/>
      <c r="I69" s="243"/>
      <c r="J69" s="244"/>
      <c r="K69" s="244"/>
    </row>
    <row r="70" spans="1:11" ht="22.15" customHeight="1" x14ac:dyDescent="0.2">
      <c r="A70" s="246" t="s">
        <v>174</v>
      </c>
      <c r="B70" s="246"/>
      <c r="C70" s="246"/>
      <c r="D70" s="246"/>
      <c r="E70" s="246"/>
      <c r="F70" s="246"/>
      <c r="G70" s="20">
        <v>186</v>
      </c>
      <c r="H70" s="37">
        <f>H71-H72</f>
        <v>0</v>
      </c>
      <c r="I70" s="37">
        <f>I71-I72</f>
        <v>0</v>
      </c>
      <c r="J70" s="37">
        <f>J71-J72</f>
        <v>0</v>
      </c>
      <c r="K70" s="37">
        <f>K71-K72</f>
        <v>0</v>
      </c>
    </row>
    <row r="71" spans="1:11" x14ac:dyDescent="0.2">
      <c r="A71" s="242" t="s">
        <v>175</v>
      </c>
      <c r="B71" s="242"/>
      <c r="C71" s="242"/>
      <c r="D71" s="242"/>
      <c r="E71" s="242"/>
      <c r="F71" s="242"/>
      <c r="G71" s="15">
        <v>187</v>
      </c>
      <c r="H71" s="33">
        <v>0</v>
      </c>
      <c r="I71" s="33">
        <v>0</v>
      </c>
      <c r="J71" s="33">
        <v>0</v>
      </c>
      <c r="K71" s="33">
        <v>0</v>
      </c>
    </row>
    <row r="72" spans="1:11" x14ac:dyDescent="0.2">
      <c r="A72" s="242" t="s">
        <v>176</v>
      </c>
      <c r="B72" s="242"/>
      <c r="C72" s="242"/>
      <c r="D72" s="242"/>
      <c r="E72" s="242"/>
      <c r="F72" s="242"/>
      <c r="G72" s="15">
        <v>188</v>
      </c>
      <c r="H72" s="33">
        <v>0</v>
      </c>
      <c r="I72" s="33">
        <v>0</v>
      </c>
      <c r="J72" s="33">
        <v>0</v>
      </c>
      <c r="K72" s="33">
        <v>0</v>
      </c>
    </row>
    <row r="73" spans="1:11" x14ac:dyDescent="0.2">
      <c r="A73" s="251" t="s">
        <v>177</v>
      </c>
      <c r="B73" s="251"/>
      <c r="C73" s="251"/>
      <c r="D73" s="251"/>
      <c r="E73" s="251"/>
      <c r="F73" s="251"/>
      <c r="G73" s="15">
        <v>189</v>
      </c>
      <c r="H73" s="33">
        <v>0</v>
      </c>
      <c r="I73" s="33">
        <v>0</v>
      </c>
      <c r="J73" s="33">
        <v>0</v>
      </c>
      <c r="K73" s="33">
        <v>0</v>
      </c>
    </row>
    <row r="74" spans="1:11" x14ac:dyDescent="0.2">
      <c r="A74" s="245" t="s">
        <v>178</v>
      </c>
      <c r="B74" s="245"/>
      <c r="C74" s="245"/>
      <c r="D74" s="245"/>
      <c r="E74" s="245"/>
      <c r="F74" s="245"/>
      <c r="G74" s="20">
        <v>190</v>
      </c>
      <c r="H74" s="122">
        <v>0</v>
      </c>
      <c r="I74" s="122">
        <v>0</v>
      </c>
      <c r="J74" s="122">
        <v>0</v>
      </c>
      <c r="K74" s="122">
        <v>0</v>
      </c>
    </row>
    <row r="75" spans="1:11" x14ac:dyDescent="0.2">
      <c r="A75" s="245" t="s">
        <v>179</v>
      </c>
      <c r="B75" s="245"/>
      <c r="C75" s="245"/>
      <c r="D75" s="245"/>
      <c r="E75" s="245"/>
      <c r="F75" s="245"/>
      <c r="G75" s="20">
        <v>191</v>
      </c>
      <c r="H75" s="122">
        <v>0</v>
      </c>
      <c r="I75" s="122">
        <v>0</v>
      </c>
      <c r="J75" s="122">
        <v>0</v>
      </c>
      <c r="K75" s="122">
        <v>0</v>
      </c>
    </row>
    <row r="76" spans="1:11" x14ac:dyDescent="0.2">
      <c r="A76" s="223" t="s">
        <v>180</v>
      </c>
      <c r="B76" s="223"/>
      <c r="C76" s="223"/>
      <c r="D76" s="223"/>
      <c r="E76" s="223"/>
      <c r="F76" s="223"/>
      <c r="G76" s="243"/>
      <c r="H76" s="243"/>
      <c r="I76" s="243"/>
      <c r="J76" s="244"/>
      <c r="K76" s="244"/>
    </row>
    <row r="77" spans="1:11" x14ac:dyDescent="0.2">
      <c r="A77" s="246" t="s">
        <v>181</v>
      </c>
      <c r="B77" s="246"/>
      <c r="C77" s="246"/>
      <c r="D77" s="246"/>
      <c r="E77" s="246"/>
      <c r="F77" s="246"/>
      <c r="G77" s="20">
        <v>192</v>
      </c>
      <c r="H77" s="122">
        <v>0</v>
      </c>
      <c r="I77" s="122">
        <v>0</v>
      </c>
      <c r="J77" s="122">
        <v>0</v>
      </c>
      <c r="K77" s="122">
        <v>0</v>
      </c>
    </row>
    <row r="78" spans="1:11" x14ac:dyDescent="0.2">
      <c r="A78" s="242" t="s">
        <v>182</v>
      </c>
      <c r="B78" s="242"/>
      <c r="C78" s="242"/>
      <c r="D78" s="242"/>
      <c r="E78" s="242"/>
      <c r="F78" s="242"/>
      <c r="G78" s="15">
        <v>193</v>
      </c>
      <c r="H78" s="38">
        <v>0</v>
      </c>
      <c r="I78" s="38">
        <v>0</v>
      </c>
      <c r="J78" s="38">
        <v>0</v>
      </c>
      <c r="K78" s="38">
        <v>0</v>
      </c>
    </row>
    <row r="79" spans="1:11" x14ac:dyDescent="0.2">
      <c r="A79" s="242" t="s">
        <v>183</v>
      </c>
      <c r="B79" s="242"/>
      <c r="C79" s="242"/>
      <c r="D79" s="242"/>
      <c r="E79" s="242"/>
      <c r="F79" s="242"/>
      <c r="G79" s="15">
        <v>194</v>
      </c>
      <c r="H79" s="38">
        <v>0</v>
      </c>
      <c r="I79" s="38">
        <v>0</v>
      </c>
      <c r="J79" s="38">
        <v>0</v>
      </c>
      <c r="K79" s="38">
        <v>0</v>
      </c>
    </row>
    <row r="80" spans="1:11" x14ac:dyDescent="0.2">
      <c r="A80" s="246" t="s">
        <v>184</v>
      </c>
      <c r="B80" s="246"/>
      <c r="C80" s="246"/>
      <c r="D80" s="246"/>
      <c r="E80" s="246"/>
      <c r="F80" s="246"/>
      <c r="G80" s="20">
        <v>195</v>
      </c>
      <c r="H80" s="122">
        <v>0</v>
      </c>
      <c r="I80" s="122">
        <v>0</v>
      </c>
      <c r="J80" s="122">
        <v>0</v>
      </c>
      <c r="K80" s="122">
        <v>0</v>
      </c>
    </row>
    <row r="81" spans="1:11" x14ac:dyDescent="0.2">
      <c r="A81" s="246" t="s">
        <v>185</v>
      </c>
      <c r="B81" s="246"/>
      <c r="C81" s="246"/>
      <c r="D81" s="246"/>
      <c r="E81" s="246"/>
      <c r="F81" s="246"/>
      <c r="G81" s="20">
        <v>196</v>
      </c>
      <c r="H81" s="122">
        <v>0</v>
      </c>
      <c r="I81" s="122">
        <v>0</v>
      </c>
      <c r="J81" s="122">
        <v>0</v>
      </c>
      <c r="K81" s="122">
        <v>0</v>
      </c>
    </row>
    <row r="82" spans="1:11" x14ac:dyDescent="0.2">
      <c r="A82" s="245" t="s">
        <v>186</v>
      </c>
      <c r="B82" s="245"/>
      <c r="C82" s="245"/>
      <c r="D82" s="245"/>
      <c r="E82" s="245"/>
      <c r="F82" s="245"/>
      <c r="G82" s="20">
        <v>197</v>
      </c>
      <c r="H82" s="122">
        <v>0</v>
      </c>
      <c r="I82" s="122">
        <v>0</v>
      </c>
      <c r="J82" s="122">
        <v>0</v>
      </c>
      <c r="K82" s="122">
        <v>0</v>
      </c>
    </row>
    <row r="83" spans="1:11" x14ac:dyDescent="0.2">
      <c r="A83" s="245" t="s">
        <v>187</v>
      </c>
      <c r="B83" s="245"/>
      <c r="C83" s="245"/>
      <c r="D83" s="245"/>
      <c r="E83" s="245"/>
      <c r="F83" s="245"/>
      <c r="G83" s="20">
        <v>198</v>
      </c>
      <c r="H83" s="122">
        <v>0</v>
      </c>
      <c r="I83" s="122">
        <v>0</v>
      </c>
      <c r="J83" s="122">
        <v>0</v>
      </c>
      <c r="K83" s="122">
        <v>0</v>
      </c>
    </row>
    <row r="84" spans="1:11" x14ac:dyDescent="0.2">
      <c r="A84" s="223" t="s">
        <v>116</v>
      </c>
      <c r="B84" s="223"/>
      <c r="C84" s="223"/>
      <c r="D84" s="223"/>
      <c r="E84" s="223"/>
      <c r="F84" s="223"/>
      <c r="G84" s="243"/>
      <c r="H84" s="243"/>
      <c r="I84" s="243"/>
      <c r="J84" s="244"/>
      <c r="K84" s="244"/>
    </row>
    <row r="85" spans="1:11" x14ac:dyDescent="0.2">
      <c r="A85" s="240" t="s">
        <v>188</v>
      </c>
      <c r="B85" s="240"/>
      <c r="C85" s="240"/>
      <c r="D85" s="240"/>
      <c r="E85" s="240"/>
      <c r="F85" s="240"/>
      <c r="G85" s="20">
        <v>199</v>
      </c>
      <c r="H85" s="39">
        <f>H86+H87</f>
        <v>0</v>
      </c>
      <c r="I85" s="39">
        <f>I86+I87</f>
        <v>0</v>
      </c>
      <c r="J85" s="39">
        <f>J86+J87</f>
        <v>0</v>
      </c>
      <c r="K85" s="39">
        <f>K86+K87</f>
        <v>0</v>
      </c>
    </row>
    <row r="86" spans="1:11" x14ac:dyDescent="0.2">
      <c r="A86" s="241" t="s">
        <v>189</v>
      </c>
      <c r="B86" s="241"/>
      <c r="C86" s="241"/>
      <c r="D86" s="241"/>
      <c r="E86" s="241"/>
      <c r="F86" s="241"/>
      <c r="G86" s="15">
        <v>200</v>
      </c>
      <c r="H86" s="40">
        <v>0</v>
      </c>
      <c r="I86" s="40">
        <v>0</v>
      </c>
      <c r="J86" s="40">
        <v>0</v>
      </c>
      <c r="K86" s="40">
        <v>0</v>
      </c>
    </row>
    <row r="87" spans="1:11" x14ac:dyDescent="0.2">
      <c r="A87" s="241" t="s">
        <v>190</v>
      </c>
      <c r="B87" s="241"/>
      <c r="C87" s="241"/>
      <c r="D87" s="241"/>
      <c r="E87" s="241"/>
      <c r="F87" s="241"/>
      <c r="G87" s="15">
        <v>201</v>
      </c>
      <c r="H87" s="40">
        <v>0</v>
      </c>
      <c r="I87" s="40">
        <v>0</v>
      </c>
      <c r="J87" s="40">
        <v>0</v>
      </c>
      <c r="K87" s="40">
        <v>0</v>
      </c>
    </row>
    <row r="88" spans="1:11" x14ac:dyDescent="0.2">
      <c r="A88" s="249" t="s">
        <v>118</v>
      </c>
      <c r="B88" s="249"/>
      <c r="C88" s="249"/>
      <c r="D88" s="249"/>
      <c r="E88" s="249"/>
      <c r="F88" s="249"/>
      <c r="G88" s="250"/>
      <c r="H88" s="250"/>
      <c r="I88" s="250"/>
      <c r="J88" s="244"/>
      <c r="K88" s="244"/>
    </row>
    <row r="89" spans="1:11" x14ac:dyDescent="0.2">
      <c r="A89" s="219" t="s">
        <v>191</v>
      </c>
      <c r="B89" s="219"/>
      <c r="C89" s="219"/>
      <c r="D89" s="219"/>
      <c r="E89" s="219"/>
      <c r="F89" s="219"/>
      <c r="G89" s="15">
        <v>202</v>
      </c>
      <c r="H89" s="40">
        <v>-77969339</v>
      </c>
      <c r="I89" s="40">
        <v>-52700097</v>
      </c>
      <c r="J89" s="40">
        <v>-15728675</v>
      </c>
      <c r="K89" s="40">
        <v>-17341435</v>
      </c>
    </row>
    <row r="90" spans="1:11" ht="24" customHeight="1" x14ac:dyDescent="0.2">
      <c r="A90" s="239" t="s">
        <v>192</v>
      </c>
      <c r="B90" s="239"/>
      <c r="C90" s="239"/>
      <c r="D90" s="239"/>
      <c r="E90" s="239"/>
      <c r="F90" s="239"/>
      <c r="G90" s="20">
        <v>203</v>
      </c>
      <c r="H90" s="39">
        <f>SUM(H91:H98)</f>
        <v>-5981991</v>
      </c>
      <c r="I90" s="39">
        <f>SUM(I91:I98)</f>
        <v>12955179</v>
      </c>
      <c r="J90" s="39">
        <f>SUM(J91:J98)</f>
        <v>-18993221</v>
      </c>
      <c r="K90" s="39">
        <f>SUM(K91:K98)</f>
        <v>-18993221</v>
      </c>
    </row>
    <row r="91" spans="1:11" x14ac:dyDescent="0.2">
      <c r="A91" s="242" t="s">
        <v>193</v>
      </c>
      <c r="B91" s="242"/>
      <c r="C91" s="242"/>
      <c r="D91" s="242"/>
      <c r="E91" s="242"/>
      <c r="F91" s="242"/>
      <c r="G91" s="15">
        <v>204</v>
      </c>
      <c r="H91" s="146">
        <v>0</v>
      </c>
      <c r="I91" s="146">
        <v>0</v>
      </c>
      <c r="J91" s="40">
        <v>0</v>
      </c>
      <c r="K91" s="40">
        <v>0</v>
      </c>
    </row>
    <row r="92" spans="1:11" ht="22.15" customHeight="1" x14ac:dyDescent="0.2">
      <c r="A92" s="242" t="s">
        <v>194</v>
      </c>
      <c r="B92" s="242"/>
      <c r="C92" s="242"/>
      <c r="D92" s="242"/>
      <c r="E92" s="242"/>
      <c r="F92" s="242"/>
      <c r="G92" s="15">
        <v>205</v>
      </c>
      <c r="H92" s="146">
        <v>-5981991</v>
      </c>
      <c r="I92" s="146">
        <v>12955179</v>
      </c>
      <c r="J92" s="40">
        <v>-18993221</v>
      </c>
      <c r="K92" s="40">
        <v>-18993221</v>
      </c>
    </row>
    <row r="93" spans="1:11" ht="22.15" customHeight="1" x14ac:dyDescent="0.2">
      <c r="A93" s="242" t="s">
        <v>195</v>
      </c>
      <c r="B93" s="242"/>
      <c r="C93" s="242"/>
      <c r="D93" s="242"/>
      <c r="E93" s="242"/>
      <c r="F93" s="242"/>
      <c r="G93" s="15">
        <v>206</v>
      </c>
      <c r="H93" s="146">
        <v>0</v>
      </c>
      <c r="I93" s="146">
        <v>0</v>
      </c>
      <c r="J93" s="40">
        <v>0</v>
      </c>
      <c r="K93" s="40">
        <v>0</v>
      </c>
    </row>
    <row r="94" spans="1:11" ht="22.15" customHeight="1" x14ac:dyDescent="0.2">
      <c r="A94" s="242" t="s">
        <v>196</v>
      </c>
      <c r="B94" s="242"/>
      <c r="C94" s="242"/>
      <c r="D94" s="242"/>
      <c r="E94" s="242"/>
      <c r="F94" s="242"/>
      <c r="G94" s="15">
        <v>207</v>
      </c>
      <c r="H94" s="146">
        <v>0</v>
      </c>
      <c r="I94" s="146">
        <v>0</v>
      </c>
      <c r="J94" s="40">
        <v>0</v>
      </c>
      <c r="K94" s="40">
        <v>0</v>
      </c>
    </row>
    <row r="95" spans="1:11" ht="22.15" customHeight="1" x14ac:dyDescent="0.2">
      <c r="A95" s="242" t="s">
        <v>197</v>
      </c>
      <c r="B95" s="242"/>
      <c r="C95" s="242"/>
      <c r="D95" s="242"/>
      <c r="E95" s="242"/>
      <c r="F95" s="242"/>
      <c r="G95" s="15">
        <v>208</v>
      </c>
      <c r="H95" s="146">
        <v>0</v>
      </c>
      <c r="I95" s="146">
        <v>0</v>
      </c>
      <c r="J95" s="40">
        <v>0</v>
      </c>
      <c r="K95" s="40">
        <v>0</v>
      </c>
    </row>
    <row r="96" spans="1:11" ht="22.15" customHeight="1" x14ac:dyDescent="0.2">
      <c r="A96" s="242" t="s">
        <v>198</v>
      </c>
      <c r="B96" s="242"/>
      <c r="C96" s="242"/>
      <c r="D96" s="242"/>
      <c r="E96" s="242"/>
      <c r="F96" s="242"/>
      <c r="G96" s="15">
        <v>209</v>
      </c>
      <c r="H96" s="146">
        <v>0</v>
      </c>
      <c r="I96" s="146">
        <v>0</v>
      </c>
      <c r="J96" s="40">
        <v>0</v>
      </c>
      <c r="K96" s="40">
        <v>0</v>
      </c>
    </row>
    <row r="97" spans="1:11" x14ac:dyDescent="0.2">
      <c r="A97" s="242" t="s">
        <v>199</v>
      </c>
      <c r="B97" s="242"/>
      <c r="C97" s="242"/>
      <c r="D97" s="242"/>
      <c r="E97" s="242"/>
      <c r="F97" s="242"/>
      <c r="G97" s="15">
        <v>210</v>
      </c>
      <c r="H97" s="146">
        <v>0</v>
      </c>
      <c r="I97" s="146">
        <v>0</v>
      </c>
      <c r="J97" s="40">
        <v>0</v>
      </c>
      <c r="K97" s="40">
        <v>0</v>
      </c>
    </row>
    <row r="98" spans="1:11" x14ac:dyDescent="0.2">
      <c r="A98" s="242" t="s">
        <v>200</v>
      </c>
      <c r="B98" s="242"/>
      <c r="C98" s="242"/>
      <c r="D98" s="242"/>
      <c r="E98" s="242"/>
      <c r="F98" s="242"/>
      <c r="G98" s="15">
        <v>211</v>
      </c>
      <c r="H98" s="146">
        <v>0</v>
      </c>
      <c r="I98" s="146">
        <v>0</v>
      </c>
      <c r="J98" s="40">
        <v>0</v>
      </c>
      <c r="K98" s="40">
        <v>0</v>
      </c>
    </row>
    <row r="99" spans="1:11" x14ac:dyDescent="0.2">
      <c r="A99" s="219" t="s">
        <v>119</v>
      </c>
      <c r="B99" s="219"/>
      <c r="C99" s="219"/>
      <c r="D99" s="219"/>
      <c r="E99" s="219"/>
      <c r="F99" s="219"/>
      <c r="G99" s="15">
        <v>212</v>
      </c>
      <c r="H99" s="146">
        <v>-1074307</v>
      </c>
      <c r="I99" s="146">
        <v>-1074307</v>
      </c>
      <c r="J99" s="40">
        <v>641244</v>
      </c>
      <c r="K99" s="40">
        <v>641244</v>
      </c>
    </row>
    <row r="100" spans="1:11" ht="22.9" customHeight="1" x14ac:dyDescent="0.2">
      <c r="A100" s="239" t="s">
        <v>201</v>
      </c>
      <c r="B100" s="239"/>
      <c r="C100" s="239"/>
      <c r="D100" s="239"/>
      <c r="E100" s="239"/>
      <c r="F100" s="239"/>
      <c r="G100" s="20">
        <v>213</v>
      </c>
      <c r="H100" s="39">
        <f>H90-H99</f>
        <v>-4907684</v>
      </c>
      <c r="I100" s="39">
        <f>I90-I99</f>
        <v>14029486</v>
      </c>
      <c r="J100" s="39">
        <f>J90-J99</f>
        <v>-19634465</v>
      </c>
      <c r="K100" s="39">
        <f>K90-K99</f>
        <v>-19634465</v>
      </c>
    </row>
    <row r="101" spans="1:11" x14ac:dyDescent="0.2">
      <c r="A101" s="239" t="s">
        <v>202</v>
      </c>
      <c r="B101" s="239"/>
      <c r="C101" s="239"/>
      <c r="D101" s="239"/>
      <c r="E101" s="239"/>
      <c r="F101" s="239"/>
      <c r="G101" s="20">
        <v>214</v>
      </c>
      <c r="H101" s="39">
        <f>H89+H100</f>
        <v>-82877023</v>
      </c>
      <c r="I101" s="39">
        <f>I89+I100</f>
        <v>-38670611</v>
      </c>
      <c r="J101" s="39">
        <f>J89+J100</f>
        <v>-35363140</v>
      </c>
      <c r="K101" s="39">
        <f>K89+K100</f>
        <v>-36975900</v>
      </c>
    </row>
    <row r="102" spans="1:11" x14ac:dyDescent="0.2">
      <c r="A102" s="223" t="s">
        <v>203</v>
      </c>
      <c r="B102" s="223"/>
      <c r="C102" s="223"/>
      <c r="D102" s="223"/>
      <c r="E102" s="223"/>
      <c r="F102" s="223"/>
      <c r="G102" s="243"/>
      <c r="H102" s="243"/>
      <c r="I102" s="243"/>
      <c r="J102" s="244"/>
      <c r="K102" s="244"/>
    </row>
    <row r="103" spans="1:11" x14ac:dyDescent="0.2">
      <c r="A103" s="240" t="s">
        <v>204</v>
      </c>
      <c r="B103" s="240"/>
      <c r="C103" s="240"/>
      <c r="D103" s="240"/>
      <c r="E103" s="240"/>
      <c r="F103" s="240"/>
      <c r="G103" s="20">
        <v>215</v>
      </c>
      <c r="H103" s="39">
        <f>H104+H105</f>
        <v>-82875644</v>
      </c>
      <c r="I103" s="39">
        <f>I104+I105</f>
        <v>-38671990</v>
      </c>
      <c r="J103" s="39">
        <f>J104+J105</f>
        <v>-35363140</v>
      </c>
      <c r="K103" s="39">
        <f>K104+K105</f>
        <v>-36975900</v>
      </c>
    </row>
    <row r="104" spans="1:11" x14ac:dyDescent="0.2">
      <c r="A104" s="241" t="s">
        <v>117</v>
      </c>
      <c r="B104" s="241"/>
      <c r="C104" s="241"/>
      <c r="D104" s="241"/>
      <c r="E104" s="241"/>
      <c r="F104" s="241"/>
      <c r="G104" s="15">
        <v>216</v>
      </c>
      <c r="H104" s="147">
        <v>-82877023</v>
      </c>
      <c r="I104" s="147">
        <v>-38670611</v>
      </c>
      <c r="J104" s="40">
        <v>-35368784</v>
      </c>
      <c r="K104" s="40">
        <v>-36981544</v>
      </c>
    </row>
    <row r="105" spans="1:11" x14ac:dyDescent="0.2">
      <c r="A105" s="241" t="s">
        <v>205</v>
      </c>
      <c r="B105" s="241"/>
      <c r="C105" s="241"/>
      <c r="D105" s="241"/>
      <c r="E105" s="241"/>
      <c r="F105" s="241"/>
      <c r="G105" s="15">
        <v>217</v>
      </c>
      <c r="H105" s="147">
        <v>1379</v>
      </c>
      <c r="I105" s="147">
        <v>-1379</v>
      </c>
      <c r="J105" s="40">
        <v>5644</v>
      </c>
      <c r="K105" s="40">
        <v>5644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4" zoomScaleNormal="100" zoomScaleSheetLayoutView="110" workbookViewId="0">
      <selection activeCell="I54" sqref="I5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92" t="s">
        <v>206</v>
      </c>
      <c r="B1" s="293"/>
      <c r="C1" s="293"/>
      <c r="D1" s="293"/>
      <c r="E1" s="293"/>
      <c r="F1" s="293"/>
      <c r="G1" s="293"/>
      <c r="H1" s="293"/>
      <c r="I1" s="293"/>
    </row>
    <row r="2" spans="1:9" x14ac:dyDescent="0.2">
      <c r="A2" s="252" t="s">
        <v>462</v>
      </c>
      <c r="B2" s="228"/>
      <c r="C2" s="228"/>
      <c r="D2" s="228"/>
      <c r="E2" s="228"/>
      <c r="F2" s="228"/>
      <c r="G2" s="228"/>
      <c r="H2" s="228"/>
      <c r="I2" s="228"/>
    </row>
    <row r="3" spans="1:9" x14ac:dyDescent="0.2">
      <c r="A3" s="295" t="s">
        <v>355</v>
      </c>
      <c r="B3" s="296"/>
      <c r="C3" s="296"/>
      <c r="D3" s="296"/>
      <c r="E3" s="296"/>
      <c r="F3" s="296"/>
      <c r="G3" s="296"/>
      <c r="H3" s="296"/>
      <c r="I3" s="296"/>
    </row>
    <row r="4" spans="1:9" x14ac:dyDescent="0.2">
      <c r="A4" s="294" t="s">
        <v>445</v>
      </c>
      <c r="B4" s="232"/>
      <c r="C4" s="232"/>
      <c r="D4" s="232"/>
      <c r="E4" s="232"/>
      <c r="F4" s="232"/>
      <c r="G4" s="232"/>
      <c r="H4" s="232"/>
      <c r="I4" s="233"/>
    </row>
    <row r="5" spans="1:9" ht="24" thickBot="1" x14ac:dyDescent="0.25">
      <c r="A5" s="297" t="s">
        <v>2</v>
      </c>
      <c r="B5" s="298"/>
      <c r="C5" s="298"/>
      <c r="D5" s="298"/>
      <c r="E5" s="298"/>
      <c r="F5" s="299"/>
      <c r="G5" s="22" t="s">
        <v>107</v>
      </c>
      <c r="H5" s="41" t="s">
        <v>380</v>
      </c>
      <c r="I5" s="41" t="s">
        <v>347</v>
      </c>
    </row>
    <row r="6" spans="1:9" x14ac:dyDescent="0.2">
      <c r="A6" s="300">
        <v>1</v>
      </c>
      <c r="B6" s="301"/>
      <c r="C6" s="301"/>
      <c r="D6" s="301"/>
      <c r="E6" s="301"/>
      <c r="F6" s="302"/>
      <c r="G6" s="23">
        <v>2</v>
      </c>
      <c r="H6" s="42" t="s">
        <v>207</v>
      </c>
      <c r="I6" s="42" t="s">
        <v>208</v>
      </c>
    </row>
    <row r="7" spans="1:9" x14ac:dyDescent="0.2">
      <c r="A7" s="271" t="s">
        <v>209</v>
      </c>
      <c r="B7" s="272"/>
      <c r="C7" s="272"/>
      <c r="D7" s="272"/>
      <c r="E7" s="272"/>
      <c r="F7" s="272"/>
      <c r="G7" s="272"/>
      <c r="H7" s="272"/>
      <c r="I7" s="273"/>
    </row>
    <row r="8" spans="1:9" ht="12.75" customHeight="1" x14ac:dyDescent="0.2">
      <c r="A8" s="274" t="s">
        <v>210</v>
      </c>
      <c r="B8" s="275"/>
      <c r="C8" s="275"/>
      <c r="D8" s="275"/>
      <c r="E8" s="275"/>
      <c r="F8" s="276"/>
      <c r="G8" s="24">
        <v>1</v>
      </c>
      <c r="H8" s="148">
        <v>-77957745</v>
      </c>
      <c r="I8" s="43">
        <v>-15728675</v>
      </c>
    </row>
    <row r="9" spans="1:9" ht="12.75" customHeight="1" x14ac:dyDescent="0.2">
      <c r="A9" s="289" t="s">
        <v>211</v>
      </c>
      <c r="B9" s="290"/>
      <c r="C9" s="290"/>
      <c r="D9" s="290"/>
      <c r="E9" s="290"/>
      <c r="F9" s="291"/>
      <c r="G9" s="25">
        <v>2</v>
      </c>
      <c r="H9" s="44">
        <f>H10+H11+H12+H13+H14+H15+H16+H17</f>
        <v>41845260</v>
      </c>
      <c r="I9" s="44">
        <f>I10+I11+I12+I13+I14+I15+I16+I17</f>
        <v>33596668</v>
      </c>
    </row>
    <row r="10" spans="1:9" ht="12.75" customHeight="1" x14ac:dyDescent="0.2">
      <c r="A10" s="286" t="s">
        <v>212</v>
      </c>
      <c r="B10" s="287"/>
      <c r="C10" s="287"/>
      <c r="D10" s="287"/>
      <c r="E10" s="287"/>
      <c r="F10" s="288"/>
      <c r="G10" s="26">
        <v>3</v>
      </c>
      <c r="H10" s="149">
        <v>26642935</v>
      </c>
      <c r="I10" s="45">
        <v>22034222</v>
      </c>
    </row>
    <row r="11" spans="1:9" ht="22.15" customHeight="1" x14ac:dyDescent="0.2">
      <c r="A11" s="286" t="s">
        <v>213</v>
      </c>
      <c r="B11" s="287"/>
      <c r="C11" s="287"/>
      <c r="D11" s="287"/>
      <c r="E11" s="287"/>
      <c r="F11" s="288"/>
      <c r="G11" s="26">
        <v>4</v>
      </c>
      <c r="H11" s="149">
        <v>-5336081</v>
      </c>
      <c r="I11" s="45">
        <v>452528</v>
      </c>
    </row>
    <row r="12" spans="1:9" ht="23.45" customHeight="1" x14ac:dyDescent="0.2">
      <c r="A12" s="286" t="s">
        <v>214</v>
      </c>
      <c r="B12" s="287"/>
      <c r="C12" s="287"/>
      <c r="D12" s="287"/>
      <c r="E12" s="287"/>
      <c r="F12" s="288"/>
      <c r="G12" s="26">
        <v>5</v>
      </c>
      <c r="H12" s="149">
        <v>-8450222</v>
      </c>
      <c r="I12" s="45">
        <v>802368</v>
      </c>
    </row>
    <row r="13" spans="1:9" ht="12.75" customHeight="1" x14ac:dyDescent="0.2">
      <c r="A13" s="286" t="s">
        <v>215</v>
      </c>
      <c r="B13" s="287"/>
      <c r="C13" s="287"/>
      <c r="D13" s="287"/>
      <c r="E13" s="287"/>
      <c r="F13" s="288"/>
      <c r="G13" s="26">
        <v>6</v>
      </c>
      <c r="H13" s="149">
        <v>1536102</v>
      </c>
      <c r="I13" s="45">
        <v>-695817</v>
      </c>
    </row>
    <row r="14" spans="1:9" ht="12.75" customHeight="1" x14ac:dyDescent="0.2">
      <c r="A14" s="286" t="s">
        <v>216</v>
      </c>
      <c r="B14" s="287"/>
      <c r="C14" s="287"/>
      <c r="D14" s="287"/>
      <c r="E14" s="287"/>
      <c r="F14" s="288"/>
      <c r="G14" s="26">
        <v>7</v>
      </c>
      <c r="H14" s="149">
        <v>13901187</v>
      </c>
      <c r="I14" s="149">
        <v>7491367</v>
      </c>
    </row>
    <row r="15" spans="1:9" ht="12.75" customHeight="1" x14ac:dyDescent="0.2">
      <c r="A15" s="286" t="s">
        <v>217</v>
      </c>
      <c r="B15" s="287"/>
      <c r="C15" s="287"/>
      <c r="D15" s="287"/>
      <c r="E15" s="287"/>
      <c r="F15" s="288"/>
      <c r="G15" s="26">
        <v>8</v>
      </c>
      <c r="H15" s="149">
        <v>13812209</v>
      </c>
      <c r="I15" s="152">
        <v>3397730</v>
      </c>
    </row>
    <row r="16" spans="1:9" ht="12.75" customHeight="1" x14ac:dyDescent="0.2">
      <c r="A16" s="286" t="s">
        <v>218</v>
      </c>
      <c r="B16" s="287"/>
      <c r="C16" s="287"/>
      <c r="D16" s="287"/>
      <c r="E16" s="287"/>
      <c r="F16" s="288"/>
      <c r="G16" s="26">
        <v>9</v>
      </c>
      <c r="H16" s="149">
        <v>-260870</v>
      </c>
      <c r="I16" s="152">
        <v>114270</v>
      </c>
    </row>
    <row r="17" spans="1:9" ht="25.15" customHeight="1" x14ac:dyDescent="0.2">
      <c r="A17" s="286" t="s">
        <v>219</v>
      </c>
      <c r="B17" s="287"/>
      <c r="C17" s="287"/>
      <c r="D17" s="287"/>
      <c r="E17" s="287"/>
      <c r="F17" s="288"/>
      <c r="G17" s="26">
        <v>10</v>
      </c>
      <c r="H17" s="149">
        <v>0</v>
      </c>
      <c r="I17" s="45">
        <v>0</v>
      </c>
    </row>
    <row r="18" spans="1:9" ht="28.15" customHeight="1" x14ac:dyDescent="0.2">
      <c r="A18" s="265" t="s">
        <v>390</v>
      </c>
      <c r="B18" s="266"/>
      <c r="C18" s="266"/>
      <c r="D18" s="266"/>
      <c r="E18" s="266"/>
      <c r="F18" s="267"/>
      <c r="G18" s="25">
        <v>11</v>
      </c>
      <c r="H18" s="44">
        <f>H8+H9</f>
        <v>-36112485</v>
      </c>
      <c r="I18" s="44">
        <f>I8+I9</f>
        <v>17867993</v>
      </c>
    </row>
    <row r="19" spans="1:9" ht="12.75" customHeight="1" x14ac:dyDescent="0.2">
      <c r="A19" s="289" t="s">
        <v>220</v>
      </c>
      <c r="B19" s="290"/>
      <c r="C19" s="290"/>
      <c r="D19" s="290"/>
      <c r="E19" s="290"/>
      <c r="F19" s="291"/>
      <c r="G19" s="25">
        <v>12</v>
      </c>
      <c r="H19" s="44">
        <f>H20+H21+H22+H23</f>
        <v>39273195</v>
      </c>
      <c r="I19" s="44">
        <f>I20+I21+I22+I23</f>
        <v>26520789</v>
      </c>
    </row>
    <row r="20" spans="1:9" ht="12.75" customHeight="1" x14ac:dyDescent="0.2">
      <c r="A20" s="286" t="s">
        <v>221</v>
      </c>
      <c r="B20" s="287"/>
      <c r="C20" s="287"/>
      <c r="D20" s="287"/>
      <c r="E20" s="287"/>
      <c r="F20" s="288"/>
      <c r="G20" s="26">
        <v>13</v>
      </c>
      <c r="H20" s="149">
        <v>-20382046</v>
      </c>
      <c r="I20" s="45">
        <v>-18698933</v>
      </c>
    </row>
    <row r="21" spans="1:9" ht="12.75" customHeight="1" x14ac:dyDescent="0.2">
      <c r="A21" s="286" t="s">
        <v>222</v>
      </c>
      <c r="B21" s="287"/>
      <c r="C21" s="287"/>
      <c r="D21" s="287"/>
      <c r="E21" s="287"/>
      <c r="F21" s="288"/>
      <c r="G21" s="26">
        <v>14</v>
      </c>
      <c r="H21" s="149">
        <v>622715</v>
      </c>
      <c r="I21" s="45">
        <v>24437879</v>
      </c>
    </row>
    <row r="22" spans="1:9" ht="12.75" customHeight="1" x14ac:dyDescent="0.2">
      <c r="A22" s="286" t="s">
        <v>223</v>
      </c>
      <c r="B22" s="287"/>
      <c r="C22" s="287"/>
      <c r="D22" s="287"/>
      <c r="E22" s="287"/>
      <c r="F22" s="288"/>
      <c r="G22" s="26">
        <v>15</v>
      </c>
      <c r="H22" s="149">
        <v>-16981784</v>
      </c>
      <c r="I22" s="45">
        <v>13791355</v>
      </c>
    </row>
    <row r="23" spans="1:9" ht="12.75" customHeight="1" x14ac:dyDescent="0.2">
      <c r="A23" s="286" t="s">
        <v>224</v>
      </c>
      <c r="B23" s="287"/>
      <c r="C23" s="287"/>
      <c r="D23" s="287"/>
      <c r="E23" s="287"/>
      <c r="F23" s="288"/>
      <c r="G23" s="26">
        <v>16</v>
      </c>
      <c r="H23" s="149">
        <v>76014310</v>
      </c>
      <c r="I23" s="45">
        <v>6990488</v>
      </c>
    </row>
    <row r="24" spans="1:9" ht="12.75" customHeight="1" x14ac:dyDescent="0.2">
      <c r="A24" s="265" t="s">
        <v>225</v>
      </c>
      <c r="B24" s="266"/>
      <c r="C24" s="266"/>
      <c r="D24" s="266"/>
      <c r="E24" s="266"/>
      <c r="F24" s="267"/>
      <c r="G24" s="25">
        <v>17</v>
      </c>
      <c r="H24" s="44">
        <f>H18+H19</f>
        <v>3160710</v>
      </c>
      <c r="I24" s="44">
        <f>I18+I19</f>
        <v>44388782</v>
      </c>
    </row>
    <row r="25" spans="1:9" ht="12.75" customHeight="1" x14ac:dyDescent="0.2">
      <c r="A25" s="277" t="s">
        <v>226</v>
      </c>
      <c r="B25" s="278"/>
      <c r="C25" s="278"/>
      <c r="D25" s="278"/>
      <c r="E25" s="278"/>
      <c r="F25" s="279"/>
      <c r="G25" s="26">
        <v>18</v>
      </c>
      <c r="H25" s="149">
        <v>-1568922</v>
      </c>
      <c r="I25" s="45">
        <v>-1035186</v>
      </c>
    </row>
    <row r="26" spans="1:9" ht="12.75" customHeight="1" x14ac:dyDescent="0.2">
      <c r="A26" s="277" t="s">
        <v>227</v>
      </c>
      <c r="B26" s="278"/>
      <c r="C26" s="278"/>
      <c r="D26" s="278"/>
      <c r="E26" s="278"/>
      <c r="F26" s="279"/>
      <c r="G26" s="26">
        <v>19</v>
      </c>
      <c r="H26" s="149">
        <v>-323615</v>
      </c>
      <c r="I26" s="45">
        <v>-351144</v>
      </c>
    </row>
    <row r="27" spans="1:9" ht="25.9" customHeight="1" x14ac:dyDescent="0.2">
      <c r="A27" s="268" t="s">
        <v>228</v>
      </c>
      <c r="B27" s="269"/>
      <c r="C27" s="269"/>
      <c r="D27" s="269"/>
      <c r="E27" s="269"/>
      <c r="F27" s="270"/>
      <c r="G27" s="27">
        <v>20</v>
      </c>
      <c r="H27" s="46">
        <f>H24+H25+H26</f>
        <v>1268173</v>
      </c>
      <c r="I27" s="46">
        <f>I24+I25+I26</f>
        <v>43002452</v>
      </c>
    </row>
    <row r="28" spans="1:9" x14ac:dyDescent="0.2">
      <c r="A28" s="271" t="s">
        <v>229</v>
      </c>
      <c r="B28" s="272"/>
      <c r="C28" s="272"/>
      <c r="D28" s="272"/>
      <c r="E28" s="272"/>
      <c r="F28" s="272"/>
      <c r="G28" s="272"/>
      <c r="H28" s="272"/>
      <c r="I28" s="273"/>
    </row>
    <row r="29" spans="1:9" ht="30.6" customHeight="1" x14ac:dyDescent="0.2">
      <c r="A29" s="274" t="s">
        <v>230</v>
      </c>
      <c r="B29" s="275"/>
      <c r="C29" s="275"/>
      <c r="D29" s="275"/>
      <c r="E29" s="275"/>
      <c r="F29" s="276"/>
      <c r="G29" s="24">
        <v>21</v>
      </c>
      <c r="H29" s="150">
        <v>10439529</v>
      </c>
      <c r="I29" s="47">
        <v>3734795</v>
      </c>
    </row>
    <row r="30" spans="1:9" ht="12.75" customHeight="1" x14ac:dyDescent="0.2">
      <c r="A30" s="277" t="s">
        <v>231</v>
      </c>
      <c r="B30" s="278"/>
      <c r="C30" s="278"/>
      <c r="D30" s="278"/>
      <c r="E30" s="278"/>
      <c r="F30" s="279"/>
      <c r="G30" s="26">
        <v>22</v>
      </c>
      <c r="H30" s="151">
        <v>0</v>
      </c>
      <c r="I30" s="48">
        <v>0</v>
      </c>
    </row>
    <row r="31" spans="1:9" ht="12.75" customHeight="1" x14ac:dyDescent="0.2">
      <c r="A31" s="277" t="s">
        <v>232</v>
      </c>
      <c r="B31" s="278"/>
      <c r="C31" s="278"/>
      <c r="D31" s="278"/>
      <c r="E31" s="278"/>
      <c r="F31" s="279"/>
      <c r="G31" s="26">
        <v>23</v>
      </c>
      <c r="H31" s="151">
        <v>1915328</v>
      </c>
      <c r="I31" s="48">
        <v>194011</v>
      </c>
    </row>
    <row r="32" spans="1:9" ht="12.75" customHeight="1" x14ac:dyDescent="0.2">
      <c r="A32" s="277" t="s">
        <v>233</v>
      </c>
      <c r="B32" s="278"/>
      <c r="C32" s="278"/>
      <c r="D32" s="278"/>
      <c r="E32" s="278"/>
      <c r="F32" s="279"/>
      <c r="G32" s="26">
        <v>24</v>
      </c>
      <c r="H32" s="151">
        <v>0</v>
      </c>
      <c r="I32" s="48">
        <v>0</v>
      </c>
    </row>
    <row r="33" spans="1:9" ht="12.75" customHeight="1" x14ac:dyDescent="0.2">
      <c r="A33" s="277" t="s">
        <v>234</v>
      </c>
      <c r="B33" s="278"/>
      <c r="C33" s="278"/>
      <c r="D33" s="278"/>
      <c r="E33" s="278"/>
      <c r="F33" s="279"/>
      <c r="G33" s="26">
        <v>25</v>
      </c>
      <c r="H33" s="151">
        <v>560095</v>
      </c>
      <c r="I33" s="48">
        <v>241297</v>
      </c>
    </row>
    <row r="34" spans="1:9" ht="12.75" customHeight="1" x14ac:dyDescent="0.2">
      <c r="A34" s="277" t="s">
        <v>235</v>
      </c>
      <c r="B34" s="278"/>
      <c r="C34" s="278"/>
      <c r="D34" s="278"/>
      <c r="E34" s="278"/>
      <c r="F34" s="279"/>
      <c r="G34" s="26">
        <v>26</v>
      </c>
      <c r="H34" s="151">
        <v>39601702</v>
      </c>
      <c r="I34" s="48">
        <v>3094781</v>
      </c>
    </row>
    <row r="35" spans="1:9" ht="26.45" customHeight="1" x14ac:dyDescent="0.2">
      <c r="A35" s="265" t="s">
        <v>236</v>
      </c>
      <c r="B35" s="266"/>
      <c r="C35" s="266"/>
      <c r="D35" s="266"/>
      <c r="E35" s="266"/>
      <c r="F35" s="267"/>
      <c r="G35" s="25">
        <v>27</v>
      </c>
      <c r="H35" s="49">
        <f>H29+H30+H31+H32+H33+H34</f>
        <v>52516654</v>
      </c>
      <c r="I35" s="49">
        <f>I29+I30+I31+I32+I33+I34</f>
        <v>7264884</v>
      </c>
    </row>
    <row r="36" spans="1:9" ht="22.9" customHeight="1" x14ac:dyDescent="0.2">
      <c r="A36" s="277" t="s">
        <v>237</v>
      </c>
      <c r="B36" s="278"/>
      <c r="C36" s="278"/>
      <c r="D36" s="278"/>
      <c r="E36" s="278"/>
      <c r="F36" s="279"/>
      <c r="G36" s="26">
        <v>28</v>
      </c>
      <c r="H36" s="151">
        <v>-9510034</v>
      </c>
      <c r="I36" s="48">
        <v>-1002940</v>
      </c>
    </row>
    <row r="37" spans="1:9" ht="12.75" customHeight="1" x14ac:dyDescent="0.2">
      <c r="A37" s="277" t="s">
        <v>238</v>
      </c>
      <c r="B37" s="278"/>
      <c r="C37" s="278"/>
      <c r="D37" s="278"/>
      <c r="E37" s="278"/>
      <c r="F37" s="279"/>
      <c r="G37" s="26">
        <v>29</v>
      </c>
      <c r="H37" s="151">
        <v>0</v>
      </c>
      <c r="I37" s="48">
        <v>0</v>
      </c>
    </row>
    <row r="38" spans="1:9" ht="12.75" customHeight="1" x14ac:dyDescent="0.2">
      <c r="A38" s="277" t="s">
        <v>239</v>
      </c>
      <c r="B38" s="278"/>
      <c r="C38" s="278"/>
      <c r="D38" s="278"/>
      <c r="E38" s="278"/>
      <c r="F38" s="279"/>
      <c r="G38" s="26">
        <v>30</v>
      </c>
      <c r="H38" s="151">
        <v>0</v>
      </c>
      <c r="I38" s="48">
        <v>0</v>
      </c>
    </row>
    <row r="39" spans="1:9" ht="12.75" customHeight="1" x14ac:dyDescent="0.2">
      <c r="A39" s="277" t="s">
        <v>240</v>
      </c>
      <c r="B39" s="278"/>
      <c r="C39" s="278"/>
      <c r="D39" s="278"/>
      <c r="E39" s="278"/>
      <c r="F39" s="279"/>
      <c r="G39" s="26">
        <v>31</v>
      </c>
      <c r="H39" s="151">
        <v>0</v>
      </c>
      <c r="I39" s="48">
        <v>0</v>
      </c>
    </row>
    <row r="40" spans="1:9" ht="12.75" customHeight="1" x14ac:dyDescent="0.2">
      <c r="A40" s="277" t="s">
        <v>241</v>
      </c>
      <c r="B40" s="278"/>
      <c r="C40" s="278"/>
      <c r="D40" s="278"/>
      <c r="E40" s="278"/>
      <c r="F40" s="279"/>
      <c r="G40" s="26">
        <v>32</v>
      </c>
      <c r="H40" s="151">
        <v>0</v>
      </c>
      <c r="I40" s="48">
        <v>0</v>
      </c>
    </row>
    <row r="41" spans="1:9" ht="24" customHeight="1" x14ac:dyDescent="0.2">
      <c r="A41" s="265" t="s">
        <v>242</v>
      </c>
      <c r="B41" s="266"/>
      <c r="C41" s="266"/>
      <c r="D41" s="266"/>
      <c r="E41" s="266"/>
      <c r="F41" s="267"/>
      <c r="G41" s="25">
        <v>33</v>
      </c>
      <c r="H41" s="49">
        <f>H36+H37+H38+H39+H40</f>
        <v>-9510034</v>
      </c>
      <c r="I41" s="49">
        <f>I36+I37+I38+I39+I40</f>
        <v>-1002940</v>
      </c>
    </row>
    <row r="42" spans="1:9" ht="29.45" customHeight="1" x14ac:dyDescent="0.2">
      <c r="A42" s="268" t="s">
        <v>243</v>
      </c>
      <c r="B42" s="269"/>
      <c r="C42" s="269"/>
      <c r="D42" s="269"/>
      <c r="E42" s="269"/>
      <c r="F42" s="270"/>
      <c r="G42" s="27">
        <v>34</v>
      </c>
      <c r="H42" s="50">
        <f>H35+H41</f>
        <v>43006620</v>
      </c>
      <c r="I42" s="50">
        <f>I35+I41</f>
        <v>6261944</v>
      </c>
    </row>
    <row r="43" spans="1:9" x14ac:dyDescent="0.2">
      <c r="A43" s="271" t="s">
        <v>244</v>
      </c>
      <c r="B43" s="272"/>
      <c r="C43" s="272"/>
      <c r="D43" s="272"/>
      <c r="E43" s="272"/>
      <c r="F43" s="272"/>
      <c r="G43" s="272"/>
      <c r="H43" s="272"/>
      <c r="I43" s="273"/>
    </row>
    <row r="44" spans="1:9" ht="12.75" customHeight="1" x14ac:dyDescent="0.2">
      <c r="A44" s="274" t="s">
        <v>245</v>
      </c>
      <c r="B44" s="275"/>
      <c r="C44" s="275"/>
      <c r="D44" s="275"/>
      <c r="E44" s="275"/>
      <c r="F44" s="276"/>
      <c r="G44" s="24">
        <v>35</v>
      </c>
      <c r="H44" s="150">
        <v>0</v>
      </c>
      <c r="I44" s="47">
        <v>0</v>
      </c>
    </row>
    <row r="45" spans="1:9" ht="25.15" customHeight="1" x14ac:dyDescent="0.2">
      <c r="A45" s="277" t="s">
        <v>246</v>
      </c>
      <c r="B45" s="278"/>
      <c r="C45" s="278"/>
      <c r="D45" s="278"/>
      <c r="E45" s="278"/>
      <c r="F45" s="279"/>
      <c r="G45" s="26">
        <v>36</v>
      </c>
      <c r="H45" s="151">
        <v>0</v>
      </c>
      <c r="I45" s="48">
        <v>0</v>
      </c>
    </row>
    <row r="46" spans="1:9" ht="12.75" customHeight="1" x14ac:dyDescent="0.2">
      <c r="A46" s="277" t="s">
        <v>247</v>
      </c>
      <c r="B46" s="278"/>
      <c r="C46" s="278"/>
      <c r="D46" s="278"/>
      <c r="E46" s="278"/>
      <c r="F46" s="279"/>
      <c r="G46" s="26">
        <v>37</v>
      </c>
      <c r="H46" s="151">
        <v>0</v>
      </c>
      <c r="I46" s="48">
        <v>0</v>
      </c>
    </row>
    <row r="47" spans="1:9" ht="12.75" customHeight="1" x14ac:dyDescent="0.2">
      <c r="A47" s="277" t="s">
        <v>248</v>
      </c>
      <c r="B47" s="278"/>
      <c r="C47" s="278"/>
      <c r="D47" s="278"/>
      <c r="E47" s="278"/>
      <c r="F47" s="279"/>
      <c r="G47" s="26">
        <v>38</v>
      </c>
      <c r="H47" s="151">
        <v>45449685</v>
      </c>
      <c r="I47" s="48">
        <v>0</v>
      </c>
    </row>
    <row r="48" spans="1:9" ht="22.15" customHeight="1" x14ac:dyDescent="0.2">
      <c r="A48" s="265" t="s">
        <v>249</v>
      </c>
      <c r="B48" s="266"/>
      <c r="C48" s="266"/>
      <c r="D48" s="266"/>
      <c r="E48" s="266"/>
      <c r="F48" s="267"/>
      <c r="G48" s="25">
        <v>39</v>
      </c>
      <c r="H48" s="49">
        <f>H44+H45+H46+H47</f>
        <v>45449685</v>
      </c>
      <c r="I48" s="49">
        <f>I44+I45+I46+I47</f>
        <v>0</v>
      </c>
    </row>
    <row r="49" spans="1:9" ht="24.6" customHeight="1" x14ac:dyDescent="0.2">
      <c r="A49" s="277" t="s">
        <v>389</v>
      </c>
      <c r="B49" s="278"/>
      <c r="C49" s="278"/>
      <c r="D49" s="278"/>
      <c r="E49" s="278"/>
      <c r="F49" s="279"/>
      <c r="G49" s="26">
        <v>40</v>
      </c>
      <c r="H49" s="151">
        <v>-50821068</v>
      </c>
      <c r="I49" s="48">
        <v>-25371385</v>
      </c>
    </row>
    <row r="50" spans="1:9" ht="12.75" customHeight="1" x14ac:dyDescent="0.2">
      <c r="A50" s="277" t="s">
        <v>250</v>
      </c>
      <c r="B50" s="278"/>
      <c r="C50" s="278"/>
      <c r="D50" s="278"/>
      <c r="E50" s="278"/>
      <c r="F50" s="279"/>
      <c r="G50" s="26">
        <v>41</v>
      </c>
      <c r="H50" s="151">
        <v>0</v>
      </c>
      <c r="I50" s="48">
        <v>0</v>
      </c>
    </row>
    <row r="51" spans="1:9" ht="12.75" customHeight="1" x14ac:dyDescent="0.2">
      <c r="A51" s="277" t="s">
        <v>251</v>
      </c>
      <c r="B51" s="278"/>
      <c r="C51" s="278"/>
      <c r="D51" s="278"/>
      <c r="E51" s="278"/>
      <c r="F51" s="279"/>
      <c r="G51" s="26">
        <v>42</v>
      </c>
      <c r="H51" s="151">
        <v>0</v>
      </c>
      <c r="I51" s="48">
        <v>0</v>
      </c>
    </row>
    <row r="52" spans="1:9" ht="22.9" customHeight="1" x14ac:dyDescent="0.2">
      <c r="A52" s="277" t="s">
        <v>252</v>
      </c>
      <c r="B52" s="278"/>
      <c r="C52" s="278"/>
      <c r="D52" s="278"/>
      <c r="E52" s="278"/>
      <c r="F52" s="279"/>
      <c r="G52" s="26">
        <v>43</v>
      </c>
      <c r="H52" s="151">
        <v>0</v>
      </c>
      <c r="I52" s="48">
        <v>0</v>
      </c>
    </row>
    <row r="53" spans="1:9" ht="12.75" customHeight="1" x14ac:dyDescent="0.2">
      <c r="A53" s="277" t="s">
        <v>253</v>
      </c>
      <c r="B53" s="278"/>
      <c r="C53" s="278"/>
      <c r="D53" s="278"/>
      <c r="E53" s="278"/>
      <c r="F53" s="279"/>
      <c r="G53" s="26">
        <v>44</v>
      </c>
      <c r="H53" s="151">
        <v>-30360435</v>
      </c>
      <c r="I53" s="48">
        <v>-31622865</v>
      </c>
    </row>
    <row r="54" spans="1:9" ht="30.6" customHeight="1" x14ac:dyDescent="0.2">
      <c r="A54" s="265" t="s">
        <v>254</v>
      </c>
      <c r="B54" s="266"/>
      <c r="C54" s="266"/>
      <c r="D54" s="266"/>
      <c r="E54" s="266"/>
      <c r="F54" s="267"/>
      <c r="G54" s="25">
        <v>45</v>
      </c>
      <c r="H54" s="49">
        <f>H49+H50+H51+H52+H53</f>
        <v>-81181503</v>
      </c>
      <c r="I54" s="49">
        <f>I49+I50+I51+I52+I53</f>
        <v>-56994250</v>
      </c>
    </row>
    <row r="55" spans="1:9" ht="29.45" customHeight="1" x14ac:dyDescent="0.2">
      <c r="A55" s="280" t="s">
        <v>255</v>
      </c>
      <c r="B55" s="281"/>
      <c r="C55" s="281"/>
      <c r="D55" s="281"/>
      <c r="E55" s="281"/>
      <c r="F55" s="282"/>
      <c r="G55" s="25">
        <v>46</v>
      </c>
      <c r="H55" s="49">
        <f>H48+H54</f>
        <v>-35731818</v>
      </c>
      <c r="I55" s="49">
        <f>I48+I54</f>
        <v>-56994250</v>
      </c>
    </row>
    <row r="56" spans="1:9" x14ac:dyDescent="0.2">
      <c r="A56" s="277" t="s">
        <v>256</v>
      </c>
      <c r="B56" s="278"/>
      <c r="C56" s="278"/>
      <c r="D56" s="278"/>
      <c r="E56" s="278"/>
      <c r="F56" s="279"/>
      <c r="G56" s="26">
        <v>47</v>
      </c>
      <c r="H56" s="48">
        <v>0</v>
      </c>
      <c r="I56" s="48">
        <v>0</v>
      </c>
    </row>
    <row r="57" spans="1:9" ht="26.45" customHeight="1" x14ac:dyDescent="0.2">
      <c r="A57" s="280" t="s">
        <v>257</v>
      </c>
      <c r="B57" s="281"/>
      <c r="C57" s="281"/>
      <c r="D57" s="281"/>
      <c r="E57" s="281"/>
      <c r="F57" s="282"/>
      <c r="G57" s="25">
        <v>48</v>
      </c>
      <c r="H57" s="49">
        <f>H27+H42+H55+H56</f>
        <v>8542975</v>
      </c>
      <c r="I57" s="49">
        <f>I27+I42+I55+I56</f>
        <v>-7729854</v>
      </c>
    </row>
    <row r="58" spans="1:9" x14ac:dyDescent="0.2">
      <c r="A58" s="283" t="s">
        <v>258</v>
      </c>
      <c r="B58" s="284"/>
      <c r="C58" s="284"/>
      <c r="D58" s="284"/>
      <c r="E58" s="284"/>
      <c r="F58" s="285"/>
      <c r="G58" s="26">
        <v>49</v>
      </c>
      <c r="H58" s="151">
        <v>2979892</v>
      </c>
      <c r="I58" s="48">
        <v>11522867</v>
      </c>
    </row>
    <row r="59" spans="1:9" ht="31.15" customHeight="1" x14ac:dyDescent="0.2">
      <c r="A59" s="268" t="s">
        <v>259</v>
      </c>
      <c r="B59" s="269"/>
      <c r="C59" s="269"/>
      <c r="D59" s="269"/>
      <c r="E59" s="269"/>
      <c r="F59" s="270"/>
      <c r="G59" s="27">
        <v>50</v>
      </c>
      <c r="H59" s="50">
        <f>H57+H58</f>
        <v>11522867</v>
      </c>
      <c r="I59" s="50">
        <f>I57+I58</f>
        <v>3793013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I16">
    <cfRule type="cellIs" dxfId="4" priority="2" stopIfTrue="1" operator="notEqual">
      <formula>ROUND(I16,0)</formula>
    </cfRule>
  </conditionalFormatting>
  <conditionalFormatting sqref="I15">
    <cfRule type="cellIs" dxfId="3" priority="1" stopIfTrue="1" operator="notEqual">
      <formula>ROUND(I15,0)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92" t="s">
        <v>260</v>
      </c>
      <c r="B1" s="293"/>
      <c r="C1" s="293"/>
      <c r="D1" s="293"/>
      <c r="E1" s="293"/>
      <c r="F1" s="293"/>
      <c r="G1" s="293"/>
      <c r="H1" s="293"/>
      <c r="I1" s="293"/>
    </row>
    <row r="2" spans="1:9" ht="12.75" customHeight="1" x14ac:dyDescent="0.2">
      <c r="A2" s="252" t="s">
        <v>412</v>
      </c>
      <c r="B2" s="228"/>
      <c r="C2" s="228"/>
      <c r="D2" s="228"/>
      <c r="E2" s="228"/>
      <c r="F2" s="228"/>
      <c r="G2" s="228"/>
      <c r="H2" s="228"/>
      <c r="I2" s="228"/>
    </row>
    <row r="3" spans="1:9" x14ac:dyDescent="0.2">
      <c r="A3" s="303" t="s">
        <v>355</v>
      </c>
      <c r="B3" s="304"/>
      <c r="C3" s="304"/>
      <c r="D3" s="304"/>
      <c r="E3" s="304"/>
      <c r="F3" s="304"/>
      <c r="G3" s="304"/>
      <c r="H3" s="304"/>
      <c r="I3" s="304"/>
    </row>
    <row r="4" spans="1:9" x14ac:dyDescent="0.2">
      <c r="A4" s="294" t="s">
        <v>413</v>
      </c>
      <c r="B4" s="232"/>
      <c r="C4" s="232"/>
      <c r="D4" s="232"/>
      <c r="E4" s="232"/>
      <c r="F4" s="232"/>
      <c r="G4" s="232"/>
      <c r="H4" s="232"/>
      <c r="I4" s="233"/>
    </row>
    <row r="5" spans="1:9" ht="24" thickBot="1" x14ac:dyDescent="0.25">
      <c r="A5" s="297" t="s">
        <v>2</v>
      </c>
      <c r="B5" s="298"/>
      <c r="C5" s="298"/>
      <c r="D5" s="298"/>
      <c r="E5" s="298"/>
      <c r="F5" s="299"/>
      <c r="G5" s="22" t="s">
        <v>107</v>
      </c>
      <c r="H5" s="41" t="s">
        <v>380</v>
      </c>
      <c r="I5" s="41" t="s">
        <v>347</v>
      </c>
    </row>
    <row r="6" spans="1:9" x14ac:dyDescent="0.2">
      <c r="A6" s="300">
        <v>1</v>
      </c>
      <c r="B6" s="301"/>
      <c r="C6" s="301"/>
      <c r="D6" s="301"/>
      <c r="E6" s="301"/>
      <c r="F6" s="302"/>
      <c r="G6" s="28">
        <v>2</v>
      </c>
      <c r="H6" s="42" t="s">
        <v>207</v>
      </c>
      <c r="I6" s="42" t="s">
        <v>208</v>
      </c>
    </row>
    <row r="7" spans="1:9" x14ac:dyDescent="0.2">
      <c r="A7" s="311" t="s">
        <v>209</v>
      </c>
      <c r="B7" s="312"/>
      <c r="C7" s="312"/>
      <c r="D7" s="312"/>
      <c r="E7" s="312"/>
      <c r="F7" s="312"/>
      <c r="G7" s="312"/>
      <c r="H7" s="312"/>
      <c r="I7" s="313"/>
    </row>
    <row r="8" spans="1:9" x14ac:dyDescent="0.2">
      <c r="A8" s="314" t="s">
        <v>261</v>
      </c>
      <c r="B8" s="314"/>
      <c r="C8" s="314"/>
      <c r="D8" s="314"/>
      <c r="E8" s="314"/>
      <c r="F8" s="314"/>
      <c r="G8" s="29">
        <v>1</v>
      </c>
      <c r="H8" s="52">
        <v>0</v>
      </c>
      <c r="I8" s="52">
        <v>0</v>
      </c>
    </row>
    <row r="9" spans="1:9" x14ac:dyDescent="0.2">
      <c r="A9" s="309" t="s">
        <v>262</v>
      </c>
      <c r="B9" s="309"/>
      <c r="C9" s="309"/>
      <c r="D9" s="309"/>
      <c r="E9" s="309"/>
      <c r="F9" s="309"/>
      <c r="G9" s="30">
        <v>2</v>
      </c>
      <c r="H9" s="52">
        <v>0</v>
      </c>
      <c r="I9" s="52">
        <v>0</v>
      </c>
    </row>
    <row r="10" spans="1:9" x14ac:dyDescent="0.2">
      <c r="A10" s="309" t="s">
        <v>263</v>
      </c>
      <c r="B10" s="309"/>
      <c r="C10" s="309"/>
      <c r="D10" s="309"/>
      <c r="E10" s="309"/>
      <c r="F10" s="309"/>
      <c r="G10" s="30">
        <v>3</v>
      </c>
      <c r="H10" s="52">
        <v>0</v>
      </c>
      <c r="I10" s="52">
        <v>0</v>
      </c>
    </row>
    <row r="11" spans="1:9" x14ac:dyDescent="0.2">
      <c r="A11" s="309" t="s">
        <v>264</v>
      </c>
      <c r="B11" s="309"/>
      <c r="C11" s="309"/>
      <c r="D11" s="309"/>
      <c r="E11" s="309"/>
      <c r="F11" s="309"/>
      <c r="G11" s="30">
        <v>4</v>
      </c>
      <c r="H11" s="52">
        <v>0</v>
      </c>
      <c r="I11" s="52">
        <v>0</v>
      </c>
    </row>
    <row r="12" spans="1:9" x14ac:dyDescent="0.2">
      <c r="A12" s="309" t="s">
        <v>265</v>
      </c>
      <c r="B12" s="309"/>
      <c r="C12" s="309"/>
      <c r="D12" s="309"/>
      <c r="E12" s="309"/>
      <c r="F12" s="309"/>
      <c r="G12" s="30">
        <v>5</v>
      </c>
      <c r="H12" s="52">
        <v>0</v>
      </c>
      <c r="I12" s="52">
        <v>0</v>
      </c>
    </row>
    <row r="13" spans="1:9" x14ac:dyDescent="0.2">
      <c r="A13" s="309" t="s">
        <v>266</v>
      </c>
      <c r="B13" s="309"/>
      <c r="C13" s="309"/>
      <c r="D13" s="309"/>
      <c r="E13" s="309"/>
      <c r="F13" s="309"/>
      <c r="G13" s="30">
        <v>6</v>
      </c>
      <c r="H13" s="52">
        <v>0</v>
      </c>
      <c r="I13" s="52">
        <v>0</v>
      </c>
    </row>
    <row r="14" spans="1:9" x14ac:dyDescent="0.2">
      <c r="A14" s="309" t="s">
        <v>267</v>
      </c>
      <c r="B14" s="309"/>
      <c r="C14" s="309"/>
      <c r="D14" s="309"/>
      <c r="E14" s="309"/>
      <c r="F14" s="309"/>
      <c r="G14" s="30">
        <v>7</v>
      </c>
      <c r="H14" s="52">
        <v>0</v>
      </c>
      <c r="I14" s="52">
        <v>0</v>
      </c>
    </row>
    <row r="15" spans="1:9" x14ac:dyDescent="0.2">
      <c r="A15" s="309" t="s">
        <v>268</v>
      </c>
      <c r="B15" s="309"/>
      <c r="C15" s="309"/>
      <c r="D15" s="309"/>
      <c r="E15" s="309"/>
      <c r="F15" s="309"/>
      <c r="G15" s="30">
        <v>8</v>
      </c>
      <c r="H15" s="52">
        <v>0</v>
      </c>
      <c r="I15" s="52">
        <v>0</v>
      </c>
    </row>
    <row r="16" spans="1:9" x14ac:dyDescent="0.2">
      <c r="A16" s="307" t="s">
        <v>269</v>
      </c>
      <c r="B16" s="307"/>
      <c r="C16" s="307"/>
      <c r="D16" s="307"/>
      <c r="E16" s="307"/>
      <c r="F16" s="307"/>
      <c r="G16" s="31">
        <v>9</v>
      </c>
      <c r="H16" s="54">
        <f>SUM(H8:H15)</f>
        <v>0</v>
      </c>
      <c r="I16" s="54">
        <f>SUM(I8:I15)</f>
        <v>0</v>
      </c>
    </row>
    <row r="17" spans="1:9" x14ac:dyDescent="0.2">
      <c r="A17" s="309" t="s">
        <v>270</v>
      </c>
      <c r="B17" s="309"/>
      <c r="C17" s="309"/>
      <c r="D17" s="309"/>
      <c r="E17" s="309"/>
      <c r="F17" s="309"/>
      <c r="G17" s="30">
        <v>10</v>
      </c>
      <c r="H17" s="53">
        <v>0</v>
      </c>
      <c r="I17" s="53">
        <v>0</v>
      </c>
    </row>
    <row r="18" spans="1:9" x14ac:dyDescent="0.2">
      <c r="A18" s="309" t="s">
        <v>271</v>
      </c>
      <c r="B18" s="309"/>
      <c r="C18" s="309"/>
      <c r="D18" s="309"/>
      <c r="E18" s="309"/>
      <c r="F18" s="309"/>
      <c r="G18" s="30">
        <v>11</v>
      </c>
      <c r="H18" s="53">
        <v>0</v>
      </c>
      <c r="I18" s="53">
        <v>0</v>
      </c>
    </row>
    <row r="19" spans="1:9" ht="27.6" customHeight="1" x14ac:dyDescent="0.2">
      <c r="A19" s="305" t="s">
        <v>272</v>
      </c>
      <c r="B19" s="305"/>
      <c r="C19" s="305"/>
      <c r="D19" s="305"/>
      <c r="E19" s="305"/>
      <c r="F19" s="305"/>
      <c r="G19" s="32">
        <v>12</v>
      </c>
      <c r="H19" s="55">
        <f>H16+H17+H18</f>
        <v>0</v>
      </c>
      <c r="I19" s="55">
        <f>I16+I17+I18</f>
        <v>0</v>
      </c>
    </row>
    <row r="20" spans="1:9" x14ac:dyDescent="0.2">
      <c r="A20" s="311" t="s">
        <v>229</v>
      </c>
      <c r="B20" s="312"/>
      <c r="C20" s="312"/>
      <c r="D20" s="312"/>
      <c r="E20" s="312"/>
      <c r="F20" s="312"/>
      <c r="G20" s="312"/>
      <c r="H20" s="312"/>
      <c r="I20" s="313"/>
    </row>
    <row r="21" spans="1:9" ht="26.45" customHeight="1" x14ac:dyDescent="0.2">
      <c r="A21" s="314" t="s">
        <v>273</v>
      </c>
      <c r="B21" s="314"/>
      <c r="C21" s="314"/>
      <c r="D21" s="314"/>
      <c r="E21" s="314"/>
      <c r="F21" s="314"/>
      <c r="G21" s="29">
        <v>13</v>
      </c>
      <c r="H21" s="52">
        <v>0</v>
      </c>
      <c r="I21" s="52">
        <v>0</v>
      </c>
    </row>
    <row r="22" spans="1:9" x14ac:dyDescent="0.2">
      <c r="A22" s="309" t="s">
        <v>274</v>
      </c>
      <c r="B22" s="309"/>
      <c r="C22" s="309"/>
      <c r="D22" s="309"/>
      <c r="E22" s="309"/>
      <c r="F22" s="309"/>
      <c r="G22" s="30">
        <v>14</v>
      </c>
      <c r="H22" s="52">
        <v>0</v>
      </c>
      <c r="I22" s="52">
        <v>0</v>
      </c>
    </row>
    <row r="23" spans="1:9" x14ac:dyDescent="0.2">
      <c r="A23" s="309" t="s">
        <v>275</v>
      </c>
      <c r="B23" s="309"/>
      <c r="C23" s="309"/>
      <c r="D23" s="309"/>
      <c r="E23" s="309"/>
      <c r="F23" s="309"/>
      <c r="G23" s="30">
        <v>15</v>
      </c>
      <c r="H23" s="52">
        <v>0</v>
      </c>
      <c r="I23" s="52">
        <v>0</v>
      </c>
    </row>
    <row r="24" spans="1:9" x14ac:dyDescent="0.2">
      <c r="A24" s="309" t="s">
        <v>276</v>
      </c>
      <c r="B24" s="309"/>
      <c r="C24" s="309"/>
      <c r="D24" s="309"/>
      <c r="E24" s="309"/>
      <c r="F24" s="309"/>
      <c r="G24" s="30">
        <v>16</v>
      </c>
      <c r="H24" s="52">
        <v>0</v>
      </c>
      <c r="I24" s="52">
        <v>0</v>
      </c>
    </row>
    <row r="25" spans="1:9" x14ac:dyDescent="0.2">
      <c r="A25" s="309" t="s">
        <v>277</v>
      </c>
      <c r="B25" s="309"/>
      <c r="C25" s="309"/>
      <c r="D25" s="309"/>
      <c r="E25" s="309"/>
      <c r="F25" s="309"/>
      <c r="G25" s="30">
        <v>17</v>
      </c>
      <c r="H25" s="52">
        <v>0</v>
      </c>
      <c r="I25" s="52">
        <v>0</v>
      </c>
    </row>
    <row r="26" spans="1:9" x14ac:dyDescent="0.2">
      <c r="A26" s="309" t="s">
        <v>278</v>
      </c>
      <c r="B26" s="309"/>
      <c r="C26" s="309"/>
      <c r="D26" s="309"/>
      <c r="E26" s="309"/>
      <c r="F26" s="309"/>
      <c r="G26" s="30">
        <v>18</v>
      </c>
      <c r="H26" s="52">
        <v>0</v>
      </c>
      <c r="I26" s="52">
        <v>0</v>
      </c>
    </row>
    <row r="27" spans="1:9" ht="24" customHeight="1" x14ac:dyDescent="0.2">
      <c r="A27" s="307" t="s">
        <v>279</v>
      </c>
      <c r="B27" s="307"/>
      <c r="C27" s="307"/>
      <c r="D27" s="307"/>
      <c r="E27" s="307"/>
      <c r="F27" s="307"/>
      <c r="G27" s="31">
        <v>19</v>
      </c>
      <c r="H27" s="54">
        <f>SUM(H21:H26)</f>
        <v>0</v>
      </c>
      <c r="I27" s="54">
        <f>SUM(I21:I26)</f>
        <v>0</v>
      </c>
    </row>
    <row r="28" spans="1:9" ht="27" customHeight="1" x14ac:dyDescent="0.2">
      <c r="A28" s="309" t="s">
        <v>280</v>
      </c>
      <c r="B28" s="309"/>
      <c r="C28" s="309"/>
      <c r="D28" s="309"/>
      <c r="E28" s="309"/>
      <c r="F28" s="309"/>
      <c r="G28" s="30">
        <v>20</v>
      </c>
      <c r="H28" s="53">
        <v>0</v>
      </c>
      <c r="I28" s="53">
        <v>0</v>
      </c>
    </row>
    <row r="29" spans="1:9" x14ac:dyDescent="0.2">
      <c r="A29" s="309" t="s">
        <v>281</v>
      </c>
      <c r="B29" s="309"/>
      <c r="C29" s="309"/>
      <c r="D29" s="309"/>
      <c r="E29" s="309"/>
      <c r="F29" s="309"/>
      <c r="G29" s="30">
        <v>21</v>
      </c>
      <c r="H29" s="53">
        <v>0</v>
      </c>
      <c r="I29" s="53">
        <v>0</v>
      </c>
    </row>
    <row r="30" spans="1:9" x14ac:dyDescent="0.2">
      <c r="A30" s="309" t="s">
        <v>282</v>
      </c>
      <c r="B30" s="309"/>
      <c r="C30" s="309"/>
      <c r="D30" s="309"/>
      <c r="E30" s="309"/>
      <c r="F30" s="309"/>
      <c r="G30" s="30">
        <v>22</v>
      </c>
      <c r="H30" s="53">
        <v>0</v>
      </c>
      <c r="I30" s="53">
        <v>0</v>
      </c>
    </row>
    <row r="31" spans="1:9" x14ac:dyDescent="0.2">
      <c r="A31" s="309" t="s">
        <v>283</v>
      </c>
      <c r="B31" s="309"/>
      <c r="C31" s="309"/>
      <c r="D31" s="309"/>
      <c r="E31" s="309"/>
      <c r="F31" s="309"/>
      <c r="G31" s="30">
        <v>23</v>
      </c>
      <c r="H31" s="53">
        <v>0</v>
      </c>
      <c r="I31" s="53">
        <v>0</v>
      </c>
    </row>
    <row r="32" spans="1:9" x14ac:dyDescent="0.2">
      <c r="A32" s="309" t="s">
        <v>284</v>
      </c>
      <c r="B32" s="309"/>
      <c r="C32" s="309"/>
      <c r="D32" s="309"/>
      <c r="E32" s="309"/>
      <c r="F32" s="309"/>
      <c r="G32" s="30">
        <v>24</v>
      </c>
      <c r="H32" s="53">
        <v>0</v>
      </c>
      <c r="I32" s="53">
        <v>0</v>
      </c>
    </row>
    <row r="33" spans="1:9" ht="25.9" customHeight="1" x14ac:dyDescent="0.2">
      <c r="A33" s="307" t="s">
        <v>285</v>
      </c>
      <c r="B33" s="307"/>
      <c r="C33" s="307"/>
      <c r="D33" s="307"/>
      <c r="E33" s="307"/>
      <c r="F33" s="307"/>
      <c r="G33" s="31">
        <v>25</v>
      </c>
      <c r="H33" s="54">
        <f>SUM(H28:H32)</f>
        <v>0</v>
      </c>
      <c r="I33" s="54">
        <f>SUM(I28:I32)</f>
        <v>0</v>
      </c>
    </row>
    <row r="34" spans="1:9" ht="28.15" customHeight="1" x14ac:dyDescent="0.2">
      <c r="A34" s="305" t="s">
        <v>286</v>
      </c>
      <c r="B34" s="305"/>
      <c r="C34" s="305"/>
      <c r="D34" s="305"/>
      <c r="E34" s="305"/>
      <c r="F34" s="305"/>
      <c r="G34" s="32">
        <v>26</v>
      </c>
      <c r="H34" s="55">
        <f>H27+H33</f>
        <v>0</v>
      </c>
      <c r="I34" s="55">
        <f>I27+I33</f>
        <v>0</v>
      </c>
    </row>
    <row r="35" spans="1:9" x14ac:dyDescent="0.2">
      <c r="A35" s="311" t="s">
        <v>244</v>
      </c>
      <c r="B35" s="312"/>
      <c r="C35" s="312"/>
      <c r="D35" s="312"/>
      <c r="E35" s="312"/>
      <c r="F35" s="312"/>
      <c r="G35" s="312">
        <v>0</v>
      </c>
      <c r="H35" s="312"/>
      <c r="I35" s="313"/>
    </row>
    <row r="36" spans="1:9" x14ac:dyDescent="0.2">
      <c r="A36" s="315" t="s">
        <v>287</v>
      </c>
      <c r="B36" s="315"/>
      <c r="C36" s="315"/>
      <c r="D36" s="315"/>
      <c r="E36" s="315"/>
      <c r="F36" s="315"/>
      <c r="G36" s="29">
        <v>27</v>
      </c>
      <c r="H36" s="52">
        <v>0</v>
      </c>
      <c r="I36" s="52">
        <v>0</v>
      </c>
    </row>
    <row r="37" spans="1:9" ht="25.15" customHeight="1" x14ac:dyDescent="0.2">
      <c r="A37" s="306" t="s">
        <v>288</v>
      </c>
      <c r="B37" s="306"/>
      <c r="C37" s="306"/>
      <c r="D37" s="306"/>
      <c r="E37" s="306"/>
      <c r="F37" s="306"/>
      <c r="G37" s="30">
        <v>28</v>
      </c>
      <c r="H37" s="53">
        <v>0</v>
      </c>
      <c r="I37" s="53">
        <v>0</v>
      </c>
    </row>
    <row r="38" spans="1:9" x14ac:dyDescent="0.2">
      <c r="A38" s="306" t="s">
        <v>289</v>
      </c>
      <c r="B38" s="306"/>
      <c r="C38" s="306"/>
      <c r="D38" s="306"/>
      <c r="E38" s="306"/>
      <c r="F38" s="306"/>
      <c r="G38" s="30">
        <v>29</v>
      </c>
      <c r="H38" s="53">
        <v>0</v>
      </c>
      <c r="I38" s="53">
        <v>0</v>
      </c>
    </row>
    <row r="39" spans="1:9" x14ac:dyDescent="0.2">
      <c r="A39" s="306" t="s">
        <v>290</v>
      </c>
      <c r="B39" s="306"/>
      <c r="C39" s="306"/>
      <c r="D39" s="306"/>
      <c r="E39" s="306"/>
      <c r="F39" s="306"/>
      <c r="G39" s="30">
        <v>30</v>
      </c>
      <c r="H39" s="53">
        <v>0</v>
      </c>
      <c r="I39" s="53">
        <v>0</v>
      </c>
    </row>
    <row r="40" spans="1:9" ht="25.9" customHeight="1" x14ac:dyDescent="0.2">
      <c r="A40" s="307" t="s">
        <v>291</v>
      </c>
      <c r="B40" s="307"/>
      <c r="C40" s="307"/>
      <c r="D40" s="307"/>
      <c r="E40" s="307"/>
      <c r="F40" s="307"/>
      <c r="G40" s="31">
        <v>31</v>
      </c>
      <c r="H40" s="54">
        <f>H39+H38+H37+H36</f>
        <v>0</v>
      </c>
      <c r="I40" s="54">
        <f>I39+I38+I37+I36</f>
        <v>0</v>
      </c>
    </row>
    <row r="41" spans="1:9" ht="24.6" customHeight="1" x14ac:dyDescent="0.2">
      <c r="A41" s="306" t="s">
        <v>292</v>
      </c>
      <c r="B41" s="306"/>
      <c r="C41" s="306"/>
      <c r="D41" s="306"/>
      <c r="E41" s="306"/>
      <c r="F41" s="306"/>
      <c r="G41" s="30">
        <v>32</v>
      </c>
      <c r="H41" s="53">
        <v>0</v>
      </c>
      <c r="I41" s="53">
        <v>0</v>
      </c>
    </row>
    <row r="42" spans="1:9" x14ac:dyDescent="0.2">
      <c r="A42" s="306" t="s">
        <v>293</v>
      </c>
      <c r="B42" s="306"/>
      <c r="C42" s="306"/>
      <c r="D42" s="306"/>
      <c r="E42" s="306"/>
      <c r="F42" s="306"/>
      <c r="G42" s="30">
        <v>33</v>
      </c>
      <c r="H42" s="53">
        <v>0</v>
      </c>
      <c r="I42" s="53">
        <v>0</v>
      </c>
    </row>
    <row r="43" spans="1:9" x14ac:dyDescent="0.2">
      <c r="A43" s="306" t="s">
        <v>294</v>
      </c>
      <c r="B43" s="306"/>
      <c r="C43" s="306"/>
      <c r="D43" s="306"/>
      <c r="E43" s="306"/>
      <c r="F43" s="306"/>
      <c r="G43" s="30">
        <v>34</v>
      </c>
      <c r="H43" s="53">
        <v>0</v>
      </c>
      <c r="I43" s="53">
        <v>0</v>
      </c>
    </row>
    <row r="44" spans="1:9" ht="21" customHeight="1" x14ac:dyDescent="0.2">
      <c r="A44" s="306" t="s">
        <v>295</v>
      </c>
      <c r="B44" s="306"/>
      <c r="C44" s="306"/>
      <c r="D44" s="306"/>
      <c r="E44" s="306"/>
      <c r="F44" s="306"/>
      <c r="G44" s="30">
        <v>35</v>
      </c>
      <c r="H44" s="53">
        <v>0</v>
      </c>
      <c r="I44" s="53">
        <v>0</v>
      </c>
    </row>
    <row r="45" spans="1:9" x14ac:dyDescent="0.2">
      <c r="A45" s="306" t="s">
        <v>296</v>
      </c>
      <c r="B45" s="306"/>
      <c r="C45" s="306"/>
      <c r="D45" s="306"/>
      <c r="E45" s="306"/>
      <c r="F45" s="306"/>
      <c r="G45" s="30">
        <v>36</v>
      </c>
      <c r="H45" s="53">
        <v>0</v>
      </c>
      <c r="I45" s="53">
        <v>0</v>
      </c>
    </row>
    <row r="46" spans="1:9" ht="22.9" customHeight="1" x14ac:dyDescent="0.2">
      <c r="A46" s="307" t="s">
        <v>297</v>
      </c>
      <c r="B46" s="307"/>
      <c r="C46" s="307"/>
      <c r="D46" s="307"/>
      <c r="E46" s="307"/>
      <c r="F46" s="307"/>
      <c r="G46" s="31">
        <v>37</v>
      </c>
      <c r="H46" s="54">
        <f>H45+H44+H43+H42+H41</f>
        <v>0</v>
      </c>
      <c r="I46" s="54">
        <f>I45+I44+I43+I42+I41</f>
        <v>0</v>
      </c>
    </row>
    <row r="47" spans="1:9" ht="25.9" customHeight="1" x14ac:dyDescent="0.2">
      <c r="A47" s="308" t="s">
        <v>298</v>
      </c>
      <c r="B47" s="308"/>
      <c r="C47" s="308"/>
      <c r="D47" s="308"/>
      <c r="E47" s="308"/>
      <c r="F47" s="308"/>
      <c r="G47" s="31">
        <v>38</v>
      </c>
      <c r="H47" s="54">
        <f>H46+H40</f>
        <v>0</v>
      </c>
      <c r="I47" s="54">
        <f>I46+I40</f>
        <v>0</v>
      </c>
    </row>
    <row r="48" spans="1:9" x14ac:dyDescent="0.2">
      <c r="A48" s="309" t="s">
        <v>299</v>
      </c>
      <c r="B48" s="309"/>
      <c r="C48" s="309"/>
      <c r="D48" s="309"/>
      <c r="E48" s="309"/>
      <c r="F48" s="309"/>
      <c r="G48" s="30">
        <v>39</v>
      </c>
      <c r="H48" s="53">
        <v>0</v>
      </c>
      <c r="I48" s="53">
        <v>0</v>
      </c>
    </row>
    <row r="49" spans="1:9" ht="25.9" customHeight="1" x14ac:dyDescent="0.2">
      <c r="A49" s="308" t="s">
        <v>300</v>
      </c>
      <c r="B49" s="308"/>
      <c r="C49" s="308"/>
      <c r="D49" s="308"/>
      <c r="E49" s="308"/>
      <c r="F49" s="308"/>
      <c r="G49" s="31">
        <v>40</v>
      </c>
      <c r="H49" s="54">
        <f>H19+H34+H47+H48</f>
        <v>0</v>
      </c>
      <c r="I49" s="54">
        <f>I19+I34+I47+I48</f>
        <v>0</v>
      </c>
    </row>
    <row r="50" spans="1:9" x14ac:dyDescent="0.2">
      <c r="A50" s="310" t="s">
        <v>258</v>
      </c>
      <c r="B50" s="310"/>
      <c r="C50" s="310"/>
      <c r="D50" s="310"/>
      <c r="E50" s="310"/>
      <c r="F50" s="310"/>
      <c r="G50" s="30">
        <v>41</v>
      </c>
      <c r="H50" s="53">
        <v>0</v>
      </c>
      <c r="I50" s="53">
        <v>0</v>
      </c>
    </row>
    <row r="51" spans="1:9" ht="31.9" customHeight="1" x14ac:dyDescent="0.2">
      <c r="A51" s="305" t="s">
        <v>301</v>
      </c>
      <c r="B51" s="305"/>
      <c r="C51" s="305"/>
      <c r="D51" s="305"/>
      <c r="E51" s="305"/>
      <c r="F51" s="30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L37" zoomScaleNormal="100" zoomScaleSheetLayoutView="80" workbookViewId="0">
      <selection activeCell="S50" sqref="S50"/>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6" t="s">
        <v>302</v>
      </c>
      <c r="B1" s="337"/>
      <c r="C1" s="337"/>
      <c r="D1" s="337"/>
      <c r="E1" s="337"/>
      <c r="F1" s="337"/>
      <c r="G1" s="337"/>
      <c r="H1" s="337"/>
      <c r="I1" s="337"/>
      <c r="J1" s="337"/>
      <c r="K1" s="56"/>
    </row>
    <row r="2" spans="1:23" ht="15.75" x14ac:dyDescent="0.2">
      <c r="A2" s="2"/>
      <c r="B2" s="3"/>
      <c r="C2" s="338" t="s">
        <v>303</v>
      </c>
      <c r="D2" s="338"/>
      <c r="E2" s="10">
        <v>43831</v>
      </c>
      <c r="F2" s="4" t="s">
        <v>0</v>
      </c>
      <c r="G2" s="10">
        <v>44196</v>
      </c>
      <c r="H2" s="58"/>
      <c r="I2" s="58"/>
      <c r="J2" s="58"/>
      <c r="K2" s="59"/>
      <c r="V2" s="60" t="s">
        <v>355</v>
      </c>
    </row>
    <row r="3" spans="1:23" ht="13.5" customHeight="1" thickBot="1" x14ac:dyDescent="0.25">
      <c r="A3" s="340" t="s">
        <v>304</v>
      </c>
      <c r="B3" s="341"/>
      <c r="C3" s="341"/>
      <c r="D3" s="341"/>
      <c r="E3" s="341"/>
      <c r="F3" s="341"/>
      <c r="G3" s="344" t="s">
        <v>3</v>
      </c>
      <c r="H3" s="327" t="s">
        <v>305</v>
      </c>
      <c r="I3" s="327"/>
      <c r="J3" s="327"/>
      <c r="K3" s="327"/>
      <c r="L3" s="327"/>
      <c r="M3" s="327"/>
      <c r="N3" s="327"/>
      <c r="O3" s="327"/>
      <c r="P3" s="327"/>
      <c r="Q3" s="327"/>
      <c r="R3" s="327"/>
      <c r="S3" s="327"/>
      <c r="T3" s="327"/>
      <c r="U3" s="327"/>
      <c r="V3" s="327" t="s">
        <v>306</v>
      </c>
      <c r="W3" s="329" t="s">
        <v>307</v>
      </c>
    </row>
    <row r="4" spans="1:23" ht="57" thickBot="1" x14ac:dyDescent="0.25">
      <c r="A4" s="342"/>
      <c r="B4" s="343"/>
      <c r="C4" s="343"/>
      <c r="D4" s="343"/>
      <c r="E4" s="343"/>
      <c r="F4" s="343"/>
      <c r="G4" s="34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8"/>
      <c r="W4" s="330"/>
    </row>
    <row r="5" spans="1:23" ht="22.5" x14ac:dyDescent="0.2">
      <c r="A5" s="331">
        <v>1</v>
      </c>
      <c r="B5" s="332"/>
      <c r="C5" s="332"/>
      <c r="D5" s="332"/>
      <c r="E5" s="332"/>
      <c r="F5" s="33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3" t="s">
        <v>322</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
      <c r="A7" s="325" t="s">
        <v>374</v>
      </c>
      <c r="B7" s="325"/>
      <c r="C7" s="325"/>
      <c r="D7" s="325"/>
      <c r="E7" s="325"/>
      <c r="F7" s="325"/>
      <c r="G7" s="6">
        <v>1</v>
      </c>
      <c r="H7" s="65">
        <v>170514000</v>
      </c>
      <c r="I7" s="65">
        <v>0</v>
      </c>
      <c r="J7" s="65">
        <v>8525700</v>
      </c>
      <c r="K7" s="65">
        <v>15996410</v>
      </c>
      <c r="L7" s="65">
        <v>34063472</v>
      </c>
      <c r="M7" s="65">
        <v>0</v>
      </c>
      <c r="N7" s="65">
        <v>64471917</v>
      </c>
      <c r="O7" s="65">
        <v>121835632</v>
      </c>
      <c r="P7" s="65">
        <v>0</v>
      </c>
      <c r="Q7" s="65">
        <v>0</v>
      </c>
      <c r="R7" s="65">
        <v>0</v>
      </c>
      <c r="S7" s="143">
        <v>-402650217</v>
      </c>
      <c r="T7" s="65">
        <v>0</v>
      </c>
      <c r="U7" s="66">
        <f>H7+I7+J7+K7-L7+M7+N7+O7+P7+Q7+R7+S7+T7</f>
        <v>-55370030</v>
      </c>
      <c r="V7" s="65">
        <v>4380640</v>
      </c>
      <c r="W7" s="66">
        <f>U7+V7</f>
        <v>-50989390</v>
      </c>
    </row>
    <row r="8" spans="1:23" x14ac:dyDescent="0.2">
      <c r="A8" s="318" t="s">
        <v>323</v>
      </c>
      <c r="B8" s="318"/>
      <c r="C8" s="318"/>
      <c r="D8" s="318"/>
      <c r="E8" s="318"/>
      <c r="F8" s="31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18" t="s">
        <v>324</v>
      </c>
      <c r="B9" s="318"/>
      <c r="C9" s="318"/>
      <c r="D9" s="318"/>
      <c r="E9" s="318"/>
      <c r="F9" s="31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9" t="s">
        <v>375</v>
      </c>
      <c r="B10" s="339"/>
      <c r="C10" s="339"/>
      <c r="D10" s="339"/>
      <c r="E10" s="339"/>
      <c r="F10" s="339"/>
      <c r="G10" s="7">
        <v>4</v>
      </c>
      <c r="H10" s="66">
        <f>H7+H8+H9</f>
        <v>170514000</v>
      </c>
      <c r="I10" s="66">
        <f t="shared" ref="I10:W10" si="2">I7+I8+I9</f>
        <v>0</v>
      </c>
      <c r="J10" s="66">
        <f t="shared" si="2"/>
        <v>8525700</v>
      </c>
      <c r="K10" s="66">
        <f>K7+K8+K9</f>
        <v>15996410</v>
      </c>
      <c r="L10" s="66">
        <f t="shared" si="2"/>
        <v>34063472</v>
      </c>
      <c r="M10" s="66">
        <f t="shared" si="2"/>
        <v>0</v>
      </c>
      <c r="N10" s="66">
        <f t="shared" si="2"/>
        <v>64471917</v>
      </c>
      <c r="O10" s="66">
        <f t="shared" si="2"/>
        <v>121835632</v>
      </c>
      <c r="P10" s="66">
        <f t="shared" si="2"/>
        <v>0</v>
      </c>
      <c r="Q10" s="66">
        <f t="shared" si="2"/>
        <v>0</v>
      </c>
      <c r="R10" s="66">
        <f t="shared" si="2"/>
        <v>0</v>
      </c>
      <c r="S10" s="66">
        <f t="shared" si="2"/>
        <v>-402650217</v>
      </c>
      <c r="T10" s="66">
        <f t="shared" si="2"/>
        <v>0</v>
      </c>
      <c r="U10" s="66">
        <f t="shared" si="2"/>
        <v>-55370030</v>
      </c>
      <c r="V10" s="66">
        <f t="shared" si="2"/>
        <v>4380640</v>
      </c>
      <c r="W10" s="66">
        <f t="shared" si="2"/>
        <v>-50989390</v>
      </c>
    </row>
    <row r="11" spans="1:23" x14ac:dyDescent="0.2">
      <c r="A11" s="318" t="s">
        <v>325</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-78814574</v>
      </c>
      <c r="U11" s="66">
        <f>H11+I11+J11+K11-L11+M11+N11+O11+P11+Q11+R11+S11+T11</f>
        <v>-78814574</v>
      </c>
      <c r="V11" s="65">
        <v>-4380640</v>
      </c>
      <c r="W11" s="66">
        <f t="shared" ref="W11:W28" si="3">U11+V11</f>
        <v>-83195214</v>
      </c>
    </row>
    <row r="12" spans="1:23" x14ac:dyDescent="0.2">
      <c r="A12" s="318" t="s">
        <v>326</v>
      </c>
      <c r="B12" s="318"/>
      <c r="C12" s="318"/>
      <c r="D12" s="318"/>
      <c r="E12" s="318"/>
      <c r="F12" s="31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8" t="s">
        <v>327</v>
      </c>
      <c r="B13" s="318"/>
      <c r="C13" s="318"/>
      <c r="D13" s="318"/>
      <c r="E13" s="318"/>
      <c r="F13" s="318"/>
      <c r="G13" s="6">
        <v>7</v>
      </c>
      <c r="H13" s="67">
        <v>0</v>
      </c>
      <c r="I13" s="67">
        <v>0</v>
      </c>
      <c r="J13" s="67">
        <v>0</v>
      </c>
      <c r="K13" s="67">
        <v>0</v>
      </c>
      <c r="L13" s="67">
        <v>0</v>
      </c>
      <c r="M13" s="67">
        <v>0</v>
      </c>
      <c r="N13" s="67">
        <v>0</v>
      </c>
      <c r="O13" s="65">
        <v>-5981990</v>
      </c>
      <c r="P13" s="67">
        <v>0</v>
      </c>
      <c r="Q13" s="67">
        <v>0</v>
      </c>
      <c r="R13" s="67">
        <v>0</v>
      </c>
      <c r="S13" s="65">
        <v>8669795</v>
      </c>
      <c r="T13" s="65">
        <v>0</v>
      </c>
      <c r="U13" s="66">
        <f t="shared" si="4"/>
        <v>2687805</v>
      </c>
      <c r="V13" s="65">
        <v>0</v>
      </c>
      <c r="W13" s="66">
        <f t="shared" si="3"/>
        <v>2687805</v>
      </c>
    </row>
    <row r="14" spans="1:23" ht="29.25" customHeight="1" x14ac:dyDescent="0.2">
      <c r="A14" s="318" t="s">
        <v>328</v>
      </c>
      <c r="B14" s="318"/>
      <c r="C14" s="318"/>
      <c r="D14" s="318"/>
      <c r="E14" s="318"/>
      <c r="F14" s="31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8" t="s">
        <v>329</v>
      </c>
      <c r="B15" s="318"/>
      <c r="C15" s="318"/>
      <c r="D15" s="318"/>
      <c r="E15" s="318"/>
      <c r="F15" s="31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8" t="s">
        <v>330</v>
      </c>
      <c r="B16" s="318"/>
      <c r="C16" s="318"/>
      <c r="D16" s="318"/>
      <c r="E16" s="318"/>
      <c r="F16" s="31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8" t="s">
        <v>331</v>
      </c>
      <c r="B17" s="318"/>
      <c r="C17" s="318"/>
      <c r="D17" s="318"/>
      <c r="E17" s="318"/>
      <c r="F17" s="31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8" t="s">
        <v>332</v>
      </c>
      <c r="B18" s="318"/>
      <c r="C18" s="318"/>
      <c r="D18" s="318"/>
      <c r="E18" s="318"/>
      <c r="F18" s="31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8" t="s">
        <v>333</v>
      </c>
      <c r="B19" s="318"/>
      <c r="C19" s="318"/>
      <c r="D19" s="318"/>
      <c r="E19" s="318"/>
      <c r="F19" s="31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18" t="s">
        <v>334</v>
      </c>
      <c r="B20" s="318"/>
      <c r="C20" s="318"/>
      <c r="D20" s="318"/>
      <c r="E20" s="318"/>
      <c r="F20" s="318"/>
      <c r="G20" s="6">
        <v>14</v>
      </c>
      <c r="H20" s="67">
        <v>0</v>
      </c>
      <c r="I20" s="67">
        <v>0</v>
      </c>
      <c r="J20" s="67">
        <v>0</v>
      </c>
      <c r="K20" s="67">
        <v>0</v>
      </c>
      <c r="L20" s="67">
        <v>0</v>
      </c>
      <c r="M20" s="67">
        <v>0</v>
      </c>
      <c r="N20" s="65">
        <v>0</v>
      </c>
      <c r="O20" s="65">
        <v>1957689</v>
      </c>
      <c r="P20" s="65">
        <v>0</v>
      </c>
      <c r="Q20" s="65">
        <v>0</v>
      </c>
      <c r="R20" s="65">
        <v>0</v>
      </c>
      <c r="S20" s="65">
        <v>0</v>
      </c>
      <c r="T20" s="65">
        <v>0</v>
      </c>
      <c r="U20" s="66">
        <f t="shared" si="4"/>
        <v>1957689</v>
      </c>
      <c r="V20" s="65">
        <v>0</v>
      </c>
      <c r="W20" s="66">
        <f t="shared" si="3"/>
        <v>1957689</v>
      </c>
    </row>
    <row r="21" spans="1:23" ht="30.75" customHeight="1" x14ac:dyDescent="0.2">
      <c r="A21" s="318" t="s">
        <v>335</v>
      </c>
      <c r="B21" s="318"/>
      <c r="C21" s="318"/>
      <c r="D21" s="318"/>
      <c r="E21" s="318"/>
      <c r="F21" s="31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8" t="s">
        <v>336</v>
      </c>
      <c r="B22" s="318"/>
      <c r="C22" s="318"/>
      <c r="D22" s="318"/>
      <c r="E22" s="318"/>
      <c r="F22" s="31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8" t="s">
        <v>337</v>
      </c>
      <c r="B23" s="318"/>
      <c r="C23" s="318"/>
      <c r="D23" s="318"/>
      <c r="E23" s="318"/>
      <c r="F23" s="31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8" t="s">
        <v>338</v>
      </c>
      <c r="B24" s="318"/>
      <c r="C24" s="318"/>
      <c r="D24" s="318"/>
      <c r="E24" s="318"/>
      <c r="F24" s="31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8" t="s">
        <v>339</v>
      </c>
      <c r="B25" s="318"/>
      <c r="C25" s="318"/>
      <c r="D25" s="318"/>
      <c r="E25" s="318"/>
      <c r="F25" s="31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18" t="s">
        <v>340</v>
      </c>
      <c r="B26" s="318"/>
      <c r="C26" s="318"/>
      <c r="D26" s="318"/>
      <c r="E26" s="318"/>
      <c r="F26" s="318"/>
      <c r="G26" s="6">
        <v>20</v>
      </c>
      <c r="H26" s="65">
        <v>0</v>
      </c>
      <c r="I26" s="65">
        <v>0</v>
      </c>
      <c r="J26" s="65">
        <v>0</v>
      </c>
      <c r="K26" s="65">
        <v>0</v>
      </c>
      <c r="L26" s="65">
        <v>-18067062</v>
      </c>
      <c r="M26" s="65">
        <v>0</v>
      </c>
      <c r="N26" s="65">
        <v>0</v>
      </c>
      <c r="O26" s="65">
        <v>0</v>
      </c>
      <c r="P26" s="65">
        <v>0</v>
      </c>
      <c r="Q26" s="65">
        <v>0</v>
      </c>
      <c r="R26" s="65">
        <v>0</v>
      </c>
      <c r="S26" s="65">
        <v>-1260045</v>
      </c>
      <c r="T26" s="65">
        <v>0</v>
      </c>
      <c r="U26" s="66">
        <f t="shared" si="4"/>
        <v>16807017</v>
      </c>
      <c r="V26" s="65">
        <v>0</v>
      </c>
      <c r="W26" s="66">
        <f t="shared" si="3"/>
        <v>16807017</v>
      </c>
    </row>
    <row r="27" spans="1:23" x14ac:dyDescent="0.2">
      <c r="A27" s="318" t="s">
        <v>341</v>
      </c>
      <c r="B27" s="318"/>
      <c r="C27" s="318"/>
      <c r="D27" s="318"/>
      <c r="E27" s="318"/>
      <c r="F27" s="31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18" t="s">
        <v>342</v>
      </c>
      <c r="B28" s="318"/>
      <c r="C28" s="318"/>
      <c r="D28" s="318"/>
      <c r="E28" s="318"/>
      <c r="F28" s="31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6" t="s">
        <v>376</v>
      </c>
      <c r="B29" s="326"/>
      <c r="C29" s="326"/>
      <c r="D29" s="326"/>
      <c r="E29" s="326"/>
      <c r="F29" s="326"/>
      <c r="G29" s="8">
        <v>23</v>
      </c>
      <c r="H29" s="68">
        <f>SUM(H10:H28)</f>
        <v>170514000</v>
      </c>
      <c r="I29" s="68">
        <f t="shared" ref="I29:W29" si="5">SUM(I10:I28)</f>
        <v>0</v>
      </c>
      <c r="J29" s="68">
        <f t="shared" si="5"/>
        <v>8525700</v>
      </c>
      <c r="K29" s="68">
        <f t="shared" si="5"/>
        <v>15996410</v>
      </c>
      <c r="L29" s="68">
        <f t="shared" si="5"/>
        <v>15996410</v>
      </c>
      <c r="M29" s="68">
        <f t="shared" si="5"/>
        <v>0</v>
      </c>
      <c r="N29" s="68">
        <f t="shared" si="5"/>
        <v>64471917</v>
      </c>
      <c r="O29" s="68">
        <f t="shared" si="5"/>
        <v>117811331</v>
      </c>
      <c r="P29" s="68">
        <f t="shared" si="5"/>
        <v>0</v>
      </c>
      <c r="Q29" s="68">
        <f t="shared" si="5"/>
        <v>0</v>
      </c>
      <c r="R29" s="68">
        <f t="shared" si="5"/>
        <v>0</v>
      </c>
      <c r="S29" s="68">
        <f t="shared" si="5"/>
        <v>-395240467</v>
      </c>
      <c r="T29" s="68">
        <f t="shared" si="5"/>
        <v>-78814574</v>
      </c>
      <c r="U29" s="68">
        <f t="shared" si="5"/>
        <v>-112732093</v>
      </c>
      <c r="V29" s="68">
        <f t="shared" si="5"/>
        <v>0</v>
      </c>
      <c r="W29" s="68">
        <f t="shared" si="5"/>
        <v>-112732093</v>
      </c>
    </row>
    <row r="30" spans="1:23" x14ac:dyDescent="0.2">
      <c r="A30" s="320" t="s">
        <v>343</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344</v>
      </c>
      <c r="B31" s="322"/>
      <c r="C31" s="322"/>
      <c r="D31" s="322"/>
      <c r="E31" s="322"/>
      <c r="F31" s="32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-4024301</v>
      </c>
      <c r="P31" s="66">
        <f t="shared" si="6"/>
        <v>0</v>
      </c>
      <c r="Q31" s="66">
        <f t="shared" si="6"/>
        <v>0</v>
      </c>
      <c r="R31" s="66">
        <f t="shared" si="6"/>
        <v>0</v>
      </c>
      <c r="S31" s="66">
        <f t="shared" si="6"/>
        <v>8669795</v>
      </c>
      <c r="T31" s="66">
        <f t="shared" si="6"/>
        <v>0</v>
      </c>
      <c r="U31" s="66">
        <f t="shared" si="6"/>
        <v>4645494</v>
      </c>
      <c r="V31" s="66">
        <f t="shared" si="6"/>
        <v>0</v>
      </c>
      <c r="W31" s="66">
        <f t="shared" si="6"/>
        <v>4645494</v>
      </c>
    </row>
    <row r="32" spans="1:23" ht="31.5" customHeight="1" x14ac:dyDescent="0.2">
      <c r="A32" s="322" t="s">
        <v>345</v>
      </c>
      <c r="B32" s="322"/>
      <c r="C32" s="322"/>
      <c r="D32" s="322"/>
      <c r="E32" s="322"/>
      <c r="F32" s="322"/>
      <c r="G32" s="7">
        <v>25</v>
      </c>
      <c r="H32" s="66">
        <f>H11+H31</f>
        <v>0</v>
      </c>
      <c r="I32" s="66">
        <f t="shared" ref="I32:W32" si="7">I11+I31</f>
        <v>0</v>
      </c>
      <c r="J32" s="66">
        <f t="shared" si="7"/>
        <v>0</v>
      </c>
      <c r="K32" s="66">
        <f t="shared" si="7"/>
        <v>0</v>
      </c>
      <c r="L32" s="66">
        <f t="shared" si="7"/>
        <v>0</v>
      </c>
      <c r="M32" s="66">
        <f t="shared" si="7"/>
        <v>0</v>
      </c>
      <c r="N32" s="66">
        <f t="shared" si="7"/>
        <v>0</v>
      </c>
      <c r="O32" s="66">
        <f t="shared" si="7"/>
        <v>-4024301</v>
      </c>
      <c r="P32" s="66">
        <f t="shared" si="7"/>
        <v>0</v>
      </c>
      <c r="Q32" s="66">
        <f t="shared" si="7"/>
        <v>0</v>
      </c>
      <c r="R32" s="66">
        <f t="shared" si="7"/>
        <v>0</v>
      </c>
      <c r="S32" s="66">
        <f t="shared" si="7"/>
        <v>8669795</v>
      </c>
      <c r="T32" s="66">
        <f t="shared" si="7"/>
        <v>-78814574</v>
      </c>
      <c r="U32" s="66">
        <f t="shared" si="7"/>
        <v>-74169080</v>
      </c>
      <c r="V32" s="66">
        <f t="shared" si="7"/>
        <v>-4380640</v>
      </c>
      <c r="W32" s="66">
        <f t="shared" si="7"/>
        <v>-78549720</v>
      </c>
    </row>
    <row r="33" spans="1:23" ht="30.75" customHeight="1" x14ac:dyDescent="0.2">
      <c r="A33" s="323" t="s">
        <v>346</v>
      </c>
      <c r="B33" s="323"/>
      <c r="C33" s="323"/>
      <c r="D33" s="323"/>
      <c r="E33" s="323"/>
      <c r="F33" s="323"/>
      <c r="G33" s="8">
        <v>26</v>
      </c>
      <c r="H33" s="68">
        <f>SUM(H21:H28)</f>
        <v>0</v>
      </c>
      <c r="I33" s="68">
        <f t="shared" ref="I33:W33" si="8">SUM(I21:I28)</f>
        <v>0</v>
      </c>
      <c r="J33" s="68">
        <f t="shared" si="8"/>
        <v>0</v>
      </c>
      <c r="K33" s="68">
        <f t="shared" si="8"/>
        <v>0</v>
      </c>
      <c r="L33" s="68">
        <f t="shared" si="8"/>
        <v>-18067062</v>
      </c>
      <c r="M33" s="68">
        <f t="shared" si="8"/>
        <v>0</v>
      </c>
      <c r="N33" s="68">
        <f t="shared" si="8"/>
        <v>0</v>
      </c>
      <c r="O33" s="68">
        <f t="shared" si="8"/>
        <v>0</v>
      </c>
      <c r="P33" s="68">
        <f t="shared" si="8"/>
        <v>0</v>
      </c>
      <c r="Q33" s="68">
        <f t="shared" si="8"/>
        <v>0</v>
      </c>
      <c r="R33" s="68">
        <f t="shared" si="8"/>
        <v>0</v>
      </c>
      <c r="S33" s="68">
        <f t="shared" si="8"/>
        <v>-1260045</v>
      </c>
      <c r="T33" s="68">
        <f t="shared" si="8"/>
        <v>0</v>
      </c>
      <c r="U33" s="68">
        <f t="shared" si="8"/>
        <v>16807017</v>
      </c>
      <c r="V33" s="68">
        <f t="shared" si="8"/>
        <v>0</v>
      </c>
      <c r="W33" s="68">
        <f t="shared" si="8"/>
        <v>16807017</v>
      </c>
    </row>
    <row r="34" spans="1:23" x14ac:dyDescent="0.2">
      <c r="A34" s="320" t="s">
        <v>347</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25" t="s">
        <v>377</v>
      </c>
      <c r="B35" s="325"/>
      <c r="C35" s="325"/>
      <c r="D35" s="325"/>
      <c r="E35" s="325"/>
      <c r="F35" s="325"/>
      <c r="G35" s="6">
        <v>27</v>
      </c>
      <c r="H35" s="65">
        <v>170514000</v>
      </c>
      <c r="I35" s="65">
        <v>0</v>
      </c>
      <c r="J35" s="65">
        <v>8525700</v>
      </c>
      <c r="K35" s="65">
        <v>15996410</v>
      </c>
      <c r="L35" s="65">
        <v>15996410</v>
      </c>
      <c r="M35" s="65">
        <v>0</v>
      </c>
      <c r="N35" s="65">
        <v>64471917</v>
      </c>
      <c r="O35" s="65">
        <v>117811331</v>
      </c>
      <c r="P35" s="65">
        <v>0</v>
      </c>
      <c r="Q35" s="65">
        <v>0</v>
      </c>
      <c r="R35" s="65">
        <v>0</v>
      </c>
      <c r="S35" s="65">
        <v>-474055041</v>
      </c>
      <c r="T35" s="65">
        <v>0</v>
      </c>
      <c r="U35" s="69">
        <f t="shared" ref="U35:U37" si="9">H35+I35+J35+K35-L35+M35+N35+O35+P35+Q35+R35+S35+T35</f>
        <v>-112732093</v>
      </c>
      <c r="V35" s="65">
        <v>0</v>
      </c>
      <c r="W35" s="69">
        <f t="shared" ref="W35:W37" si="10">U35+V35</f>
        <v>-112732093</v>
      </c>
    </row>
    <row r="36" spans="1:23" x14ac:dyDescent="0.2">
      <c r="A36" s="318" t="s">
        <v>323</v>
      </c>
      <c r="B36" s="318"/>
      <c r="C36" s="318"/>
      <c r="D36" s="318"/>
      <c r="E36" s="318"/>
      <c r="F36" s="31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8" t="s">
        <v>324</v>
      </c>
      <c r="B37" s="318"/>
      <c r="C37" s="318"/>
      <c r="D37" s="318"/>
      <c r="E37" s="318"/>
      <c r="F37" s="318"/>
      <c r="G37" s="6">
        <v>29</v>
      </c>
      <c r="H37" s="65">
        <v>0</v>
      </c>
      <c r="I37" s="65">
        <v>0</v>
      </c>
      <c r="J37" s="65">
        <v>0</v>
      </c>
      <c r="K37" s="65">
        <v>0</v>
      </c>
      <c r="L37" s="65">
        <v>0</v>
      </c>
      <c r="M37" s="65">
        <v>0</v>
      </c>
      <c r="N37" s="65">
        <v>0</v>
      </c>
      <c r="O37" s="65">
        <v>0</v>
      </c>
      <c r="P37" s="65">
        <v>0</v>
      </c>
      <c r="Q37" s="65">
        <v>0</v>
      </c>
      <c r="R37" s="65">
        <v>0</v>
      </c>
      <c r="S37" s="65">
        <v>-12288129</v>
      </c>
      <c r="T37" s="65">
        <v>0</v>
      </c>
      <c r="U37" s="69">
        <f t="shared" si="9"/>
        <v>-12288129</v>
      </c>
      <c r="V37" s="65">
        <v>0</v>
      </c>
      <c r="W37" s="69">
        <f t="shared" si="10"/>
        <v>-12288129</v>
      </c>
    </row>
    <row r="38" spans="1:23" ht="25.5" customHeight="1" x14ac:dyDescent="0.2">
      <c r="A38" s="325" t="s">
        <v>378</v>
      </c>
      <c r="B38" s="325"/>
      <c r="C38" s="325"/>
      <c r="D38" s="325"/>
      <c r="E38" s="325"/>
      <c r="F38" s="325"/>
      <c r="G38" s="6">
        <v>30</v>
      </c>
      <c r="H38" s="69">
        <f>H35+H36+H37</f>
        <v>170514000</v>
      </c>
      <c r="I38" s="69">
        <f t="shared" ref="I38:W38" si="11">I35+I36+I37</f>
        <v>0</v>
      </c>
      <c r="J38" s="69">
        <f t="shared" si="11"/>
        <v>8525700</v>
      </c>
      <c r="K38" s="69">
        <f t="shared" si="11"/>
        <v>15996410</v>
      </c>
      <c r="L38" s="69">
        <f t="shared" si="11"/>
        <v>15996410</v>
      </c>
      <c r="M38" s="69">
        <f t="shared" si="11"/>
        <v>0</v>
      </c>
      <c r="N38" s="69">
        <f t="shared" si="11"/>
        <v>64471917</v>
      </c>
      <c r="O38" s="69">
        <f t="shared" si="11"/>
        <v>117811331</v>
      </c>
      <c r="P38" s="69">
        <f t="shared" si="11"/>
        <v>0</v>
      </c>
      <c r="Q38" s="69">
        <f t="shared" si="11"/>
        <v>0</v>
      </c>
      <c r="R38" s="69">
        <f t="shared" si="11"/>
        <v>0</v>
      </c>
      <c r="S38" s="69">
        <f t="shared" si="11"/>
        <v>-486343170</v>
      </c>
      <c r="T38" s="69">
        <f t="shared" si="11"/>
        <v>0</v>
      </c>
      <c r="U38" s="69">
        <f t="shared" si="11"/>
        <v>-125020222</v>
      </c>
      <c r="V38" s="69">
        <f t="shared" si="11"/>
        <v>0</v>
      </c>
      <c r="W38" s="69">
        <f t="shared" si="11"/>
        <v>-125020222</v>
      </c>
    </row>
    <row r="39" spans="1:23" x14ac:dyDescent="0.2">
      <c r="A39" s="318" t="s">
        <v>325</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-15728675</v>
      </c>
      <c r="U39" s="69">
        <f t="shared" ref="U39:U56" si="12">H39+I39+J39+K39-L39+M39+N39+O39+P39+Q39+R39+S39+T39</f>
        <v>-15728675</v>
      </c>
      <c r="V39" s="65">
        <v>0</v>
      </c>
      <c r="W39" s="69">
        <f t="shared" ref="W39:W56" si="13">U39+V39</f>
        <v>-15728675</v>
      </c>
    </row>
    <row r="40" spans="1:23" x14ac:dyDescent="0.2">
      <c r="A40" s="318" t="s">
        <v>326</v>
      </c>
      <c r="B40" s="318"/>
      <c r="C40" s="318"/>
      <c r="D40" s="318"/>
      <c r="E40" s="318"/>
      <c r="F40" s="31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8" t="s">
        <v>348</v>
      </c>
      <c r="B41" s="318"/>
      <c r="C41" s="318"/>
      <c r="D41" s="318"/>
      <c r="E41" s="318"/>
      <c r="F41" s="318"/>
      <c r="G41" s="6">
        <v>33</v>
      </c>
      <c r="H41" s="67">
        <v>0</v>
      </c>
      <c r="I41" s="67">
        <v>0</v>
      </c>
      <c r="J41" s="67">
        <v>0</v>
      </c>
      <c r="K41" s="67">
        <v>0</v>
      </c>
      <c r="L41" s="67">
        <v>0</v>
      </c>
      <c r="M41" s="67">
        <v>0</v>
      </c>
      <c r="N41" s="67">
        <v>0</v>
      </c>
      <c r="O41" s="65">
        <v>-18990197</v>
      </c>
      <c r="P41" s="67">
        <v>0</v>
      </c>
      <c r="Q41" s="67">
        <v>0</v>
      </c>
      <c r="R41" s="67">
        <v>0</v>
      </c>
      <c r="S41" s="65">
        <v>0</v>
      </c>
      <c r="T41" s="65">
        <v>0</v>
      </c>
      <c r="U41" s="69">
        <f t="shared" si="12"/>
        <v>-18990197</v>
      </c>
      <c r="V41" s="65">
        <v>0</v>
      </c>
      <c r="W41" s="69">
        <f t="shared" si="13"/>
        <v>-18990197</v>
      </c>
    </row>
    <row r="42" spans="1:23" ht="20.25" customHeight="1" x14ac:dyDescent="0.2">
      <c r="A42" s="318" t="s">
        <v>328</v>
      </c>
      <c r="B42" s="318"/>
      <c r="C42" s="318"/>
      <c r="D42" s="318"/>
      <c r="E42" s="318"/>
      <c r="F42" s="31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8" t="s">
        <v>329</v>
      </c>
      <c r="B43" s="318"/>
      <c r="C43" s="318"/>
      <c r="D43" s="318"/>
      <c r="E43" s="318"/>
      <c r="F43" s="31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8" t="s">
        <v>330</v>
      </c>
      <c r="B44" s="318"/>
      <c r="C44" s="318"/>
      <c r="D44" s="318"/>
      <c r="E44" s="318"/>
      <c r="F44" s="318"/>
      <c r="G44" s="6">
        <v>36</v>
      </c>
      <c r="H44" s="67">
        <v>0</v>
      </c>
      <c r="I44" s="67">
        <v>0</v>
      </c>
      <c r="J44" s="67">
        <v>0</v>
      </c>
      <c r="K44" s="67">
        <v>0</v>
      </c>
      <c r="L44" s="67">
        <v>0</v>
      </c>
      <c r="M44" s="67">
        <v>0</v>
      </c>
      <c r="N44" s="67">
        <v>0</v>
      </c>
      <c r="O44" s="67">
        <v>0</v>
      </c>
      <c r="P44" s="67">
        <v>0</v>
      </c>
      <c r="Q44" s="67">
        <v>0</v>
      </c>
      <c r="R44" s="65">
        <v>0</v>
      </c>
      <c r="S44" s="65">
        <v>-166004</v>
      </c>
      <c r="T44" s="65">
        <v>0</v>
      </c>
      <c r="U44" s="69">
        <f t="shared" si="12"/>
        <v>-166004</v>
      </c>
      <c r="V44" s="65">
        <v>0</v>
      </c>
      <c r="W44" s="69">
        <f t="shared" si="13"/>
        <v>-166004</v>
      </c>
    </row>
    <row r="45" spans="1:23" ht="21" customHeight="1" x14ac:dyDescent="0.2">
      <c r="A45" s="318" t="s">
        <v>349</v>
      </c>
      <c r="B45" s="318"/>
      <c r="C45" s="318"/>
      <c r="D45" s="318"/>
      <c r="E45" s="318"/>
      <c r="F45" s="318"/>
      <c r="G45" s="6">
        <v>37</v>
      </c>
      <c r="H45" s="67">
        <v>0</v>
      </c>
      <c r="I45" s="67">
        <v>0</v>
      </c>
      <c r="J45" s="67">
        <v>0</v>
      </c>
      <c r="K45" s="67">
        <v>0</v>
      </c>
      <c r="L45" s="67">
        <v>0</v>
      </c>
      <c r="M45" s="67">
        <v>0</v>
      </c>
      <c r="N45" s="65">
        <v>0</v>
      </c>
      <c r="O45" s="65">
        <v>0</v>
      </c>
      <c r="P45" s="65">
        <v>0</v>
      </c>
      <c r="Q45" s="65">
        <v>0</v>
      </c>
      <c r="R45" s="65">
        <v>0</v>
      </c>
      <c r="S45" s="65">
        <v>1126181</v>
      </c>
      <c r="T45" s="65">
        <v>0</v>
      </c>
      <c r="U45" s="69">
        <f t="shared" si="12"/>
        <v>1126181</v>
      </c>
      <c r="V45" s="65">
        <v>0</v>
      </c>
      <c r="W45" s="69">
        <f t="shared" si="13"/>
        <v>1126181</v>
      </c>
    </row>
    <row r="46" spans="1:23" x14ac:dyDescent="0.2">
      <c r="A46" s="318" t="s">
        <v>332</v>
      </c>
      <c r="B46" s="318"/>
      <c r="C46" s="318"/>
      <c r="D46" s="318"/>
      <c r="E46" s="318"/>
      <c r="F46" s="31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8" t="s">
        <v>333</v>
      </c>
      <c r="B47" s="318"/>
      <c r="C47" s="318"/>
      <c r="D47" s="318"/>
      <c r="E47" s="318"/>
      <c r="F47" s="318"/>
      <c r="G47" s="6">
        <v>39</v>
      </c>
      <c r="H47" s="65">
        <v>0</v>
      </c>
      <c r="I47" s="65">
        <v>0</v>
      </c>
      <c r="J47" s="65">
        <v>0</v>
      </c>
      <c r="K47" s="65">
        <v>0</v>
      </c>
      <c r="L47" s="65">
        <v>0</v>
      </c>
      <c r="M47" s="65">
        <v>0</v>
      </c>
      <c r="N47" s="65">
        <v>-64471917</v>
      </c>
      <c r="O47" s="65">
        <v>-1957689</v>
      </c>
      <c r="P47" s="65">
        <v>0</v>
      </c>
      <c r="Q47" s="65">
        <v>0</v>
      </c>
      <c r="R47" s="65">
        <v>0</v>
      </c>
      <c r="S47" s="65">
        <v>63345734</v>
      </c>
      <c r="T47" s="65">
        <v>0</v>
      </c>
      <c r="U47" s="69">
        <f t="shared" si="12"/>
        <v>-3083872</v>
      </c>
      <c r="V47" s="65">
        <v>0</v>
      </c>
      <c r="W47" s="69">
        <f t="shared" si="13"/>
        <v>-3083872</v>
      </c>
    </row>
    <row r="48" spans="1:23" x14ac:dyDescent="0.2">
      <c r="A48" s="318" t="s">
        <v>334</v>
      </c>
      <c r="B48" s="318"/>
      <c r="C48" s="318"/>
      <c r="D48" s="318"/>
      <c r="E48" s="318"/>
      <c r="F48" s="318"/>
      <c r="G48" s="6">
        <v>40</v>
      </c>
      <c r="H48" s="67">
        <v>0</v>
      </c>
      <c r="I48" s="67">
        <v>0</v>
      </c>
      <c r="J48" s="67">
        <v>0</v>
      </c>
      <c r="K48" s="67">
        <v>0</v>
      </c>
      <c r="L48" s="67">
        <v>0</v>
      </c>
      <c r="M48" s="67">
        <v>0</v>
      </c>
      <c r="N48" s="65">
        <v>0</v>
      </c>
      <c r="O48" s="65">
        <v>0</v>
      </c>
      <c r="P48" s="65">
        <v>0</v>
      </c>
      <c r="Q48" s="65">
        <v>0</v>
      </c>
      <c r="R48" s="65">
        <v>0</v>
      </c>
      <c r="S48" s="65">
        <v>-4272680</v>
      </c>
      <c r="T48" s="65">
        <v>0</v>
      </c>
      <c r="U48" s="69">
        <f t="shared" si="12"/>
        <v>-4272680</v>
      </c>
      <c r="V48" s="65">
        <v>0</v>
      </c>
      <c r="W48" s="69">
        <f t="shared" si="13"/>
        <v>-4272680</v>
      </c>
    </row>
    <row r="49" spans="1:23" ht="24" customHeight="1" x14ac:dyDescent="0.2">
      <c r="A49" s="318" t="s">
        <v>350</v>
      </c>
      <c r="B49" s="318"/>
      <c r="C49" s="318"/>
      <c r="D49" s="318"/>
      <c r="E49" s="318"/>
      <c r="F49" s="31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8" t="s">
        <v>336</v>
      </c>
      <c r="B50" s="318"/>
      <c r="C50" s="318"/>
      <c r="D50" s="318"/>
      <c r="E50" s="318"/>
      <c r="F50" s="31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8" t="s">
        <v>351</v>
      </c>
      <c r="B51" s="318"/>
      <c r="C51" s="318"/>
      <c r="D51" s="318"/>
      <c r="E51" s="318"/>
      <c r="F51" s="31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8" t="s">
        <v>338</v>
      </c>
      <c r="B52" s="318"/>
      <c r="C52" s="318"/>
      <c r="D52" s="318"/>
      <c r="E52" s="318"/>
      <c r="F52" s="31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8" t="s">
        <v>339</v>
      </c>
      <c r="B53" s="318"/>
      <c r="C53" s="318"/>
      <c r="D53" s="318"/>
      <c r="E53" s="318"/>
      <c r="F53" s="31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18" t="s">
        <v>340</v>
      </c>
      <c r="B54" s="318"/>
      <c r="C54" s="318"/>
      <c r="D54" s="318"/>
      <c r="E54" s="318"/>
      <c r="F54" s="31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8" t="s">
        <v>341</v>
      </c>
      <c r="B55" s="318"/>
      <c r="C55" s="318"/>
      <c r="D55" s="318"/>
      <c r="E55" s="318"/>
      <c r="F55" s="31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18" t="s">
        <v>342</v>
      </c>
      <c r="B56" s="318"/>
      <c r="C56" s="318"/>
      <c r="D56" s="318"/>
      <c r="E56" s="318"/>
      <c r="F56" s="31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9" t="s">
        <v>379</v>
      </c>
      <c r="B57" s="319"/>
      <c r="C57" s="319"/>
      <c r="D57" s="319"/>
      <c r="E57" s="319"/>
      <c r="F57" s="319"/>
      <c r="G57" s="9">
        <v>49</v>
      </c>
      <c r="H57" s="70">
        <f>SUM(H38:H56)</f>
        <v>170514000</v>
      </c>
      <c r="I57" s="70">
        <f t="shared" ref="I57:W57" si="14">SUM(I38:I56)</f>
        <v>0</v>
      </c>
      <c r="J57" s="70">
        <f t="shared" si="14"/>
        <v>8525700</v>
      </c>
      <c r="K57" s="70">
        <f t="shared" si="14"/>
        <v>15996410</v>
      </c>
      <c r="L57" s="70">
        <f t="shared" si="14"/>
        <v>15996410</v>
      </c>
      <c r="M57" s="70">
        <f t="shared" si="14"/>
        <v>0</v>
      </c>
      <c r="N57" s="70">
        <f t="shared" si="14"/>
        <v>0</v>
      </c>
      <c r="O57" s="70">
        <f t="shared" si="14"/>
        <v>96863445</v>
      </c>
      <c r="P57" s="70">
        <f t="shared" si="14"/>
        <v>0</v>
      </c>
      <c r="Q57" s="70">
        <f t="shared" si="14"/>
        <v>0</v>
      </c>
      <c r="R57" s="70">
        <f t="shared" si="14"/>
        <v>0</v>
      </c>
      <c r="S57" s="70">
        <f t="shared" si="14"/>
        <v>-426309939</v>
      </c>
      <c r="T57" s="70">
        <f t="shared" si="14"/>
        <v>-15728675</v>
      </c>
      <c r="U57" s="70">
        <f t="shared" si="14"/>
        <v>-166135469</v>
      </c>
      <c r="V57" s="70">
        <f t="shared" si="14"/>
        <v>0</v>
      </c>
      <c r="W57" s="70">
        <f t="shared" si="14"/>
        <v>-166135469</v>
      </c>
    </row>
    <row r="58" spans="1:23" x14ac:dyDescent="0.2">
      <c r="A58" s="320" t="s">
        <v>343</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-64471917</v>
      </c>
      <c r="O59" s="69">
        <f t="shared" si="15"/>
        <v>-20947886</v>
      </c>
      <c r="P59" s="69">
        <f t="shared" si="15"/>
        <v>0</v>
      </c>
      <c r="Q59" s="69">
        <f t="shared" si="15"/>
        <v>0</v>
      </c>
      <c r="R59" s="69">
        <f t="shared" si="15"/>
        <v>0</v>
      </c>
      <c r="S59" s="69">
        <f t="shared" si="15"/>
        <v>60033231</v>
      </c>
      <c r="T59" s="69">
        <f t="shared" si="15"/>
        <v>0</v>
      </c>
      <c r="U59" s="69">
        <f t="shared" si="15"/>
        <v>-25386572</v>
      </c>
      <c r="V59" s="69">
        <f t="shared" si="15"/>
        <v>0</v>
      </c>
      <c r="W59" s="69">
        <f t="shared" si="15"/>
        <v>-25386572</v>
      </c>
    </row>
    <row r="60" spans="1:23" ht="27.75" customHeight="1" x14ac:dyDescent="0.2">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-64471917</v>
      </c>
      <c r="O60" s="69">
        <f t="shared" si="16"/>
        <v>-20947886</v>
      </c>
      <c r="P60" s="69">
        <f t="shared" si="16"/>
        <v>0</v>
      </c>
      <c r="Q60" s="69">
        <f t="shared" si="16"/>
        <v>0</v>
      </c>
      <c r="R60" s="69">
        <f t="shared" si="16"/>
        <v>0</v>
      </c>
      <c r="S60" s="69">
        <f t="shared" si="16"/>
        <v>60033231</v>
      </c>
      <c r="T60" s="69">
        <f t="shared" si="16"/>
        <v>-15728675</v>
      </c>
      <c r="U60" s="69">
        <f t="shared" si="16"/>
        <v>-41115247</v>
      </c>
      <c r="V60" s="69">
        <f t="shared" si="16"/>
        <v>0</v>
      </c>
      <c r="W60" s="69">
        <f t="shared" si="16"/>
        <v>-41115247</v>
      </c>
    </row>
    <row r="61" spans="1:23" ht="29.25" customHeight="1" x14ac:dyDescent="0.2">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O13">
    <cfRule type="cellIs" dxfId="2" priority="3" stopIfTrue="1" operator="notEqual">
      <formula>ROUND(O13,0)</formula>
    </cfRule>
  </conditionalFormatting>
  <conditionalFormatting sqref="K7:O7">
    <cfRule type="cellIs" dxfId="1" priority="2" stopIfTrue="1" operator="notEqual">
      <formula>ROUND(K7,0)</formula>
    </cfRule>
  </conditionalFormatting>
  <conditionalFormatting sqref="H7:J7 I9:T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46" t="s">
        <v>414</v>
      </c>
      <c r="B1" s="347"/>
      <c r="C1" s="347"/>
      <c r="D1" s="347"/>
      <c r="E1" s="347"/>
      <c r="F1" s="347"/>
      <c r="G1" s="347"/>
      <c r="H1" s="347"/>
      <c r="I1" s="347"/>
    </row>
    <row r="2" spans="1:9" x14ac:dyDescent="0.2">
      <c r="A2" s="347"/>
      <c r="B2" s="347"/>
      <c r="C2" s="347"/>
      <c r="D2" s="347"/>
      <c r="E2" s="347"/>
      <c r="F2" s="347"/>
      <c r="G2" s="347"/>
      <c r="H2" s="347"/>
      <c r="I2" s="347"/>
    </row>
    <row r="3" spans="1:9" x14ac:dyDescent="0.2">
      <c r="A3" s="347"/>
      <c r="B3" s="347"/>
      <c r="C3" s="347"/>
      <c r="D3" s="347"/>
      <c r="E3" s="347"/>
      <c r="F3" s="347"/>
      <c r="G3" s="347"/>
      <c r="H3" s="347"/>
      <c r="I3" s="347"/>
    </row>
    <row r="4" spans="1:9" x14ac:dyDescent="0.2">
      <c r="A4" s="347"/>
      <c r="B4" s="347"/>
      <c r="C4" s="347"/>
      <c r="D4" s="347"/>
      <c r="E4" s="347"/>
      <c r="F4" s="347"/>
      <c r="G4" s="347"/>
      <c r="H4" s="347"/>
      <c r="I4" s="347"/>
    </row>
    <row r="5" spans="1:9" x14ac:dyDescent="0.2">
      <c r="A5" s="347"/>
      <c r="B5" s="347"/>
      <c r="C5" s="347"/>
      <c r="D5" s="347"/>
      <c r="E5" s="347"/>
      <c r="F5" s="347"/>
      <c r="G5" s="347"/>
      <c r="H5" s="347"/>
      <c r="I5" s="347"/>
    </row>
    <row r="6" spans="1:9" x14ac:dyDescent="0.2">
      <c r="A6" s="347"/>
      <c r="B6" s="347"/>
      <c r="C6" s="347"/>
      <c r="D6" s="347"/>
      <c r="E6" s="347"/>
      <c r="F6" s="347"/>
      <c r="G6" s="347"/>
      <c r="H6" s="347"/>
      <c r="I6" s="347"/>
    </row>
    <row r="7" spans="1:9" x14ac:dyDescent="0.2">
      <c r="A7" s="347"/>
      <c r="B7" s="347"/>
      <c r="C7" s="347"/>
      <c r="D7" s="347"/>
      <c r="E7" s="347"/>
      <c r="F7" s="347"/>
      <c r="G7" s="347"/>
      <c r="H7" s="347"/>
      <c r="I7" s="347"/>
    </row>
    <row r="8" spans="1:9" x14ac:dyDescent="0.2">
      <c r="A8" s="347"/>
      <c r="B8" s="347"/>
      <c r="C8" s="347"/>
      <c r="D8" s="347"/>
      <c r="E8" s="347"/>
      <c r="F8" s="347"/>
      <c r="G8" s="347"/>
      <c r="H8" s="347"/>
      <c r="I8" s="347"/>
    </row>
    <row r="9" spans="1:9" x14ac:dyDescent="0.2">
      <c r="A9" s="347"/>
      <c r="B9" s="347"/>
      <c r="C9" s="347"/>
      <c r="D9" s="347"/>
      <c r="E9" s="347"/>
      <c r="F9" s="347"/>
      <c r="G9" s="347"/>
      <c r="H9" s="347"/>
      <c r="I9" s="347"/>
    </row>
    <row r="10" spans="1:9" x14ac:dyDescent="0.2">
      <c r="A10" s="347"/>
      <c r="B10" s="347"/>
      <c r="C10" s="347"/>
      <c r="D10" s="347"/>
      <c r="E10" s="347"/>
      <c r="F10" s="347"/>
      <c r="G10" s="347"/>
      <c r="H10" s="347"/>
      <c r="I10" s="347"/>
    </row>
    <row r="11" spans="1:9" x14ac:dyDescent="0.2">
      <c r="A11" s="347"/>
      <c r="B11" s="347"/>
      <c r="C11" s="347"/>
      <c r="D11" s="347"/>
      <c r="E11" s="347"/>
      <c r="F11" s="347"/>
      <c r="G11" s="347"/>
      <c r="H11" s="347"/>
      <c r="I11" s="347"/>
    </row>
    <row r="12" spans="1:9" x14ac:dyDescent="0.2">
      <c r="A12" s="347"/>
      <c r="B12" s="347"/>
      <c r="C12" s="347"/>
      <c r="D12" s="347"/>
      <c r="E12" s="347"/>
      <c r="F12" s="347"/>
      <c r="G12" s="347"/>
      <c r="H12" s="347"/>
      <c r="I12" s="347"/>
    </row>
    <row r="13" spans="1:9" x14ac:dyDescent="0.2">
      <c r="A13" s="347"/>
      <c r="B13" s="347"/>
      <c r="C13" s="347"/>
      <c r="D13" s="347"/>
      <c r="E13" s="347"/>
      <c r="F13" s="347"/>
      <c r="G13" s="347"/>
      <c r="H13" s="347"/>
      <c r="I13" s="347"/>
    </row>
    <row r="14" spans="1:9" x14ac:dyDescent="0.2">
      <c r="A14" s="347"/>
      <c r="B14" s="347"/>
      <c r="C14" s="347"/>
      <c r="D14" s="347"/>
      <c r="E14" s="347"/>
      <c r="F14" s="347"/>
      <c r="G14" s="347"/>
      <c r="H14" s="347"/>
      <c r="I14" s="347"/>
    </row>
    <row r="15" spans="1:9" x14ac:dyDescent="0.2">
      <c r="A15" s="347"/>
      <c r="B15" s="347"/>
      <c r="C15" s="347"/>
      <c r="D15" s="347"/>
      <c r="E15" s="347"/>
      <c r="F15" s="347"/>
      <c r="G15" s="347"/>
      <c r="H15" s="347"/>
      <c r="I15" s="347"/>
    </row>
    <row r="16" spans="1:9" x14ac:dyDescent="0.2">
      <c r="A16" s="347"/>
      <c r="B16" s="347"/>
      <c r="C16" s="347"/>
      <c r="D16" s="347"/>
      <c r="E16" s="347"/>
      <c r="F16" s="347"/>
      <c r="G16" s="347"/>
      <c r="H16" s="347"/>
      <c r="I16" s="347"/>
    </row>
    <row r="17" spans="1:9" x14ac:dyDescent="0.2">
      <c r="A17" s="347"/>
      <c r="B17" s="347"/>
      <c r="C17" s="347"/>
      <c r="D17" s="347"/>
      <c r="E17" s="347"/>
      <c r="F17" s="347"/>
      <c r="G17" s="347"/>
      <c r="H17" s="347"/>
      <c r="I17" s="347"/>
    </row>
    <row r="18" spans="1:9" x14ac:dyDescent="0.2">
      <c r="A18" s="347"/>
      <c r="B18" s="347"/>
      <c r="C18" s="347"/>
      <c r="D18" s="347"/>
      <c r="E18" s="347"/>
      <c r="F18" s="347"/>
      <c r="G18" s="347"/>
      <c r="H18" s="347"/>
      <c r="I18" s="347"/>
    </row>
    <row r="19" spans="1:9" x14ac:dyDescent="0.2">
      <c r="A19" s="347"/>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347"/>
      <c r="B21" s="347"/>
      <c r="C21" s="347"/>
      <c r="D21" s="347"/>
      <c r="E21" s="347"/>
      <c r="F21" s="347"/>
      <c r="G21" s="347"/>
      <c r="H21" s="347"/>
      <c r="I21" s="347"/>
    </row>
    <row r="22" spans="1:9" x14ac:dyDescent="0.2">
      <c r="A22" s="347"/>
      <c r="B22" s="347"/>
      <c r="C22" s="347"/>
      <c r="D22" s="347"/>
      <c r="E22" s="347"/>
      <c r="F22" s="347"/>
      <c r="G22" s="347"/>
      <c r="H22" s="347"/>
      <c r="I22" s="347"/>
    </row>
    <row r="23" spans="1:9" x14ac:dyDescent="0.2">
      <c r="A23" s="347"/>
      <c r="B23" s="347"/>
      <c r="C23" s="347"/>
      <c r="D23" s="347"/>
      <c r="E23" s="347"/>
      <c r="F23" s="347"/>
      <c r="G23" s="347"/>
      <c r="H23" s="347"/>
      <c r="I23" s="347"/>
    </row>
    <row r="24" spans="1:9" x14ac:dyDescent="0.2">
      <c r="A24" s="347"/>
      <c r="B24" s="347"/>
      <c r="C24" s="347"/>
      <c r="D24" s="347"/>
      <c r="E24" s="347"/>
      <c r="F24" s="347"/>
      <c r="G24" s="347"/>
      <c r="H24" s="347"/>
      <c r="I24" s="347"/>
    </row>
    <row r="25" spans="1:9" x14ac:dyDescent="0.2">
      <c r="A25" s="347"/>
      <c r="B25" s="347"/>
      <c r="C25" s="347"/>
      <c r="D25" s="347"/>
      <c r="E25" s="347"/>
      <c r="F25" s="347"/>
      <c r="G25" s="347"/>
      <c r="H25" s="347"/>
      <c r="I25" s="347"/>
    </row>
    <row r="26" spans="1:9" x14ac:dyDescent="0.2">
      <c r="A26" s="347"/>
      <c r="B26" s="347"/>
      <c r="C26" s="347"/>
      <c r="D26" s="347"/>
      <c r="E26" s="347"/>
      <c r="F26" s="347"/>
      <c r="G26" s="347"/>
      <c r="H26" s="347"/>
      <c r="I26" s="347"/>
    </row>
    <row r="27" spans="1:9" x14ac:dyDescent="0.2">
      <c r="A27" s="347"/>
      <c r="B27" s="347"/>
      <c r="C27" s="347"/>
      <c r="D27" s="347"/>
      <c r="E27" s="347"/>
      <c r="F27" s="347"/>
      <c r="G27" s="347"/>
      <c r="H27" s="347"/>
      <c r="I27" s="347"/>
    </row>
    <row r="28" spans="1:9" x14ac:dyDescent="0.2">
      <c r="A28" s="347"/>
      <c r="B28" s="347"/>
      <c r="C28" s="347"/>
      <c r="D28" s="347"/>
      <c r="E28" s="347"/>
      <c r="F28" s="347"/>
      <c r="G28" s="347"/>
      <c r="H28" s="347"/>
      <c r="I28" s="347"/>
    </row>
    <row r="29" spans="1:9" x14ac:dyDescent="0.2">
      <c r="A29" s="347"/>
      <c r="B29" s="347"/>
      <c r="C29" s="347"/>
      <c r="D29" s="347"/>
      <c r="E29" s="347"/>
      <c r="F29" s="347"/>
      <c r="G29" s="347"/>
      <c r="H29" s="347"/>
      <c r="I29" s="347"/>
    </row>
    <row r="30" spans="1:9" x14ac:dyDescent="0.2">
      <c r="A30" s="347"/>
      <c r="B30" s="347"/>
      <c r="C30" s="347"/>
      <c r="D30" s="347"/>
      <c r="E30" s="347"/>
      <c r="F30" s="347"/>
      <c r="G30" s="347"/>
      <c r="H30" s="347"/>
      <c r="I30" s="347"/>
    </row>
    <row r="31" spans="1:9" x14ac:dyDescent="0.2">
      <c r="A31" s="347"/>
      <c r="B31" s="347"/>
      <c r="C31" s="347"/>
      <c r="D31" s="347"/>
      <c r="E31" s="347"/>
      <c r="F31" s="347"/>
      <c r="G31" s="347"/>
      <c r="H31" s="347"/>
      <c r="I31" s="347"/>
    </row>
    <row r="32" spans="1:9" x14ac:dyDescent="0.2">
      <c r="A32" s="347"/>
      <c r="B32" s="347"/>
      <c r="C32" s="347"/>
      <c r="D32" s="347"/>
      <c r="E32" s="347"/>
      <c r="F32" s="347"/>
      <c r="G32" s="347"/>
      <c r="H32" s="347"/>
      <c r="I32" s="347"/>
    </row>
    <row r="33" spans="1:9" x14ac:dyDescent="0.2">
      <c r="A33" s="347"/>
      <c r="B33" s="347"/>
      <c r="C33" s="347"/>
      <c r="D33" s="347"/>
      <c r="E33" s="347"/>
      <c r="F33" s="347"/>
      <c r="G33" s="347"/>
      <c r="H33" s="347"/>
      <c r="I33" s="347"/>
    </row>
    <row r="34" spans="1:9" x14ac:dyDescent="0.2">
      <c r="A34" s="347"/>
      <c r="B34" s="347"/>
      <c r="C34" s="347"/>
      <c r="D34" s="347"/>
      <c r="E34" s="347"/>
      <c r="F34" s="347"/>
      <c r="G34" s="347"/>
      <c r="H34" s="347"/>
      <c r="I34" s="347"/>
    </row>
    <row r="35" spans="1:9" x14ac:dyDescent="0.2">
      <c r="A35" s="347"/>
      <c r="B35" s="347"/>
      <c r="C35" s="347"/>
      <c r="D35" s="347"/>
      <c r="E35" s="347"/>
      <c r="F35" s="347"/>
      <c r="G35" s="347"/>
      <c r="H35" s="347"/>
      <c r="I35" s="347"/>
    </row>
    <row r="36" spans="1:9" x14ac:dyDescent="0.2">
      <c r="A36" s="347"/>
      <c r="B36" s="347"/>
      <c r="C36" s="347"/>
      <c r="D36" s="347"/>
      <c r="E36" s="347"/>
      <c r="F36" s="347"/>
      <c r="G36" s="347"/>
      <c r="H36" s="347"/>
      <c r="I36" s="347"/>
    </row>
    <row r="37" spans="1:9" x14ac:dyDescent="0.2">
      <c r="A37" s="347"/>
      <c r="B37" s="347"/>
      <c r="C37" s="347"/>
      <c r="D37" s="347"/>
      <c r="E37" s="347"/>
      <c r="F37" s="347"/>
      <c r="G37" s="347"/>
      <c r="H37" s="347"/>
      <c r="I37" s="347"/>
    </row>
    <row r="38" spans="1:9" x14ac:dyDescent="0.2">
      <c r="A38" s="347"/>
      <c r="B38" s="347"/>
      <c r="C38" s="347"/>
      <c r="D38" s="347"/>
      <c r="E38" s="347"/>
      <c r="F38" s="347"/>
      <c r="G38" s="347"/>
      <c r="H38" s="347"/>
      <c r="I38" s="347"/>
    </row>
    <row r="39" spans="1:9" x14ac:dyDescent="0.2">
      <c r="A39" s="347"/>
      <c r="B39" s="347"/>
      <c r="C39" s="347"/>
      <c r="D39" s="347"/>
      <c r="E39" s="347"/>
      <c r="F39" s="347"/>
      <c r="G39" s="347"/>
      <c r="H39" s="347"/>
      <c r="I39" s="347"/>
    </row>
    <row r="40" spans="1:9" ht="32.450000000000003" customHeight="1" x14ac:dyDescent="0.2">
      <c r="A40" s="347"/>
      <c r="B40" s="347"/>
      <c r="C40" s="347"/>
      <c r="D40" s="347"/>
      <c r="E40" s="347"/>
      <c r="F40" s="347"/>
      <c r="G40" s="347"/>
      <c r="H40" s="347"/>
      <c r="I40" s="34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documentManagement/types"/>
    <ds:schemaRef ds:uri="d8745bc5-821e-4205-946a-621c2da728c8"/>
    <ds:schemaRef ds:uri="http://schemas.microsoft.com/office/infopath/2007/PartnerControls"/>
    <ds:schemaRef ds:uri="http://purl.org/dc/terms/"/>
    <ds:schemaRef ds:uri="http://www.w3.org/XML/1998/namespace"/>
    <ds:schemaRef ds:uri="http://schemas.openxmlformats.org/package/2006/metadata/core-propertie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Bozicko</cp:lastModifiedBy>
  <cp:lastPrinted>2021-02-23T07:50:03Z</cp:lastPrinted>
  <dcterms:created xsi:type="dcterms:W3CDTF">2008-10-17T11:51:54Z</dcterms:created>
  <dcterms:modified xsi:type="dcterms:W3CDTF">2021-02-23T07:57:02Z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