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podaci'!$A$3:$J$61</definedName>
    <definedName name="_xlnm.Print_Area" localSheetId="5">PK!$A$1:$W$61</definedName>
    <definedName name="_xlnm.Print_Area" localSheetId="2">RDG!$A:$K</definedName>
  </definedNames>
  <calcPr calcId="124519" calcMode="manual"/>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42"/>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<sst xmlns="http://schemas.openxmlformats.org/spreadsheetml/2006/main" count="516" uniqueCount="452">
  <si>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</si>
  <si>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</si>
  <si>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</si>
  <si>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</si>
  <si>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</si>
  <si>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</si>
  <si>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</si>
  <si>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</si>
  <si>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</si>
  <si>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</si>
  <si>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</si>
  <si>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</si>
  <si>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</si>
  <si>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</si>
  <si>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</si>
  <si>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</si>
  <si>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</si>
  <si>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</si>
  <si>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</si>
  <si>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</si>
  <si>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</si>
  <si>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</si>
  <si>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</si>
  <si>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</si>
  <si>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</si>
  <si>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</si>
  <si>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</si>
  <si>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</si>
  <si>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</si>
  <si>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</si>
  <si>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</si>
  <si>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</si>
  <si>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</si>
  <si>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</si>
  <si>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</si>
  <si>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</si>
  <si>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</si>
  <si>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</si>
  <si>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</si>
  <si>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</si>
  <si>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</si>
  <si>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</si>
  <si>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</si>
  <si>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</si>
  <si>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</si>
  <si>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</si>
  <si>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</si>
  <si>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</si>
  <si>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</si>
  <si>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</si>
  <si>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</si>
  <si>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</si>
  <si>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</si>
  <si>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</si>
  <si>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</si>
  <si>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</si>
  <si>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</si>
  <si>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</si>
  <si>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</si>
  <si>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</si>
  <si>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</si>
  <si>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</si>
  <si>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</si>
  <si>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</si>
  <si>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</si>
  <si>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</si>
  <si>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</si>
  <si>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</si>
  <si>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</si>
  <si>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</si>
  <si>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</si>
  <si>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</si>
  <si>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</si>
  <si>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</si>
  <si>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</si>
  <si>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</si>
  <si>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</si>
  <si>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</si>
  <si>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</si>
  <si>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</si>
  <si>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</si>
  <si>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</si>
  <si>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</si>
  <si>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</si>
  <si>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</si>
  <si>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</si>
  <si>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</si>
  <si>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</si>
  <si>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</si>
  <si>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</si>
  <si>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</si>
  <si>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</si>
  <si>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</si>
  <si>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</si>
  <si>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</si>
  <si>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</si>
  <si>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</si>
  <si>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</si>
  <si>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</si>
  <si>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</si>
  <si>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</si>
  <si>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</si>
  <si>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</si>
  <si>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</si>
  <si>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</si>
  <si>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</si>
  <si>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</si>
  <si>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</si>
  <si>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</si>
  <si>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</si>
  <si>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</si>
  <si>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</si>
  <si>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</si>
  <si>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</si>
  <si>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</si>
  <si>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</si>
  <si>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</si>
  <si>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</si>
  <si>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</si>
  <si>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</si>
  <si>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</si>
  <si>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</si>
  <si>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</si>
  <si>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</si>
  <si>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</si>
  <si>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</si>
  <si>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</si>
  <si>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</si>
  <si>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</si>
  <si>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</si>
  <si>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</si>
  <si>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</si>
  <si>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</si>
  <si>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</si>
  <si>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</si>
  <si>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</si>
  <si>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</si>
  <si>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</si>
  <si>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</si>
  <si>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</si>
  <si>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</si>
  <si>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</si>
  <si>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</si>
  <si>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</si>
  <si>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</si>
  <si>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</si>
  <si>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</si>
  <si>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</si>
  <si>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</si>
  <si>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</si>
  <si>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</si>
  <si>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</si>
  <si>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</si>
  <si>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</si>
  <si>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</si>
  <si>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</si>
  <si>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</si>
  <si>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</si>
  <si>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</si>
  <si>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</si>
  <si>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</si>
  <si>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</si>
  <si>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</si>
  <si>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</si>
  <si>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</si>
  <si>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</si>
  <si>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</si>
  <si>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</si>
  <si>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</si>
  <si>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</si>
  <si>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</si>
  <si>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</si>
  <si>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</si>
  <si>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</si>
  <si>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</si>
  <si>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</si>
  <si>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</si>
  <si>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</si>
  <si>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</si>
  <si>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</si>
  <si>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</si>
  <si>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</si>
  <si>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</si>
  <si>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</si>
  <si>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</si>
  <si>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</si>
  <si>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</si>
  <si>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</si>
  <si>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</si>
  <si>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</si>
  <si>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</si>
  <si>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</si>
  <si>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</si>
  <si>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</si>
  <si>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</si>
  <si>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</si>
  <si>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</si>
  <si>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</si>
  <si>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</si>
  <si>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</si>
  <si>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</si>
  <si>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</si>
  <si>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</si>
  <si>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</si>
  <si>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</si>
  <si>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</si>
  <si>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</si>
  <si>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</si>
  <si>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</si>
  <si>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</si>
  <si>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</si>
  <si>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</si>
  <si>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</si>
  <si>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</si>
  <si>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</si>
  <si>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</si>
  <si>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</si>
  <si>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</si>
  <si>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</si>
  <si>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</si>
  <si>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</si>
  <si>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</si>
  <si>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</si>
  <si>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</si>
  <si>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</si>
  <si>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</si>
  <si>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</si>
  <si>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</si>
  <si>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</si>
  <si>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</si>
  <si>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</si>
  <si>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</si>
  <si>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</si>
  <si>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</si>
  <si>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</si>
  <si>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</si>
  <si>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</si>
  <si>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</si>
  <si>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</si>
  <si>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</si>
  <si>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</si>
  <si>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</si>
  <si>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</si>
  <si>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</si>
  <si>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</si>
  <si>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</si>
  <si>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</si>
  <si>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</si>
  <si>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</si>
  <si>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</si>
  <si>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</si>
  <si>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</si>
  <si>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</si>
  <si>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</si>
  <si>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</si>
  <si>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</si>
  <si>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</si>
  <si>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</si>
  <si>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</si>
  <si>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</si>
  <si>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</si>
  <si>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</si>
  <si>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</si>
  <si>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</si>
  <si>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</si>
  <si>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</si>
  <si>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</si>
  <si>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</si>
  <si>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</si>
  <si>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</si>
  <si>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</si>
  <si>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</si>
  <si>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</si>
  <si>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</si>
  <si>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</si>
  <si>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</si>
  <si>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</si>
  <si>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</si>
  <si>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</si>
  <si>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</si>
  <si>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</si>
  <si>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</si>
  <si>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</si>
  <si>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</si>
  <si>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</si>
  <si>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</si>
  <si>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</si>
  <si>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</si>
  <si>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</si>
  <si>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</si>
  <si>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</si>
  <si>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</si>
  <si>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</si>
  <si>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</si>
  <si>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</si>
  <si>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</si>
  <si>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</si>
  <si>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</si>
  <si>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</si>
  <si>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</si>
  <si>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</si>
  <si>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</si>
  <si>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</si>
  <si>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</si>
  <si>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</si>
  <si>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</si>
  <si>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</si>
  <si>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</si>
  <si>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</si>
  <si>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</si>
  <si>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</si>
  <si>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</si>
  <si>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</si>
  <si>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</si>
  <si>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</si>
  <si>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</si>
  <si>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</si>
  <si>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</si>
  <si>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</si>
  <si>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</si>
  <si>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</si>
  <si>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</si>
  <si>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</si>
  <si>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</si>
  <si>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</si>
  <si>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</si>
  <si>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</si>
  <si>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</si>
  <si>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</si>
  <si>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</si>
  <si>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</si>
  <si>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</si>
  <si>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</si>
  <si>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</si>
  <si>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</si>
  <si>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</si>
  <si>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</si>
  <si>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</si>
  <si>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</si>
  <si>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</si>
  <si>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</si>
  <si>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</si>
  <si>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</si>
  <si>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</si>
  <si>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</si>
  <si>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</si>
  <si>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</si>
  <si>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</si>
  <si>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</si>
  <si>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</si>
  <si>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</si>
  <si>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</si>
  <si>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</si>
  <si>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</si>
  <si>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</si>
  <si>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</si>
  <si>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</si>
  <si>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</si>
  <si>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</si>
  <si>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</si>
  <si>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</si>
  <si>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</si>
  <si>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</si>
  <si>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</si>
  <si>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</si>
  <si>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</si>
  <si>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</si>
  <si>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</si>
  <si>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</si>
  <si>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</si>
  <si>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</si>
  <si>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</si>
  <si>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</si>
  <si>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</si>
  <si>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</si>
  <si>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</si>
  <si>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</si>
  <si>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</si>
  <si>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</si>
  <si>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</si>
  <si>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</si>
  <si>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</si>
  <si>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</si>
  <si>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</si>
  <si>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</si>
  <si>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</si>
  <si>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</si>
  <si>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</si>
  <si>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</si>
  <si>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</si>
  <si>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</si>
  <si>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</si>
  <si>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</si>
  <si>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</si>
  <si>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</si>
  <si>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</si>
  <si>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</si>
  <si>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</si>
  <si>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</si>
  <si>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</si>
  <si>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</si>
  <si>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</si>
  <si>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</si>
  <si>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</si>
  <si>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</si>
  <si>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</si>
  <si>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</si>
  <si>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</si>
  <si>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</si>
  <si>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</si>
  <si>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</si>
  <si>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</si>
  <si>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</si>
  <si>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</si>
  <si>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</si>
  <si>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</si>
  <si>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</si>
  <si>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</si>
  <si>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</si>
  <si>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</si>
  <si>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</si>
  <si>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</si>
  <si>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</si>
  <si>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</si>
  <si>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</si>
  <si>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</si>
  <si>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</si>
  <si>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</si>
  <si>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</si>
  <si>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</si>
  <si>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</si>
  <si>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</si>
  <si>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</si>
  <si>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</si>
  <si>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</si>
  <si>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u razdoblju 01.01.2019 do 31.03.2019</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</si>
  <si>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</si>
  <si>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</si>
  <si>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</si>
  <si>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</si>
  <si>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</si>
  <si>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</si>
  <si>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</si>
  <si>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</si>
  <si>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</si>
  <si>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</si>
  <si>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</si>
  <si>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</si>
  <si>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</si>
  <si>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</si>
  <si>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stanje na dan 31.12.2019</t>
  </si>
  <si>
    <t>u razdoblju 01.01.2019 do 31.12.2019</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</si>
</sst>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view="pageBreakPreview" topLeftCell="A22" zoomScale="115" zoomScaleSheetLayoutView="115"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43830</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413</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415</v>
      </c>
      <c r="B10" s="148"/>
      <c r="C10" s="148"/>
      <c r="D10" s="148"/>
      <c r="E10" s="148"/>
      <c r="F10" s="148"/>
      <c r="G10" s="148"/>
      <c r="H10" s="148"/>
      <c r="I10" s="148"/>
      <c r="J10" s="90"/>
    </row>
    <row r="11" spans="1:20" ht="24.6" customHeight="1">
      <c r="A11" s="149" t="s">
        <v>393</v>
      </c>
      <c r="B11" s="150"/>
      <c r="C11" s="142" t="s">
        <v>433</v>
      </c>
      <c r="D11" s="143"/>
      <c r="E11" s="91"/>
      <c r="F11" s="151" t="s">
        <v>416</v>
      </c>
      <c r="G11" s="141"/>
      <c r="H11" s="152" t="s">
        <v>439</v>
      </c>
      <c r="I11" s="153"/>
      <c r="J11" s="92"/>
    </row>
    <row r="12" spans="1:20" ht="14.45" customHeight="1">
      <c r="A12" s="93"/>
      <c r="B12" s="94"/>
      <c r="C12" s="94"/>
      <c r="D12" s="94"/>
      <c r="E12" s="145"/>
      <c r="F12" s="145"/>
      <c r="G12" s="145"/>
      <c r="H12" s="145"/>
      <c r="I12" s="95"/>
      <c r="J12" s="92"/>
    </row>
    <row r="13" spans="1:20" ht="21" customHeight="1">
      <c r="A13" s="140" t="s">
        <v>408</v>
      </c>
      <c r="B13" s="141"/>
      <c r="C13" s="142" t="s">
        <v>437</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438</v>
      </c>
      <c r="D15" s="143"/>
      <c r="E15" s="160"/>
      <c r="F15" s="161"/>
      <c r="G15" s="97" t="s">
        <v>417</v>
      </c>
      <c r="H15" s="152" t="s">
        <v>440</v>
      </c>
      <c r="I15" s="153"/>
      <c r="J15" s="98"/>
    </row>
    <row r="16" spans="1:20" ht="10.9" customHeight="1">
      <c r="A16" s="91"/>
      <c r="B16" s="95"/>
      <c r="C16" s="94"/>
      <c r="D16" s="94"/>
      <c r="E16" s="146"/>
      <c r="F16" s="146"/>
      <c r="G16" s="146"/>
      <c r="H16" s="146"/>
      <c r="I16" s="94"/>
      <c r="J16" s="96"/>
    </row>
    <row r="17" spans="1:10" ht="22.9" customHeight="1">
      <c r="A17" s="99"/>
      <c r="B17" s="97" t="s">
        <v>418</v>
      </c>
      <c r="C17" s="142" t="s">
        <v>441</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442</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10000</v>
      </c>
      <c r="D21" s="153"/>
      <c r="E21" s="146"/>
      <c r="F21" s="146"/>
      <c r="G21" s="157" t="s">
        <v>443</v>
      </c>
      <c r="H21" s="158"/>
      <c r="I21" s="158"/>
      <c r="J21" s="159"/>
    </row>
    <row r="22" spans="1:10">
      <c r="A22" s="93"/>
      <c r="B22" s="94"/>
      <c r="C22" s="94"/>
      <c r="D22" s="94"/>
      <c r="E22" s="146"/>
      <c r="F22" s="146"/>
      <c r="G22" s="146"/>
      <c r="H22" s="146"/>
      <c r="I22" s="94"/>
      <c r="J22" s="96"/>
    </row>
    <row r="23" spans="1:10">
      <c r="A23" s="149" t="s">
        <v>397</v>
      </c>
      <c r="B23" s="156"/>
      <c r="C23" s="157" t="s">
        <v>444</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445</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446</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260</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420</v>
      </c>
      <c r="D31" s="166" t="s">
        <v>419</v>
      </c>
      <c r="E31" s="167"/>
      <c r="F31" s="167"/>
      <c r="G31" s="167"/>
      <c r="H31" s="106"/>
      <c r="I31" s="107" t="s">
        <v>420</v>
      </c>
      <c r="J31" s="108" t="s">
        <v>421</v>
      </c>
    </row>
    <row r="32" spans="1:10">
      <c r="A32" s="149"/>
      <c r="B32" s="156"/>
      <c r="C32" s="109"/>
      <c r="D32" s="77"/>
      <c r="E32" s="161"/>
      <c r="F32" s="161"/>
      <c r="G32" s="161"/>
      <c r="H32" s="161"/>
      <c r="I32" s="104"/>
      <c r="J32" s="105"/>
    </row>
    <row r="33" spans="1:10">
      <c r="A33" s="149" t="s">
        <v>410</v>
      </c>
      <c r="B33" s="156"/>
      <c r="C33" s="102" t="s">
        <v>423</v>
      </c>
      <c r="D33" s="166" t="s">
        <v>422</v>
      </c>
      <c r="E33" s="167"/>
      <c r="F33" s="167"/>
      <c r="G33" s="167"/>
      <c r="H33" s="100"/>
      <c r="I33" s="107" t="s">
        <v>423</v>
      </c>
      <c r="J33" s="108" t="s">
        <v>424</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425</v>
      </c>
    </row>
    <row r="49" spans="1:10">
      <c r="A49" s="113"/>
      <c r="B49" s="101"/>
      <c r="C49" s="101"/>
      <c r="D49" s="94"/>
      <c r="E49" s="146"/>
      <c r="F49" s="146"/>
      <c r="G49" s="172"/>
      <c r="H49" s="172"/>
      <c r="I49" s="94"/>
      <c r="J49" s="114" t="s">
        <v>426</v>
      </c>
    </row>
    <row r="50" spans="1:10" ht="14.45" customHeight="1">
      <c r="A50" s="140" t="s">
        <v>403</v>
      </c>
      <c r="B50" s="151"/>
      <c r="C50" s="152" t="s">
        <v>426</v>
      </c>
      <c r="D50" s="153"/>
      <c r="E50" s="178" t="s">
        <v>427</v>
      </c>
      <c r="F50" s="179"/>
      <c r="G50" s="157"/>
      <c r="H50" s="158"/>
      <c r="I50" s="158"/>
      <c r="J50" s="159"/>
    </row>
    <row r="51" spans="1:10">
      <c r="A51" s="113"/>
      <c r="B51" s="101"/>
      <c r="C51" s="172"/>
      <c r="D51" s="172"/>
      <c r="E51" s="146"/>
      <c r="F51" s="146"/>
      <c r="G51" s="180" t="s">
        <v>428</v>
      </c>
      <c r="H51" s="180"/>
      <c r="I51" s="180"/>
      <c r="J51" s="85"/>
    </row>
    <row r="52" spans="1:10" ht="13.9" customHeight="1">
      <c r="A52" s="140" t="s">
        <v>404</v>
      </c>
      <c r="B52" s="151"/>
      <c r="C52" s="157" t="s">
        <v>447</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448</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449</v>
      </c>
      <c r="D56" s="182"/>
      <c r="E56" s="182"/>
      <c r="F56" s="182"/>
      <c r="G56" s="182"/>
      <c r="H56" s="182"/>
      <c r="I56" s="182"/>
      <c r="J56" s="183"/>
    </row>
    <row r="57" spans="1:10">
      <c r="A57" s="93"/>
      <c r="B57" s="94"/>
      <c r="C57" s="94"/>
      <c r="D57" s="94"/>
      <c r="E57" s="146"/>
      <c r="F57" s="146"/>
      <c r="G57" s="146"/>
      <c r="H57" s="146"/>
      <c r="I57" s="94"/>
      <c r="J57" s="96"/>
    </row>
    <row r="58" spans="1:10">
      <c r="A58" s="140" t="s">
        <v>429</v>
      </c>
      <c r="B58" s="151"/>
      <c r="C58" s="181"/>
      <c r="D58" s="182"/>
      <c r="E58" s="182"/>
      <c r="F58" s="182"/>
      <c r="G58" s="182"/>
      <c r="H58" s="182"/>
      <c r="I58" s="182"/>
      <c r="J58" s="183"/>
    </row>
    <row r="59" spans="1:10" ht="14.45" customHeight="1">
      <c r="A59" s="93"/>
      <c r="B59" s="94"/>
      <c r="C59" s="184" t="s">
        <v>430</v>
      </c>
      <c r="D59" s="184"/>
      <c r="E59" s="184"/>
      <c r="F59" s="184"/>
      <c r="G59" s="94"/>
      <c r="H59" s="94"/>
      <c r="I59" s="94"/>
      <c r="J59" s="96"/>
    </row>
    <row r="60" spans="1:10">
      <c r="A60" s="140" t="s">
        <v>431</v>
      </c>
      <c r="B60" s="151"/>
      <c r="C60" s="181"/>
      <c r="D60" s="182"/>
      <c r="E60" s="182"/>
      <c r="F60" s="182"/>
      <c r="G60" s="182"/>
      <c r="H60" s="182"/>
      <c r="I60" s="182"/>
      <c r="J60" s="183"/>
    </row>
    <row r="61" spans="1:10" ht="14.45" customHeight="1">
      <c r="A61" s="115"/>
      <c r="B61" s="116"/>
      <c r="C61" s="185" t="s">
        <v>432</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10" zoomScaleSheetLayoutView="110" workbookViewId="0">
      <selection activeCell="I124" sqref="I124"/>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450</v>
      </c>
      <c r="B2" s="192"/>
      <c r="C2" s="192"/>
      <c r="D2" s="192"/>
      <c r="E2" s="192"/>
      <c r="F2" s="192"/>
      <c r="G2" s="192"/>
      <c r="H2" s="192"/>
      <c r="I2" s="192"/>
    </row>
    <row r="3" spans="1:9">
      <c r="A3" s="193" t="s">
        <v>355</v>
      </c>
      <c r="B3" s="194"/>
      <c r="C3" s="194"/>
      <c r="D3" s="194"/>
      <c r="E3" s="194"/>
      <c r="F3" s="194"/>
      <c r="G3" s="194"/>
      <c r="H3" s="194"/>
      <c r="I3" s="194"/>
    </row>
    <row r="4" spans="1:9">
      <c r="A4" s="195" t="s">
        <v>434</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61495541</v>
      </c>
      <c r="I9" s="34">
        <f>I10+I17+I27+I38+I43</f>
        <v>61661379</v>
      </c>
    </row>
    <row r="10" spans="1:9" ht="12.75" customHeight="1">
      <c r="A10" s="187" t="s">
        <v>5</v>
      </c>
      <c r="B10" s="187"/>
      <c r="C10" s="187"/>
      <c r="D10" s="187"/>
      <c r="E10" s="187"/>
      <c r="F10" s="187"/>
      <c r="G10" s="16">
        <v>3</v>
      </c>
      <c r="H10" s="34">
        <f>H11+H12+H13+H14+H15+H16</f>
        <v>1151</v>
      </c>
      <c r="I10" s="34">
        <f>I11+I12+I13+I14+I15+I16</f>
        <v>21747</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1151</v>
      </c>
      <c r="I12" s="33">
        <v>21747</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56120434</v>
      </c>
      <c r="I17" s="34">
        <f>I18+I19+I20+I21+I22+I23+I24+I25+I26</f>
        <v>56276746</v>
      </c>
    </row>
    <row r="18" spans="1:9" ht="12.75" customHeight="1">
      <c r="A18" s="186" t="s">
        <v>13</v>
      </c>
      <c r="B18" s="186"/>
      <c r="C18" s="186"/>
      <c r="D18" s="186"/>
      <c r="E18" s="186"/>
      <c r="F18" s="186"/>
      <c r="G18" s="15">
        <v>11</v>
      </c>
      <c r="H18" s="33">
        <v>49816605</v>
      </c>
      <c r="I18" s="33">
        <v>49816605</v>
      </c>
    </row>
    <row r="19" spans="1:9" ht="12.75" customHeight="1">
      <c r="A19" s="186" t="s">
        <v>14</v>
      </c>
      <c r="B19" s="186"/>
      <c r="C19" s="186"/>
      <c r="D19" s="186"/>
      <c r="E19" s="186"/>
      <c r="F19" s="186"/>
      <c r="G19" s="15">
        <v>12</v>
      </c>
      <c r="H19" s="33">
        <v>2566908</v>
      </c>
      <c r="I19" s="33">
        <v>3059416</v>
      </c>
    </row>
    <row r="20" spans="1:9" ht="12.75" customHeight="1">
      <c r="A20" s="186" t="s">
        <v>15</v>
      </c>
      <c r="B20" s="186"/>
      <c r="C20" s="186"/>
      <c r="D20" s="186"/>
      <c r="E20" s="186"/>
      <c r="F20" s="186"/>
      <c r="G20" s="15">
        <v>13</v>
      </c>
      <c r="H20" s="33">
        <v>193227</v>
      </c>
      <c r="I20" s="33">
        <v>212524</v>
      </c>
    </row>
    <row r="21" spans="1:9" ht="12.75" customHeight="1">
      <c r="A21" s="186" t="s">
        <v>16</v>
      </c>
      <c r="B21" s="186"/>
      <c r="C21" s="186"/>
      <c r="D21" s="186"/>
      <c r="E21" s="186"/>
      <c r="F21" s="186"/>
      <c r="G21" s="15">
        <v>14</v>
      </c>
      <c r="H21" s="33">
        <v>3529610</v>
      </c>
      <c r="I21" s="33">
        <v>3174117</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14084</v>
      </c>
      <c r="I23" s="33">
        <v>14084</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5276828</v>
      </c>
      <c r="I27" s="34">
        <f>SUM(I28:I37)</f>
        <v>5276858</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5276828</v>
      </c>
      <c r="I36" s="33">
        <v>5276858</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97128</v>
      </c>
      <c r="I38" s="34">
        <f>I39+I40+I41+I42</f>
        <v>86028</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97128</v>
      </c>
      <c r="I42" s="33">
        <v>86028</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26274748</v>
      </c>
      <c r="I44" s="34">
        <f>I45+I53+I60+I70</f>
        <v>29221390</v>
      </c>
    </row>
    <row r="45" spans="1:9" ht="12.75" customHeight="1">
      <c r="A45" s="187" t="s">
        <v>39</v>
      </c>
      <c r="B45" s="187"/>
      <c r="C45" s="187"/>
      <c r="D45" s="187"/>
      <c r="E45" s="187"/>
      <c r="F45" s="187"/>
      <c r="G45" s="16">
        <v>38</v>
      </c>
      <c r="H45" s="34">
        <f>SUM(H46:H52)</f>
        <v>1387148</v>
      </c>
      <c r="I45" s="34">
        <f>SUM(I46:I52)</f>
        <v>1657555</v>
      </c>
    </row>
    <row r="46" spans="1:9" ht="12.75" customHeight="1">
      <c r="A46" s="186" t="s">
        <v>40</v>
      </c>
      <c r="B46" s="186"/>
      <c r="C46" s="186"/>
      <c r="D46" s="186"/>
      <c r="E46" s="186"/>
      <c r="F46" s="186"/>
      <c r="G46" s="15">
        <v>39</v>
      </c>
      <c r="H46" s="33">
        <v>1387148</v>
      </c>
      <c r="I46" s="33">
        <v>1657555</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12892370</v>
      </c>
      <c r="I53" s="34">
        <f>SUM(I54:I59)</f>
        <v>10696356</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2282462</v>
      </c>
      <c r="I55" s="33">
        <v>3695033</v>
      </c>
    </row>
    <row r="56" spans="1:9" ht="12.75" customHeight="1">
      <c r="A56" s="186" t="s">
        <v>50</v>
      </c>
      <c r="B56" s="186"/>
      <c r="C56" s="186"/>
      <c r="D56" s="186"/>
      <c r="E56" s="186"/>
      <c r="F56" s="186"/>
      <c r="G56" s="15">
        <v>49</v>
      </c>
      <c r="H56" s="33">
        <v>10334452</v>
      </c>
      <c r="I56" s="33">
        <v>6726152</v>
      </c>
    </row>
    <row r="57" spans="1:9" ht="12.75" customHeight="1">
      <c r="A57" s="186" t="s">
        <v>51</v>
      </c>
      <c r="B57" s="186"/>
      <c r="C57" s="186"/>
      <c r="D57" s="186"/>
      <c r="E57" s="186"/>
      <c r="F57" s="186"/>
      <c r="G57" s="15">
        <v>50</v>
      </c>
      <c r="H57" s="33">
        <v>12527</v>
      </c>
      <c r="I57" s="33">
        <v>9698</v>
      </c>
    </row>
    <row r="58" spans="1:9" ht="12.75" customHeight="1">
      <c r="A58" s="186" t="s">
        <v>52</v>
      </c>
      <c r="B58" s="186"/>
      <c r="C58" s="186"/>
      <c r="D58" s="186"/>
      <c r="E58" s="186"/>
      <c r="F58" s="186"/>
      <c r="G58" s="15">
        <v>51</v>
      </c>
      <c r="H58" s="33">
        <v>169669</v>
      </c>
      <c r="I58" s="33">
        <v>107675</v>
      </c>
    </row>
    <row r="59" spans="1:9" ht="12.75" customHeight="1">
      <c r="A59" s="186" t="s">
        <v>53</v>
      </c>
      <c r="B59" s="186"/>
      <c r="C59" s="186"/>
      <c r="D59" s="186"/>
      <c r="E59" s="186"/>
      <c r="F59" s="186"/>
      <c r="G59" s="15">
        <v>52</v>
      </c>
      <c r="H59" s="33">
        <v>93260</v>
      </c>
      <c r="I59" s="33">
        <v>157798</v>
      </c>
    </row>
    <row r="60" spans="1:9" ht="12.75" customHeight="1">
      <c r="A60" s="187" t="s">
        <v>54</v>
      </c>
      <c r="B60" s="187"/>
      <c r="C60" s="187"/>
      <c r="D60" s="187"/>
      <c r="E60" s="187"/>
      <c r="F60" s="187"/>
      <c r="G60" s="16">
        <v>53</v>
      </c>
      <c r="H60" s="34">
        <f>SUM(H61:H69)</f>
        <v>9000</v>
      </c>
      <c r="I60" s="34">
        <f>SUM(I61:I69)</f>
        <v>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9000</v>
      </c>
      <c r="I68" s="33">
        <v>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11986230</v>
      </c>
      <c r="I70" s="33">
        <v>16858479</v>
      </c>
    </row>
    <row r="71" spans="1:9" ht="12.75" customHeight="1">
      <c r="A71" s="203" t="s">
        <v>58</v>
      </c>
      <c r="B71" s="203"/>
      <c r="C71" s="203"/>
      <c r="D71" s="203"/>
      <c r="E71" s="203"/>
      <c r="F71" s="203"/>
      <c r="G71" s="15">
        <v>64</v>
      </c>
      <c r="H71" s="33">
        <v>581338</v>
      </c>
      <c r="I71" s="33">
        <v>1986634</v>
      </c>
    </row>
    <row r="72" spans="1:9" ht="12.75" customHeight="1">
      <c r="A72" s="188" t="s">
        <v>383</v>
      </c>
      <c r="B72" s="188"/>
      <c r="C72" s="188"/>
      <c r="D72" s="188"/>
      <c r="E72" s="188"/>
      <c r="F72" s="188"/>
      <c r="G72" s="16">
        <v>65</v>
      </c>
      <c r="H72" s="34">
        <f>H8+H9+H44+H71</f>
        <v>88351627</v>
      </c>
      <c r="I72" s="34">
        <f>I8+I9+I44+I71</f>
        <v>92869403</v>
      </c>
    </row>
    <row r="73" spans="1:9" ht="12.75" customHeight="1">
      <c r="A73" s="203" t="s">
        <v>59</v>
      </c>
      <c r="B73" s="203"/>
      <c r="C73" s="203"/>
      <c r="D73" s="203"/>
      <c r="E73" s="203"/>
      <c r="F73" s="203"/>
      <c r="G73" s="15">
        <v>66</v>
      </c>
      <c r="H73" s="33">
        <v>0</v>
      </c>
      <c r="I73" s="33">
        <v>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76599082</v>
      </c>
      <c r="I75" s="34">
        <f>I76+I77+I78+I84+I85+I89+I92+I95</f>
        <v>78669457</v>
      </c>
    </row>
    <row r="76" spans="1:9" ht="12.75" customHeight="1">
      <c r="A76" s="186" t="s">
        <v>61</v>
      </c>
      <c r="B76" s="186"/>
      <c r="C76" s="186"/>
      <c r="D76" s="186"/>
      <c r="E76" s="186"/>
      <c r="F76" s="186"/>
      <c r="G76" s="15">
        <v>68</v>
      </c>
      <c r="H76" s="33">
        <v>39544900</v>
      </c>
      <c r="I76" s="33">
        <v>39544900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1916252</v>
      </c>
      <c r="I78" s="34">
        <f>SUM(I79:I83)</f>
        <v>2088304</v>
      </c>
    </row>
    <row r="79" spans="1:9" ht="12.75" customHeight="1">
      <c r="A79" s="186" t="s">
        <v>64</v>
      </c>
      <c r="B79" s="186"/>
      <c r="C79" s="186"/>
      <c r="D79" s="186"/>
      <c r="E79" s="186"/>
      <c r="F79" s="186"/>
      <c r="G79" s="15">
        <v>71</v>
      </c>
      <c r="H79" s="33">
        <v>1916252</v>
      </c>
      <c r="I79" s="33">
        <v>2088304</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31696890</v>
      </c>
      <c r="I89" s="34">
        <f>I90-I91</f>
        <v>34965878</v>
      </c>
    </row>
    <row r="90" spans="1:9" ht="12.75" customHeight="1">
      <c r="A90" s="186" t="s">
        <v>75</v>
      </c>
      <c r="B90" s="186"/>
      <c r="C90" s="186"/>
      <c r="D90" s="186"/>
      <c r="E90" s="186"/>
      <c r="F90" s="186"/>
      <c r="G90" s="15">
        <v>82</v>
      </c>
      <c r="H90" s="33">
        <v>31696890</v>
      </c>
      <c r="I90" s="33">
        <v>34965878</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3441040</v>
      </c>
      <c r="I92" s="34">
        <f>I93-I94</f>
        <v>2070375</v>
      </c>
    </row>
    <row r="93" spans="1:9" ht="12.75" customHeight="1">
      <c r="A93" s="186" t="s">
        <v>78</v>
      </c>
      <c r="B93" s="186"/>
      <c r="C93" s="186"/>
      <c r="D93" s="186"/>
      <c r="E93" s="186"/>
      <c r="F93" s="186"/>
      <c r="G93" s="15">
        <v>85</v>
      </c>
      <c r="H93" s="33">
        <v>3441040</v>
      </c>
      <c r="I93" s="33">
        <v>2070375</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1854398</v>
      </c>
      <c r="I96" s="34">
        <f>SUM(I97:I102)</f>
        <v>1527108</v>
      </c>
    </row>
    <row r="97" spans="1:9" ht="12.75" customHeight="1">
      <c r="A97" s="186" t="s">
        <v>81</v>
      </c>
      <c r="B97" s="186"/>
      <c r="C97" s="186"/>
      <c r="D97" s="186"/>
      <c r="E97" s="186"/>
      <c r="F97" s="186"/>
      <c r="G97" s="15">
        <v>89</v>
      </c>
      <c r="H97" s="33">
        <v>780849</v>
      </c>
      <c r="I97" s="33">
        <v>840009</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1073549</v>
      </c>
      <c r="I99" s="33">
        <v>687099</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7167496</v>
      </c>
      <c r="I115" s="34">
        <f>SUM(I116:I129)</f>
        <v>11762977</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46614</v>
      </c>
      <c r="I118" s="33">
        <v>129080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1772794</v>
      </c>
      <c r="I122" s="33">
        <v>1107218</v>
      </c>
    </row>
    <row r="123" spans="1:9" ht="12.75" customHeight="1">
      <c r="A123" s="186" t="s">
        <v>94</v>
      </c>
      <c r="B123" s="186"/>
      <c r="C123" s="186"/>
      <c r="D123" s="186"/>
      <c r="E123" s="186"/>
      <c r="F123" s="186"/>
      <c r="G123" s="15">
        <v>115</v>
      </c>
      <c r="H123" s="33">
        <v>3141914</v>
      </c>
      <c r="I123" s="33">
        <v>7390824</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1440259</v>
      </c>
      <c r="I125" s="33">
        <v>1872170</v>
      </c>
    </row>
    <row r="126" spans="1:9">
      <c r="A126" s="186" t="s">
        <v>99</v>
      </c>
      <c r="B126" s="186"/>
      <c r="C126" s="186"/>
      <c r="D126" s="186"/>
      <c r="E126" s="186"/>
      <c r="F126" s="186"/>
      <c r="G126" s="15">
        <v>118</v>
      </c>
      <c r="H126" s="33">
        <v>765915</v>
      </c>
      <c r="I126" s="33">
        <v>1263685</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0</v>
      </c>
      <c r="I129" s="33">
        <v>0</v>
      </c>
    </row>
    <row r="130" spans="1:9" ht="22.15" customHeight="1">
      <c r="A130" s="203" t="s">
        <v>103</v>
      </c>
      <c r="B130" s="203"/>
      <c r="C130" s="203"/>
      <c r="D130" s="203"/>
      <c r="E130" s="203"/>
      <c r="F130" s="203"/>
      <c r="G130" s="15">
        <v>122</v>
      </c>
      <c r="H130" s="33">
        <v>2730651</v>
      </c>
      <c r="I130" s="33">
        <v>909861</v>
      </c>
    </row>
    <row r="131" spans="1:9">
      <c r="A131" s="188" t="s">
        <v>388</v>
      </c>
      <c r="B131" s="188"/>
      <c r="C131" s="188"/>
      <c r="D131" s="188"/>
      <c r="E131" s="188"/>
      <c r="F131" s="188"/>
      <c r="G131" s="16">
        <v>123</v>
      </c>
      <c r="H131" s="34">
        <f>H75+H96+H103+H115+H130</f>
        <v>88351627</v>
      </c>
      <c r="I131" s="34">
        <f>I75+I96+I103+I115+I130</f>
        <v>92869403</v>
      </c>
    </row>
    <row r="132" spans="1:9">
      <c r="A132" s="203" t="s">
        <v>104</v>
      </c>
      <c r="B132" s="203"/>
      <c r="C132" s="203"/>
      <c r="D132" s="203"/>
      <c r="E132" s="203"/>
      <c r="F132" s="203"/>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K105"/>
  <sheetViews>
    <sheetView topLeftCell="A37" zoomScaleSheetLayoutView="110" workbookViewId="0">
      <selection activeCell="K90" sqref="K9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451</v>
      </c>
      <c r="B2" s="192"/>
      <c r="C2" s="192"/>
      <c r="D2" s="192"/>
      <c r="E2" s="192"/>
      <c r="F2" s="192"/>
      <c r="G2" s="192"/>
      <c r="H2" s="192"/>
      <c r="I2" s="192"/>
      <c r="J2" s="121"/>
      <c r="K2" s="121"/>
    </row>
    <row r="3" spans="1:11">
      <c r="A3" s="213">
        <v>6</v>
      </c>
      <c r="B3" s="214"/>
      <c r="C3" s="214"/>
      <c r="D3" s="214"/>
      <c r="E3" s="214"/>
      <c r="F3" s="214"/>
      <c r="G3" s="214"/>
      <c r="H3" s="214"/>
      <c r="I3" s="214"/>
      <c r="J3" s="215"/>
      <c r="K3" s="215"/>
    </row>
    <row r="4" spans="1:11">
      <c r="A4" s="216" t="s">
        <v>436</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74821997</v>
      </c>
      <c r="I8" s="37">
        <f>SUM(I9:I13)</f>
        <v>21957371</v>
      </c>
      <c r="J8" s="37">
        <f>SUM(J9:J13)</f>
        <v>67028469</v>
      </c>
      <c r="K8" s="37">
        <f>SUM(K9:K13)</f>
        <v>15697446</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71336057</v>
      </c>
      <c r="I10" s="33">
        <v>18715369</v>
      </c>
      <c r="J10" s="33">
        <v>65088921</v>
      </c>
      <c r="K10" s="33">
        <v>14772092</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3485940</v>
      </c>
      <c r="I13" s="33">
        <v>3242002</v>
      </c>
      <c r="J13" s="33">
        <v>1939548</v>
      </c>
      <c r="K13" s="33">
        <v>925354</v>
      </c>
    </row>
    <row r="14" spans="1:11">
      <c r="A14" s="222" t="s">
        <v>126</v>
      </c>
      <c r="B14" s="222"/>
      <c r="C14" s="222"/>
      <c r="D14" s="222"/>
      <c r="E14" s="222"/>
      <c r="F14" s="222"/>
      <c r="G14" s="20">
        <v>131</v>
      </c>
      <c r="H14" s="37">
        <f>H15+H16+H20+H24+H25+H26+H29+H36</f>
        <v>80773112</v>
      </c>
      <c r="I14" s="37">
        <f>I15+I16+I20+I24+I25+I26+I29+I36</f>
        <v>31417089</v>
      </c>
      <c r="J14" s="37">
        <f>J15+J16+J20+J24+J25+J26+J29+J36</f>
        <v>76884063</v>
      </c>
      <c r="K14" s="37">
        <f>K15+K16+K20+K24+K25+K26+K29+K36</f>
        <v>21719650</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37933448</v>
      </c>
      <c r="I16" s="37">
        <f>SUM(I17:I19)</f>
        <v>12375298</v>
      </c>
      <c r="J16" s="37">
        <f>SUM(J17:J19)</f>
        <v>39435464</v>
      </c>
      <c r="K16" s="37">
        <f>SUM(K17:K19)</f>
        <v>10862391</v>
      </c>
    </row>
    <row r="17" spans="1:11">
      <c r="A17" s="228" t="s">
        <v>128</v>
      </c>
      <c r="B17" s="228"/>
      <c r="C17" s="228"/>
      <c r="D17" s="228"/>
      <c r="E17" s="228"/>
      <c r="F17" s="228"/>
      <c r="G17" s="15">
        <v>134</v>
      </c>
      <c r="H17" s="33">
        <v>20301864</v>
      </c>
      <c r="I17" s="33">
        <v>7245708</v>
      </c>
      <c r="J17" s="33">
        <v>13798357</v>
      </c>
      <c r="K17" s="33">
        <v>2947625</v>
      </c>
    </row>
    <row r="18" spans="1:11">
      <c r="A18" s="228" t="s">
        <v>129</v>
      </c>
      <c r="B18" s="228"/>
      <c r="C18" s="228"/>
      <c r="D18" s="228"/>
      <c r="E18" s="228"/>
      <c r="F18" s="228"/>
      <c r="G18" s="15">
        <v>135</v>
      </c>
      <c r="H18" s="33">
        <v>0</v>
      </c>
      <c r="I18" s="33">
        <v>0</v>
      </c>
      <c r="J18" s="33">
        <v>168113</v>
      </c>
      <c r="K18" s="33">
        <v>168113</v>
      </c>
    </row>
    <row r="19" spans="1:11">
      <c r="A19" s="228" t="s">
        <v>130</v>
      </c>
      <c r="B19" s="228"/>
      <c r="C19" s="228"/>
      <c r="D19" s="228"/>
      <c r="E19" s="228"/>
      <c r="F19" s="228"/>
      <c r="G19" s="15">
        <v>136</v>
      </c>
      <c r="H19" s="33">
        <v>17631584</v>
      </c>
      <c r="I19" s="33">
        <v>5129590</v>
      </c>
      <c r="J19" s="33">
        <v>25468994</v>
      </c>
      <c r="K19" s="33">
        <v>7746653</v>
      </c>
    </row>
    <row r="20" spans="1:11">
      <c r="A20" s="231" t="s">
        <v>131</v>
      </c>
      <c r="B20" s="231"/>
      <c r="C20" s="231"/>
      <c r="D20" s="231"/>
      <c r="E20" s="231"/>
      <c r="F20" s="231"/>
      <c r="G20" s="20">
        <v>137</v>
      </c>
      <c r="H20" s="37">
        <f>SUM(H21:H23)</f>
        <v>26276721</v>
      </c>
      <c r="I20" s="37">
        <f>SUM(I21:I23)</f>
        <v>6938174</v>
      </c>
      <c r="J20" s="37">
        <f>SUM(J21:J23)</f>
        <v>29435150</v>
      </c>
      <c r="K20" s="37">
        <f>SUM(K21:K23)</f>
        <v>7933894</v>
      </c>
    </row>
    <row r="21" spans="1:11">
      <c r="A21" s="228" t="s">
        <v>109</v>
      </c>
      <c r="B21" s="228"/>
      <c r="C21" s="228"/>
      <c r="D21" s="228"/>
      <c r="E21" s="228"/>
      <c r="F21" s="228"/>
      <c r="G21" s="15">
        <v>138</v>
      </c>
      <c r="H21" s="33">
        <v>17097097</v>
      </c>
      <c r="I21" s="33">
        <v>4661630</v>
      </c>
      <c r="J21" s="33">
        <v>19731181</v>
      </c>
      <c r="K21" s="33">
        <v>5532872</v>
      </c>
    </row>
    <row r="22" spans="1:11">
      <c r="A22" s="228" t="s">
        <v>110</v>
      </c>
      <c r="B22" s="228"/>
      <c r="C22" s="228"/>
      <c r="D22" s="228"/>
      <c r="E22" s="228"/>
      <c r="F22" s="228"/>
      <c r="G22" s="15">
        <v>139</v>
      </c>
      <c r="H22" s="33">
        <v>5528710</v>
      </c>
      <c r="I22" s="33">
        <v>1395503</v>
      </c>
      <c r="J22" s="33">
        <v>6114623</v>
      </c>
      <c r="K22" s="33">
        <v>1514180</v>
      </c>
    </row>
    <row r="23" spans="1:11">
      <c r="A23" s="228" t="s">
        <v>111</v>
      </c>
      <c r="B23" s="228"/>
      <c r="C23" s="228"/>
      <c r="D23" s="228"/>
      <c r="E23" s="228"/>
      <c r="F23" s="228"/>
      <c r="G23" s="15">
        <v>140</v>
      </c>
      <c r="H23" s="33">
        <v>3650914</v>
      </c>
      <c r="I23" s="33">
        <v>881041</v>
      </c>
      <c r="J23" s="33">
        <v>3589346</v>
      </c>
      <c r="K23" s="33">
        <v>886842</v>
      </c>
    </row>
    <row r="24" spans="1:11">
      <c r="A24" s="186" t="s">
        <v>112</v>
      </c>
      <c r="B24" s="186"/>
      <c r="C24" s="186"/>
      <c r="D24" s="186"/>
      <c r="E24" s="186"/>
      <c r="F24" s="186"/>
      <c r="G24" s="15">
        <v>141</v>
      </c>
      <c r="H24" s="33">
        <v>1775007</v>
      </c>
      <c r="I24" s="33">
        <v>521358</v>
      </c>
      <c r="J24" s="33">
        <v>2273660</v>
      </c>
      <c r="K24" s="33">
        <v>597174</v>
      </c>
    </row>
    <row r="25" spans="1:11">
      <c r="A25" s="186" t="s">
        <v>113</v>
      </c>
      <c r="B25" s="186"/>
      <c r="C25" s="186"/>
      <c r="D25" s="186"/>
      <c r="E25" s="186"/>
      <c r="F25" s="186"/>
      <c r="G25" s="15">
        <v>142</v>
      </c>
      <c r="H25" s="33">
        <v>13256408</v>
      </c>
      <c r="I25" s="33">
        <v>10288081</v>
      </c>
      <c r="J25" s="33">
        <v>4466159</v>
      </c>
      <c r="K25" s="33">
        <v>1151553</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1007488</v>
      </c>
      <c r="I29" s="37">
        <f>SUM(I30:I35)</f>
        <v>1007488</v>
      </c>
      <c r="J29" s="37">
        <f>SUM(J30:J35)</f>
        <v>1141933</v>
      </c>
      <c r="K29" s="37">
        <f>SUM(K30:K35)</f>
        <v>1141933</v>
      </c>
    </row>
    <row r="30" spans="1:11">
      <c r="A30" s="228" t="s">
        <v>136</v>
      </c>
      <c r="B30" s="228"/>
      <c r="C30" s="228"/>
      <c r="D30" s="228"/>
      <c r="E30" s="228"/>
      <c r="F30" s="228"/>
      <c r="G30" s="15">
        <v>147</v>
      </c>
      <c r="H30" s="33">
        <v>222436</v>
      </c>
      <c r="I30" s="33">
        <v>222436</v>
      </c>
      <c r="J30" s="33">
        <v>255657</v>
      </c>
      <c r="K30" s="33">
        <v>255657</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785052</v>
      </c>
      <c r="I35" s="33">
        <v>785052</v>
      </c>
      <c r="J35" s="33">
        <v>886276</v>
      </c>
      <c r="K35" s="33">
        <v>886276</v>
      </c>
    </row>
    <row r="36" spans="1:11">
      <c r="A36" s="186" t="s">
        <v>114</v>
      </c>
      <c r="B36" s="186"/>
      <c r="C36" s="186"/>
      <c r="D36" s="186"/>
      <c r="E36" s="186"/>
      <c r="F36" s="186"/>
      <c r="G36" s="15">
        <v>153</v>
      </c>
      <c r="H36" s="33">
        <v>524040</v>
      </c>
      <c r="I36" s="33">
        <v>286690</v>
      </c>
      <c r="J36" s="33">
        <v>131697</v>
      </c>
      <c r="K36" s="33">
        <v>32705</v>
      </c>
    </row>
    <row r="37" spans="1:11">
      <c r="A37" s="222" t="s">
        <v>142</v>
      </c>
      <c r="B37" s="222"/>
      <c r="C37" s="222"/>
      <c r="D37" s="222"/>
      <c r="E37" s="222"/>
      <c r="F37" s="222"/>
      <c r="G37" s="20">
        <v>154</v>
      </c>
      <c r="H37" s="37">
        <f>SUM(H38:H47)</f>
        <v>9507505</v>
      </c>
      <c r="I37" s="37">
        <f>SUM(I38:I47)</f>
        <v>1678</v>
      </c>
      <c r="J37" s="37">
        <f>SUM(J38:J47)</f>
        <v>11935265</v>
      </c>
      <c r="K37" s="37">
        <f>SUM(K38:K47)</f>
        <v>1436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9502746</v>
      </c>
      <c r="I39" s="33">
        <v>0</v>
      </c>
      <c r="J39" s="33">
        <v>11932129</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4756</v>
      </c>
      <c r="I44" s="33">
        <v>1678</v>
      </c>
      <c r="J44" s="33">
        <v>2781</v>
      </c>
      <c r="K44" s="33">
        <v>1084</v>
      </c>
    </row>
    <row r="45" spans="1:11">
      <c r="A45" s="186" t="s">
        <v>150</v>
      </c>
      <c r="B45" s="186"/>
      <c r="C45" s="186"/>
      <c r="D45" s="186"/>
      <c r="E45" s="186"/>
      <c r="F45" s="186"/>
      <c r="G45" s="15">
        <v>162</v>
      </c>
      <c r="H45" s="33">
        <v>3</v>
      </c>
      <c r="I45" s="33">
        <v>0</v>
      </c>
      <c r="J45" s="33">
        <v>355</v>
      </c>
      <c r="K45" s="33">
        <v>352</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115350</v>
      </c>
      <c r="I48" s="37">
        <f>SUM(I49:I55)</f>
        <v>3436</v>
      </c>
      <c r="J48" s="37">
        <f>SUM(J49:J55)</f>
        <v>9296</v>
      </c>
      <c r="K48" s="37">
        <f>SUM(K49:K55)</f>
        <v>6</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108851</v>
      </c>
      <c r="I51" s="33">
        <v>0</v>
      </c>
      <c r="J51" s="33">
        <v>9277</v>
      </c>
      <c r="K51" s="33">
        <v>6</v>
      </c>
    </row>
    <row r="52" spans="1:11">
      <c r="A52" s="223" t="s">
        <v>157</v>
      </c>
      <c r="B52" s="223"/>
      <c r="C52" s="223"/>
      <c r="D52" s="223"/>
      <c r="E52" s="223"/>
      <c r="F52" s="223"/>
      <c r="G52" s="15">
        <v>169</v>
      </c>
      <c r="H52" s="33">
        <v>6499</v>
      </c>
      <c r="I52" s="33">
        <v>3436</v>
      </c>
      <c r="J52" s="33">
        <v>19</v>
      </c>
      <c r="K52" s="33">
        <v>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84329502</v>
      </c>
      <c r="I60" s="37">
        <f t="shared" ref="I60:K60" si="0">I8+I37+I56+I57</f>
        <v>21959049</v>
      </c>
      <c r="J60" s="37">
        <f t="shared" si="0"/>
        <v>78963734</v>
      </c>
      <c r="K60" s="37">
        <f t="shared" si="0"/>
        <v>15698882</v>
      </c>
    </row>
    <row r="61" spans="1:11">
      <c r="A61" s="222" t="s">
        <v>166</v>
      </c>
      <c r="B61" s="222"/>
      <c r="C61" s="222"/>
      <c r="D61" s="222"/>
      <c r="E61" s="222"/>
      <c r="F61" s="222"/>
      <c r="G61" s="20">
        <v>178</v>
      </c>
      <c r="H61" s="37">
        <f>H14+H48+H58+H59</f>
        <v>80888462</v>
      </c>
      <c r="I61" s="37">
        <f t="shared" ref="I61:K61" si="1">I14+I48+I58+I59</f>
        <v>31420525</v>
      </c>
      <c r="J61" s="37">
        <f t="shared" si="1"/>
        <v>76893359</v>
      </c>
      <c r="K61" s="37">
        <f t="shared" si="1"/>
        <v>21719656</v>
      </c>
    </row>
    <row r="62" spans="1:11">
      <c r="A62" s="222" t="s">
        <v>167</v>
      </c>
      <c r="B62" s="222"/>
      <c r="C62" s="222"/>
      <c r="D62" s="222"/>
      <c r="E62" s="222"/>
      <c r="F62" s="222"/>
      <c r="G62" s="20">
        <v>179</v>
      </c>
      <c r="H62" s="37">
        <f>H60-H61</f>
        <v>3441040</v>
      </c>
      <c r="I62" s="37">
        <f t="shared" ref="I62:K62" si="2">I60-I61</f>
        <v>-9461476</v>
      </c>
      <c r="J62" s="37">
        <f t="shared" si="2"/>
        <v>2070375</v>
      </c>
      <c r="K62" s="37">
        <f t="shared" si="2"/>
        <v>-6020774</v>
      </c>
    </row>
    <row r="63" spans="1:11">
      <c r="A63" s="209" t="s">
        <v>168</v>
      </c>
      <c r="B63" s="209"/>
      <c r="C63" s="209"/>
      <c r="D63" s="209"/>
      <c r="E63" s="209"/>
      <c r="F63" s="209"/>
      <c r="G63" s="20">
        <v>180</v>
      </c>
      <c r="H63" s="37">
        <f>+IF((H60-H61)&gt;0,(H60-H61),0)</f>
        <v>3441040</v>
      </c>
      <c r="I63" s="37">
        <f t="shared" ref="I63:K63" si="3">+IF((I60-I61)&gt;0,(I60-I61),0)</f>
        <v>0</v>
      </c>
      <c r="J63" s="37">
        <f t="shared" si="3"/>
        <v>2070375</v>
      </c>
      <c r="K63" s="37">
        <f t="shared" si="3"/>
        <v>0</v>
      </c>
    </row>
    <row r="64" spans="1:11">
      <c r="A64" s="209" t="s">
        <v>169</v>
      </c>
      <c r="B64" s="209"/>
      <c r="C64" s="209"/>
      <c r="D64" s="209"/>
      <c r="E64" s="209"/>
      <c r="F64" s="209"/>
      <c r="G64" s="20">
        <v>181</v>
      </c>
      <c r="H64" s="37">
        <f>+IF((H60-H61)&lt;0,(H60-H61),0)</f>
        <v>0</v>
      </c>
      <c r="I64" s="37">
        <f t="shared" ref="I64:K64" si="4">+IF((I60-I61)&lt;0,(I60-I61),0)</f>
        <v>-9461476</v>
      </c>
      <c r="J64" s="37">
        <f t="shared" si="4"/>
        <v>0</v>
      </c>
      <c r="K64" s="37">
        <f t="shared" si="4"/>
        <v>-6020774</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3441040</v>
      </c>
      <c r="I66" s="37">
        <f t="shared" ref="I66:K66" si="5">I62-I65</f>
        <v>-9461476</v>
      </c>
      <c r="J66" s="37">
        <f t="shared" si="5"/>
        <v>2070375</v>
      </c>
      <c r="K66" s="37">
        <f t="shared" si="5"/>
        <v>-6020774</v>
      </c>
    </row>
    <row r="67" spans="1:11">
      <c r="A67" s="209" t="s">
        <v>171</v>
      </c>
      <c r="B67" s="209"/>
      <c r="C67" s="209"/>
      <c r="D67" s="209"/>
      <c r="E67" s="209"/>
      <c r="F67" s="209"/>
      <c r="G67" s="20">
        <v>184</v>
      </c>
      <c r="H67" s="37">
        <f>+IF((H62-H65)&gt;0,(H62-H65),0)</f>
        <v>3441040</v>
      </c>
      <c r="I67" s="37">
        <f t="shared" ref="I67:K67" si="6">+IF((I62-I65)&gt;0,(I62-I65),0)</f>
        <v>0</v>
      </c>
      <c r="J67" s="37">
        <f t="shared" si="6"/>
        <v>2070375</v>
      </c>
      <c r="K67" s="37">
        <f t="shared" si="6"/>
        <v>0</v>
      </c>
    </row>
    <row r="68" spans="1:11">
      <c r="A68" s="209" t="s">
        <v>172</v>
      </c>
      <c r="B68" s="209"/>
      <c r="C68" s="209"/>
      <c r="D68" s="209"/>
      <c r="E68" s="209"/>
      <c r="F68" s="209"/>
      <c r="G68" s="20">
        <v>185</v>
      </c>
      <c r="H68" s="37">
        <f>+IF((H62-H65)&lt;0,(H62-H65),0)</f>
        <v>0</v>
      </c>
      <c r="I68" s="37">
        <f t="shared" ref="I68:K68" si="7">+IF((I62-I65)&lt;0,(I62-I65),0)</f>
        <v>-9461476</v>
      </c>
      <c r="J68" s="37">
        <f t="shared" si="7"/>
        <v>0</v>
      </c>
      <c r="K68" s="37">
        <f t="shared" si="7"/>
        <v>-6020774</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3441040</v>
      </c>
      <c r="I89" s="40">
        <v>-9461476</v>
      </c>
      <c r="J89" s="40">
        <v>2070375</v>
      </c>
      <c r="K89" s="40">
        <v>-6020774</v>
      </c>
    </row>
    <row r="90" spans="1:11" ht="24" customHeight="1">
      <c r="A90" s="232" t="s">
        <v>192</v>
      </c>
      <c r="B90" s="232"/>
      <c r="C90" s="232"/>
      <c r="D90" s="232"/>
      <c r="E90" s="232"/>
      <c r="F90" s="232"/>
      <c r="G90" s="20">
        <v>203</v>
      </c>
      <c r="H90" s="39">
        <f>SUM(H91:H98)</f>
        <v>-54783009</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-54783009</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-54783009</v>
      </c>
      <c r="I100" s="39">
        <f>I90-I99</f>
        <v>0</v>
      </c>
      <c r="J100" s="39">
        <f>J90-J99</f>
        <v>0</v>
      </c>
      <c r="K100" s="39">
        <f>K90-K99</f>
        <v>0</v>
      </c>
    </row>
    <row r="101" spans="1:11">
      <c r="A101" s="232" t="s">
        <v>202</v>
      </c>
      <c r="B101" s="232"/>
      <c r="C101" s="232"/>
      <c r="D101" s="232"/>
      <c r="E101" s="232"/>
      <c r="F101" s="232"/>
      <c r="G101" s="20">
        <v>214</v>
      </c>
      <c r="H101" s="39">
        <f>H89+H100</f>
        <v>-51341969</v>
      </c>
      <c r="I101" s="39">
        <f>I89+I100</f>
        <v>-9461476</v>
      </c>
      <c r="J101" s="39">
        <f>J89+J100</f>
        <v>2070375</v>
      </c>
      <c r="K101" s="39">
        <f>K89+K100</f>
        <v>-6020774</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3" fitToHeight="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K27" sqref="K27"/>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435</v>
      </c>
      <c r="B2" s="192"/>
      <c r="C2" s="192"/>
      <c r="D2" s="192"/>
      <c r="E2" s="192"/>
      <c r="F2" s="192"/>
      <c r="G2" s="192"/>
      <c r="H2" s="192"/>
      <c r="I2" s="192"/>
    </row>
    <row r="3" spans="1:9">
      <c r="A3" s="242" t="s">
        <v>355</v>
      </c>
      <c r="B3" s="243"/>
      <c r="C3" s="243"/>
      <c r="D3" s="243"/>
      <c r="E3" s="243"/>
      <c r="F3" s="243"/>
      <c r="G3" s="243"/>
      <c r="H3" s="243"/>
      <c r="I3" s="243"/>
    </row>
    <row r="4" spans="1:9">
      <c r="A4" s="238" t="s">
        <v>442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0</v>
      </c>
      <c r="I8" s="43">
        <v>0</v>
      </c>
    </row>
    <row r="9" spans="1:9" ht="12.75" customHeight="1">
      <c r="A9" s="247" t="s">
        <v>211</v>
      </c>
      <c r="B9" s="248"/>
      <c r="C9" s="248"/>
      <c r="D9" s="248"/>
      <c r="E9" s="248"/>
      <c r="F9" s="249"/>
      <c r="G9" s="25">
        <v>2</v>
      </c>
      <c r="H9" s="44">
        <f>H10+H11+H12+H13+H14+H15+H16+H17</f>
        <v>0</v>
      </c>
      <c r="I9" s="44">
        <f>I10+I11+I12+I13+I14+I15+I16+I17</f>
        <v>0</v>
      </c>
    </row>
    <row r="10" spans="1:9" ht="12.75" customHeight="1">
      <c r="A10" s="239" t="s">
        <v>212</v>
      </c>
      <c r="B10" s="240"/>
      <c r="C10" s="240"/>
      <c r="D10" s="240"/>
      <c r="E10" s="240"/>
      <c r="F10" s="241"/>
      <c r="G10" s="26">
        <v>3</v>
      </c>
      <c r="H10" s="45">
        <v>0</v>
      </c>
      <c r="I10" s="45">
        <v>0</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0</v>
      </c>
      <c r="I18" s="44">
        <f>I8+I9</f>
        <v>0</v>
      </c>
    </row>
    <row r="19" spans="1:9" ht="12.75" customHeight="1">
      <c r="A19" s="247" t="s">
        <v>220</v>
      </c>
      <c r="B19" s="248"/>
      <c r="C19" s="248"/>
      <c r="D19" s="248"/>
      <c r="E19" s="248"/>
      <c r="F19" s="249"/>
      <c r="G19" s="25">
        <v>12</v>
      </c>
      <c r="H19" s="44">
        <f>H20+H21+H22+H23</f>
        <v>0</v>
      </c>
      <c r="I19" s="44">
        <f>I20+I21+I22+I23</f>
        <v>0</v>
      </c>
    </row>
    <row r="20" spans="1:9" ht="12.75" customHeight="1">
      <c r="A20" s="239" t="s">
        <v>221</v>
      </c>
      <c r="B20" s="240"/>
      <c r="C20" s="240"/>
      <c r="D20" s="240"/>
      <c r="E20" s="240"/>
      <c r="F20" s="241"/>
      <c r="G20" s="26">
        <v>13</v>
      </c>
      <c r="H20" s="45">
        <v>0</v>
      </c>
      <c r="I20" s="45">
        <v>0</v>
      </c>
    </row>
    <row r="21" spans="1:9" ht="12.75" customHeight="1">
      <c r="A21" s="239" t="s">
        <v>222</v>
      </c>
      <c r="B21" s="240"/>
      <c r="C21" s="240"/>
      <c r="D21" s="240"/>
      <c r="E21" s="240"/>
      <c r="F21" s="241"/>
      <c r="G21" s="26">
        <v>14</v>
      </c>
      <c r="H21" s="45">
        <v>0</v>
      </c>
      <c r="I21" s="45">
        <v>0</v>
      </c>
    </row>
    <row r="22" spans="1:9" ht="12.75" customHeight="1">
      <c r="A22" s="239" t="s">
        <v>223</v>
      </c>
      <c r="B22" s="240"/>
      <c r="C22" s="240"/>
      <c r="D22" s="240"/>
      <c r="E22" s="240"/>
      <c r="F22" s="241"/>
      <c r="G22" s="26">
        <v>15</v>
      </c>
      <c r="H22" s="45">
        <v>0</v>
      </c>
      <c r="I22" s="45">
        <v>0</v>
      </c>
    </row>
    <row r="23" spans="1:9" ht="12.75" customHeight="1">
      <c r="A23" s="239" t="s">
        <v>224</v>
      </c>
      <c r="B23" s="240"/>
      <c r="C23" s="240"/>
      <c r="D23" s="240"/>
      <c r="E23" s="240"/>
      <c r="F23" s="241"/>
      <c r="G23" s="26">
        <v>16</v>
      </c>
      <c r="H23" s="45">
        <v>0</v>
      </c>
      <c r="I23" s="45">
        <v>0</v>
      </c>
    </row>
    <row r="24" spans="1:9" ht="12.75" customHeight="1">
      <c r="A24" s="244" t="s">
        <v>225</v>
      </c>
      <c r="B24" s="245"/>
      <c r="C24" s="245"/>
      <c r="D24" s="245"/>
      <c r="E24" s="245"/>
      <c r="F24" s="246"/>
      <c r="G24" s="25">
        <v>17</v>
      </c>
      <c r="H24" s="44">
        <f>H18+H19</f>
        <v>0</v>
      </c>
      <c r="I24" s="44">
        <f>I18+I19</f>
        <v>0</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0</v>
      </c>
      <c r="I27" s="46">
        <f>I24+I25+I26</f>
        <v>0</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0</v>
      </c>
      <c r="I36" s="48">
        <v>0</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0</v>
      </c>
      <c r="I41" s="49">
        <f>I36+I37+I38+I39+I40</f>
        <v>0</v>
      </c>
    </row>
    <row r="42" spans="1:9" ht="29.45" customHeight="1">
      <c r="A42" s="262" t="s">
        <v>243</v>
      </c>
      <c r="B42" s="263"/>
      <c r="C42" s="263"/>
      <c r="D42" s="263"/>
      <c r="E42" s="263"/>
      <c r="F42" s="264"/>
      <c r="G42" s="27">
        <v>34</v>
      </c>
      <c r="H42" s="50">
        <f>H35+H41</f>
        <v>0</v>
      </c>
      <c r="I42" s="50">
        <f>I35+I41</f>
        <v>0</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0</v>
      </c>
      <c r="I57" s="49">
        <f>I27+I42+I55+I56</f>
        <v>0</v>
      </c>
    </row>
    <row r="58" spans="1:9">
      <c r="A58" s="268" t="s">
        <v>258</v>
      </c>
      <c r="B58" s="269"/>
      <c r="C58" s="269"/>
      <c r="D58" s="269"/>
      <c r="E58" s="269"/>
      <c r="F58" s="270"/>
      <c r="G58" s="26">
        <v>49</v>
      </c>
      <c r="H58" s="48">
        <v>0</v>
      </c>
      <c r="I58" s="48">
        <v>0</v>
      </c>
    </row>
    <row r="59" spans="1:9" ht="31.15" customHeight="1">
      <c r="A59" s="262" t="s">
        <v>259</v>
      </c>
      <c r="B59" s="263"/>
      <c r="C59" s="263"/>
      <c r="D59" s="263"/>
      <c r="E59" s="263"/>
      <c r="F59" s="264"/>
      <c r="G59" s="27">
        <v>50</v>
      </c>
      <c r="H59" s="50">
        <f>H57+H58</f>
        <v>0</v>
      </c>
      <c r="I59" s="50">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23"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451</v>
      </c>
      <c r="B2" s="192"/>
      <c r="C2" s="192"/>
      <c r="D2" s="192"/>
      <c r="E2" s="192"/>
      <c r="F2" s="192"/>
      <c r="G2" s="192"/>
      <c r="H2" s="192"/>
      <c r="I2" s="192"/>
    </row>
    <row r="3" spans="1:9">
      <c r="A3" s="280" t="s">
        <v>355</v>
      </c>
      <c r="B3" s="281"/>
      <c r="C3" s="281"/>
      <c r="D3" s="281"/>
      <c r="E3" s="281"/>
      <c r="F3" s="281"/>
      <c r="G3" s="281"/>
      <c r="H3" s="281"/>
      <c r="I3" s="281"/>
    </row>
    <row r="4" spans="1:9">
      <c r="A4" s="238" t="s">
        <v>434</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78483815</v>
      </c>
      <c r="I8" s="52">
        <v>73520738</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100918</v>
      </c>
      <c r="I10" s="53">
        <v>63759</v>
      </c>
    </row>
    <row r="11" spans="1:9">
      <c r="A11" s="272" t="s">
        <v>264</v>
      </c>
      <c r="B11" s="272"/>
      <c r="C11" s="272"/>
      <c r="D11" s="272"/>
      <c r="E11" s="272"/>
      <c r="F11" s="272"/>
      <c r="G11" s="30">
        <v>4</v>
      </c>
      <c r="H11" s="53">
        <v>21441</v>
      </c>
      <c r="I11" s="53">
        <v>0</v>
      </c>
    </row>
    <row r="12" spans="1:9">
      <c r="A12" s="272" t="s">
        <v>265</v>
      </c>
      <c r="B12" s="272"/>
      <c r="C12" s="272"/>
      <c r="D12" s="272"/>
      <c r="E12" s="272"/>
      <c r="F12" s="272"/>
      <c r="G12" s="30">
        <v>5</v>
      </c>
      <c r="H12" s="53">
        <v>-44688262</v>
      </c>
      <c r="I12" s="53">
        <v>-40860077</v>
      </c>
    </row>
    <row r="13" spans="1:9">
      <c r="A13" s="272" t="s">
        <v>266</v>
      </c>
      <c r="B13" s="272"/>
      <c r="C13" s="272"/>
      <c r="D13" s="272"/>
      <c r="E13" s="272"/>
      <c r="F13" s="272"/>
      <c r="G13" s="30">
        <v>6</v>
      </c>
      <c r="H13" s="53">
        <v>-28780550</v>
      </c>
      <c r="I13" s="53">
        <v>-31819964</v>
      </c>
    </row>
    <row r="14" spans="1:9">
      <c r="A14" s="272" t="s">
        <v>267</v>
      </c>
      <c r="B14" s="272"/>
      <c r="C14" s="272"/>
      <c r="D14" s="272"/>
      <c r="E14" s="272"/>
      <c r="F14" s="272"/>
      <c r="G14" s="30">
        <v>7</v>
      </c>
      <c r="H14" s="53">
        <v>-573988</v>
      </c>
      <c r="I14" s="53">
        <v>-676599</v>
      </c>
    </row>
    <row r="15" spans="1:9">
      <c r="A15" s="272" t="s">
        <v>268</v>
      </c>
      <c r="B15" s="272"/>
      <c r="C15" s="272"/>
      <c r="D15" s="272"/>
      <c r="E15" s="272"/>
      <c r="F15" s="272"/>
      <c r="G15" s="30">
        <v>8</v>
      </c>
      <c r="H15" s="53">
        <v>-3634046</v>
      </c>
      <c r="I15" s="53">
        <v>-3820838</v>
      </c>
    </row>
    <row r="16" spans="1:9">
      <c r="A16" s="273" t="s">
        <v>269</v>
      </c>
      <c r="B16" s="273"/>
      <c r="C16" s="273"/>
      <c r="D16" s="273"/>
      <c r="E16" s="273"/>
      <c r="F16" s="273"/>
      <c r="G16" s="31">
        <v>9</v>
      </c>
      <c r="H16" s="54">
        <f>SUM(H8:H15)</f>
        <v>929328</v>
      </c>
      <c r="I16" s="54">
        <f>SUM(I8:I15)</f>
        <v>-3592981</v>
      </c>
    </row>
    <row r="17" spans="1:9">
      <c r="A17" s="272" t="s">
        <v>270</v>
      </c>
      <c r="B17" s="272"/>
      <c r="C17" s="272"/>
      <c r="D17" s="272"/>
      <c r="E17" s="272"/>
      <c r="F17" s="272"/>
      <c r="G17" s="30">
        <v>10</v>
      </c>
      <c r="H17" s="53">
        <v>-147141</v>
      </c>
      <c r="I17" s="53">
        <v>-9080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782187</v>
      </c>
      <c r="I19" s="55">
        <f>I16+I17+I18</f>
        <v>-3602061</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68328</v>
      </c>
      <c r="I21" s="52">
        <v>112380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4756</v>
      </c>
      <c r="I23" s="53">
        <v>2781</v>
      </c>
    </row>
    <row r="24" spans="1:9">
      <c r="A24" s="272" t="s">
        <v>276</v>
      </c>
      <c r="B24" s="272"/>
      <c r="C24" s="272"/>
      <c r="D24" s="272"/>
      <c r="E24" s="272"/>
      <c r="F24" s="272"/>
      <c r="G24" s="30">
        <v>16</v>
      </c>
      <c r="H24" s="53">
        <v>11402746</v>
      </c>
      <c r="I24" s="53">
        <v>10032129</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11475830</v>
      </c>
      <c r="I27" s="54">
        <f>SUM(I21:I26)</f>
        <v>10147290</v>
      </c>
    </row>
    <row r="28" spans="1:9" ht="27" customHeight="1">
      <c r="A28" s="272" t="s">
        <v>280</v>
      </c>
      <c r="B28" s="272"/>
      <c r="C28" s="272"/>
      <c r="D28" s="272"/>
      <c r="E28" s="272"/>
      <c r="F28" s="272"/>
      <c r="G28" s="30">
        <v>20</v>
      </c>
      <c r="H28" s="53">
        <v>-2500691</v>
      </c>
      <c r="I28" s="53">
        <v>-1695469</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-2500691</v>
      </c>
      <c r="I33" s="54">
        <f>SUM(I28:I32)</f>
        <v>-1695469</v>
      </c>
    </row>
    <row r="34" spans="1:9" ht="28.15" customHeight="1">
      <c r="A34" s="278" t="s">
        <v>286</v>
      </c>
      <c r="B34" s="278"/>
      <c r="C34" s="278"/>
      <c r="D34" s="278"/>
      <c r="E34" s="278"/>
      <c r="F34" s="278"/>
      <c r="G34" s="32">
        <v>26</v>
      </c>
      <c r="H34" s="55">
        <f>H27+H33</f>
        <v>8975139</v>
      </c>
      <c r="I34" s="55">
        <f>I27+I33</f>
        <v>8451821</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30952</v>
      </c>
      <c r="I38" s="53">
        <v>22489</v>
      </c>
    </row>
    <row r="39" spans="1:9">
      <c r="A39" s="271" t="s">
        <v>290</v>
      </c>
      <c r="B39" s="271"/>
      <c r="C39" s="271"/>
      <c r="D39" s="271"/>
      <c r="E39" s="271"/>
      <c r="F39" s="271"/>
      <c r="G39" s="30">
        <v>30</v>
      </c>
      <c r="H39" s="53">
        <v>0</v>
      </c>
      <c r="I39" s="53">
        <v>0</v>
      </c>
    </row>
    <row r="40" spans="1:9" ht="25.9" customHeight="1">
      <c r="A40" s="273" t="s">
        <v>291</v>
      </c>
      <c r="B40" s="273"/>
      <c r="C40" s="273"/>
      <c r="D40" s="273"/>
      <c r="E40" s="273"/>
      <c r="F40" s="273"/>
      <c r="G40" s="31">
        <v>31</v>
      </c>
      <c r="H40" s="54">
        <f>H39+H38+H37+H36</f>
        <v>30952</v>
      </c>
      <c r="I40" s="54">
        <f>I39+I38+I37+I36</f>
        <v>22489</v>
      </c>
    </row>
    <row r="41" spans="1:9" ht="24.6" customHeight="1">
      <c r="A41" s="271" t="s">
        <v>292</v>
      </c>
      <c r="B41" s="271"/>
      <c r="C41" s="271"/>
      <c r="D41" s="271"/>
      <c r="E41" s="271"/>
      <c r="F41" s="271"/>
      <c r="G41" s="30">
        <v>32</v>
      </c>
      <c r="H41" s="53">
        <v>-4300000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-4300000</v>
      </c>
      <c r="I46" s="54">
        <f>I45+I44+I43+I42+I41</f>
        <v>0</v>
      </c>
    </row>
    <row r="47" spans="1:9" ht="25.9" customHeight="1">
      <c r="A47" s="282" t="s">
        <v>298</v>
      </c>
      <c r="B47" s="282"/>
      <c r="C47" s="282"/>
      <c r="D47" s="282"/>
      <c r="E47" s="282"/>
      <c r="F47" s="282"/>
      <c r="G47" s="31">
        <v>38</v>
      </c>
      <c r="H47" s="54">
        <f>H46+H40</f>
        <v>-4269048</v>
      </c>
      <c r="I47" s="54">
        <f>I46+I40</f>
        <v>22489</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5488278</v>
      </c>
      <c r="I49" s="54">
        <f>I19+I34+I47+I48</f>
        <v>4872249</v>
      </c>
    </row>
    <row r="50" spans="1:9">
      <c r="A50" s="283" t="s">
        <v>258</v>
      </c>
      <c r="B50" s="283"/>
      <c r="C50" s="283"/>
      <c r="D50" s="283"/>
      <c r="E50" s="283"/>
      <c r="F50" s="283"/>
      <c r="G50" s="30">
        <v>41</v>
      </c>
      <c r="H50" s="53">
        <v>6497952</v>
      </c>
      <c r="I50" s="53">
        <v>11986230</v>
      </c>
    </row>
    <row r="51" spans="1:9" ht="31.9" customHeight="1">
      <c r="A51" s="278" t="s">
        <v>301</v>
      </c>
      <c r="B51" s="278"/>
      <c r="C51" s="278"/>
      <c r="D51" s="278"/>
      <c r="E51" s="278"/>
      <c r="F51" s="278"/>
      <c r="G51" s="32">
        <v>42</v>
      </c>
      <c r="H51" s="55">
        <f>H50+H49</f>
        <v>11986230</v>
      </c>
      <c r="I51" s="55">
        <f>I50+I49</f>
        <v>16858479</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80" zoomScaleSheetLayoutView="80" workbookViewId="0">
      <selection activeCell="T39" sqref="T39"/>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43830</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39544900</v>
      </c>
      <c r="I7" s="65">
        <v>0</v>
      </c>
      <c r="J7" s="65">
        <v>935398</v>
      </c>
      <c r="K7" s="65">
        <v>0</v>
      </c>
      <c r="L7" s="65">
        <v>0</v>
      </c>
      <c r="M7" s="65">
        <v>0</v>
      </c>
      <c r="N7" s="65">
        <v>0</v>
      </c>
      <c r="O7" s="65">
        <v>54783009</v>
      </c>
      <c r="P7" s="65">
        <v>0</v>
      </c>
      <c r="Q7" s="65">
        <v>0</v>
      </c>
      <c r="R7" s="65">
        <v>0</v>
      </c>
      <c r="S7" s="65">
        <v>13060683</v>
      </c>
      <c r="T7" s="65">
        <v>19617060</v>
      </c>
      <c r="U7" s="66">
        <f>H7+I7+J7+K7-L7+M7+N7+O7+P7+Q7+R7+S7+T7</f>
        <v>127941050</v>
      </c>
      <c r="V7" s="65">
        <v>0</v>
      </c>
      <c r="W7" s="66">
        <f>U7+V7</f>
        <v>127941050</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39544900</v>
      </c>
      <c r="I10" s="66">
        <f t="shared" ref="I10:W10" si="2">I7+I8+I9</f>
        <v>0</v>
      </c>
      <c r="J10" s="66">
        <f t="shared" si="2"/>
        <v>935398</v>
      </c>
      <c r="K10" s="66">
        <f>K7+K8+K9</f>
        <v>0</v>
      </c>
      <c r="L10" s="66">
        <f t="shared" si="2"/>
        <v>0</v>
      </c>
      <c r="M10" s="66">
        <f t="shared" si="2"/>
        <v>0</v>
      </c>
      <c r="N10" s="66">
        <f t="shared" si="2"/>
        <v>0</v>
      </c>
      <c r="O10" s="66">
        <f t="shared" si="2"/>
        <v>54783009</v>
      </c>
      <c r="P10" s="66">
        <f t="shared" si="2"/>
        <v>0</v>
      </c>
      <c r="Q10" s="66">
        <f t="shared" si="2"/>
        <v>0</v>
      </c>
      <c r="R10" s="66">
        <f t="shared" si="2"/>
        <v>0</v>
      </c>
      <c r="S10" s="66">
        <f t="shared" si="2"/>
        <v>13060683</v>
      </c>
      <c r="T10" s="66">
        <f t="shared" si="2"/>
        <v>19617060</v>
      </c>
      <c r="U10" s="66">
        <f t="shared" si="2"/>
        <v>127941050</v>
      </c>
      <c r="V10" s="66">
        <f t="shared" si="2"/>
        <v>0</v>
      </c>
      <c r="W10" s="66">
        <f t="shared" si="2"/>
        <v>127941050</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3441040</v>
      </c>
      <c r="U11" s="66">
        <f>H11+I11+J11+K11-L11+M11+N11+O11+P11+Q11+R11+S11+T11</f>
        <v>3441040</v>
      </c>
      <c r="V11" s="65">
        <v>0</v>
      </c>
      <c r="W11" s="66">
        <f t="shared" ref="W11:W28" si="3">U11+V11</f>
        <v>3441040</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-54783009</v>
      </c>
      <c r="P13" s="67">
        <v>0</v>
      </c>
      <c r="Q13" s="67">
        <v>0</v>
      </c>
      <c r="R13" s="67">
        <v>0</v>
      </c>
      <c r="S13" s="65">
        <v>0</v>
      </c>
      <c r="T13" s="65">
        <v>0</v>
      </c>
      <c r="U13" s="66">
        <f t="shared" si="4"/>
        <v>-54783009</v>
      </c>
      <c r="V13" s="65">
        <v>0</v>
      </c>
      <c r="W13" s="66">
        <f t="shared" si="3"/>
        <v>-54783009</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18636206</v>
      </c>
      <c r="T26" s="65">
        <v>-18636206</v>
      </c>
      <c r="U26" s="66">
        <f t="shared" si="4"/>
        <v>0</v>
      </c>
      <c r="V26" s="65">
        <v>0</v>
      </c>
      <c r="W26" s="66">
        <f t="shared" si="3"/>
        <v>0</v>
      </c>
    </row>
    <row r="27" spans="1:23">
      <c r="A27" s="287" t="s">
        <v>341</v>
      </c>
      <c r="B27" s="287"/>
      <c r="C27" s="287"/>
      <c r="D27" s="287"/>
      <c r="E27" s="287"/>
      <c r="F27" s="287"/>
      <c r="G27" s="6">
        <v>21</v>
      </c>
      <c r="H27" s="65">
        <v>0</v>
      </c>
      <c r="I27" s="65">
        <v>0</v>
      </c>
      <c r="J27" s="65">
        <v>980854</v>
      </c>
      <c r="K27" s="65">
        <v>0</v>
      </c>
      <c r="L27" s="65">
        <v>0</v>
      </c>
      <c r="M27" s="65">
        <v>0</v>
      </c>
      <c r="N27" s="65">
        <v>0</v>
      </c>
      <c r="O27" s="65">
        <v>0</v>
      </c>
      <c r="P27" s="65">
        <v>0</v>
      </c>
      <c r="Q27" s="65">
        <v>0</v>
      </c>
      <c r="R27" s="65">
        <v>0</v>
      </c>
      <c r="S27" s="65">
        <v>0</v>
      </c>
      <c r="T27" s="65">
        <v>-980854</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39544900</v>
      </c>
      <c r="I29" s="68">
        <f t="shared" ref="I29:W29" si="5">SUM(I10:I28)</f>
        <v>0</v>
      </c>
      <c r="J29" s="68">
        <f t="shared" si="5"/>
        <v>1916252</v>
      </c>
      <c r="K29" s="68">
        <f t="shared" si="5"/>
        <v>0</v>
      </c>
      <c r="L29" s="68">
        <f t="shared" si="5"/>
        <v>0</v>
      </c>
      <c r="M29" s="68">
        <f t="shared" si="5"/>
        <v>0</v>
      </c>
      <c r="N29" s="68">
        <f t="shared" si="5"/>
        <v>0</v>
      </c>
      <c r="O29" s="68">
        <f t="shared" si="5"/>
        <v>0</v>
      </c>
      <c r="P29" s="68">
        <f t="shared" si="5"/>
        <v>0</v>
      </c>
      <c r="Q29" s="68">
        <f t="shared" si="5"/>
        <v>0</v>
      </c>
      <c r="R29" s="68">
        <f t="shared" si="5"/>
        <v>0</v>
      </c>
      <c r="S29" s="68">
        <f t="shared" si="5"/>
        <v>31696889</v>
      </c>
      <c r="T29" s="68">
        <f t="shared" si="5"/>
        <v>3441040</v>
      </c>
      <c r="U29" s="68">
        <f t="shared" si="5"/>
        <v>76599081</v>
      </c>
      <c r="V29" s="68">
        <f t="shared" si="5"/>
        <v>0</v>
      </c>
      <c r="W29" s="68">
        <f t="shared" si="5"/>
        <v>76599081</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-54783009</v>
      </c>
      <c r="P31" s="66">
        <f t="shared" si="6"/>
        <v>0</v>
      </c>
      <c r="Q31" s="66">
        <f t="shared" si="6"/>
        <v>0</v>
      </c>
      <c r="R31" s="66">
        <f t="shared" si="6"/>
        <v>0</v>
      </c>
      <c r="S31" s="66">
        <f t="shared" si="6"/>
        <v>0</v>
      </c>
      <c r="T31" s="66">
        <f t="shared" si="6"/>
        <v>0</v>
      </c>
      <c r="U31" s="66">
        <f t="shared" si="6"/>
        <v>-54783009</v>
      </c>
      <c r="V31" s="66">
        <f t="shared" si="6"/>
        <v>0</v>
      </c>
      <c r="W31" s="66">
        <f t="shared" si="6"/>
        <v>-54783009</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-54783009</v>
      </c>
      <c r="P32" s="66">
        <f t="shared" si="7"/>
        <v>0</v>
      </c>
      <c r="Q32" s="66">
        <f t="shared" si="7"/>
        <v>0</v>
      </c>
      <c r="R32" s="66">
        <f t="shared" si="7"/>
        <v>0</v>
      </c>
      <c r="S32" s="66">
        <f t="shared" si="7"/>
        <v>0</v>
      </c>
      <c r="T32" s="66">
        <f t="shared" si="7"/>
        <v>3441040</v>
      </c>
      <c r="U32" s="66">
        <f t="shared" si="7"/>
        <v>-51341969</v>
      </c>
      <c r="V32" s="66">
        <f t="shared" si="7"/>
        <v>0</v>
      </c>
      <c r="W32" s="66">
        <f t="shared" si="7"/>
        <v>-51341969</v>
      </c>
    </row>
    <row r="33" spans="1:23" ht="30.75" customHeight="1">
      <c r="A33" s="309" t="s">
        <v>346</v>
      </c>
      <c r="B33" s="309"/>
      <c r="C33" s="309"/>
      <c r="D33" s="309"/>
      <c r="E33" s="309"/>
      <c r="F33" s="309"/>
      <c r="G33" s="8">
        <v>26</v>
      </c>
      <c r="H33" s="68">
        <f>SUM(H21:H28)</f>
        <v>0</v>
      </c>
      <c r="I33" s="68">
        <f t="shared" ref="I33:W33" si="8">SUM(I21:I28)</f>
        <v>0</v>
      </c>
      <c r="J33" s="68">
        <f t="shared" si="8"/>
        <v>980854</v>
      </c>
      <c r="K33" s="68">
        <f t="shared" si="8"/>
        <v>0</v>
      </c>
      <c r="L33" s="68">
        <f t="shared" si="8"/>
        <v>0</v>
      </c>
      <c r="M33" s="68">
        <f t="shared" si="8"/>
        <v>0</v>
      </c>
      <c r="N33" s="68">
        <f t="shared" si="8"/>
        <v>0</v>
      </c>
      <c r="O33" s="68">
        <f t="shared" si="8"/>
        <v>0</v>
      </c>
      <c r="P33" s="68">
        <f t="shared" si="8"/>
        <v>0</v>
      </c>
      <c r="Q33" s="68">
        <f t="shared" si="8"/>
        <v>0</v>
      </c>
      <c r="R33" s="68">
        <f t="shared" si="8"/>
        <v>0</v>
      </c>
      <c r="S33" s="68">
        <f t="shared" si="8"/>
        <v>18636206</v>
      </c>
      <c r="T33" s="68">
        <f t="shared" si="8"/>
        <v>-19617060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39544900</v>
      </c>
      <c r="I35" s="65">
        <v>0</v>
      </c>
      <c r="J35" s="65">
        <v>1916252</v>
      </c>
      <c r="K35" s="65">
        <v>0</v>
      </c>
      <c r="L35" s="65">
        <v>0</v>
      </c>
      <c r="M35" s="65">
        <v>0</v>
      </c>
      <c r="N35" s="65">
        <v>0</v>
      </c>
      <c r="O35" s="65">
        <v>0</v>
      </c>
      <c r="P35" s="65">
        <v>0</v>
      </c>
      <c r="Q35" s="65">
        <v>0</v>
      </c>
      <c r="R35" s="65">
        <v>0</v>
      </c>
      <c r="S35" s="65">
        <v>31696890</v>
      </c>
      <c r="T35" s="65">
        <v>3441040</v>
      </c>
      <c r="U35" s="69">
        <f t="shared" ref="U35:U37" si="9">H35+I35+J35+K35-L35+M35+N35+O35+P35+Q35+R35+S35+T35</f>
        <v>76599082</v>
      </c>
      <c r="V35" s="65">
        <v>0</v>
      </c>
      <c r="W35" s="69">
        <f t="shared" ref="W35:W37" si="10">U35+V35</f>
        <v>76599082</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39544900</v>
      </c>
      <c r="I38" s="69">
        <f t="shared" ref="I38:W38" si="11">I35+I36+I37</f>
        <v>0</v>
      </c>
      <c r="J38" s="69">
        <f t="shared" si="11"/>
        <v>1916252</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31696890</v>
      </c>
      <c r="T38" s="69">
        <f t="shared" si="11"/>
        <v>3441040</v>
      </c>
      <c r="U38" s="69">
        <f t="shared" si="11"/>
        <v>76599082</v>
      </c>
      <c r="V38" s="69">
        <f t="shared" si="11"/>
        <v>0</v>
      </c>
      <c r="W38" s="69">
        <f t="shared" si="11"/>
        <v>76599082</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2070375</v>
      </c>
      <c r="U39" s="69">
        <f t="shared" ref="U39:U56" si="12">H39+I39+J39+K39-L39+M39+N39+O39+P39+Q39+R39+S39+T39</f>
        <v>2070375</v>
      </c>
      <c r="V39" s="65">
        <v>0</v>
      </c>
      <c r="W39" s="69">
        <f t="shared" ref="W39:W56" si="13">U39+V39</f>
        <v>2070375</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3268988</v>
      </c>
      <c r="T54" s="65">
        <v>-3268988</v>
      </c>
      <c r="U54" s="69">
        <f t="shared" si="12"/>
        <v>0</v>
      </c>
      <c r="V54" s="65">
        <v>0</v>
      </c>
      <c r="W54" s="69">
        <f t="shared" si="13"/>
        <v>0</v>
      </c>
    </row>
    <row r="55" spans="1:23">
      <c r="A55" s="287" t="s">
        <v>341</v>
      </c>
      <c r="B55" s="287"/>
      <c r="C55" s="287"/>
      <c r="D55" s="287"/>
      <c r="E55" s="287"/>
      <c r="F55" s="287"/>
      <c r="G55" s="6">
        <v>47</v>
      </c>
      <c r="H55" s="65">
        <v>0</v>
      </c>
      <c r="I55" s="65">
        <v>0</v>
      </c>
      <c r="J55" s="65">
        <v>172052</v>
      </c>
      <c r="K55" s="65">
        <v>0</v>
      </c>
      <c r="L55" s="65">
        <v>0</v>
      </c>
      <c r="M55" s="65">
        <v>0</v>
      </c>
      <c r="N55" s="65">
        <v>0</v>
      </c>
      <c r="O55" s="65">
        <v>0</v>
      </c>
      <c r="P55" s="65">
        <v>0</v>
      </c>
      <c r="Q55" s="65">
        <v>0</v>
      </c>
      <c r="R55" s="65">
        <v>0</v>
      </c>
      <c r="S55" s="65">
        <v>0</v>
      </c>
      <c r="T55" s="65">
        <v>-172052</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39544900</v>
      </c>
      <c r="I57" s="70">
        <f t="shared" ref="I57:W57" si="14">SUM(I38:I56)</f>
        <v>0</v>
      </c>
      <c r="J57" s="70">
        <f t="shared" si="14"/>
        <v>2088304</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34965878</v>
      </c>
      <c r="T57" s="70">
        <f t="shared" si="14"/>
        <v>2070375</v>
      </c>
      <c r="U57" s="70">
        <f t="shared" si="14"/>
        <v>78669457</v>
      </c>
      <c r="V57" s="70">
        <f t="shared" si="14"/>
        <v>0</v>
      </c>
      <c r="W57" s="70">
        <f t="shared" si="14"/>
        <v>78669457</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2070375</v>
      </c>
      <c r="U60" s="69">
        <f t="shared" si="16"/>
        <v>2070375</v>
      </c>
      <c r="V60" s="69">
        <f t="shared" si="16"/>
        <v>0</v>
      </c>
      <c r="W60" s="69">
        <f t="shared" si="16"/>
        <v>2070375</v>
      </c>
    </row>
    <row r="61" spans="1:23" ht="29.25" customHeight="1">
      <c r="A61" s="312" t="s">
        <v>354</v>
      </c>
      <c r="B61" s="312"/>
      <c r="C61" s="312"/>
      <c r="D61" s="312"/>
      <c r="E61" s="312"/>
      <c r="F61" s="312"/>
      <c r="G61" s="9">
        <v>52</v>
      </c>
      <c r="H61" s="70">
        <f>SUM(H49:H56)</f>
        <v>0</v>
      </c>
      <c r="I61" s="70">
        <f t="shared" ref="I61:W61" si="17">SUM(I49:I56)</f>
        <v>0</v>
      </c>
      <c r="J61" s="70">
        <f t="shared" si="17"/>
        <v>172052</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3268988</v>
      </c>
      <c r="T61" s="70">
        <f t="shared" si="17"/>
        <v>-3441040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412</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2020-02-28T07:07:11Z</cp:lastPrinted>
  <dcterms:created xsi:type="dcterms:W3CDTF">2008-10-17T11:51:54Z</dcterms:created>
  <dcterms:modified xsi:type="dcterms:W3CDTF">2020-02-28T07:22:28Z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