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120" windowWidth="23040" windowHeight="10332"/>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8" r:id="rId8"/>
    <sheet name="List2" sheetId="29" r:id="rId9"/>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2" i="20" l="1"/>
  <c r="I23" i="20"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W61" i="22"/>
  <c r="H49" i="21"/>
  <c r="H51" i="21" s="1"/>
  <c r="I47" i="21"/>
  <c r="I49" i="21" s="1"/>
  <c r="I51" i="21" s="1"/>
  <c r="K14" i="19"/>
  <c r="K61" i="19" s="1"/>
  <c r="I75" i="18"/>
  <c r="I24" i="20"/>
  <c r="I27" i="20" s="1"/>
  <c r="I55" i="20"/>
  <c r="H57" i="20"/>
  <c r="H59" i="20" s="1"/>
  <c r="I131" i="18"/>
  <c r="I44" i="18"/>
  <c r="J60" i="19"/>
  <c r="I14" i="19"/>
  <c r="I61" i="19" s="1"/>
  <c r="I63"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H64" i="19"/>
  <c r="J63" i="19"/>
  <c r="K62" i="19"/>
  <c r="K68" i="19" s="1"/>
  <c r="K63" i="19"/>
  <c r="I57" i="20"/>
  <c r="I59" i="20" s="1"/>
  <c r="K64" i="19"/>
  <c r="I62" i="19"/>
  <c r="I66" i="19" s="1"/>
  <c r="I89" i="19" s="1"/>
  <c r="I101" i="19" s="1"/>
  <c r="I64" i="19"/>
  <c r="H62" i="19"/>
  <c r="H66" i="19" s="1"/>
  <c r="H89" i="19" s="1"/>
  <c r="H101" i="19" s="1"/>
  <c r="H63" i="19"/>
  <c r="J62" i="19"/>
  <c r="J66" i="19" s="1"/>
  <c r="J89" i="19" s="1"/>
  <c r="J101" i="19" s="1"/>
  <c r="J64" i="19"/>
  <c r="K66" i="19" l="1"/>
  <c r="K89" i="19" s="1"/>
  <c r="K101" i="19" s="1"/>
  <c r="I67" i="19"/>
  <c r="K67" i="19"/>
  <c r="H67" i="19"/>
  <c r="I68" i="19"/>
  <c r="H68" i="19"/>
  <c r="J67" i="19"/>
  <c r="J68" i="19"/>
</calcChain>
</file>

<file path=xl/sharedStrings.xml><?xml version="1.0" encoding="utf-8"?>
<sst xmlns="http://schemas.openxmlformats.org/spreadsheetml/2006/main" count="524" uniqueCount="458">
  <si>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</si>
  <si>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</si>
  <si>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</si>
  <si>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</si>
  <si>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</si>
  <si>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</si>
  <si>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</si>
  <si>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</si>
  <si>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</si>
  <si>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</si>
  <si>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</si>
  <si>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</si>
  <si>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</si>
  <si>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</si>
  <si>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</si>
  <si>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</si>
  <si>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</si>
  <si>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</si>
  <si>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</si>
  <si>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</si>
  <si>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</si>
  <si>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</si>
  <si>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</si>
  <si>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</si>
  <si>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</si>
  <si>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</si>
  <si>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</si>
  <si>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</si>
  <si>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</si>
  <si>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</si>
  <si>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</si>
  <si>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</si>
  <si>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</si>
  <si>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</si>
  <si>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</si>
  <si>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</si>
  <si>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</si>
  <si>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</si>
  <si>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</si>
  <si>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</si>
  <si>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</si>
  <si>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</si>
  <si>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</si>
  <si>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</si>
  <si>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</si>
  <si>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</si>
  <si>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</si>
  <si>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</si>
  <si>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</si>
  <si>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</si>
  <si>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</si>
  <si>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</si>
  <si>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</si>
  <si>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</si>
  <si>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</si>
  <si>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</si>
  <si>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</si>
  <si>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</si>
  <si>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</si>
  <si>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</si>
  <si>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</si>
  <si>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</si>
  <si>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</si>
  <si>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</si>
  <si>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</si>
  <si>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</si>
  <si>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</si>
  <si>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</si>
  <si>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</si>
  <si>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</si>
  <si>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</si>
  <si>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</si>
  <si>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</si>
  <si>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</si>
  <si>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</si>
  <si>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</si>
  <si>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</si>
  <si>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</si>
  <si>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</si>
  <si>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</si>
  <si>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</si>
  <si>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</si>
  <si>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</si>
  <si>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</si>
  <si>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</si>
  <si>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</si>
  <si>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</si>
  <si>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</si>
  <si>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</si>
  <si>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</si>
  <si>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</si>
  <si>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</si>
  <si>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</si>
  <si>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</si>
  <si>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</si>
  <si>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</si>
  <si>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</si>
  <si>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</si>
  <si>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</si>
  <si>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</si>
  <si>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</si>
  <si>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</si>
  <si>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</si>
  <si>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</si>
  <si>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</si>
  <si>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</si>
  <si>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</si>
  <si>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</si>
  <si>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</si>
  <si>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</si>
  <si>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</si>
  <si>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</si>
  <si>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</si>
  <si>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</si>
  <si>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</si>
  <si>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</si>
  <si>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</si>
  <si>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</si>
  <si>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</si>
  <si>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</si>
  <si>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</si>
  <si>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</si>
  <si>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</si>
  <si>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</si>
  <si>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</si>
  <si>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</si>
  <si>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</si>
  <si>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</si>
  <si>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</si>
  <si>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</si>
  <si>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</si>
  <si>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</si>
  <si>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</si>
  <si>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</si>
  <si>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</si>
  <si>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</si>
  <si>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</si>
  <si>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</si>
  <si>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</si>
  <si>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</si>
  <si>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</si>
  <si>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</si>
  <si>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</si>
  <si>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</si>
  <si>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</si>
  <si>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</si>
  <si>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</si>
  <si>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</si>
  <si>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</si>
  <si>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</si>
  <si>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</si>
  <si>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</si>
  <si>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</si>
  <si>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</si>
  <si>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</si>
  <si>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</si>
  <si>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</si>
  <si>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</si>
  <si>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</si>
  <si>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</si>
  <si>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</si>
  <si>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</si>
  <si>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</si>
  <si>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</si>
  <si>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</si>
  <si>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</si>
  <si>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</si>
  <si>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</si>
  <si>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</si>
  <si>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</si>
  <si>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</si>
  <si>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</si>
  <si>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</si>
  <si>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</si>
  <si>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</si>
  <si>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</si>
  <si>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</si>
  <si>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</si>
  <si>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</si>
  <si>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</si>
  <si>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</si>
  <si>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</si>
  <si>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</si>
  <si>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</si>
  <si>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</si>
  <si>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</si>
  <si>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</si>
  <si>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</si>
  <si>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</si>
  <si>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</si>
  <si>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</si>
  <si>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</si>
  <si>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</si>
  <si>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</si>
  <si>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</si>
  <si>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</si>
  <si>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</si>
  <si>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</si>
  <si>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</si>
  <si>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</si>
  <si>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</si>
  <si>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</si>
  <si>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</si>
  <si>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</si>
  <si>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</si>
  <si>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</si>
  <si>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</si>
  <si>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</si>
  <si>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</si>
  <si>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</si>
  <si>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</si>
  <si>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</si>
  <si>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</si>
  <si>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</si>
  <si>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</si>
  <si>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</si>
  <si>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</si>
  <si>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</si>
  <si>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</si>
  <si>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</si>
  <si>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</si>
  <si>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</si>
  <si>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</si>
  <si>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</si>
  <si>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</si>
  <si>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</si>
  <si>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</si>
  <si>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</si>
  <si>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</si>
  <si>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</si>
  <si>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</si>
  <si>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</si>
  <si>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</si>
  <si>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</si>
  <si>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</si>
  <si>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</si>
  <si>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</si>
  <si>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</si>
  <si>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</si>
  <si>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</si>
  <si>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</si>
  <si>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</si>
  <si>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</si>
  <si>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</si>
  <si>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</si>
  <si>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</si>
  <si>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</si>
  <si>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</si>
  <si>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</si>
  <si>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</si>
  <si>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</si>
  <si>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</si>
  <si>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</si>
  <si>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</si>
  <si>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</si>
  <si>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</si>
  <si>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</si>
  <si>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</si>
  <si>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</si>
  <si>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</si>
  <si>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</si>
  <si>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</si>
  <si>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</si>
  <si>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</si>
  <si>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</si>
  <si>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</si>
  <si>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</si>
  <si>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</si>
  <si>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</si>
  <si>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</si>
  <si>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</si>
  <si>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</si>
  <si>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</si>
  <si>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</si>
  <si>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</si>
  <si>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</si>
  <si>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</si>
  <si>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</si>
  <si>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</si>
  <si>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</si>
  <si>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</si>
  <si>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</si>
  <si>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</si>
  <si>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</si>
  <si>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</si>
  <si>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</si>
  <si>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</si>
  <si>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</si>
  <si>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</si>
  <si>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</si>
  <si>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</si>
  <si>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</si>
  <si>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</si>
  <si>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</si>
  <si>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</si>
  <si>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</si>
  <si>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</si>
  <si>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</si>
  <si>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</si>
  <si>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</si>
  <si>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</si>
  <si>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</si>
  <si>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</si>
  <si>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</si>
  <si>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</si>
  <si>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</si>
  <si>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</si>
  <si>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</si>
  <si>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</si>
  <si>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</si>
  <si>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</si>
  <si>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</si>
  <si>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</si>
  <si>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</si>
  <si>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</si>
  <si>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</si>
  <si>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</si>
  <si>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</si>
  <si>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</si>
  <si>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</si>
  <si>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</si>
  <si>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</si>
  <si>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</si>
  <si>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</si>
  <si>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</si>
  <si>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</si>
  <si>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</si>
  <si>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</si>
  <si>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</si>
  <si>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</si>
  <si>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</si>
  <si>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</si>
  <si>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</si>
  <si>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</si>
  <si>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</si>
  <si>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</si>
  <si>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</si>
  <si>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</si>
  <si>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</si>
  <si>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</si>
  <si>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</si>
  <si>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</si>
  <si>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</si>
  <si>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</si>
  <si>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</si>
  <si>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</si>
  <si>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</si>
  <si>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</si>
  <si>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</si>
  <si>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</si>
  <si>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</si>
  <si>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</si>
  <si>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</si>
  <si>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</si>
  <si>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</si>
  <si>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</si>
  <si>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</si>
  <si>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</si>
  <si>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</si>
  <si>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</si>
  <si>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</si>
  <si>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</si>
  <si>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</si>
  <si>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</si>
  <si>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</si>
  <si>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</si>
  <si>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</si>
  <si>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</si>
  <si>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</si>
  <si>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</si>
  <si>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</si>
  <si>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</si>
  <si>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</si>
  <si>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</si>
  <si>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</si>
  <si>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</si>
  <si>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</si>
  <si>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</si>
  <si>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</si>
  <si>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</si>
  <si>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</si>
  <si>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</si>
  <si>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</si>
  <si>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</si>
  <si>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</si>
  <si>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</si>
  <si>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</si>
  <si>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</si>
  <si>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</si>
  <si>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</si>
  <si>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</si>
  <si>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</si>
  <si>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</si>
  <si>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</si>
  <si>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</si>
  <si>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</si>
  <si>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</si>
  <si>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</si>
  <si>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</si>
  <si>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</si>
  <si>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</si>
  <si>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</si>
  <si>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</si>
  <si>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</si>
  <si>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</si>
  <si>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</si>
  <si>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</si>
  <si>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</si>
  <si>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</si>
  <si>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</si>
  <si>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</si>
  <si>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</si>
  <si>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</si>
  <si>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</si>
  <si>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</si>
  <si>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</si>
  <si>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</si>
  <si>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</si>
  <si>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</si>
  <si>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</si>
  <si>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</si>
  <si>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</si>
  <si>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</si>
  <si>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</si>
  <si>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</si>
  <si>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</si>
  <si>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</si>
  <si>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</si>
  <si>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</si>
  <si>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</si>
  <si>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</si>
  <si>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</si>
  <si>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</si>
  <si>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</si>
  <si>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</si>
  <si>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</si>
  <si>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</si>
  <si>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</si>
  <si>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</si>
  <si>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</si>
  <si>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</si>
  <si>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</si>
  <si>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</si>
  <si>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</si>
  <si>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</si>
  <si>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</si>
  <si>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</si>
  <si>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</si>
  <si>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</si>
  <si>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</si>
  <si>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</si>
  <si>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</si>
  <si>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  </t>
  </si>
  <si>
    <t xml:space="preserve">stanje na dan 31.03.2021 </t>
  </si>
  <si>
    <t>u razdoblju 01.01.2021 do 31.03.2021</t>
  </si>
  <si>
    <t>u razdoblju 01.01.2021. do 31.03.2021.</t>
  </si>
  <si>
    <t xml:space="preserve">                                                                                                                                      </t>
  </si>
  <si>
    <t xml:space="preserve">BILJEŠKE UZ FINANCIJSKE IZVJEŠTAJE - TFI
(sastavljaju se za tromjesečna izvještajna razdoblja)
Naziv izdavatelja:   VIRO TVORNICA ŠEĆERA d.d., Zagreb, Ulica grada Vukovara 269 g
MB:          01650971
OIB:         04525204420
Država osnivanja:  Hrvatska
Izvještajno razdoblje: 01.01.2021. do 31.03.20201.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01.01.2021. do 31.03.2021. godine, 
b) financijski izvještaji VIRO TVORNICE ŠEĆERA d.d.za 1Q 2021. dostupni su na www.secerana.hr, www.hanfa.hr, www.zse.hr. 
c) u financijskim izvještajima za 1Q 2021. godine primjenjivale su se iste računovodstvene politike  kao i za isto razdoblje prethodne godine, 
d) financijski izvještaji za 1Q 2021. godine nisu revidirani.
e) prosječan broj zaposlenih radnika iznosi 5,50                                                                                                     
f) udio vlasništva u temeljnom kapitalu: Sladorana d.o.o., Županja, 100%, VIRO-KOOPERACIJA d.o.o., Županja 100%, VIRO BH d.o.o., Grude BIH i udio vlasništva Sladorane d.o.o u temeljnom kapitalu Slavonija Županja d.d. iznosi 85,36%.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</si>
</sst>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1" fillId="0" borderId="0" xfId="4" applyProtection="1"/>
    <xf numFmtId="3" fontId="2" fillId="0" borderId="0" xfId="3" applyNumberFormat="1" applyFont="1" applyProtection="1">
      <protection locked="0"/>
    </xf>
    <xf numFmtId="0" fontId="0" fillId="0" borderId="0" xfId="0" applyAlignment="1">
      <alignment horizontal="left"/>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topLeftCell="D1" workbookViewId="0">
      <selection activeCell="N8" sqref="N8"/>
    </sheetView>
  </sheetViews>
  <sheetFormatPr defaultColWidth="9.109375" defaultRowHeight="14.4"/>
  <cols>
    <col min="1" max="8" width="9.109375" style="73"/>
    <col min="9" max="9" width="15.33203125" style="73" customWidth="1"/>
    <col min="10" max="16384" width="9.109375" style="73"/>
  </cols>
  <sheetData>
    <row r="1" spans="1:14" ht="15.6">
      <c r="A1" s="128" t="s">
        <v>391</v>
      </c>
      <c r="B1" s="129"/>
      <c r="C1" s="129"/>
      <c r="D1" s="71"/>
      <c r="E1" s="71"/>
      <c r="F1" s="71"/>
      <c r="G1" s="71"/>
      <c r="H1" s="71"/>
      <c r="I1" s="71"/>
      <c r="J1" s="72"/>
    </row>
    <row r="2" spans="1:14" ht="14.4" customHeight="1">
      <c r="A2" s="130" t="s">
        <v>407</v>
      </c>
      <c r="B2" s="131"/>
      <c r="C2" s="131"/>
      <c r="D2" s="131"/>
      <c r="E2" s="131"/>
      <c r="F2" s="131"/>
      <c r="G2" s="131"/>
      <c r="H2" s="131"/>
      <c r="I2" s="131"/>
      <c r="J2" s="132"/>
      <c r="N2" s="123" t="s">
        <v>433</v>
      </c>
    </row>
    <row r="3" spans="1:14">
      <c r="A3" s="74"/>
      <c r="B3" s="75"/>
      <c r="C3" s="75"/>
      <c r="D3" s="75"/>
      <c r="E3" s="75"/>
      <c r="F3" s="75"/>
      <c r="G3" s="75"/>
      <c r="H3" s="75"/>
      <c r="I3" s="75"/>
      <c r="J3" s="76"/>
      <c r="N3" s="123" t="s">
        <v>434</v>
      </c>
    </row>
    <row r="4" spans="1:14" ht="33.6" customHeight="1">
      <c r="A4" s="133" t="s">
        <v>392</v>
      </c>
      <c r="B4" s="134"/>
      <c r="C4" s="134"/>
      <c r="D4" s="134"/>
      <c r="E4" s="135">
        <v>44197</v>
      </c>
      <c r="F4" s="136"/>
      <c r="G4" s="77" t="s">
        <v>0</v>
      </c>
      <c r="H4" s="135">
        <v>44286</v>
      </c>
      <c r="I4" s="136"/>
      <c r="J4" s="78"/>
      <c r="N4" s="123" t="s">
        <v>435</v>
      </c>
    </row>
    <row r="5" spans="1:14" s="79" customFormat="1" ht="10.199999999999999" customHeight="1">
      <c r="A5" s="137"/>
      <c r="B5" s="138"/>
      <c r="C5" s="138"/>
      <c r="D5" s="138"/>
      <c r="E5" s="138"/>
      <c r="F5" s="138"/>
      <c r="G5" s="138"/>
      <c r="H5" s="138"/>
      <c r="I5" s="138"/>
      <c r="J5" s="139"/>
      <c r="N5" s="124" t="s">
        <v>436</v>
      </c>
    </row>
    <row r="6" spans="1:14" ht="20.399999999999999" customHeight="1">
      <c r="A6" s="80"/>
      <c r="B6" s="81" t="s">
        <v>413</v>
      </c>
      <c r="C6" s="82"/>
      <c r="D6" s="82"/>
      <c r="E6" s="88">
        <v>2021</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414</v>
      </c>
      <c r="C8" s="82"/>
      <c r="D8" s="82"/>
      <c r="E8" s="88" t="s">
        <v>433</v>
      </c>
      <c r="F8" s="83"/>
      <c r="G8" s="77"/>
      <c r="H8" s="83"/>
      <c r="I8" s="84"/>
      <c r="J8" s="85"/>
    </row>
    <row r="9" spans="1:14" s="87" customFormat="1" ht="10.95" customHeight="1">
      <c r="A9" s="80"/>
      <c r="B9" s="82"/>
      <c r="C9" s="82"/>
      <c r="D9" s="82"/>
      <c r="E9" s="86"/>
      <c r="F9" s="86"/>
      <c r="G9" s="77"/>
      <c r="H9" s="86"/>
      <c r="I9" s="89"/>
      <c r="J9" s="85"/>
    </row>
    <row r="10" spans="1:14" ht="37.950000000000003" customHeight="1">
      <c r="A10" s="147" t="s">
        <v>415</v>
      </c>
      <c r="B10" s="148"/>
      <c r="C10" s="148"/>
      <c r="D10" s="148"/>
      <c r="E10" s="148"/>
      <c r="F10" s="148"/>
      <c r="G10" s="148"/>
      <c r="H10" s="148"/>
      <c r="I10" s="148"/>
      <c r="J10" s="90"/>
    </row>
    <row r="11" spans="1:14" ht="24.6" customHeight="1">
      <c r="A11" s="149" t="s">
        <v>393</v>
      </c>
      <c r="B11" s="150"/>
      <c r="C11" s="142" t="s">
        <v>437</v>
      </c>
      <c r="D11" s="143"/>
      <c r="E11" s="91"/>
      <c r="F11" s="151" t="s">
        <v>416</v>
      </c>
      <c r="G11" s="141"/>
      <c r="H11" s="152" t="s">
        <v>439</v>
      </c>
      <c r="I11" s="153"/>
      <c r="J11" s="92"/>
    </row>
    <row r="12" spans="1:14" ht="14.4" customHeight="1">
      <c r="A12" s="93"/>
      <c r="B12" s="94"/>
      <c r="C12" s="94"/>
      <c r="D12" s="94"/>
      <c r="E12" s="145"/>
      <c r="F12" s="145"/>
      <c r="G12" s="145"/>
      <c r="H12" s="145"/>
      <c r="I12" s="95"/>
      <c r="J12" s="92"/>
    </row>
    <row r="13" spans="1:14" ht="21" customHeight="1">
      <c r="A13" s="140" t="s">
        <v>408</v>
      </c>
      <c r="B13" s="141"/>
      <c r="C13" s="142" t="s">
        <v>438</v>
      </c>
      <c r="D13" s="143"/>
      <c r="E13" s="144"/>
      <c r="F13" s="145"/>
      <c r="G13" s="145"/>
      <c r="H13" s="145"/>
      <c r="I13" s="95"/>
      <c r="J13" s="92"/>
    </row>
    <row r="14" spans="1:14" ht="10.95" customHeight="1">
      <c r="A14" s="91"/>
      <c r="B14" s="95"/>
      <c r="C14" s="94"/>
      <c r="D14" s="94"/>
      <c r="E14" s="146"/>
      <c r="F14" s="146"/>
      <c r="G14" s="146"/>
      <c r="H14" s="146"/>
      <c r="I14" s="94"/>
      <c r="J14" s="96"/>
    </row>
    <row r="15" spans="1:14" ht="22.95" customHeight="1">
      <c r="A15" s="140" t="s">
        <v>394</v>
      </c>
      <c r="B15" s="141"/>
      <c r="C15" s="142" t="s">
        <v>440</v>
      </c>
      <c r="D15" s="143"/>
      <c r="E15" s="160"/>
      <c r="F15" s="161"/>
      <c r="G15" s="97" t="s">
        <v>417</v>
      </c>
      <c r="H15" s="152" t="s">
        <v>442</v>
      </c>
      <c r="I15" s="153"/>
      <c r="J15" s="98"/>
    </row>
    <row r="16" spans="1:14" ht="10.95" customHeight="1">
      <c r="A16" s="91"/>
      <c r="B16" s="95"/>
      <c r="C16" s="94"/>
      <c r="D16" s="94"/>
      <c r="E16" s="146"/>
      <c r="F16" s="146"/>
      <c r="G16" s="146"/>
      <c r="H16" s="146"/>
      <c r="I16" s="94"/>
      <c r="J16" s="96"/>
    </row>
    <row r="17" spans="1:10" ht="22.95" customHeight="1">
      <c r="A17" s="99"/>
      <c r="B17" s="97" t="s">
        <v>418</v>
      </c>
      <c r="C17" s="142" t="s">
        <v>441</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443</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444</v>
      </c>
      <c r="H21" s="158"/>
      <c r="I21" s="158"/>
      <c r="J21" s="159"/>
    </row>
    <row r="22" spans="1:10">
      <c r="A22" s="93"/>
      <c r="B22" s="94"/>
      <c r="C22" s="94"/>
      <c r="D22" s="94"/>
      <c r="E22" s="146"/>
      <c r="F22" s="146"/>
      <c r="G22" s="146"/>
      <c r="H22" s="146"/>
      <c r="I22" s="94"/>
      <c r="J22" s="96"/>
    </row>
    <row r="23" spans="1:10">
      <c r="A23" s="149" t="s">
        <v>397</v>
      </c>
      <c r="B23" s="156"/>
      <c r="C23" s="157" t="s">
        <v>445</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446</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447</v>
      </c>
      <c r="D27" s="164"/>
      <c r="E27" s="164"/>
      <c r="F27" s="164"/>
      <c r="G27" s="164"/>
      <c r="H27" s="164"/>
      <c r="I27" s="164"/>
      <c r="J27" s="165"/>
    </row>
    <row r="28" spans="1:10" ht="13.95" customHeight="1">
      <c r="A28" s="93"/>
      <c r="B28" s="94"/>
      <c r="C28" s="101"/>
      <c r="D28" s="94"/>
      <c r="E28" s="146"/>
      <c r="F28" s="146"/>
      <c r="G28" s="146"/>
      <c r="H28" s="146"/>
      <c r="I28" s="94"/>
      <c r="J28" s="96"/>
    </row>
    <row r="29" spans="1:10" ht="22.95" customHeight="1">
      <c r="A29" s="140" t="s">
        <v>409</v>
      </c>
      <c r="B29" s="156"/>
      <c r="C29" s="102">
        <v>6</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420</v>
      </c>
      <c r="D31" s="166" t="s">
        <v>419</v>
      </c>
      <c r="E31" s="167"/>
      <c r="F31" s="167"/>
      <c r="G31" s="167"/>
      <c r="H31" s="106"/>
      <c r="I31" s="107" t="s">
        <v>420</v>
      </c>
      <c r="J31" s="108" t="s">
        <v>421</v>
      </c>
    </row>
    <row r="32" spans="1:10">
      <c r="A32" s="149"/>
      <c r="B32" s="156"/>
      <c r="C32" s="109"/>
      <c r="D32" s="77"/>
      <c r="E32" s="161"/>
      <c r="F32" s="161"/>
      <c r="G32" s="161"/>
      <c r="H32" s="161"/>
      <c r="I32" s="104"/>
      <c r="J32" s="105"/>
    </row>
    <row r="33" spans="1:10">
      <c r="A33" s="149" t="s">
        <v>410</v>
      </c>
      <c r="B33" s="156"/>
      <c r="C33" s="102" t="s">
        <v>423</v>
      </c>
      <c r="D33" s="166" t="s">
        <v>422</v>
      </c>
      <c r="E33" s="167"/>
      <c r="F33" s="167"/>
      <c r="G33" s="167"/>
      <c r="H33" s="100"/>
      <c r="I33" s="107" t="s">
        <v>423</v>
      </c>
      <c r="J33" s="108" t="s">
        <v>424</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425</v>
      </c>
    </row>
    <row r="49" spans="1:10">
      <c r="A49" s="113"/>
      <c r="B49" s="101"/>
      <c r="C49" s="101"/>
      <c r="D49" s="94"/>
      <c r="E49" s="146"/>
      <c r="F49" s="146"/>
      <c r="G49" s="172"/>
      <c r="H49" s="172"/>
      <c r="I49" s="94"/>
      <c r="J49" s="114" t="s">
        <v>426</v>
      </c>
    </row>
    <row r="50" spans="1:10" ht="14.4" customHeight="1">
      <c r="A50" s="140" t="s">
        <v>403</v>
      </c>
      <c r="B50" s="151"/>
      <c r="C50" s="152" t="s">
        <v>426</v>
      </c>
      <c r="D50" s="153"/>
      <c r="E50" s="178" t="s">
        <v>427</v>
      </c>
      <c r="F50" s="179"/>
      <c r="G50" s="157"/>
      <c r="H50" s="158"/>
      <c r="I50" s="158"/>
      <c r="J50" s="159"/>
    </row>
    <row r="51" spans="1:10">
      <c r="A51" s="113"/>
      <c r="B51" s="101"/>
      <c r="C51" s="172"/>
      <c r="D51" s="172"/>
      <c r="E51" s="146"/>
      <c r="F51" s="146"/>
      <c r="G51" s="180" t="s">
        <v>428</v>
      </c>
      <c r="H51" s="180"/>
      <c r="I51" s="180"/>
      <c r="J51" s="85"/>
    </row>
    <row r="52" spans="1:10" ht="13.95" customHeight="1">
      <c r="A52" s="140" t="s">
        <v>404</v>
      </c>
      <c r="B52" s="151"/>
      <c r="C52" s="157" t="s">
        <v>448</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449</v>
      </c>
      <c r="D54" s="175"/>
      <c r="E54" s="176"/>
      <c r="F54" s="146"/>
      <c r="G54" s="146"/>
      <c r="H54" s="167"/>
      <c r="I54" s="167"/>
      <c r="J54" s="177"/>
    </row>
    <row r="55" spans="1:10">
      <c r="A55" s="93"/>
      <c r="B55" s="94"/>
      <c r="C55" s="101"/>
      <c r="D55" s="94"/>
      <c r="E55" s="146"/>
      <c r="F55" s="146"/>
      <c r="G55" s="146"/>
      <c r="H55" s="146"/>
      <c r="I55" s="94"/>
      <c r="J55" s="96"/>
    </row>
    <row r="56" spans="1:10" ht="14.4" customHeight="1">
      <c r="A56" s="140" t="s">
        <v>398</v>
      </c>
      <c r="B56" s="151"/>
      <c r="C56" s="181" t="s">
        <v>450</v>
      </c>
      <c r="D56" s="182"/>
      <c r="E56" s="182"/>
      <c r="F56" s="182"/>
      <c r="G56" s="182"/>
      <c r="H56" s="182"/>
      <c r="I56" s="182"/>
      <c r="J56" s="183"/>
    </row>
    <row r="57" spans="1:10">
      <c r="A57" s="93"/>
      <c r="B57" s="94"/>
      <c r="C57" s="94"/>
      <c r="D57" s="94"/>
      <c r="E57" s="146"/>
      <c r="F57" s="146"/>
      <c r="G57" s="146"/>
      <c r="H57" s="146"/>
      <c r="I57" s="94"/>
      <c r="J57" s="96"/>
    </row>
    <row r="58" spans="1:10">
      <c r="A58" s="140" t="s">
        <v>429</v>
      </c>
      <c r="B58" s="151"/>
      <c r="C58" s="181"/>
      <c r="D58" s="182"/>
      <c r="E58" s="182"/>
      <c r="F58" s="182"/>
      <c r="G58" s="182"/>
      <c r="H58" s="182"/>
      <c r="I58" s="182"/>
      <c r="J58" s="183"/>
    </row>
    <row r="59" spans="1:10" ht="14.4" customHeight="1">
      <c r="A59" s="93"/>
      <c r="B59" s="94"/>
      <c r="C59" s="184" t="s">
        <v>430</v>
      </c>
      <c r="D59" s="184"/>
      <c r="E59" s="184"/>
      <c r="F59" s="184"/>
      <c r="G59" s="94"/>
      <c r="H59" s="94"/>
      <c r="I59" s="94"/>
      <c r="J59" s="96"/>
    </row>
    <row r="60" spans="1:10">
      <c r="A60" s="140" t="s">
        <v>431</v>
      </c>
      <c r="B60" s="151"/>
      <c r="C60" s="181"/>
      <c r="D60" s="182"/>
      <c r="E60" s="182"/>
      <c r="F60" s="182"/>
      <c r="G60" s="182"/>
      <c r="H60" s="182"/>
      <c r="I60" s="182"/>
      <c r="J60" s="183"/>
    </row>
    <row r="61" spans="1:10" ht="14.4" customHeight="1">
      <c r="A61" s="115"/>
      <c r="B61" s="116"/>
      <c r="C61" s="185" t="s">
        <v>432</v>
      </c>
      <c r="D61" s="185"/>
      <c r="E61" s="185"/>
      <c r="F61" s="185"/>
      <c r="G61" s="185"/>
      <c r="H61" s="116"/>
      <c r="I61" s="116"/>
      <c r="J61" s="117"/>
    </row>
    <row r="68" s="125" customFormat="1"/>
    <row r="69" s="125" customFormat="1"/>
    <row r="70" s="125" customFormat="1"/>
    <row r="71" s="125" customFormat="1"/>
    <row r="72" s="125" customForma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70" sqref="I70"/>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89" t="s">
        <v>1</v>
      </c>
      <c r="B1" s="190"/>
      <c r="C1" s="190"/>
      <c r="D1" s="190"/>
      <c r="E1" s="190"/>
      <c r="F1" s="190"/>
      <c r="G1" s="190"/>
      <c r="H1" s="190"/>
      <c r="I1" s="190"/>
    </row>
    <row r="2" spans="1:9">
      <c r="A2" s="191" t="s">
        <v>453</v>
      </c>
      <c r="B2" s="192"/>
      <c r="C2" s="192"/>
      <c r="D2" s="192"/>
      <c r="E2" s="192"/>
      <c r="F2" s="192"/>
      <c r="G2" s="192"/>
      <c r="H2" s="192"/>
      <c r="I2" s="192"/>
    </row>
    <row r="3" spans="1:9">
      <c r="A3" s="193" t="s">
        <v>355</v>
      </c>
      <c r="B3" s="194"/>
      <c r="C3" s="194"/>
      <c r="D3" s="194"/>
      <c r="E3" s="194"/>
      <c r="F3" s="194"/>
      <c r="G3" s="194"/>
      <c r="H3" s="194"/>
      <c r="I3" s="194"/>
    </row>
    <row r="4" spans="1:9">
      <c r="A4" s="195" t="s">
        <v>451</v>
      </c>
      <c r="B4" s="196"/>
      <c r="C4" s="196"/>
      <c r="D4" s="196"/>
      <c r="E4" s="196"/>
      <c r="F4" s="196"/>
      <c r="G4" s="196"/>
      <c r="H4" s="196"/>
      <c r="I4" s="197"/>
    </row>
    <row r="5" spans="1:9" ht="30.6">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539307127</v>
      </c>
      <c r="I9" s="34">
        <f>I10+I17+I27+I38+I43</f>
        <v>539355602</v>
      </c>
    </row>
    <row r="10" spans="1:9" ht="12.75" customHeight="1">
      <c r="A10" s="187" t="s">
        <v>5</v>
      </c>
      <c r="B10" s="187"/>
      <c r="C10" s="187"/>
      <c r="D10" s="187"/>
      <c r="E10" s="187"/>
      <c r="F10" s="187"/>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28991059</v>
      </c>
      <c r="I17" s="34">
        <f>I18+I19+I20+I21+I22+I23+I24+I25+I26</f>
        <v>28864672</v>
      </c>
    </row>
    <row r="18" spans="1:9" ht="12.75" customHeight="1">
      <c r="A18" s="186" t="s">
        <v>13</v>
      </c>
      <c r="B18" s="186"/>
      <c r="C18" s="186"/>
      <c r="D18" s="186"/>
      <c r="E18" s="186"/>
      <c r="F18" s="186"/>
      <c r="G18" s="15">
        <v>11</v>
      </c>
      <c r="H18" s="33">
        <v>23538630</v>
      </c>
      <c r="I18" s="33">
        <v>23538630</v>
      </c>
    </row>
    <row r="19" spans="1:9" ht="12.75" customHeight="1">
      <c r="A19" s="186" t="s">
        <v>14</v>
      </c>
      <c r="B19" s="186"/>
      <c r="C19" s="186"/>
      <c r="D19" s="186"/>
      <c r="E19" s="186"/>
      <c r="F19" s="186"/>
      <c r="G19" s="15">
        <v>12</v>
      </c>
      <c r="H19" s="33">
        <v>1542251</v>
      </c>
      <c r="I19" s="33">
        <v>1471788</v>
      </c>
    </row>
    <row r="20" spans="1:9" ht="12.75" customHeight="1">
      <c r="A20" s="186" t="s">
        <v>15</v>
      </c>
      <c r="B20" s="186"/>
      <c r="C20" s="186"/>
      <c r="D20" s="186"/>
      <c r="E20" s="186"/>
      <c r="F20" s="186"/>
      <c r="G20" s="15">
        <v>13</v>
      </c>
      <c r="H20" s="33">
        <v>516415</v>
      </c>
      <c r="I20" s="33">
        <v>490697</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2230095</v>
      </c>
      <c r="I24" s="33">
        <v>2230095</v>
      </c>
    </row>
    <row r="25" spans="1:9" ht="12.75" customHeight="1">
      <c r="A25" s="186" t="s">
        <v>20</v>
      </c>
      <c r="B25" s="186"/>
      <c r="C25" s="186"/>
      <c r="D25" s="186"/>
      <c r="E25" s="186"/>
      <c r="F25" s="186"/>
      <c r="G25" s="15">
        <v>18</v>
      </c>
      <c r="H25" s="33">
        <v>9300</v>
      </c>
      <c r="I25" s="33">
        <v>9300</v>
      </c>
    </row>
    <row r="26" spans="1:9" ht="12.75" customHeight="1">
      <c r="A26" s="186" t="s">
        <v>21</v>
      </c>
      <c r="B26" s="186"/>
      <c r="C26" s="186"/>
      <c r="D26" s="186"/>
      <c r="E26" s="186"/>
      <c r="F26" s="186"/>
      <c r="G26" s="15">
        <v>19</v>
      </c>
      <c r="H26" s="33">
        <v>1154368</v>
      </c>
      <c r="I26" s="33">
        <v>1124162</v>
      </c>
    </row>
    <row r="27" spans="1:9" ht="12.75" customHeight="1">
      <c r="A27" s="187" t="s">
        <v>22</v>
      </c>
      <c r="B27" s="187"/>
      <c r="C27" s="187"/>
      <c r="D27" s="187"/>
      <c r="E27" s="187"/>
      <c r="F27" s="187"/>
      <c r="G27" s="16">
        <v>20</v>
      </c>
      <c r="H27" s="34">
        <f>SUM(H28:H37)</f>
        <v>510316068</v>
      </c>
      <c r="I27" s="34">
        <f>SUM(I28:I37)</f>
        <v>510490930</v>
      </c>
    </row>
    <row r="28" spans="1:9" ht="12.75" customHeight="1">
      <c r="A28" s="186" t="s">
        <v>23</v>
      </c>
      <c r="B28" s="186"/>
      <c r="C28" s="186"/>
      <c r="D28" s="186"/>
      <c r="E28" s="186"/>
      <c r="F28" s="186"/>
      <c r="G28" s="15">
        <v>21</v>
      </c>
      <c r="H28" s="33">
        <v>407591595</v>
      </c>
      <c r="I28" s="33">
        <v>407593259</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64983408</v>
      </c>
      <c r="I30" s="33">
        <v>64983408</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18135</v>
      </c>
      <c r="I34" s="33">
        <v>18214</v>
      </c>
    </row>
    <row r="35" spans="1:9" ht="12.75" customHeight="1">
      <c r="A35" s="186" t="s">
        <v>30</v>
      </c>
      <c r="B35" s="186"/>
      <c r="C35" s="186"/>
      <c r="D35" s="186"/>
      <c r="E35" s="186"/>
      <c r="F35" s="186"/>
      <c r="G35" s="15">
        <v>28</v>
      </c>
      <c r="H35" s="33">
        <v>3362659</v>
      </c>
      <c r="I35" s="33">
        <v>3387107</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34360271</v>
      </c>
      <c r="I37" s="33">
        <v>34508942</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273113093</v>
      </c>
      <c r="I44" s="34">
        <f>I45+I53+I60+I70</f>
        <v>272715043</v>
      </c>
    </row>
    <row r="45" spans="1:9" ht="12.75" customHeight="1">
      <c r="A45" s="187" t="s">
        <v>39</v>
      </c>
      <c r="B45" s="187"/>
      <c r="C45" s="187"/>
      <c r="D45" s="187"/>
      <c r="E45" s="187"/>
      <c r="F45" s="187"/>
      <c r="G45" s="16">
        <v>38</v>
      </c>
      <c r="H45" s="34">
        <f>SUM(H46:H52)</f>
        <v>2286518</v>
      </c>
      <c r="I45" s="34">
        <f>SUM(I46:I52)</f>
        <v>2259702</v>
      </c>
    </row>
    <row r="46" spans="1:9" ht="12.75" customHeight="1">
      <c r="A46" s="186" t="s">
        <v>40</v>
      </c>
      <c r="B46" s="186"/>
      <c r="C46" s="186"/>
      <c r="D46" s="186"/>
      <c r="E46" s="186"/>
      <c r="F46" s="186"/>
      <c r="G46" s="15">
        <v>39</v>
      </c>
      <c r="H46" s="33">
        <v>69332</v>
      </c>
      <c r="I46" s="33">
        <v>69332</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1792104</v>
      </c>
      <c r="I48" s="33">
        <v>1765181</v>
      </c>
    </row>
    <row r="49" spans="1:9" ht="12.75" customHeight="1">
      <c r="A49" s="186" t="s">
        <v>43</v>
      </c>
      <c r="B49" s="186"/>
      <c r="C49" s="186"/>
      <c r="D49" s="186"/>
      <c r="E49" s="186"/>
      <c r="F49" s="186"/>
      <c r="G49" s="15">
        <v>42</v>
      </c>
      <c r="H49" s="33">
        <v>298558</v>
      </c>
      <c r="I49" s="33">
        <v>298432</v>
      </c>
    </row>
    <row r="50" spans="1:9" ht="12.75" customHeight="1">
      <c r="A50" s="186" t="s">
        <v>44</v>
      </c>
      <c r="B50" s="186"/>
      <c r="C50" s="186"/>
      <c r="D50" s="186"/>
      <c r="E50" s="186"/>
      <c r="F50" s="186"/>
      <c r="G50" s="15">
        <v>43</v>
      </c>
      <c r="H50" s="33">
        <v>126524</v>
      </c>
      <c r="I50" s="33">
        <v>126757</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58281324</v>
      </c>
      <c r="I53" s="34">
        <f>SUM(I54:I59)</f>
        <v>56993187</v>
      </c>
    </row>
    <row r="54" spans="1:9" ht="12.75" customHeight="1">
      <c r="A54" s="186" t="s">
        <v>48</v>
      </c>
      <c r="B54" s="186"/>
      <c r="C54" s="186"/>
      <c r="D54" s="186"/>
      <c r="E54" s="186"/>
      <c r="F54" s="186"/>
      <c r="G54" s="15">
        <v>47</v>
      </c>
      <c r="H54" s="33">
        <v>47733745</v>
      </c>
      <c r="I54" s="33">
        <v>48411048</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8088247</v>
      </c>
      <c r="I56" s="33">
        <v>8088199</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2118430</v>
      </c>
      <c r="I58" s="33">
        <v>154132</v>
      </c>
    </row>
    <row r="59" spans="1:9" ht="12.75" customHeight="1">
      <c r="A59" s="186" t="s">
        <v>53</v>
      </c>
      <c r="B59" s="186"/>
      <c r="C59" s="186"/>
      <c r="D59" s="186"/>
      <c r="E59" s="186"/>
      <c r="F59" s="186"/>
      <c r="G59" s="15">
        <v>52</v>
      </c>
      <c r="H59" s="33">
        <v>340902</v>
      </c>
      <c r="I59" s="33">
        <v>339808</v>
      </c>
    </row>
    <row r="60" spans="1:9" ht="12.75" customHeight="1">
      <c r="A60" s="187" t="s">
        <v>54</v>
      </c>
      <c r="B60" s="187"/>
      <c r="C60" s="187"/>
      <c r="D60" s="187"/>
      <c r="E60" s="187"/>
      <c r="F60" s="187"/>
      <c r="G60" s="16">
        <v>53</v>
      </c>
      <c r="H60" s="34">
        <f>SUM(H61:H69)</f>
        <v>212207268</v>
      </c>
      <c r="I60" s="34">
        <f>SUM(I61:I69)</f>
        <v>212210465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211684402</v>
      </c>
      <c r="I63" s="33">
        <v>211684538</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522866</v>
      </c>
      <c r="I68" s="33">
        <v>525927</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337983</v>
      </c>
      <c r="I70" s="33">
        <v>1251689</v>
      </c>
    </row>
    <row r="71" spans="1:9" ht="12.75" customHeight="1">
      <c r="A71" s="203" t="s">
        <v>58</v>
      </c>
      <c r="B71" s="203"/>
      <c r="C71" s="203"/>
      <c r="D71" s="203"/>
      <c r="E71" s="203"/>
      <c r="F71" s="203"/>
      <c r="G71" s="15">
        <v>64</v>
      </c>
      <c r="H71" s="33">
        <v>10109377</v>
      </c>
      <c r="I71" s="33">
        <v>0</v>
      </c>
    </row>
    <row r="72" spans="1:9" ht="12.75" customHeight="1">
      <c r="A72" s="188" t="s">
        <v>383</v>
      </c>
      <c r="B72" s="188"/>
      <c r="C72" s="188"/>
      <c r="D72" s="188"/>
      <c r="E72" s="188"/>
      <c r="F72" s="188"/>
      <c r="G72" s="16">
        <v>65</v>
      </c>
      <c r="H72" s="34">
        <f>H8+H9+H44+H71</f>
        <v>822529597</v>
      </c>
      <c r="I72" s="34">
        <f>I8+I9+I44+I71</f>
        <v>812070645</v>
      </c>
    </row>
    <row r="73" spans="1:9" ht="12.75" customHeight="1">
      <c r="A73" s="203" t="s">
        <v>59</v>
      </c>
      <c r="B73" s="203"/>
      <c r="C73" s="203"/>
      <c r="D73" s="203"/>
      <c r="E73" s="203"/>
      <c r="F73" s="203"/>
      <c r="G73" s="15">
        <v>66</v>
      </c>
      <c r="H73" s="33">
        <v>8529182</v>
      </c>
      <c r="I73" s="33">
        <v>8529182</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634039652</v>
      </c>
      <c r="I75" s="34">
        <f>I76+I77+I78+I84+I85+I89+I92+I95</f>
        <v>633410277</v>
      </c>
    </row>
    <row r="76" spans="1:9" ht="12.75" customHeight="1">
      <c r="A76" s="186" t="s">
        <v>61</v>
      </c>
      <c r="B76" s="186"/>
      <c r="C76" s="186"/>
      <c r="D76" s="186"/>
      <c r="E76" s="186"/>
      <c r="F76" s="186"/>
      <c r="G76" s="15">
        <v>68</v>
      </c>
      <c r="H76" s="33">
        <v>249600060</v>
      </c>
      <c r="I76" s="33">
        <v>249600060</v>
      </c>
    </row>
    <row r="77" spans="1:9" ht="12.75" customHeight="1">
      <c r="A77" s="186" t="s">
        <v>62</v>
      </c>
      <c r="B77" s="186"/>
      <c r="C77" s="186"/>
      <c r="D77" s="186"/>
      <c r="E77" s="186"/>
      <c r="F77" s="186"/>
      <c r="G77" s="15">
        <v>69</v>
      </c>
      <c r="H77" s="33">
        <v>10368101</v>
      </c>
      <c r="I77" s="33">
        <v>10368101</v>
      </c>
    </row>
    <row r="78" spans="1:9" ht="12.75" customHeight="1">
      <c r="A78" s="187" t="s">
        <v>63</v>
      </c>
      <c r="B78" s="187"/>
      <c r="C78" s="187"/>
      <c r="D78" s="187"/>
      <c r="E78" s="187"/>
      <c r="F78" s="187"/>
      <c r="G78" s="16">
        <v>70</v>
      </c>
      <c r="H78" s="34">
        <f>SUM(H79:H83)</f>
        <v>51100618</v>
      </c>
      <c r="I78" s="34">
        <f>SUM(I79:I83)</f>
        <v>51100618</v>
      </c>
    </row>
    <row r="79" spans="1:9" ht="12.75" customHeight="1">
      <c r="A79" s="186" t="s">
        <v>64</v>
      </c>
      <c r="B79" s="186"/>
      <c r="C79" s="186"/>
      <c r="D79" s="186"/>
      <c r="E79" s="186"/>
      <c r="F79" s="186"/>
      <c r="G79" s="15">
        <v>71</v>
      </c>
      <c r="H79" s="33">
        <v>12480003</v>
      </c>
      <c r="I79" s="33">
        <v>12480003</v>
      </c>
    </row>
    <row r="80" spans="1:9" ht="12.75" customHeight="1">
      <c r="A80" s="186" t="s">
        <v>65</v>
      </c>
      <c r="B80" s="186"/>
      <c r="C80" s="186"/>
      <c r="D80" s="186"/>
      <c r="E80" s="186"/>
      <c r="F80" s="186"/>
      <c r="G80" s="15">
        <v>72</v>
      </c>
      <c r="H80" s="33">
        <v>38620615</v>
      </c>
      <c r="I80" s="33">
        <v>38620615</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320818688</v>
      </c>
      <c r="I89" s="34">
        <f>I90-I91</f>
        <v>322970873</v>
      </c>
    </row>
    <row r="90" spans="1:9" ht="12.75" customHeight="1">
      <c r="A90" s="186" t="s">
        <v>75</v>
      </c>
      <c r="B90" s="186"/>
      <c r="C90" s="186"/>
      <c r="D90" s="186"/>
      <c r="E90" s="186"/>
      <c r="F90" s="186"/>
      <c r="G90" s="15">
        <v>82</v>
      </c>
      <c r="H90" s="33">
        <v>320818688</v>
      </c>
      <c r="I90" s="33">
        <v>322970873</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2152185</v>
      </c>
      <c r="I92" s="34">
        <f>I93-I94</f>
        <v>-629375</v>
      </c>
    </row>
    <row r="93" spans="1:9" ht="12.75" customHeight="1">
      <c r="A93" s="186" t="s">
        <v>78</v>
      </c>
      <c r="B93" s="186"/>
      <c r="C93" s="186"/>
      <c r="D93" s="186"/>
      <c r="E93" s="186"/>
      <c r="F93" s="186"/>
      <c r="G93" s="15">
        <v>85</v>
      </c>
      <c r="H93" s="33">
        <v>2152185</v>
      </c>
      <c r="I93" s="33">
        <v>0</v>
      </c>
    </row>
    <row r="94" spans="1:9" ht="12.75" customHeight="1">
      <c r="A94" s="186" t="s">
        <v>79</v>
      </c>
      <c r="B94" s="186"/>
      <c r="C94" s="186"/>
      <c r="D94" s="186"/>
      <c r="E94" s="186"/>
      <c r="F94" s="186"/>
      <c r="G94" s="15">
        <v>86</v>
      </c>
      <c r="H94" s="33">
        <v>0</v>
      </c>
      <c r="I94" s="33">
        <v>629375</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7450057</v>
      </c>
      <c r="I96" s="34">
        <f>SUM(I97:I102)</f>
        <v>7450057</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7450057</v>
      </c>
      <c r="I102" s="33">
        <v>7450057</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181038944</v>
      </c>
      <c r="I115" s="34">
        <f>SUM(I116:I129)</f>
        <v>171208803</v>
      </c>
    </row>
    <row r="116" spans="1:9" ht="12.75" customHeight="1">
      <c r="A116" s="186" t="s">
        <v>87</v>
      </c>
      <c r="B116" s="186"/>
      <c r="C116" s="186"/>
      <c r="D116" s="186"/>
      <c r="E116" s="186"/>
      <c r="F116" s="186"/>
      <c r="G116" s="15">
        <v>108</v>
      </c>
      <c r="H116" s="33">
        <v>709</v>
      </c>
      <c r="I116" s="33">
        <v>3382262</v>
      </c>
    </row>
    <row r="117" spans="1:9" ht="22.2" customHeight="1">
      <c r="A117" s="186" t="s">
        <v>88</v>
      </c>
      <c r="B117" s="186"/>
      <c r="C117" s="186"/>
      <c r="D117" s="186"/>
      <c r="E117" s="186"/>
      <c r="F117" s="186"/>
      <c r="G117" s="15">
        <v>109</v>
      </c>
      <c r="H117" s="33">
        <v>1201057</v>
      </c>
      <c r="I117" s="33">
        <v>1201057</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18198902</v>
      </c>
      <c r="I120" s="33">
        <v>18198902</v>
      </c>
    </row>
    <row r="121" spans="1:9" ht="12.75" customHeight="1">
      <c r="A121" s="186" t="s">
        <v>92</v>
      </c>
      <c r="B121" s="186"/>
      <c r="C121" s="186"/>
      <c r="D121" s="186"/>
      <c r="E121" s="186"/>
      <c r="F121" s="186"/>
      <c r="G121" s="15">
        <v>113</v>
      </c>
      <c r="H121" s="33">
        <v>49588207</v>
      </c>
      <c r="I121" s="33">
        <v>49803327</v>
      </c>
    </row>
    <row r="122" spans="1:9" ht="12.75" customHeight="1">
      <c r="A122" s="186" t="s">
        <v>93</v>
      </c>
      <c r="B122" s="186"/>
      <c r="C122" s="186"/>
      <c r="D122" s="186"/>
      <c r="E122" s="186"/>
      <c r="F122" s="186"/>
      <c r="G122" s="15">
        <v>114</v>
      </c>
      <c r="H122" s="33">
        <v>648203</v>
      </c>
      <c r="I122" s="33">
        <v>648281</v>
      </c>
    </row>
    <row r="123" spans="1:9" ht="12.75" customHeight="1">
      <c r="A123" s="186" t="s">
        <v>94</v>
      </c>
      <c r="B123" s="186"/>
      <c r="C123" s="186"/>
      <c r="D123" s="186"/>
      <c r="E123" s="186"/>
      <c r="F123" s="186"/>
      <c r="G123" s="15">
        <v>115</v>
      </c>
      <c r="H123" s="33">
        <v>100416411</v>
      </c>
      <c r="I123" s="33">
        <v>97060048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44327</v>
      </c>
      <c r="I125" s="33">
        <v>50060</v>
      </c>
    </row>
    <row r="126" spans="1:9">
      <c r="A126" s="186" t="s">
        <v>99</v>
      </c>
      <c r="B126" s="186"/>
      <c r="C126" s="186"/>
      <c r="D126" s="186"/>
      <c r="E126" s="186"/>
      <c r="F126" s="186"/>
      <c r="G126" s="15">
        <v>118</v>
      </c>
      <c r="H126" s="33">
        <v>179509</v>
      </c>
      <c r="I126" s="33">
        <v>138893</v>
      </c>
    </row>
    <row r="127" spans="1:9">
      <c r="A127" s="186" t="s">
        <v>100</v>
      </c>
      <c r="B127" s="186"/>
      <c r="C127" s="186"/>
      <c r="D127" s="186"/>
      <c r="E127" s="186"/>
      <c r="F127" s="186"/>
      <c r="G127" s="15">
        <v>119</v>
      </c>
      <c r="H127" s="33">
        <v>30963</v>
      </c>
      <c r="I127" s="33">
        <v>30963</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10730656</v>
      </c>
      <c r="I129" s="33">
        <v>695010</v>
      </c>
    </row>
    <row r="130" spans="1:9" ht="22.2" customHeight="1">
      <c r="A130" s="203" t="s">
        <v>103</v>
      </c>
      <c r="B130" s="203"/>
      <c r="C130" s="203"/>
      <c r="D130" s="203"/>
      <c r="E130" s="203"/>
      <c r="F130" s="203"/>
      <c r="G130" s="15">
        <v>122</v>
      </c>
      <c r="H130" s="33">
        <v>944</v>
      </c>
      <c r="I130" s="33">
        <v>1508</v>
      </c>
    </row>
    <row r="131" spans="1:9">
      <c r="A131" s="188" t="s">
        <v>388</v>
      </c>
      <c r="B131" s="188"/>
      <c r="C131" s="188"/>
      <c r="D131" s="188"/>
      <c r="E131" s="188"/>
      <c r="F131" s="188"/>
      <c r="G131" s="16">
        <v>123</v>
      </c>
      <c r="H131" s="34">
        <f>H75+H96+H103+H115+H130</f>
        <v>822529597</v>
      </c>
      <c r="I131" s="34">
        <f>I75+I96+I103+I115+I130</f>
        <v>812070645</v>
      </c>
    </row>
    <row r="132" spans="1:9">
      <c r="A132" s="203" t="s">
        <v>104</v>
      </c>
      <c r="B132" s="203"/>
      <c r="C132" s="203"/>
      <c r="D132" s="203"/>
      <c r="E132" s="203"/>
      <c r="F132" s="203"/>
      <c r="G132" s="15">
        <v>124</v>
      </c>
      <c r="H132" s="33">
        <v>8529182</v>
      </c>
      <c r="I132" s="33">
        <v>8529182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K1" sqref="K1"/>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106</v>
      </c>
      <c r="B1" s="227"/>
      <c r="C1" s="227"/>
      <c r="D1" s="227"/>
      <c r="E1" s="227"/>
      <c r="F1" s="227"/>
      <c r="G1" s="227"/>
      <c r="H1" s="227"/>
      <c r="I1" s="227"/>
      <c r="J1" s="121"/>
      <c r="K1" s="121"/>
    </row>
    <row r="2" spans="1:11">
      <c r="A2" s="225" t="s">
        <v>454</v>
      </c>
      <c r="B2" s="192"/>
      <c r="C2" s="192"/>
      <c r="D2" s="192"/>
      <c r="E2" s="192"/>
      <c r="F2" s="192"/>
      <c r="G2" s="192"/>
      <c r="H2" s="192"/>
      <c r="I2" s="192"/>
      <c r="J2" s="126" t="s">
        <v>452</v>
      </c>
      <c r="K2" s="121"/>
    </row>
    <row r="3" spans="1:11">
      <c r="A3" s="213" t="s">
        <v>355</v>
      </c>
      <c r="B3" s="214"/>
      <c r="C3" s="214"/>
      <c r="D3" s="214"/>
      <c r="E3" s="214"/>
      <c r="F3" s="214"/>
      <c r="G3" s="214"/>
      <c r="H3" s="214"/>
      <c r="I3" s="214"/>
      <c r="J3" s="215"/>
      <c r="K3" s="215"/>
    </row>
    <row r="4" spans="1:11">
      <c r="A4" s="216" t="s">
        <v>451</v>
      </c>
      <c r="B4" s="217"/>
      <c r="C4" s="217"/>
      <c r="D4" s="217"/>
      <c r="E4" s="217"/>
      <c r="F4" s="217"/>
      <c r="G4" s="217"/>
      <c r="H4" s="217"/>
      <c r="I4" s="217"/>
      <c r="J4" s="218"/>
      <c r="K4" s="218"/>
    </row>
    <row r="5" spans="1:11" ht="22.2"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9551612</v>
      </c>
      <c r="I8" s="37">
        <f>SUM(I9:I13)</f>
        <v>9551612</v>
      </c>
      <c r="J8" s="37">
        <f>SUM(J9:J13)</f>
        <v>585846</v>
      </c>
      <c r="K8" s="37">
        <f>SUM(K9:K13)</f>
        <v>585846</v>
      </c>
    </row>
    <row r="9" spans="1:11">
      <c r="A9" s="186" t="s">
        <v>121</v>
      </c>
      <c r="B9" s="186"/>
      <c r="C9" s="186"/>
      <c r="D9" s="186"/>
      <c r="E9" s="186"/>
      <c r="F9" s="186"/>
      <c r="G9" s="15">
        <v>126</v>
      </c>
      <c r="H9" s="33">
        <v>0</v>
      </c>
      <c r="I9" s="33">
        <v>0</v>
      </c>
      <c r="J9" s="33">
        <v>546892</v>
      </c>
      <c r="K9" s="33">
        <v>546892</v>
      </c>
    </row>
    <row r="10" spans="1:11">
      <c r="A10" s="186" t="s">
        <v>122</v>
      </c>
      <c r="B10" s="186"/>
      <c r="C10" s="186"/>
      <c r="D10" s="186"/>
      <c r="E10" s="186"/>
      <c r="F10" s="186"/>
      <c r="G10" s="15">
        <v>127</v>
      </c>
      <c r="H10" s="33">
        <v>9070844</v>
      </c>
      <c r="I10" s="33">
        <v>9070844</v>
      </c>
      <c r="J10" s="33">
        <v>24306</v>
      </c>
      <c r="K10" s="33">
        <v>24306</v>
      </c>
    </row>
    <row r="11" spans="1:11">
      <c r="A11" s="186" t="s">
        <v>123</v>
      </c>
      <c r="B11" s="186"/>
      <c r="C11" s="186"/>
      <c r="D11" s="186"/>
      <c r="E11" s="186"/>
      <c r="F11" s="186"/>
      <c r="G11" s="15">
        <v>128</v>
      </c>
      <c r="H11" s="33">
        <v>8720</v>
      </c>
      <c r="I11" s="33">
        <v>8720</v>
      </c>
      <c r="J11" s="33">
        <v>520</v>
      </c>
      <c r="K11" s="33">
        <v>520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472048</v>
      </c>
      <c r="I13" s="33">
        <v>472048</v>
      </c>
      <c r="J13" s="33">
        <v>14128</v>
      </c>
      <c r="K13" s="33">
        <v>14128</v>
      </c>
    </row>
    <row r="14" spans="1:11">
      <c r="A14" s="222" t="s">
        <v>126</v>
      </c>
      <c r="B14" s="222"/>
      <c r="C14" s="222"/>
      <c r="D14" s="222"/>
      <c r="E14" s="222"/>
      <c r="F14" s="222"/>
      <c r="G14" s="20">
        <v>131</v>
      </c>
      <c r="H14" s="37">
        <f>H15+H16+H20+H24+H25+H26+H29+H36</f>
        <v>13668284</v>
      </c>
      <c r="I14" s="37">
        <f>I15+I16+I20+I24+I25+I26+I29+I36</f>
        <v>13668284</v>
      </c>
      <c r="J14" s="37">
        <f>J15+J16+J20+J24+J25+J26+J29+J36</f>
        <v>1222387</v>
      </c>
      <c r="K14" s="37">
        <f>K15+K16+K20+K24+K25+K26+K29+K36</f>
        <v>1222387</v>
      </c>
    </row>
    <row r="15" spans="1:11">
      <c r="A15" s="186" t="s">
        <v>108</v>
      </c>
      <c r="B15" s="186"/>
      <c r="C15" s="186"/>
      <c r="D15" s="186"/>
      <c r="E15" s="186"/>
      <c r="F15" s="186"/>
      <c r="G15" s="15">
        <v>132</v>
      </c>
      <c r="H15" s="33">
        <v>3386431</v>
      </c>
      <c r="I15" s="33">
        <v>3386431</v>
      </c>
      <c r="J15" s="33">
        <v>26923</v>
      </c>
      <c r="K15" s="33">
        <v>26923</v>
      </c>
    </row>
    <row r="16" spans="1:11">
      <c r="A16" s="231" t="s">
        <v>127</v>
      </c>
      <c r="B16" s="231"/>
      <c r="C16" s="231"/>
      <c r="D16" s="231"/>
      <c r="E16" s="231"/>
      <c r="F16" s="231"/>
      <c r="G16" s="20">
        <v>133</v>
      </c>
      <c r="H16" s="37">
        <f>SUM(H17:H19)</f>
        <v>8853123</v>
      </c>
      <c r="I16" s="37">
        <f>SUM(I17:I19)</f>
        <v>8853123</v>
      </c>
      <c r="J16" s="37">
        <f>SUM(J17:J19)</f>
        <v>767822</v>
      </c>
      <c r="K16" s="37">
        <f>SUM(K17:K19)</f>
        <v>767822</v>
      </c>
    </row>
    <row r="17" spans="1:11">
      <c r="A17" s="228" t="s">
        <v>128</v>
      </c>
      <c r="B17" s="228"/>
      <c r="C17" s="228"/>
      <c r="D17" s="228"/>
      <c r="E17" s="228"/>
      <c r="F17" s="228"/>
      <c r="G17" s="15">
        <v>134</v>
      </c>
      <c r="H17" s="33">
        <v>109778</v>
      </c>
      <c r="I17" s="33">
        <v>109778</v>
      </c>
      <c r="J17" s="33">
        <v>4095</v>
      </c>
      <c r="K17" s="33">
        <v>4095</v>
      </c>
    </row>
    <row r="18" spans="1:11">
      <c r="A18" s="228" t="s">
        <v>129</v>
      </c>
      <c r="B18" s="228"/>
      <c r="C18" s="228"/>
      <c r="D18" s="228"/>
      <c r="E18" s="228"/>
      <c r="F18" s="228"/>
      <c r="G18" s="15">
        <v>135</v>
      </c>
      <c r="H18" s="33">
        <v>6049633</v>
      </c>
      <c r="I18" s="33">
        <v>6049633</v>
      </c>
      <c r="J18" s="33">
        <v>536080</v>
      </c>
      <c r="K18" s="33">
        <v>536080</v>
      </c>
    </row>
    <row r="19" spans="1:11">
      <c r="A19" s="228" t="s">
        <v>130</v>
      </c>
      <c r="B19" s="228"/>
      <c r="C19" s="228"/>
      <c r="D19" s="228"/>
      <c r="E19" s="228"/>
      <c r="F19" s="228"/>
      <c r="G19" s="15">
        <v>136</v>
      </c>
      <c r="H19" s="33">
        <v>2693712</v>
      </c>
      <c r="I19" s="33">
        <v>2693712</v>
      </c>
      <c r="J19" s="33">
        <v>227647</v>
      </c>
      <c r="K19" s="33">
        <v>227647</v>
      </c>
    </row>
    <row r="20" spans="1:11">
      <c r="A20" s="231" t="s">
        <v>131</v>
      </c>
      <c r="B20" s="231"/>
      <c r="C20" s="231"/>
      <c r="D20" s="231"/>
      <c r="E20" s="231"/>
      <c r="F20" s="231"/>
      <c r="G20" s="20">
        <v>137</v>
      </c>
      <c r="H20" s="37">
        <f>SUM(H21:H23)</f>
        <v>750298</v>
      </c>
      <c r="I20" s="37">
        <f>SUM(I21:I23)</f>
        <v>750298</v>
      </c>
      <c r="J20" s="37">
        <f>SUM(J21:J23)</f>
        <v>213005</v>
      </c>
      <c r="K20" s="37">
        <f>SUM(K21:K23)</f>
        <v>213005</v>
      </c>
    </row>
    <row r="21" spans="1:11">
      <c r="A21" s="228" t="s">
        <v>109</v>
      </c>
      <c r="B21" s="228"/>
      <c r="C21" s="228"/>
      <c r="D21" s="228"/>
      <c r="E21" s="228"/>
      <c r="F21" s="228"/>
      <c r="G21" s="15">
        <v>138</v>
      </c>
      <c r="H21" s="33">
        <v>415060</v>
      </c>
      <c r="I21" s="33">
        <v>415060</v>
      </c>
      <c r="J21" s="33">
        <v>129981</v>
      </c>
      <c r="K21" s="33">
        <v>129981</v>
      </c>
    </row>
    <row r="22" spans="1:11">
      <c r="A22" s="228" t="s">
        <v>110</v>
      </c>
      <c r="B22" s="228"/>
      <c r="C22" s="228"/>
      <c r="D22" s="228"/>
      <c r="E22" s="228"/>
      <c r="F22" s="228"/>
      <c r="G22" s="15">
        <v>139</v>
      </c>
      <c r="H22" s="33">
        <v>228973</v>
      </c>
      <c r="I22" s="33">
        <v>228973</v>
      </c>
      <c r="J22" s="33">
        <v>52856</v>
      </c>
      <c r="K22" s="33">
        <v>52856</v>
      </c>
    </row>
    <row r="23" spans="1:11">
      <c r="A23" s="228" t="s">
        <v>111</v>
      </c>
      <c r="B23" s="228"/>
      <c r="C23" s="228"/>
      <c r="D23" s="228"/>
      <c r="E23" s="228"/>
      <c r="F23" s="228"/>
      <c r="G23" s="15">
        <v>140</v>
      </c>
      <c r="H23" s="33">
        <v>106265</v>
      </c>
      <c r="I23" s="33">
        <v>106265</v>
      </c>
      <c r="J23" s="33">
        <v>30168</v>
      </c>
      <c r="K23" s="33">
        <v>30168</v>
      </c>
    </row>
    <row r="24" spans="1:11">
      <c r="A24" s="186" t="s">
        <v>112</v>
      </c>
      <c r="B24" s="186"/>
      <c r="C24" s="186"/>
      <c r="D24" s="186"/>
      <c r="E24" s="186"/>
      <c r="F24" s="186"/>
      <c r="G24" s="15">
        <v>141</v>
      </c>
      <c r="H24" s="33">
        <v>294645</v>
      </c>
      <c r="I24" s="33">
        <v>294645</v>
      </c>
      <c r="J24" s="33">
        <v>126387</v>
      </c>
      <c r="K24" s="33">
        <v>126387</v>
      </c>
    </row>
    <row r="25" spans="1:11">
      <c r="A25" s="186" t="s">
        <v>113</v>
      </c>
      <c r="B25" s="186"/>
      <c r="C25" s="186"/>
      <c r="D25" s="186"/>
      <c r="E25" s="186"/>
      <c r="F25" s="186"/>
      <c r="G25" s="15">
        <v>142</v>
      </c>
      <c r="H25" s="33">
        <v>270733</v>
      </c>
      <c r="I25" s="33">
        <v>270733</v>
      </c>
      <c r="J25" s="33">
        <v>80713</v>
      </c>
      <c r="K25" s="121">
        <v>80713</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113054</v>
      </c>
      <c r="I36" s="33">
        <v>113054</v>
      </c>
      <c r="J36" s="33">
        <v>7537</v>
      </c>
      <c r="K36" s="33">
        <v>7537</v>
      </c>
    </row>
    <row r="37" spans="1:11">
      <c r="A37" s="222" t="s">
        <v>142</v>
      </c>
      <c r="B37" s="222"/>
      <c r="C37" s="222"/>
      <c r="D37" s="222"/>
      <c r="E37" s="222"/>
      <c r="F37" s="222"/>
      <c r="G37" s="20">
        <v>154</v>
      </c>
      <c r="H37" s="37">
        <f>SUM(H38:H47)</f>
        <v>3618809</v>
      </c>
      <c r="I37" s="37">
        <f>SUM(I38:I47)</f>
        <v>3618809</v>
      </c>
      <c r="J37" s="37">
        <f>SUM(J38:J47)</f>
        <v>377738</v>
      </c>
      <c r="K37" s="37">
        <f>SUM(K38:K47)</f>
        <v>377738</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3298205</v>
      </c>
      <c r="I41" s="33">
        <v>3298205</v>
      </c>
      <c r="J41" s="33">
        <v>209890</v>
      </c>
      <c r="K41" s="33">
        <v>209890</v>
      </c>
    </row>
    <row r="42" spans="1:11" ht="25.2"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37865</v>
      </c>
      <c r="I44" s="33">
        <v>37865</v>
      </c>
      <c r="J44" s="33">
        <v>27881</v>
      </c>
      <c r="K44" s="33">
        <v>27881</v>
      </c>
    </row>
    <row r="45" spans="1:11">
      <c r="A45" s="186" t="s">
        <v>150</v>
      </c>
      <c r="B45" s="186"/>
      <c r="C45" s="186"/>
      <c r="D45" s="186"/>
      <c r="E45" s="186"/>
      <c r="F45" s="186"/>
      <c r="G45" s="15">
        <v>162</v>
      </c>
      <c r="H45" s="33">
        <v>282739</v>
      </c>
      <c r="I45" s="33">
        <v>282739</v>
      </c>
      <c r="J45" s="33">
        <v>139967</v>
      </c>
      <c r="K45" s="33">
        <v>139967</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2113573</v>
      </c>
      <c r="I48" s="37">
        <f>SUM(I49:I55)</f>
        <v>2113573</v>
      </c>
      <c r="J48" s="37">
        <f>SUM(J49:J55)</f>
        <v>370572</v>
      </c>
      <c r="K48" s="37">
        <f>SUM(K49:K55)</f>
        <v>370572</v>
      </c>
    </row>
    <row r="49" spans="1:11" ht="25.2" customHeight="1">
      <c r="A49" s="186" t="s">
        <v>154</v>
      </c>
      <c r="B49" s="186"/>
      <c r="C49" s="186"/>
      <c r="D49" s="186"/>
      <c r="E49" s="186"/>
      <c r="F49" s="186"/>
      <c r="G49" s="15">
        <v>166</v>
      </c>
      <c r="H49" s="33">
        <v>9750</v>
      </c>
      <c r="I49" s="33">
        <v>9750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397939</v>
      </c>
      <c r="I51" s="33">
        <v>397939</v>
      </c>
      <c r="J51" s="33">
        <v>97</v>
      </c>
      <c r="K51" s="33">
        <v>97</v>
      </c>
    </row>
    <row r="52" spans="1:11">
      <c r="A52" s="223" t="s">
        <v>157</v>
      </c>
      <c r="B52" s="223"/>
      <c r="C52" s="223"/>
      <c r="D52" s="223"/>
      <c r="E52" s="223"/>
      <c r="F52" s="223"/>
      <c r="G52" s="15">
        <v>169</v>
      </c>
      <c r="H52" s="33">
        <v>1705884</v>
      </c>
      <c r="I52" s="33">
        <v>1705884</v>
      </c>
      <c r="J52" s="33">
        <v>370475</v>
      </c>
      <c r="K52" s="33">
        <v>370475</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2"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13170421</v>
      </c>
      <c r="I60" s="37">
        <f t="shared" ref="I60:K60" si="0">I8+I37+I56+I57</f>
        <v>13170421</v>
      </c>
      <c r="J60" s="37">
        <f t="shared" si="0"/>
        <v>963584</v>
      </c>
      <c r="K60" s="37">
        <f t="shared" si="0"/>
        <v>963584</v>
      </c>
    </row>
    <row r="61" spans="1:11">
      <c r="A61" s="222" t="s">
        <v>166</v>
      </c>
      <c r="B61" s="222"/>
      <c r="C61" s="222"/>
      <c r="D61" s="222"/>
      <c r="E61" s="222"/>
      <c r="F61" s="222"/>
      <c r="G61" s="20">
        <v>178</v>
      </c>
      <c r="H61" s="37">
        <f>H14+H48+H58+H59</f>
        <v>15781857</v>
      </c>
      <c r="I61" s="37">
        <f t="shared" ref="I61:K61" si="1">I14+I48+I58+I59</f>
        <v>15781857</v>
      </c>
      <c r="J61" s="37">
        <f t="shared" si="1"/>
        <v>1592959</v>
      </c>
      <c r="K61" s="37">
        <f t="shared" si="1"/>
        <v>1592959</v>
      </c>
    </row>
    <row r="62" spans="1:11">
      <c r="A62" s="222" t="s">
        <v>167</v>
      </c>
      <c r="B62" s="222"/>
      <c r="C62" s="222"/>
      <c r="D62" s="222"/>
      <c r="E62" s="222"/>
      <c r="F62" s="222"/>
      <c r="G62" s="20">
        <v>179</v>
      </c>
      <c r="H62" s="37">
        <f>H60-H61</f>
        <v>-2611436</v>
      </c>
      <c r="I62" s="37">
        <f t="shared" ref="I62:K62" si="2">I60-I61</f>
        <v>-2611436</v>
      </c>
      <c r="J62" s="37">
        <f t="shared" si="2"/>
        <v>-629375</v>
      </c>
      <c r="K62" s="37">
        <f t="shared" si="2"/>
        <v>-629375</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-2611436</v>
      </c>
      <c r="I64" s="37">
        <f t="shared" ref="I64:K64" si="4">+IF((I60-I61)&lt;0,(I60-I61),0)</f>
        <v>-2611436</v>
      </c>
      <c r="J64" s="37">
        <f t="shared" si="4"/>
        <v>-629375</v>
      </c>
      <c r="K64" s="37">
        <f t="shared" si="4"/>
        <v>-629375</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-2611436</v>
      </c>
      <c r="I66" s="37">
        <f t="shared" ref="I66:K66" si="5">I62-I65</f>
        <v>-2611436</v>
      </c>
      <c r="J66" s="37">
        <f t="shared" si="5"/>
        <v>-629375</v>
      </c>
      <c r="K66" s="37">
        <f t="shared" si="5"/>
        <v>-629375</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-2611436</v>
      </c>
      <c r="I68" s="37">
        <f t="shared" ref="I68:K68" si="7">+IF((I62-I65)&lt;0,(I62-I65),0)</f>
        <v>-2611436</v>
      </c>
      <c r="J68" s="37">
        <f t="shared" si="7"/>
        <v>-629375</v>
      </c>
      <c r="K68" s="37">
        <f t="shared" si="7"/>
        <v>-629375</v>
      </c>
    </row>
    <row r="69" spans="1:11">
      <c r="A69" s="205" t="s">
        <v>173</v>
      </c>
      <c r="B69" s="205"/>
      <c r="C69" s="205"/>
      <c r="D69" s="205"/>
      <c r="E69" s="205"/>
      <c r="F69" s="205"/>
      <c r="G69" s="219"/>
      <c r="H69" s="219"/>
      <c r="I69" s="219"/>
      <c r="J69" s="220"/>
      <c r="K69" s="220"/>
    </row>
    <row r="70" spans="1:11" ht="22.2"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f t="shared" ref="H89:I89" si="8">H66</f>
        <v>-2611436</v>
      </c>
      <c r="I89" s="40">
        <f t="shared" si="8"/>
        <v>-2611436</v>
      </c>
      <c r="J89" s="40">
        <f>J66</f>
        <v>-629375</v>
      </c>
      <c r="K89" s="40">
        <f>K66</f>
        <v>-629375</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2" customHeight="1">
      <c r="A92" s="223" t="s">
        <v>194</v>
      </c>
      <c r="B92" s="223"/>
      <c r="C92" s="223"/>
      <c r="D92" s="223"/>
      <c r="E92" s="223"/>
      <c r="F92" s="223"/>
      <c r="G92" s="15">
        <v>205</v>
      </c>
      <c r="H92" s="40">
        <v>0</v>
      </c>
      <c r="I92" s="40">
        <v>0</v>
      </c>
      <c r="J92" s="40">
        <v>0</v>
      </c>
      <c r="K92" s="40">
        <v>0</v>
      </c>
    </row>
    <row r="93" spans="1:11" ht="22.2" customHeight="1">
      <c r="A93" s="223" t="s">
        <v>195</v>
      </c>
      <c r="B93" s="223"/>
      <c r="C93" s="223"/>
      <c r="D93" s="223"/>
      <c r="E93" s="223"/>
      <c r="F93" s="223"/>
      <c r="G93" s="15">
        <v>206</v>
      </c>
      <c r="H93" s="40">
        <v>0</v>
      </c>
      <c r="I93" s="40">
        <v>0</v>
      </c>
      <c r="J93" s="40">
        <v>0</v>
      </c>
      <c r="K93" s="40">
        <v>0</v>
      </c>
    </row>
    <row r="94" spans="1:11" ht="22.2" customHeight="1">
      <c r="A94" s="223" t="s">
        <v>196</v>
      </c>
      <c r="B94" s="223"/>
      <c r="C94" s="223"/>
      <c r="D94" s="223"/>
      <c r="E94" s="223"/>
      <c r="F94" s="223"/>
      <c r="G94" s="15">
        <v>207</v>
      </c>
      <c r="H94" s="40">
        <v>0</v>
      </c>
      <c r="I94" s="40">
        <v>0</v>
      </c>
      <c r="J94" s="40">
        <v>0</v>
      </c>
      <c r="K94" s="40">
        <v>0</v>
      </c>
    </row>
    <row r="95" spans="1:11" ht="22.2" customHeight="1">
      <c r="A95" s="223" t="s">
        <v>197</v>
      </c>
      <c r="B95" s="223"/>
      <c r="C95" s="223"/>
      <c r="D95" s="223"/>
      <c r="E95" s="223"/>
      <c r="F95" s="223"/>
      <c r="G95" s="15">
        <v>208</v>
      </c>
      <c r="H95" s="40">
        <v>0</v>
      </c>
      <c r="I95" s="40">
        <v>0</v>
      </c>
      <c r="J95" s="40">
        <v>0</v>
      </c>
      <c r="K95" s="40">
        <v>0</v>
      </c>
    </row>
    <row r="96" spans="1:11" ht="22.2"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5"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-2611436</v>
      </c>
      <c r="I101" s="39">
        <f>I89+I100</f>
        <v>-2611436</v>
      </c>
      <c r="J101" s="39">
        <f>J89+J100</f>
        <v>-629375</v>
      </c>
      <c r="K101" s="39">
        <f>K89+K100</f>
        <v>-629375</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23" sqref="I23"/>
    </sheetView>
  </sheetViews>
  <sheetFormatPr defaultColWidth="9.109375" defaultRowHeight="13.2"/>
  <cols>
    <col min="1" max="7" width="9.109375" style="21"/>
    <col min="8" max="9" width="30.33203125" style="51" customWidth="1"/>
    <col min="10" max="16384" width="9.109375" style="21"/>
  </cols>
  <sheetData>
    <row r="1" spans="1:9">
      <c r="A1" s="233" t="s">
        <v>206</v>
      </c>
      <c r="B1" s="234"/>
      <c r="C1" s="234"/>
      <c r="D1" s="234"/>
      <c r="E1" s="234"/>
      <c r="F1" s="234"/>
      <c r="G1" s="234"/>
      <c r="H1" s="234"/>
      <c r="I1" s="234"/>
    </row>
    <row r="2" spans="1:9">
      <c r="A2" s="225" t="s">
        <v>455</v>
      </c>
      <c r="B2" s="192"/>
      <c r="C2" s="192"/>
      <c r="D2" s="192"/>
      <c r="E2" s="192"/>
      <c r="F2" s="192"/>
      <c r="G2" s="192"/>
      <c r="H2" s="192"/>
      <c r="I2" s="192"/>
    </row>
    <row r="3" spans="1:9">
      <c r="A3" s="242" t="s">
        <v>355</v>
      </c>
      <c r="B3" s="243"/>
      <c r="C3" s="243"/>
      <c r="D3" s="243"/>
      <c r="E3" s="243"/>
      <c r="F3" s="243"/>
      <c r="G3" s="243"/>
      <c r="H3" s="243"/>
      <c r="I3" s="243"/>
    </row>
    <row r="4" spans="1:9">
      <c r="A4" s="238" t="s">
        <v>451</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-2611436</v>
      </c>
      <c r="I8" s="43">
        <v>-629375</v>
      </c>
    </row>
    <row r="9" spans="1:9" ht="12.75" customHeight="1">
      <c r="A9" s="247" t="s">
        <v>211</v>
      </c>
      <c r="B9" s="248"/>
      <c r="C9" s="248"/>
      <c r="D9" s="248"/>
      <c r="E9" s="248"/>
      <c r="F9" s="249"/>
      <c r="G9" s="25">
        <v>2</v>
      </c>
      <c r="H9" s="44">
        <f>H10+H11+H12+H13+H14+H15+H16+H17</f>
        <v>294645</v>
      </c>
      <c r="I9" s="44">
        <f>I10+I11+I12+I13+I14+I15+I16+I17</f>
        <v>126387</v>
      </c>
    </row>
    <row r="10" spans="1:9" ht="12.75" customHeight="1">
      <c r="A10" s="239" t="s">
        <v>212</v>
      </c>
      <c r="B10" s="240"/>
      <c r="C10" s="240"/>
      <c r="D10" s="240"/>
      <c r="E10" s="240"/>
      <c r="F10" s="241"/>
      <c r="G10" s="26">
        <v>3</v>
      </c>
      <c r="H10" s="45">
        <v>294645</v>
      </c>
      <c r="I10" s="45">
        <v>126387</v>
      </c>
    </row>
    <row r="11" spans="1:9" ht="22.2" customHeight="1">
      <c r="A11" s="239" t="s">
        <v>213</v>
      </c>
      <c r="B11" s="240"/>
      <c r="C11" s="240"/>
      <c r="D11" s="240"/>
      <c r="E11" s="240"/>
      <c r="F11" s="241"/>
      <c r="G11" s="26">
        <v>4</v>
      </c>
      <c r="H11" s="45">
        <v>0</v>
      </c>
      <c r="I11" s="45">
        <v>0</v>
      </c>
    </row>
    <row r="12" spans="1:9" ht="23.4"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2" customHeight="1">
      <c r="A17" s="239" t="s">
        <v>219</v>
      </c>
      <c r="B17" s="240"/>
      <c r="C17" s="240"/>
      <c r="D17" s="240"/>
      <c r="E17" s="240"/>
      <c r="F17" s="241"/>
      <c r="G17" s="26">
        <v>10</v>
      </c>
      <c r="H17" s="45">
        <v>0</v>
      </c>
      <c r="I17" s="45">
        <v>0</v>
      </c>
    </row>
    <row r="18" spans="1:9" ht="28.2" customHeight="1">
      <c r="A18" s="244" t="s">
        <v>390</v>
      </c>
      <c r="B18" s="245"/>
      <c r="C18" s="245"/>
      <c r="D18" s="245"/>
      <c r="E18" s="245"/>
      <c r="F18" s="246"/>
      <c r="G18" s="25">
        <v>11</v>
      </c>
      <c r="H18" s="44">
        <f>H8+H9</f>
        <v>-2316791</v>
      </c>
      <c r="I18" s="44">
        <f>I8+I9</f>
        <v>-502988</v>
      </c>
    </row>
    <row r="19" spans="1:9" ht="12.75" customHeight="1">
      <c r="A19" s="247" t="s">
        <v>220</v>
      </c>
      <c r="B19" s="248"/>
      <c r="C19" s="248"/>
      <c r="D19" s="248"/>
      <c r="E19" s="248"/>
      <c r="F19" s="249"/>
      <c r="G19" s="25">
        <v>12</v>
      </c>
      <c r="H19" s="44">
        <f>H20+H21+H22+H23</f>
        <v>2689245</v>
      </c>
      <c r="I19" s="44">
        <f>I20+I21+I22+I23</f>
        <v>1376427</v>
      </c>
    </row>
    <row r="20" spans="1:9" ht="12.75" customHeight="1">
      <c r="A20" s="239" t="s">
        <v>221</v>
      </c>
      <c r="B20" s="240"/>
      <c r="C20" s="240"/>
      <c r="D20" s="240"/>
      <c r="E20" s="240"/>
      <c r="F20" s="241"/>
      <c r="G20" s="26">
        <v>13</v>
      </c>
      <c r="H20" s="45">
        <v>-21904422</v>
      </c>
      <c r="I20" s="45">
        <v>-10045260</v>
      </c>
    </row>
    <row r="21" spans="1:9" ht="12.75" customHeight="1">
      <c r="A21" s="239" t="s">
        <v>222</v>
      </c>
      <c r="B21" s="240"/>
      <c r="C21" s="240"/>
      <c r="D21" s="240"/>
      <c r="E21" s="240"/>
      <c r="F21" s="241"/>
      <c r="G21" s="26">
        <v>14</v>
      </c>
      <c r="H21" s="45">
        <v>6338189</v>
      </c>
      <c r="I21" s="45">
        <v>1288137</v>
      </c>
    </row>
    <row r="22" spans="1:9" ht="12.75" customHeight="1">
      <c r="A22" s="239" t="s">
        <v>223</v>
      </c>
      <c r="B22" s="240"/>
      <c r="C22" s="240"/>
      <c r="D22" s="240"/>
      <c r="E22" s="240"/>
      <c r="F22" s="241"/>
      <c r="G22" s="26">
        <v>15</v>
      </c>
      <c r="H22" s="45">
        <v>21043804</v>
      </c>
      <c r="I22" s="45">
        <f>26816-10</f>
        <v>26806</v>
      </c>
    </row>
    <row r="23" spans="1:9" ht="12.75" customHeight="1">
      <c r="A23" s="239" t="s">
        <v>224</v>
      </c>
      <c r="B23" s="240"/>
      <c r="C23" s="240"/>
      <c r="D23" s="240"/>
      <c r="E23" s="240"/>
      <c r="F23" s="241"/>
      <c r="G23" s="26">
        <v>16</v>
      </c>
      <c r="H23" s="45">
        <v>-2788326</v>
      </c>
      <c r="I23" s="45">
        <f>-3197+10109377+564</f>
        <v>10106744</v>
      </c>
    </row>
    <row r="24" spans="1:9" ht="12.75" customHeight="1">
      <c r="A24" s="244" t="s">
        <v>225</v>
      </c>
      <c r="B24" s="245"/>
      <c r="C24" s="245"/>
      <c r="D24" s="245"/>
      <c r="E24" s="245"/>
      <c r="F24" s="246"/>
      <c r="G24" s="25">
        <v>17</v>
      </c>
      <c r="H24" s="44">
        <f>H18+H19</f>
        <v>372454</v>
      </c>
      <c r="I24" s="44">
        <f>I18+I19</f>
        <v>873439</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5" customHeight="1">
      <c r="A27" s="262" t="s">
        <v>228</v>
      </c>
      <c r="B27" s="263"/>
      <c r="C27" s="263"/>
      <c r="D27" s="263"/>
      <c r="E27" s="263"/>
      <c r="F27" s="264"/>
      <c r="G27" s="27">
        <v>20</v>
      </c>
      <c r="H27" s="46">
        <f>H24+H25+H26</f>
        <v>372454</v>
      </c>
      <c r="I27" s="46">
        <f>I24+I25+I26</f>
        <v>873439</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9606</v>
      </c>
      <c r="I31" s="48">
        <v>10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9574</v>
      </c>
      <c r="I34" s="48">
        <v>0</v>
      </c>
    </row>
    <row r="35" spans="1:9" ht="26.4" customHeight="1">
      <c r="A35" s="244" t="s">
        <v>236</v>
      </c>
      <c r="B35" s="245"/>
      <c r="C35" s="245"/>
      <c r="D35" s="245"/>
      <c r="E35" s="245"/>
      <c r="F35" s="246"/>
      <c r="G35" s="25">
        <v>27</v>
      </c>
      <c r="H35" s="49">
        <f>H29+H30+H31+H32+H33+H34</f>
        <v>19180</v>
      </c>
      <c r="I35" s="49">
        <f>I29+I30+I31+I32+I33+I34</f>
        <v>10</v>
      </c>
    </row>
    <row r="36" spans="1:9" ht="22.95" customHeight="1">
      <c r="A36" s="235" t="s">
        <v>237</v>
      </c>
      <c r="B36" s="236"/>
      <c r="C36" s="236"/>
      <c r="D36" s="236"/>
      <c r="E36" s="236"/>
      <c r="F36" s="237"/>
      <c r="G36" s="26">
        <v>28</v>
      </c>
      <c r="H36" s="48">
        <v>-914612</v>
      </c>
      <c r="I36" s="48">
        <v>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-388517</v>
      </c>
      <c r="I40" s="48">
        <v>-174862</v>
      </c>
    </row>
    <row r="41" spans="1:9" ht="24" customHeight="1">
      <c r="A41" s="244" t="s">
        <v>242</v>
      </c>
      <c r="B41" s="245"/>
      <c r="C41" s="245"/>
      <c r="D41" s="245"/>
      <c r="E41" s="245"/>
      <c r="F41" s="246"/>
      <c r="G41" s="25">
        <v>33</v>
      </c>
      <c r="H41" s="49">
        <f>H36+H37+H38+H39+H40</f>
        <v>-1303129</v>
      </c>
      <c r="I41" s="49">
        <f>I36+I37+I38+I39+I40</f>
        <v>-174862</v>
      </c>
    </row>
    <row r="42" spans="1:9" ht="29.4" customHeight="1">
      <c r="A42" s="262" t="s">
        <v>243</v>
      </c>
      <c r="B42" s="263"/>
      <c r="C42" s="263"/>
      <c r="D42" s="263"/>
      <c r="E42" s="263"/>
      <c r="F42" s="264"/>
      <c r="G42" s="27">
        <v>34</v>
      </c>
      <c r="H42" s="50">
        <f>H35+H41</f>
        <v>-1283949</v>
      </c>
      <c r="I42" s="50">
        <f>I35+I41</f>
        <v>-174852</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2"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209750</v>
      </c>
      <c r="I46" s="48">
        <v>215119</v>
      </c>
    </row>
    <row r="47" spans="1:9" ht="12.75" customHeight="1">
      <c r="A47" s="235" t="s">
        <v>248</v>
      </c>
      <c r="B47" s="236"/>
      <c r="C47" s="236"/>
      <c r="D47" s="236"/>
      <c r="E47" s="236"/>
      <c r="F47" s="237"/>
      <c r="G47" s="26">
        <v>38</v>
      </c>
      <c r="H47" s="48">
        <v>0</v>
      </c>
      <c r="I47" s="48">
        <v>0</v>
      </c>
    </row>
    <row r="48" spans="1:9" ht="22.2" customHeight="1">
      <c r="A48" s="244" t="s">
        <v>249</v>
      </c>
      <c r="B48" s="245"/>
      <c r="C48" s="245"/>
      <c r="D48" s="245"/>
      <c r="E48" s="245"/>
      <c r="F48" s="246"/>
      <c r="G48" s="25">
        <v>39</v>
      </c>
      <c r="H48" s="49">
        <f>H44+H45+H46+H47</f>
        <v>209750</v>
      </c>
      <c r="I48" s="49">
        <f>I44+I45+I46+I47</f>
        <v>215119</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5"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 customHeight="1">
      <c r="A55" s="265" t="s">
        <v>255</v>
      </c>
      <c r="B55" s="266"/>
      <c r="C55" s="266"/>
      <c r="D55" s="266"/>
      <c r="E55" s="266"/>
      <c r="F55" s="267"/>
      <c r="G55" s="25">
        <v>46</v>
      </c>
      <c r="H55" s="49">
        <f>H48+H54</f>
        <v>209750</v>
      </c>
      <c r="I55" s="49">
        <f>I48+I54</f>
        <v>215119</v>
      </c>
    </row>
    <row r="56" spans="1:9">
      <c r="A56" s="235" t="s">
        <v>256</v>
      </c>
      <c r="B56" s="236"/>
      <c r="C56" s="236"/>
      <c r="D56" s="236"/>
      <c r="E56" s="236"/>
      <c r="F56" s="237"/>
      <c r="G56" s="26">
        <v>47</v>
      </c>
      <c r="H56" s="48">
        <v>0</v>
      </c>
      <c r="I56" s="48">
        <v>0</v>
      </c>
    </row>
    <row r="57" spans="1:9" ht="26.4" customHeight="1">
      <c r="A57" s="265" t="s">
        <v>257</v>
      </c>
      <c r="B57" s="266"/>
      <c r="C57" s="266"/>
      <c r="D57" s="266"/>
      <c r="E57" s="266"/>
      <c r="F57" s="267"/>
      <c r="G57" s="25">
        <v>48</v>
      </c>
      <c r="H57" s="49">
        <f>H27+H42+H55+H56</f>
        <v>-701745</v>
      </c>
      <c r="I57" s="49">
        <f>I27+I42+I55+I56</f>
        <v>913706</v>
      </c>
    </row>
    <row r="58" spans="1:9">
      <c r="A58" s="268" t="s">
        <v>258</v>
      </c>
      <c r="B58" s="269"/>
      <c r="C58" s="269"/>
      <c r="D58" s="269"/>
      <c r="E58" s="269"/>
      <c r="F58" s="270"/>
      <c r="G58" s="26">
        <v>49</v>
      </c>
      <c r="H58" s="48">
        <v>1826193</v>
      </c>
      <c r="I58" s="48">
        <v>337983</v>
      </c>
    </row>
    <row r="59" spans="1:9" ht="31.2" customHeight="1">
      <c r="A59" s="262" t="s">
        <v>259</v>
      </c>
      <c r="B59" s="263"/>
      <c r="C59" s="263"/>
      <c r="D59" s="263"/>
      <c r="E59" s="263"/>
      <c r="F59" s="264"/>
      <c r="G59" s="27">
        <v>50</v>
      </c>
      <c r="H59" s="50">
        <f>H57+H58</f>
        <v>1124448</v>
      </c>
      <c r="I59" s="50">
        <f>I57+I58</f>
        <v>1251689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3" t="s">
        <v>260</v>
      </c>
      <c r="B1" s="234"/>
      <c r="C1" s="234"/>
      <c r="D1" s="234"/>
      <c r="E1" s="234"/>
      <c r="F1" s="234"/>
      <c r="G1" s="234"/>
      <c r="H1" s="234"/>
      <c r="I1" s="234"/>
    </row>
    <row r="2" spans="1:9" ht="12.75" customHeight="1">
      <c r="A2" s="225" t="s">
        <v>454</v>
      </c>
      <c r="B2" s="192"/>
      <c r="C2" s="192"/>
      <c r="D2" s="192"/>
      <c r="E2" s="192"/>
      <c r="F2" s="192"/>
      <c r="G2" s="192"/>
      <c r="H2" s="192"/>
      <c r="I2" s="192"/>
    </row>
    <row r="3" spans="1:9">
      <c r="A3" s="280" t="s">
        <v>355</v>
      </c>
      <c r="B3" s="281"/>
      <c r="C3" s="281"/>
      <c r="D3" s="281"/>
      <c r="E3" s="281"/>
      <c r="F3" s="281"/>
      <c r="G3" s="281"/>
      <c r="H3" s="281"/>
      <c r="I3" s="281"/>
    </row>
    <row r="4" spans="1:9">
      <c r="A4" s="238" t="s">
        <v>412</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5" customHeight="1">
      <c r="A33" s="273" t="s">
        <v>285</v>
      </c>
      <c r="B33" s="273"/>
      <c r="C33" s="273"/>
      <c r="D33" s="273"/>
      <c r="E33" s="273"/>
      <c r="F33" s="273"/>
      <c r="G33" s="31">
        <v>25</v>
      </c>
      <c r="H33" s="54">
        <f>SUM(H28:H32)</f>
        <v>0</v>
      </c>
      <c r="I33" s="54">
        <f>SUM(I28:I32)</f>
        <v>0</v>
      </c>
    </row>
    <row r="34" spans="1:9" ht="28.2"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2"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5"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5" customHeight="1">
      <c r="A46" s="273" t="s">
        <v>297</v>
      </c>
      <c r="B46" s="273"/>
      <c r="C46" s="273"/>
      <c r="D46" s="273"/>
      <c r="E46" s="273"/>
      <c r="F46" s="273"/>
      <c r="G46" s="31">
        <v>37</v>
      </c>
      <c r="H46" s="54">
        <f>H45+H44+H43+H42+H41</f>
        <v>0</v>
      </c>
      <c r="I46" s="54">
        <f>I45+I44+I43+I42+I41</f>
        <v>0</v>
      </c>
    </row>
    <row r="47" spans="1:9" ht="25.95"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5"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5"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D34" zoomScale="80" zoomScaleNormal="100" zoomScaleSheetLayoutView="80" workbookViewId="0">
      <selection activeCell="S36" sqref="S36"/>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4" t="s">
        <v>302</v>
      </c>
      <c r="B1" s="285"/>
      <c r="C1" s="285"/>
      <c r="D1" s="285"/>
      <c r="E1" s="285"/>
      <c r="F1" s="285"/>
      <c r="G1" s="285"/>
      <c r="H1" s="285"/>
      <c r="I1" s="285"/>
      <c r="J1" s="285"/>
      <c r="K1" s="56"/>
    </row>
    <row r="2" spans="1:23" ht="15.6">
      <c r="A2" s="2"/>
      <c r="B2" s="3"/>
      <c r="C2" s="286" t="s">
        <v>303</v>
      </c>
      <c r="D2" s="286"/>
      <c r="E2" s="10">
        <v>44197</v>
      </c>
      <c r="F2" s="4" t="s">
        <v>0</v>
      </c>
      <c r="G2" s="10">
        <v>44286</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249600060</v>
      </c>
      <c r="I7" s="65">
        <v>10368101</v>
      </c>
      <c r="J7" s="65">
        <v>12480003</v>
      </c>
      <c r="K7" s="65">
        <v>38620615</v>
      </c>
      <c r="L7" s="65">
        <v>0</v>
      </c>
      <c r="M7" s="65">
        <v>0</v>
      </c>
      <c r="N7" s="65">
        <v>0</v>
      </c>
      <c r="O7" s="65">
        <v>0</v>
      </c>
      <c r="P7" s="65">
        <v>0</v>
      </c>
      <c r="Q7" s="65">
        <v>0</v>
      </c>
      <c r="R7" s="65">
        <v>0</v>
      </c>
      <c r="S7" s="65">
        <v>320818688</v>
      </c>
      <c r="T7" s="65">
        <v>0</v>
      </c>
      <c r="U7" s="66">
        <f>H7+I7+J7+K7-L7+M7+N7+O7+P7+Q7+R7+S7+T7</f>
        <v>631887467</v>
      </c>
      <c r="V7" s="65">
        <v>0</v>
      </c>
      <c r="W7" s="66">
        <f>U7+V7</f>
        <v>631887467</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249600060</v>
      </c>
      <c r="I10" s="66">
        <f t="shared" ref="I10:W10" si="2">I7+I8+I9</f>
        <v>10368101</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320818688</v>
      </c>
      <c r="T10" s="66">
        <f t="shared" si="2"/>
        <v>0</v>
      </c>
      <c r="U10" s="66">
        <f t="shared" si="2"/>
        <v>631887467</v>
      </c>
      <c r="V10" s="66">
        <f t="shared" si="2"/>
        <v>0</v>
      </c>
      <c r="W10" s="66">
        <f t="shared" si="2"/>
        <v>631887467</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2152185</v>
      </c>
      <c r="U11" s="66">
        <f>H11+I11+J11+K11-L11+M11+N11+O11+P11+Q11+R11+S11+T11</f>
        <v>2152185</v>
      </c>
      <c r="V11" s="65">
        <v>0</v>
      </c>
      <c r="W11" s="66">
        <f t="shared" ref="W11:W28" si="3">U11+V11</f>
        <v>2152185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249600060</v>
      </c>
      <c r="I29" s="68">
        <f t="shared" ref="I29:W29" si="5">SUM(I10:I28)</f>
        <v>10368101</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320818688</v>
      </c>
      <c r="T29" s="68">
        <f t="shared" si="5"/>
        <v>2152185</v>
      </c>
      <c r="U29" s="68">
        <f t="shared" si="5"/>
        <v>634039652</v>
      </c>
      <c r="V29" s="68">
        <f t="shared" si="5"/>
        <v>0</v>
      </c>
      <c r="W29" s="68">
        <f t="shared" si="5"/>
        <v>634039652</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2152185</v>
      </c>
      <c r="U32" s="66">
        <f t="shared" si="7"/>
        <v>2152185</v>
      </c>
      <c r="V32" s="66">
        <f t="shared" si="7"/>
        <v>0</v>
      </c>
      <c r="W32" s="66">
        <f t="shared" si="7"/>
        <v>2152185</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249600060</v>
      </c>
      <c r="I35" s="65">
        <v>10368101</v>
      </c>
      <c r="J35" s="65">
        <v>12480003</v>
      </c>
      <c r="K35" s="65">
        <v>38620615</v>
      </c>
      <c r="L35" s="65">
        <v>0</v>
      </c>
      <c r="M35" s="65">
        <v>0</v>
      </c>
      <c r="N35" s="65">
        <v>0</v>
      </c>
      <c r="O35" s="65">
        <v>0</v>
      </c>
      <c r="P35" s="65">
        <v>0</v>
      </c>
      <c r="Q35" s="65">
        <v>0</v>
      </c>
      <c r="R35" s="65">
        <v>0</v>
      </c>
      <c r="S35" s="65">
        <v>322970873</v>
      </c>
      <c r="T35" s="65">
        <v>0</v>
      </c>
      <c r="U35" s="69">
        <f t="shared" ref="U35:U37" si="9">H35+I35+J35+K35-L35+M35+N35+O35+P35+Q35+R35+S35+T35</f>
        <v>634039652</v>
      </c>
      <c r="V35" s="65">
        <v>0</v>
      </c>
      <c r="W35" s="69">
        <f t="shared" ref="W35:W37" si="10">U35+V35</f>
        <v>634039652</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322970873</v>
      </c>
      <c r="T38" s="69">
        <f t="shared" si="11"/>
        <v>0</v>
      </c>
      <c r="U38" s="69">
        <f t="shared" si="11"/>
        <v>634039652</v>
      </c>
      <c r="V38" s="69">
        <f t="shared" si="11"/>
        <v>0</v>
      </c>
      <c r="W38" s="69">
        <f t="shared" si="11"/>
        <v>634039652</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-629375</v>
      </c>
      <c r="U39" s="69">
        <f t="shared" ref="U39:U56" si="12">H39+I39+J39+K39-L39+M39+N39+O39+P39+Q39+R39+S39+T39</f>
        <v>-629375</v>
      </c>
      <c r="V39" s="65">
        <v>0</v>
      </c>
      <c r="W39" s="69">
        <f t="shared" ref="W39:W56" si="13">U39+V39</f>
        <v>-629375</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322970873</v>
      </c>
      <c r="T57" s="70">
        <f t="shared" si="14"/>
        <v>-629375</v>
      </c>
      <c r="U57" s="70">
        <f t="shared" si="14"/>
        <v>633410277</v>
      </c>
      <c r="V57" s="70">
        <f t="shared" si="14"/>
        <v>0</v>
      </c>
      <c r="W57" s="70">
        <f t="shared" si="14"/>
        <v>633410277</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-629375</v>
      </c>
      <c r="U60" s="69">
        <f t="shared" si="16"/>
        <v>-629375</v>
      </c>
      <c r="V60" s="69">
        <f t="shared" si="16"/>
        <v>0</v>
      </c>
      <c r="W60" s="69">
        <f t="shared" si="16"/>
        <v>-629375</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sqref="A1:I45"/>
    </sheetView>
  </sheetViews>
  <sheetFormatPr defaultRowHeight="13.2"/>
  <sheetData>
    <row r="1" spans="1:9" ht="13.2" customHeight="1">
      <c r="A1" s="314" t="s">
        <v>457</v>
      </c>
      <c r="B1" s="314"/>
      <c r="C1" s="314"/>
      <c r="D1" s="314"/>
      <c r="E1" s="314"/>
      <c r="F1" s="314"/>
      <c r="G1" s="314"/>
      <c r="H1" s="314"/>
      <c r="I1" s="314"/>
    </row>
    <row r="2" spans="1:9">
      <c r="A2" s="314"/>
      <c r="B2" s="314"/>
      <c r="C2" s="314"/>
      <c r="D2" s="314"/>
      <c r="E2" s="314"/>
      <c r="F2" s="314"/>
      <c r="G2" s="314"/>
      <c r="H2" s="314"/>
      <c r="I2" s="314"/>
    </row>
    <row r="3" spans="1:9">
      <c r="A3" s="314"/>
      <c r="B3" s="314"/>
      <c r="C3" s="314"/>
      <c r="D3" s="314"/>
      <c r="E3" s="314"/>
      <c r="F3" s="314"/>
      <c r="G3" s="314"/>
      <c r="H3" s="314"/>
      <c r="I3" s="314"/>
    </row>
    <row r="4" spans="1:9">
      <c r="A4" s="314"/>
      <c r="B4" s="314"/>
      <c r="C4" s="314"/>
      <c r="D4" s="314"/>
      <c r="E4" s="314"/>
      <c r="F4" s="314"/>
      <c r="G4" s="314"/>
      <c r="H4" s="314"/>
      <c r="I4" s="314"/>
    </row>
    <row r="5" spans="1:9">
      <c r="A5" s="314"/>
      <c r="B5" s="314"/>
      <c r="C5" s="314"/>
      <c r="D5" s="314"/>
      <c r="E5" s="314"/>
      <c r="F5" s="314"/>
      <c r="G5" s="314"/>
      <c r="H5" s="314"/>
      <c r="I5" s="314"/>
    </row>
    <row r="6" spans="1:9">
      <c r="A6" s="314"/>
      <c r="B6" s="314"/>
      <c r="C6" s="314"/>
      <c r="D6" s="314"/>
      <c r="E6" s="314"/>
      <c r="F6" s="314"/>
      <c r="G6" s="314"/>
      <c r="H6" s="314"/>
      <c r="I6" s="314"/>
    </row>
    <row r="7" spans="1:9">
      <c r="A7" s="314"/>
      <c r="B7" s="314"/>
      <c r="C7" s="314"/>
      <c r="D7" s="314"/>
      <c r="E7" s="314"/>
      <c r="F7" s="314"/>
      <c r="G7" s="314"/>
      <c r="H7" s="314"/>
      <c r="I7" s="314"/>
    </row>
    <row r="8" spans="1:9">
      <c r="A8" s="314"/>
      <c r="B8" s="314"/>
      <c r="C8" s="314"/>
      <c r="D8" s="314"/>
      <c r="E8" s="314"/>
      <c r="F8" s="314"/>
      <c r="G8" s="314"/>
      <c r="H8" s="314"/>
      <c r="I8" s="314"/>
    </row>
    <row r="9" spans="1:9">
      <c r="A9" s="314"/>
      <c r="B9" s="314"/>
      <c r="C9" s="314"/>
      <c r="D9" s="314"/>
      <c r="E9" s="314"/>
      <c r="F9" s="314"/>
      <c r="G9" s="314"/>
      <c r="H9" s="314"/>
      <c r="I9" s="314"/>
    </row>
    <row r="10" spans="1:9">
      <c r="A10" s="314"/>
      <c r="B10" s="314"/>
      <c r="C10" s="314"/>
      <c r="D10" s="314"/>
      <c r="E10" s="314"/>
      <c r="F10" s="314"/>
      <c r="G10" s="314"/>
      <c r="H10" s="314"/>
      <c r="I10" s="314"/>
    </row>
    <row r="11" spans="1:9">
      <c r="A11" s="314"/>
      <c r="B11" s="314"/>
      <c r="C11" s="314"/>
      <c r="D11" s="314"/>
      <c r="E11" s="314"/>
      <c r="F11" s="314"/>
      <c r="G11" s="314"/>
      <c r="H11" s="314"/>
      <c r="I11" s="314"/>
    </row>
    <row r="12" spans="1:9">
      <c r="A12" s="314"/>
      <c r="B12" s="314"/>
      <c r="C12" s="314"/>
      <c r="D12" s="314"/>
      <c r="E12" s="314"/>
      <c r="F12" s="314"/>
      <c r="G12" s="314"/>
      <c r="H12" s="314"/>
      <c r="I12" s="314"/>
    </row>
    <row r="13" spans="1:9">
      <c r="A13" s="314"/>
      <c r="B13" s="314"/>
      <c r="C13" s="314"/>
      <c r="D13" s="314"/>
      <c r="E13" s="314"/>
      <c r="F13" s="314"/>
      <c r="G13" s="314"/>
      <c r="H13" s="314"/>
      <c r="I13" s="314"/>
    </row>
    <row r="14" spans="1:9">
      <c r="A14" s="314"/>
      <c r="B14" s="314"/>
      <c r="C14" s="314"/>
      <c r="D14" s="314"/>
      <c r="E14" s="314"/>
      <c r="F14" s="314"/>
      <c r="G14" s="314"/>
      <c r="H14" s="314"/>
      <c r="I14" s="314"/>
    </row>
    <row r="15" spans="1:9">
      <c r="A15" s="314"/>
      <c r="B15" s="314"/>
      <c r="C15" s="314"/>
      <c r="D15" s="314"/>
      <c r="E15" s="314"/>
      <c r="F15" s="314"/>
      <c r="G15" s="314"/>
      <c r="H15" s="314"/>
      <c r="I15" s="314"/>
    </row>
    <row r="16" spans="1:9">
      <c r="A16" s="314"/>
      <c r="B16" s="314"/>
      <c r="C16" s="314"/>
      <c r="D16" s="314"/>
      <c r="E16" s="314"/>
      <c r="F16" s="314"/>
      <c r="G16" s="314"/>
      <c r="H16" s="314"/>
      <c r="I16" s="314"/>
    </row>
    <row r="17" spans="1:10">
      <c r="A17" s="314"/>
      <c r="B17" s="314"/>
      <c r="C17" s="314"/>
      <c r="D17" s="314"/>
      <c r="E17" s="314"/>
      <c r="F17" s="314"/>
      <c r="G17" s="314"/>
      <c r="H17" s="314"/>
      <c r="I17" s="314"/>
    </row>
    <row r="18" spans="1:10">
      <c r="A18" s="314"/>
      <c r="B18" s="314"/>
      <c r="C18" s="314"/>
      <c r="D18" s="314"/>
      <c r="E18" s="314"/>
      <c r="F18" s="314"/>
      <c r="G18" s="314"/>
      <c r="H18" s="314"/>
      <c r="I18" s="314"/>
    </row>
    <row r="19" spans="1:10">
      <c r="A19" s="314"/>
      <c r="B19" s="314"/>
      <c r="C19" s="314"/>
      <c r="D19" s="314"/>
      <c r="E19" s="314"/>
      <c r="F19" s="314"/>
      <c r="G19" s="314"/>
      <c r="H19" s="314"/>
      <c r="I19" s="314"/>
    </row>
    <row r="20" spans="1:10">
      <c r="A20" s="314"/>
      <c r="B20" s="314"/>
      <c r="C20" s="314"/>
      <c r="D20" s="314"/>
      <c r="E20" s="314"/>
      <c r="F20" s="314"/>
      <c r="G20" s="314"/>
      <c r="H20" s="314"/>
      <c r="I20" s="314"/>
    </row>
    <row r="21" spans="1:10">
      <c r="A21" s="314"/>
      <c r="B21" s="314"/>
      <c r="C21" s="314"/>
      <c r="D21" s="314"/>
      <c r="E21" s="314"/>
      <c r="F21" s="314"/>
      <c r="G21" s="314"/>
      <c r="H21" s="314"/>
      <c r="I21" s="314"/>
    </row>
    <row r="22" spans="1:10">
      <c r="A22" s="314"/>
      <c r="B22" s="314"/>
      <c r="C22" s="314"/>
      <c r="D22" s="314"/>
      <c r="E22" s="314"/>
      <c r="F22" s="314"/>
      <c r="G22" s="314"/>
      <c r="H22" s="314"/>
      <c r="I22" s="314"/>
    </row>
    <row r="23" spans="1:10">
      <c r="A23" s="314"/>
      <c r="B23" s="314"/>
      <c r="C23" s="314"/>
      <c r="D23" s="314"/>
      <c r="E23" s="314"/>
      <c r="F23" s="314"/>
      <c r="G23" s="314"/>
      <c r="H23" s="314"/>
      <c r="I23" s="314"/>
    </row>
    <row r="24" spans="1:10">
      <c r="A24" s="314"/>
      <c r="B24" s="314"/>
      <c r="C24" s="314"/>
      <c r="D24" s="314"/>
      <c r="E24" s="314"/>
      <c r="F24" s="314"/>
      <c r="G24" s="314"/>
      <c r="H24" s="314"/>
      <c r="I24" s="314"/>
    </row>
    <row r="25" spans="1:10">
      <c r="A25" s="314"/>
      <c r="B25" s="314"/>
      <c r="C25" s="314"/>
      <c r="D25" s="314"/>
      <c r="E25" s="314"/>
      <c r="F25" s="314"/>
      <c r="G25" s="314"/>
      <c r="H25" s="314"/>
      <c r="I25" s="314"/>
    </row>
    <row r="26" spans="1:10">
      <c r="A26" s="314"/>
      <c r="B26" s="314"/>
      <c r="C26" s="314"/>
      <c r="D26" s="314"/>
      <c r="E26" s="314"/>
      <c r="F26" s="314"/>
      <c r="G26" s="314"/>
      <c r="H26" s="314"/>
      <c r="I26" s="314"/>
      <c r="J26" s="127"/>
    </row>
    <row r="27" spans="1:10">
      <c r="A27" s="314"/>
      <c r="B27" s="314"/>
      <c r="C27" s="314"/>
      <c r="D27" s="314"/>
      <c r="E27" s="314"/>
      <c r="F27" s="314"/>
      <c r="G27" s="314"/>
      <c r="H27" s="314"/>
      <c r="I27" s="314"/>
    </row>
    <row r="28" spans="1:10">
      <c r="A28" s="314"/>
      <c r="B28" s="314"/>
      <c r="C28" s="314"/>
      <c r="D28" s="314"/>
      <c r="E28" s="314"/>
      <c r="F28" s="314"/>
      <c r="G28" s="314"/>
      <c r="H28" s="314"/>
      <c r="I28" s="314"/>
    </row>
    <row r="29" spans="1:10">
      <c r="A29" s="314"/>
      <c r="B29" s="314"/>
      <c r="C29" s="314"/>
      <c r="D29" s="314"/>
      <c r="E29" s="314"/>
      <c r="F29" s="314"/>
      <c r="G29" s="314"/>
      <c r="H29" s="314"/>
      <c r="I29" s="314"/>
    </row>
    <row r="30" spans="1:10">
      <c r="A30" s="314"/>
      <c r="B30" s="314"/>
      <c r="C30" s="314"/>
      <c r="D30" s="314"/>
      <c r="E30" s="314"/>
      <c r="F30" s="314"/>
      <c r="G30" s="314"/>
      <c r="H30" s="314"/>
      <c r="I30" s="314"/>
    </row>
    <row r="31" spans="1:10">
      <c r="A31" s="314"/>
      <c r="B31" s="314"/>
      <c r="C31" s="314"/>
      <c r="D31" s="314"/>
      <c r="E31" s="314"/>
      <c r="F31" s="314"/>
      <c r="G31" s="314"/>
      <c r="H31" s="314"/>
      <c r="I31" s="314"/>
    </row>
    <row r="32" spans="1:10">
      <c r="A32" s="314"/>
      <c r="B32" s="314"/>
      <c r="C32" s="314"/>
      <c r="D32" s="314"/>
      <c r="E32" s="314"/>
      <c r="F32" s="314"/>
      <c r="G32" s="314"/>
      <c r="H32" s="314"/>
      <c r="I32" s="314"/>
    </row>
    <row r="33" spans="1:9">
      <c r="A33" s="314"/>
      <c r="B33" s="314"/>
      <c r="C33" s="314"/>
      <c r="D33" s="314"/>
      <c r="E33" s="314"/>
      <c r="F33" s="314"/>
      <c r="G33" s="314"/>
      <c r="H33" s="314"/>
      <c r="I33" s="314"/>
    </row>
    <row r="34" spans="1:9">
      <c r="A34" s="314"/>
      <c r="B34" s="314"/>
      <c r="C34" s="314"/>
      <c r="D34" s="314"/>
      <c r="E34" s="314"/>
      <c r="F34" s="314"/>
      <c r="G34" s="314"/>
      <c r="H34" s="314"/>
      <c r="I34" s="314"/>
    </row>
    <row r="35" spans="1:9">
      <c r="A35" s="314"/>
      <c r="B35" s="314"/>
      <c r="C35" s="314"/>
      <c r="D35" s="314"/>
      <c r="E35" s="314"/>
      <c r="F35" s="314"/>
      <c r="G35" s="314"/>
      <c r="H35" s="314"/>
      <c r="I35" s="314"/>
    </row>
    <row r="36" spans="1:9">
      <c r="A36" s="314"/>
      <c r="B36" s="314"/>
      <c r="C36" s="314"/>
      <c r="D36" s="314"/>
      <c r="E36" s="314"/>
      <c r="F36" s="314"/>
      <c r="G36" s="314"/>
      <c r="H36" s="314"/>
      <c r="I36" s="314"/>
    </row>
    <row r="37" spans="1:9">
      <c r="A37" s="314"/>
      <c r="B37" s="314"/>
      <c r="C37" s="314"/>
      <c r="D37" s="314"/>
      <c r="E37" s="314"/>
      <c r="F37" s="314"/>
      <c r="G37" s="314"/>
      <c r="H37" s="314"/>
      <c r="I37" s="314"/>
    </row>
    <row r="38" spans="1:9">
      <c r="A38" s="314"/>
      <c r="B38" s="314"/>
      <c r="C38" s="314"/>
      <c r="D38" s="314"/>
      <c r="E38" s="314"/>
      <c r="F38" s="314"/>
      <c r="G38" s="314"/>
      <c r="H38" s="314"/>
      <c r="I38" s="314"/>
    </row>
    <row r="39" spans="1:9">
      <c r="A39" s="314"/>
      <c r="B39" s="314"/>
      <c r="C39" s="314"/>
      <c r="D39" s="314"/>
      <c r="E39" s="314"/>
      <c r="F39" s="314"/>
      <c r="G39" s="314"/>
      <c r="H39" s="314"/>
      <c r="I39" s="314"/>
    </row>
    <row r="40" spans="1:9">
      <c r="A40" s="314"/>
      <c r="B40" s="314"/>
      <c r="C40" s="314"/>
      <c r="D40" s="314"/>
      <c r="E40" s="314"/>
      <c r="F40" s="314"/>
      <c r="G40" s="314"/>
      <c r="H40" s="314"/>
      <c r="I40" s="314"/>
    </row>
    <row r="41" spans="1:9">
      <c r="A41" s="314"/>
      <c r="B41" s="314"/>
      <c r="C41" s="314"/>
      <c r="D41" s="314"/>
      <c r="E41" s="314"/>
      <c r="F41" s="314"/>
      <c r="G41" s="314"/>
      <c r="H41" s="314"/>
      <c r="I41" s="314"/>
    </row>
    <row r="42" spans="1:9">
      <c r="A42" s="314"/>
      <c r="B42" s="314"/>
      <c r="C42" s="314"/>
      <c r="D42" s="314"/>
      <c r="E42" s="314"/>
      <c r="F42" s="314"/>
      <c r="G42" s="314"/>
      <c r="H42" s="314"/>
      <c r="I42" s="314"/>
    </row>
    <row r="43" spans="1:9">
      <c r="A43" s="314"/>
      <c r="B43" s="314"/>
      <c r="C43" s="314"/>
      <c r="D43" s="314"/>
      <c r="E43" s="314"/>
      <c r="F43" s="314"/>
      <c r="G43" s="314"/>
      <c r="H43" s="314"/>
      <c r="I43" s="314"/>
    </row>
    <row r="44" spans="1:9">
      <c r="A44" s="314"/>
      <c r="B44" s="314"/>
      <c r="C44" s="314"/>
      <c r="D44" s="314"/>
      <c r="E44" s="314"/>
      <c r="F44" s="314"/>
      <c r="G44" s="314"/>
      <c r="H44" s="314"/>
      <c r="I44" s="314"/>
    </row>
    <row r="45" spans="1:9">
      <c r="A45" s="314"/>
      <c r="B45" s="314"/>
      <c r="C45" s="314"/>
      <c r="D45" s="314"/>
      <c r="E45" s="314"/>
      <c r="F45" s="314"/>
      <c r="G45" s="314"/>
      <c r="H45" s="314"/>
      <c r="I45" s="314"/>
    </row>
    <row r="46" spans="1:9">
      <c r="A46" t="s">
        <v>456</v>
      </c>
    </row>
  </sheetData>
  <mergeCells count="1">
    <mergeCell ref="A1:I4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8" sqref="P18"/>
    </sheetView>
  </sheetViews>
  <sheetFormatPr defaultRowHeight="13.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4</vt:i4>
      </vt:variant>
    </vt:vector>
  </HeadingPairs>
  <TitlesOfParts>
    <vt:vector size="13" baseType="lpstr">
      <vt:lpstr>Opći podaci</vt:lpstr>
      <vt:lpstr>Bilanca</vt:lpstr>
      <vt:lpstr>RDG</vt:lpstr>
      <vt:lpstr>NT_I</vt:lpstr>
      <vt:lpstr>NT_D</vt:lpstr>
      <vt:lpstr>PK</vt:lpstr>
      <vt:lpstr>Bilješke</vt:lpstr>
      <vt:lpstr>List1</vt:lpstr>
      <vt:lpstr>List2</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2021-04-30T07:20:39Z</cp:lastPrinted>
  <dcterms:created xsi:type="dcterms:W3CDTF">2008-10-17T11:51:54Z</dcterms:created>
  <dcterms:modified xsi:type="dcterms:W3CDTF">2021-04-30T07:23:16Z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