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C:\Users\SGREGURIC\Desktop\završni konsolidirano 2018\"/>
    </mc:Choice>
  </mc:AlternateContent>
  <xr:revisionPtr revIDLastSave="0" documentId="13_ncr:1_{6DF43CE4-C94E-4234-8EEF-850A784EC72A}" xr6:coauthVersionLast="36" xr6:coauthVersionMax="36" xr10:uidLastSave="{00000000-0000-0000-0000-000000000000}"/>
  <bookViews>
    <workbookView xWindow="0" yWindow="0" windowWidth="22560" windowHeight="10005"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24" i="20" l="1"/>
  <c r="I27" i="20" s="1"/>
  <c r="I55" i="20"/>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9" i="19"/>
  <c r="I57" i="20"/>
  <c r="I59" i="20" s="1"/>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<sst xmlns="http://schemas.openxmlformats.org/spreadsheetml/2006/main" count="516" uniqueCount="455">
  <si>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</si>
  <si>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</si>
  <si>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</si>
  <si>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</si>
  <si>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</si>
  <si>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</si>
  <si>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</si>
  <si>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</si>
  <si>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</si>
  <si>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</si>
  <si>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</si>
  <si>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</si>
  <si>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</si>
  <si>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</si>
  <si>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</si>
  <si>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</si>
  <si>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</si>
  <si>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</si>
  <si>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</si>
  <si>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</si>
  <si>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</si>
  <si>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</si>
  <si>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</si>
  <si>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</si>
  <si>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</si>
  <si>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</si>
  <si>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</si>
  <si>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</si>
  <si>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</si>
  <si>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</si>
  <si>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</si>
  <si>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</si>
  <si>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</si>
  <si>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</si>
  <si>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</si>
  <si>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</si>
  <si>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</si>
  <si>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</si>
  <si>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</si>
  <si>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</si>
  <si>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</si>
  <si>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</si>
  <si>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</si>
  <si>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</si>
  <si>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</si>
  <si>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</si>
  <si>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</si>
  <si>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</si>
  <si>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</si>
  <si>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</si>
  <si>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</si>
  <si>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</si>
  <si>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</si>
  <si>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</si>
  <si>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</si>
  <si>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</si>
  <si>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</si>
  <si>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</si>
  <si>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</si>
  <si>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</si>
  <si>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</si>
  <si>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</si>
  <si>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</si>
  <si>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</si>
  <si>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</si>
  <si>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</si>
  <si>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</si>
  <si>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</si>
  <si>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</si>
  <si>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</si>
  <si>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</si>
  <si>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</si>
  <si>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</si>
  <si>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</si>
  <si>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</si>
  <si>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</si>
  <si>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</si>
  <si>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</si>
  <si>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</si>
  <si>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</si>
  <si>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</si>
  <si>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</si>
  <si>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</si>
  <si>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</si>
  <si>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</si>
  <si>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</si>
  <si>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</si>
  <si>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</si>
  <si>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</si>
  <si>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</si>
  <si>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</si>
  <si>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</si>
  <si>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</si>
  <si>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</si>
  <si>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</si>
  <si>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</si>
  <si>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</si>
  <si>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</si>
  <si>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</si>
  <si>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</si>
  <si>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</si>
  <si>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</si>
  <si>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</si>
  <si>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</si>
  <si>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</si>
  <si>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</si>
  <si>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</si>
  <si>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</si>
  <si>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</si>
  <si>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</si>
  <si>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</si>
  <si>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</si>
  <si>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</si>
  <si>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</si>
  <si>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</si>
  <si>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</si>
  <si>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</si>
  <si>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</si>
  <si>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</si>
  <si>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</si>
  <si>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</si>
  <si>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</si>
  <si>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</si>
  <si>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</si>
  <si>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</si>
  <si>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</si>
  <si>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</si>
  <si>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</si>
  <si>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</si>
  <si>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</si>
  <si>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</si>
  <si>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</si>
  <si>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</si>
  <si>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</si>
  <si>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</si>
  <si>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</si>
  <si>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</si>
  <si>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</si>
  <si>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</si>
  <si>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</si>
  <si>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</si>
  <si>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</si>
  <si>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</si>
  <si>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</si>
  <si>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</si>
  <si>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</si>
  <si>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</si>
  <si>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</si>
  <si>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</si>
  <si>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</si>
  <si>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</si>
  <si>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</si>
  <si>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</si>
  <si>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</si>
  <si>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</si>
  <si>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</si>
  <si>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</si>
  <si>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</si>
  <si>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</si>
  <si>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</si>
  <si>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</si>
  <si>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</si>
  <si>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</si>
  <si>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</si>
  <si>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</si>
  <si>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</si>
  <si>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</si>
  <si>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</si>
  <si>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</si>
  <si>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</si>
  <si>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</si>
  <si>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</si>
  <si>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</si>
  <si>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</si>
  <si>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</si>
  <si>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</si>
  <si>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</si>
  <si>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</si>
  <si>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</si>
  <si>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</si>
  <si>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</si>
  <si>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</si>
  <si>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</si>
  <si>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</si>
  <si>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</si>
  <si>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</si>
  <si>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</si>
  <si>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</si>
  <si>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</si>
  <si>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</si>
  <si>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</si>
  <si>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</si>
  <si>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</si>
  <si>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</si>
  <si>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</si>
  <si>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</si>
  <si>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</si>
  <si>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</si>
  <si>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</si>
  <si>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</si>
  <si>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</si>
  <si>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</si>
  <si>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</si>
  <si>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</si>
  <si>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</si>
  <si>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</si>
  <si>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</si>
  <si>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</si>
  <si>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</si>
  <si>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</si>
  <si>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</si>
  <si>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</si>
  <si>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</si>
  <si>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</si>
  <si>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</si>
  <si>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</si>
  <si>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</si>
  <si>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</si>
  <si>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</si>
  <si>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</si>
  <si>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</si>
  <si>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</si>
  <si>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</si>
  <si>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</si>
  <si>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</si>
  <si>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</si>
  <si>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</si>
  <si>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</si>
  <si>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</si>
  <si>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</si>
  <si>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</si>
  <si>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</si>
  <si>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</si>
  <si>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</si>
  <si>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</si>
  <si>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</si>
  <si>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</si>
  <si>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</si>
  <si>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</si>
  <si>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</si>
  <si>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</si>
  <si>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</si>
  <si>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</si>
  <si>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</si>
  <si>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</si>
  <si>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</si>
  <si>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</si>
  <si>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</si>
  <si>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</si>
  <si>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</si>
  <si>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</si>
  <si>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</si>
  <si>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</si>
  <si>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</si>
  <si>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</si>
  <si>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</si>
  <si>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</si>
  <si>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</si>
  <si>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</si>
  <si>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</si>
  <si>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</si>
  <si>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</si>
  <si>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</si>
  <si>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</si>
  <si>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</si>
  <si>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</si>
  <si>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</si>
  <si>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</si>
  <si>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</si>
  <si>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</si>
  <si>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</si>
  <si>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</si>
  <si>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</si>
  <si>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</si>
  <si>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</si>
  <si>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</si>
  <si>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</si>
  <si>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</si>
  <si>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</si>
  <si>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</si>
  <si>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</si>
  <si>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</si>
  <si>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</si>
  <si>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</si>
  <si>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</si>
  <si>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</si>
  <si>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</si>
  <si>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</si>
  <si>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</si>
  <si>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</si>
  <si>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</si>
  <si>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</si>
  <si>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</si>
  <si>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</si>
  <si>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</si>
  <si>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</si>
  <si>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</si>
  <si>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</si>
  <si>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</si>
  <si>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</si>
  <si>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</si>
  <si>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</si>
  <si>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</si>
  <si>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</si>
  <si>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</si>
  <si>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</si>
  <si>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</si>
  <si>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</si>
  <si>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</si>
  <si>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</si>
  <si>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</si>
  <si>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</si>
  <si>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</si>
  <si>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</si>
  <si>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</si>
  <si>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</si>
  <si>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</si>
  <si>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</si>
  <si>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</si>
  <si>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</si>
  <si>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</si>
  <si>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</si>
  <si>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</si>
  <si>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</si>
  <si>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</si>
  <si>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</si>
  <si>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</si>
  <si>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</si>
  <si>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</si>
  <si>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</si>
  <si>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</si>
  <si>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</si>
  <si>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</si>
  <si>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</si>
  <si>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</si>
  <si>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</si>
  <si>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</si>
  <si>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</si>
  <si>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</si>
  <si>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</si>
  <si>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</si>
  <si>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</si>
  <si>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</si>
  <si>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</si>
  <si>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</si>
  <si>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</si>
  <si>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</si>
  <si>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</si>
  <si>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</si>
  <si>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</si>
  <si>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</si>
  <si>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</si>
  <si>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</si>
  <si>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</si>
  <si>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</si>
  <si>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</si>
  <si>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</si>
  <si>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</si>
  <si>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</si>
  <si>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</si>
  <si>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</si>
  <si>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</si>
  <si>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</si>
  <si>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</si>
  <si>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</si>
  <si>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</si>
  <si>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</si>
  <si>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</si>
  <si>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</si>
  <si>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</si>
  <si>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</si>
  <si>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</si>
  <si>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</si>
  <si>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</si>
  <si>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</si>
  <si>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</si>
  <si>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</si>
  <si>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</si>
  <si>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</si>
  <si>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</si>
  <si>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</si>
  <si>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</si>
  <si>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</si>
  <si>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</si>
  <si>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</si>
  <si>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</si>
  <si>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</si>
  <si>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</si>
  <si>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</si>
  <si>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</si>
  <si>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</si>
  <si>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</si>
  <si>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</si>
  <si>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</si>
  <si>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</si>
  <si>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</si>
  <si>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</si>
  <si>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</si>
  <si>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</si>
  <si>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</si>
  <si>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</si>
  <si>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</si>
  <si>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</si>
  <si>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</si>
  <si>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</si>
  <si>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</si>
  <si>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</si>
  <si>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</si>
  <si>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</si>
  <si>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</si>
  <si>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</si>
  <si>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</si>
  <si>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</si>
  <si>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</si>
  <si>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</si>
  <si>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</si>
  <si>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</si>
  <si>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</si>
  <si>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</si>
  <si>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</si>
  <si>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</si>
  <si>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</si>
  <si>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</si>
  <si>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</si>
  <si>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</si>
  <si>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</si>
  <si>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</si>
  <si>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</si>
  <si>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</si>
  <si>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</si>
  <si>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080015097</t>
  </si>
  <si>
    <t>03277780</t>
  </si>
  <si>
    <t>76842508189</t>
  </si>
  <si>
    <t>74780000S0JH4RK10U96</t>
  </si>
  <si>
    <t>ZAGREBAČKE PEKARNE KLARA D.D.</t>
  </si>
  <si>
    <t>ZAGREB</t>
  </si>
  <si>
    <t>UTINJSKA 48</t>
  </si>
  <si>
    <t>klara@klara.hr</t>
  </si>
  <si>
    <t>www.klara.hr</t>
  </si>
  <si>
    <t>PREHRANA TRGOVINA D.D.</t>
  </si>
  <si>
    <t>ZAGREB,UTINJSKA 48</t>
  </si>
  <si>
    <t>DESORTIS D.O.O.</t>
  </si>
  <si>
    <t>NOVA CESTA  93</t>
  </si>
  <si>
    <t>DARINKA FIŠTREK</t>
  </si>
  <si>
    <t>013688418</t>
  </si>
  <si>
    <t>darinka.fistrek@klara.hr</t>
  </si>
  <si>
    <t>INTEREXPERT-ZAGREB D.O.O.</t>
  </si>
  <si>
    <t>IVANA KARLOVIĆ</t>
  </si>
  <si>
    <t>stanje na dan 31.01.2018</t>
  </si>
  <si>
    <t>Obveznik:ZAGREBAČKE PEKARNE KLARA D.D.</t>
  </si>
  <si>
    <t>u razdoblju 01.01.2018 do 31.12.2018</t>
  </si>
  <si>
    <t>Obveznik: ZAGREBAČKE PEKARNE KLARA D.D.</t>
  </si>
  <si>
    <t xml:space="preserve">u razdoblju 01.01.2018 do 31.12.2018 </t>
  </si>
  <si>
    <t xml:space="preserve">                   BILJEŠKE UZ GODIŠNJE FINANCIJSKE IZVJEŠTAJE (GFI)
Naziv izdavatelja:   ZAGREBAČKE PEKARNE KLARA d.d.
OIB:  76842508189
Izvještajno razdoblje:01.01.2018-31.12.2018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</si>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</sst>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5" workbookViewId="0">
      <selection activeCell="X7" sqref="X7"/>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43101</v>
      </c>
      <c r="F4" s="166"/>
      <c r="G4" s="94" t="s">
        <v>0</v>
      </c>
      <c r="H4" s="165">
        <v>43465</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411</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412</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431</v>
      </c>
      <c r="D10" s="151"/>
      <c r="E10" s="84"/>
      <c r="F10" s="173" t="s">
        <v>413</v>
      </c>
      <c r="G10" s="174"/>
      <c r="H10" s="132">
        <v>191</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430</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432</v>
      </c>
      <c r="D14" s="151"/>
      <c r="E14" s="155"/>
      <c r="F14" s="140"/>
      <c r="G14" s="98" t="s">
        <v>414</v>
      </c>
      <c r="H14" s="132" t="s">
        <v>433</v>
      </c>
      <c r="I14" s="133"/>
      <c r="J14" s="95"/>
    </row>
    <row r="15" spans="1:10" ht="14.45" customHeight="1" x14ac:dyDescent="0.2">
      <c r="A15" s="84"/>
      <c r="B15" s="85"/>
      <c r="C15" s="82"/>
      <c r="D15" s="82"/>
      <c r="E15" s="120"/>
      <c r="F15" s="120"/>
      <c r="G15" s="120"/>
      <c r="H15" s="120"/>
      <c r="I15" s="82"/>
      <c r="J15" s="35"/>
    </row>
    <row r="16" spans="1:10" ht="13.15" customHeight="1" x14ac:dyDescent="0.2">
      <c r="A16" s="122" t="s">
        <v>415</v>
      </c>
      <c r="B16" s="149"/>
      <c r="C16" s="150" t="s">
        <v>454</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434</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10020</v>
      </c>
      <c r="D20" s="133"/>
      <c r="E20" s="120"/>
      <c r="F20" s="120"/>
      <c r="G20" s="124" t="s">
        <v>435</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436</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437</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438</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1037</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418</v>
      </c>
      <c r="D30" s="134" t="s">
        <v>416</v>
      </c>
      <c r="E30" s="135"/>
      <c r="F30" s="135"/>
      <c r="G30" s="135"/>
      <c r="H30" s="104" t="s">
        <v>417</v>
      </c>
      <c r="I30" s="105" t="s">
        <v>418</v>
      </c>
      <c r="J30" s="106"/>
    </row>
    <row r="31" spans="1:10" x14ac:dyDescent="0.2">
      <c r="A31" s="138"/>
      <c r="B31" s="139"/>
      <c r="C31" s="37"/>
      <c r="D31" s="94"/>
      <c r="E31" s="140"/>
      <c r="F31" s="140"/>
      <c r="G31" s="140"/>
      <c r="H31" s="140"/>
      <c r="I31" s="141"/>
      <c r="J31" s="142"/>
    </row>
    <row r="32" spans="1:10" x14ac:dyDescent="0.2">
      <c r="A32" s="138" t="s">
        <v>407</v>
      </c>
      <c r="B32" s="139"/>
      <c r="C32" s="62" t="s">
        <v>421</v>
      </c>
      <c r="D32" s="134" t="s">
        <v>419</v>
      </c>
      <c r="E32" s="135"/>
      <c r="F32" s="135"/>
      <c r="G32" s="135"/>
      <c r="H32" s="107" t="s">
        <v>420</v>
      </c>
      <c r="I32" s="108" t="s">
        <v>421</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t="s">
        <v>439</v>
      </c>
      <c r="B36" s="128"/>
      <c r="C36" s="128"/>
      <c r="D36" s="128"/>
      <c r="E36" s="127" t="s">
        <v>440</v>
      </c>
      <c r="F36" s="128"/>
      <c r="G36" s="128"/>
      <c r="H36" s="128"/>
      <c r="I36" s="129"/>
      <c r="J36" s="83">
        <v>3277607</v>
      </c>
    </row>
    <row r="37" spans="1:10" ht="14.25" x14ac:dyDescent="0.2">
      <c r="A37" s="33"/>
      <c r="B37" s="82"/>
      <c r="C37" s="97"/>
      <c r="D37" s="137"/>
      <c r="E37" s="137"/>
      <c r="F37" s="137"/>
      <c r="G37" s="137"/>
      <c r="H37" s="137"/>
      <c r="I37" s="137"/>
      <c r="J37" s="35"/>
    </row>
    <row r="38" spans="1:10" x14ac:dyDescent="0.2">
      <c r="A38" s="127" t="s">
        <v>441</v>
      </c>
      <c r="B38" s="128"/>
      <c r="C38" s="128"/>
      <c r="D38" s="129"/>
      <c r="E38" s="127" t="s">
        <v>442</v>
      </c>
      <c r="F38" s="128"/>
      <c r="G38" s="128"/>
      <c r="H38" s="128"/>
      <c r="I38" s="129"/>
      <c r="J38" s="62">
        <v>1848160</v>
      </c>
    </row>
    <row r="39" spans="1:10" ht="14.25" x14ac:dyDescent="0.2">
      <c r="A39" s="33"/>
      <c r="B39" s="82"/>
      <c r="C39" s="97"/>
      <c r="D39" s="96"/>
      <c r="E39" s="137"/>
      <c r="F39" s="137"/>
      <c r="G39" s="137"/>
      <c r="H39" s="137"/>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422</v>
      </c>
    </row>
    <row r="48" spans="1:10" ht="14.25" x14ac:dyDescent="0.2">
      <c r="A48" s="39"/>
      <c r="B48" s="97"/>
      <c r="C48" s="97"/>
      <c r="D48" s="82"/>
      <c r="E48" s="120"/>
      <c r="F48" s="120"/>
      <c r="G48" s="119"/>
      <c r="H48" s="119"/>
      <c r="I48" s="82"/>
      <c r="J48" s="110" t="s">
        <v>423</v>
      </c>
    </row>
    <row r="49" spans="1:10" ht="14.45" customHeight="1" x14ac:dyDescent="0.2">
      <c r="A49" s="122" t="s">
        <v>400</v>
      </c>
      <c r="B49" s="123"/>
      <c r="C49" s="132" t="s">
        <v>423</v>
      </c>
      <c r="D49" s="133"/>
      <c r="E49" s="130" t="s">
        <v>424</v>
      </c>
      <c r="F49" s="131"/>
      <c r="G49" s="124"/>
      <c r="H49" s="125"/>
      <c r="I49" s="125"/>
      <c r="J49" s="126"/>
    </row>
    <row r="50" spans="1:10" ht="14.25" x14ac:dyDescent="0.2">
      <c r="A50" s="39"/>
      <c r="B50" s="97"/>
      <c r="C50" s="119"/>
      <c r="D50" s="119"/>
      <c r="E50" s="120"/>
      <c r="F50" s="120"/>
      <c r="G50" s="121" t="s">
        <v>425</v>
      </c>
      <c r="H50" s="121"/>
      <c r="I50" s="121"/>
      <c r="J50" s="40"/>
    </row>
    <row r="51" spans="1:10" ht="13.9" customHeight="1" x14ac:dyDescent="0.2">
      <c r="A51" s="122" t="s">
        <v>401</v>
      </c>
      <c r="B51" s="123"/>
      <c r="C51" s="124" t="s">
        <v>443</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444</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445</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426</v>
      </c>
      <c r="B57" s="123"/>
      <c r="C57" s="175" t="s">
        <v>446</v>
      </c>
      <c r="D57" s="176"/>
      <c r="E57" s="176"/>
      <c r="F57" s="176"/>
      <c r="G57" s="176"/>
      <c r="H57" s="176"/>
      <c r="I57" s="176"/>
      <c r="J57" s="177"/>
    </row>
    <row r="58" spans="1:10" ht="14.45" customHeight="1" x14ac:dyDescent="0.2">
      <c r="A58" s="33"/>
      <c r="B58" s="82"/>
      <c r="C58" s="121" t="s">
        <v>427</v>
      </c>
      <c r="D58" s="121"/>
      <c r="E58" s="121"/>
      <c r="F58" s="121"/>
      <c r="G58" s="82"/>
      <c r="H58" s="82"/>
      <c r="I58" s="82"/>
      <c r="J58" s="35"/>
    </row>
    <row r="59" spans="1:10" ht="14.25" x14ac:dyDescent="0.2">
      <c r="A59" s="122" t="s">
        <v>428</v>
      </c>
      <c r="B59" s="123"/>
      <c r="C59" s="175" t="s">
        <v>447</v>
      </c>
      <c r="D59" s="176"/>
      <c r="E59" s="176"/>
      <c r="F59" s="176"/>
      <c r="G59" s="176"/>
      <c r="H59" s="176"/>
      <c r="I59" s="176"/>
      <c r="J59" s="177"/>
    </row>
    <row r="60" spans="1:10" ht="14.45" customHeight="1" x14ac:dyDescent="0.2">
      <c r="A60" s="41"/>
      <c r="B60" s="42"/>
      <c r="C60" s="178" t="s">
        <v>429</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6" zoomScale="110" zoomScaleNormal="100" workbookViewId="0">
      <selection activeCell="N127" sqref="N127"/>
    </sheetView>
  </sheetViews>
  <sheetFormatPr defaultColWidth="8.85546875" defaultRowHeight="12.75" x14ac:dyDescent="0.2"/>
  <cols>
    <col min="1" max="7" width="8.85546875" style="25"/>
    <col min="8" max="8" width="11.85546875" style="61" customWidth="1"/>
    <col min="9" max="9" width="12.4257812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448</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449</v>
      </c>
      <c r="B4" s="202"/>
      <c r="C4" s="202"/>
      <c r="D4" s="202"/>
      <c r="E4" s="202"/>
      <c r="F4" s="202"/>
      <c r="G4" s="202"/>
      <c r="H4" s="202"/>
      <c r="I4" s="203"/>
    </row>
    <row r="5" spans="1:9" ht="45.7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136148965</v>
      </c>
      <c r="I9" s="59">
        <f>I10+I17+I27+I38+I43</f>
        <v>134218914</v>
      </c>
    </row>
    <row r="10" spans="1:9" ht="12.75" customHeight="1" x14ac:dyDescent="0.2">
      <c r="A10" s="184" t="s">
        <v>6</v>
      </c>
      <c r="B10" s="185"/>
      <c r="C10" s="185"/>
      <c r="D10" s="185"/>
      <c r="E10" s="185"/>
      <c r="F10" s="186"/>
      <c r="G10" s="17">
        <v>3</v>
      </c>
      <c r="H10" s="59">
        <f>H11+H12+H13+H14+H15+H16</f>
        <v>7291895</v>
      </c>
      <c r="I10" s="59">
        <f>I11+I12+I13+I14+I15+I16</f>
        <v>8693988</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1996371</v>
      </c>
      <c r="I12" s="58">
        <v>1730733</v>
      </c>
    </row>
    <row r="13" spans="1:9" ht="12.75" customHeight="1" x14ac:dyDescent="0.2">
      <c r="A13" s="189" t="s">
        <v>9</v>
      </c>
      <c r="B13" s="190"/>
      <c r="C13" s="190"/>
      <c r="D13" s="190"/>
      <c r="E13" s="190"/>
      <c r="F13" s="191"/>
      <c r="G13" s="16">
        <v>6</v>
      </c>
      <c r="H13" s="58">
        <v>3953334</v>
      </c>
      <c r="I13" s="58">
        <v>3869352</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0</v>
      </c>
      <c r="I15" s="58">
        <v>0</v>
      </c>
    </row>
    <row r="16" spans="1:9" ht="12.75" customHeight="1" x14ac:dyDescent="0.2">
      <c r="A16" s="189" t="s">
        <v>12</v>
      </c>
      <c r="B16" s="190"/>
      <c r="C16" s="190"/>
      <c r="D16" s="190"/>
      <c r="E16" s="190"/>
      <c r="F16" s="191"/>
      <c r="G16" s="16">
        <v>9</v>
      </c>
      <c r="H16" s="58">
        <v>1342190</v>
      </c>
      <c r="I16" s="58">
        <v>3093903</v>
      </c>
    </row>
    <row r="17" spans="1:9" ht="12.75" customHeight="1" x14ac:dyDescent="0.2">
      <c r="A17" s="184" t="s">
        <v>13</v>
      </c>
      <c r="B17" s="185"/>
      <c r="C17" s="185"/>
      <c r="D17" s="185"/>
      <c r="E17" s="185"/>
      <c r="F17" s="186"/>
      <c r="G17" s="17">
        <v>10</v>
      </c>
      <c r="H17" s="59">
        <f>H18+H19+H20+H21+H22+H23+H24+H25+H26</f>
        <v>128444671</v>
      </c>
      <c r="I17" s="59">
        <f>I18+I19+I20+I21+I22+I23+I24+I25+I26</f>
        <v>125092226</v>
      </c>
    </row>
    <row r="18" spans="1:9" ht="12.75" customHeight="1" x14ac:dyDescent="0.2">
      <c r="A18" s="189" t="s">
        <v>14</v>
      </c>
      <c r="B18" s="190"/>
      <c r="C18" s="190"/>
      <c r="D18" s="190"/>
      <c r="E18" s="190"/>
      <c r="F18" s="191"/>
      <c r="G18" s="16">
        <v>11</v>
      </c>
      <c r="H18" s="58">
        <v>35514989</v>
      </c>
      <c r="I18" s="58">
        <v>35514989</v>
      </c>
    </row>
    <row r="19" spans="1:9" ht="12.75" customHeight="1" x14ac:dyDescent="0.2">
      <c r="A19" s="189" t="s">
        <v>15</v>
      </c>
      <c r="B19" s="190"/>
      <c r="C19" s="190"/>
      <c r="D19" s="190"/>
      <c r="E19" s="190"/>
      <c r="F19" s="191"/>
      <c r="G19" s="16">
        <v>12</v>
      </c>
      <c r="H19" s="58">
        <v>54484540</v>
      </c>
      <c r="I19" s="58">
        <v>49054963</v>
      </c>
    </row>
    <row r="20" spans="1:9" ht="12.75" customHeight="1" x14ac:dyDescent="0.2">
      <c r="A20" s="189" t="s">
        <v>16</v>
      </c>
      <c r="B20" s="190"/>
      <c r="C20" s="190"/>
      <c r="D20" s="190"/>
      <c r="E20" s="190"/>
      <c r="F20" s="191"/>
      <c r="G20" s="16">
        <v>13</v>
      </c>
      <c r="H20" s="58">
        <v>27598291</v>
      </c>
      <c r="I20" s="58">
        <v>29143106</v>
      </c>
    </row>
    <row r="21" spans="1:9" ht="12.75" customHeight="1" x14ac:dyDescent="0.2">
      <c r="A21" s="189" t="s">
        <v>17</v>
      </c>
      <c r="B21" s="190"/>
      <c r="C21" s="190"/>
      <c r="D21" s="190"/>
      <c r="E21" s="190"/>
      <c r="F21" s="191"/>
      <c r="G21" s="16">
        <v>14</v>
      </c>
      <c r="H21" s="58">
        <v>4897151</v>
      </c>
      <c r="I21" s="58">
        <v>7027218</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1639982</v>
      </c>
      <c r="I23" s="58">
        <v>0</v>
      </c>
    </row>
    <row r="24" spans="1:9" ht="12.75" customHeight="1" x14ac:dyDescent="0.2">
      <c r="A24" s="189" t="s">
        <v>20</v>
      </c>
      <c r="B24" s="190"/>
      <c r="C24" s="190"/>
      <c r="D24" s="190"/>
      <c r="E24" s="190"/>
      <c r="F24" s="191"/>
      <c r="G24" s="16">
        <v>17</v>
      </c>
      <c r="H24" s="58">
        <v>539349</v>
      </c>
      <c r="I24" s="58">
        <v>750037</v>
      </c>
    </row>
    <row r="25" spans="1:9" ht="12.75" customHeight="1" x14ac:dyDescent="0.2">
      <c r="A25" s="189" t="s">
        <v>21</v>
      </c>
      <c r="B25" s="190"/>
      <c r="C25" s="190"/>
      <c r="D25" s="190"/>
      <c r="E25" s="190"/>
      <c r="F25" s="191"/>
      <c r="G25" s="16">
        <v>18</v>
      </c>
      <c r="H25" s="58">
        <v>176608</v>
      </c>
      <c r="I25" s="58">
        <v>218247</v>
      </c>
    </row>
    <row r="26" spans="1:9" ht="12.75" customHeight="1" x14ac:dyDescent="0.2">
      <c r="A26" s="189" t="s">
        <v>22</v>
      </c>
      <c r="B26" s="190"/>
      <c r="C26" s="190"/>
      <c r="D26" s="190"/>
      <c r="E26" s="190"/>
      <c r="F26" s="191"/>
      <c r="G26" s="16">
        <v>19</v>
      </c>
      <c r="H26" s="58">
        <v>3593761</v>
      </c>
      <c r="I26" s="58">
        <v>3383666</v>
      </c>
    </row>
    <row r="27" spans="1:9" ht="12.75" customHeight="1" x14ac:dyDescent="0.2">
      <c r="A27" s="184" t="s">
        <v>23</v>
      </c>
      <c r="B27" s="185"/>
      <c r="C27" s="185"/>
      <c r="D27" s="185"/>
      <c r="E27" s="185"/>
      <c r="F27" s="186"/>
      <c r="G27" s="17">
        <v>20</v>
      </c>
      <c r="H27" s="59">
        <f>SUM(H28:H37)</f>
        <v>342408</v>
      </c>
      <c r="I27" s="59">
        <f>SUM(I28:I37)</f>
        <v>382795</v>
      </c>
    </row>
    <row r="28" spans="1:9" ht="12.75" customHeight="1" x14ac:dyDescent="0.2">
      <c r="A28" s="189" t="s">
        <v>24</v>
      </c>
      <c r="B28" s="190"/>
      <c r="C28" s="190"/>
      <c r="D28" s="190"/>
      <c r="E28" s="190"/>
      <c r="F28" s="191"/>
      <c r="G28" s="16">
        <v>21</v>
      </c>
      <c r="H28" s="58">
        <v>0</v>
      </c>
      <c r="I28" s="58">
        <v>0</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0</v>
      </c>
      <c r="I30" s="58">
        <v>0</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228800</v>
      </c>
      <c r="I34" s="58">
        <v>223800</v>
      </c>
    </row>
    <row r="35" spans="1:9" ht="12.75" customHeight="1" x14ac:dyDescent="0.2">
      <c r="A35" s="189" t="s">
        <v>31</v>
      </c>
      <c r="B35" s="190"/>
      <c r="C35" s="190"/>
      <c r="D35" s="190"/>
      <c r="E35" s="190"/>
      <c r="F35" s="191"/>
      <c r="G35" s="16">
        <v>28</v>
      </c>
      <c r="H35" s="58">
        <v>50658</v>
      </c>
      <c r="I35" s="58">
        <v>91045</v>
      </c>
    </row>
    <row r="36" spans="1:9" ht="12.75" customHeight="1" x14ac:dyDescent="0.2">
      <c r="A36" s="189" t="s">
        <v>32</v>
      </c>
      <c r="B36" s="190"/>
      <c r="C36" s="190"/>
      <c r="D36" s="190"/>
      <c r="E36" s="190"/>
      <c r="F36" s="191"/>
      <c r="G36" s="16">
        <v>29</v>
      </c>
      <c r="H36" s="58">
        <v>0</v>
      </c>
      <c r="I36" s="58">
        <v>5000</v>
      </c>
    </row>
    <row r="37" spans="1:9" ht="12.75" customHeight="1" x14ac:dyDescent="0.2">
      <c r="A37" s="189" t="s">
        <v>33</v>
      </c>
      <c r="B37" s="190"/>
      <c r="C37" s="190"/>
      <c r="D37" s="190"/>
      <c r="E37" s="190"/>
      <c r="F37" s="191"/>
      <c r="G37" s="16">
        <v>30</v>
      </c>
      <c r="H37" s="58">
        <v>62950</v>
      </c>
      <c r="I37" s="58">
        <v>62950</v>
      </c>
    </row>
    <row r="38" spans="1:9" ht="12.75" customHeight="1" x14ac:dyDescent="0.2">
      <c r="A38" s="184" t="s">
        <v>34</v>
      </c>
      <c r="B38" s="185"/>
      <c r="C38" s="185"/>
      <c r="D38" s="185"/>
      <c r="E38" s="185"/>
      <c r="F38" s="186"/>
      <c r="G38" s="17">
        <v>31</v>
      </c>
      <c r="H38" s="59">
        <f>H39+H40+H41+H42</f>
        <v>69991</v>
      </c>
      <c r="I38" s="59">
        <f>I39+I40+I41+I42</f>
        <v>49905</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69991</v>
      </c>
      <c r="I42" s="58">
        <v>49905</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87189535</v>
      </c>
      <c r="I44" s="59">
        <f>I45+I53+I60+I70</f>
        <v>86475240</v>
      </c>
    </row>
    <row r="45" spans="1:9" ht="12.75" customHeight="1" x14ac:dyDescent="0.2">
      <c r="A45" s="184" t="s">
        <v>41</v>
      </c>
      <c r="B45" s="185"/>
      <c r="C45" s="185"/>
      <c r="D45" s="185"/>
      <c r="E45" s="185"/>
      <c r="F45" s="186"/>
      <c r="G45" s="17">
        <v>38</v>
      </c>
      <c r="H45" s="59">
        <f>SUM(H46:H52)</f>
        <v>47439214</v>
      </c>
      <c r="I45" s="59">
        <f>SUM(I46:I52)</f>
        <v>47318410</v>
      </c>
    </row>
    <row r="46" spans="1:9" ht="12.75" customHeight="1" x14ac:dyDescent="0.2">
      <c r="A46" s="189" t="s">
        <v>42</v>
      </c>
      <c r="B46" s="190"/>
      <c r="C46" s="190"/>
      <c r="D46" s="190"/>
      <c r="E46" s="190"/>
      <c r="F46" s="191"/>
      <c r="G46" s="16">
        <v>39</v>
      </c>
      <c r="H46" s="58">
        <v>3109642</v>
      </c>
      <c r="I46" s="58">
        <v>3091069</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1352506</v>
      </c>
      <c r="I48" s="58">
        <v>1460255</v>
      </c>
    </row>
    <row r="49" spans="1:9" ht="12.75" customHeight="1" x14ac:dyDescent="0.2">
      <c r="A49" s="189" t="s">
        <v>45</v>
      </c>
      <c r="B49" s="190"/>
      <c r="C49" s="190"/>
      <c r="D49" s="190"/>
      <c r="E49" s="190"/>
      <c r="F49" s="191"/>
      <c r="G49" s="16">
        <v>42</v>
      </c>
      <c r="H49" s="58">
        <v>14352314</v>
      </c>
      <c r="I49" s="58">
        <v>14704927</v>
      </c>
    </row>
    <row r="50" spans="1:9" ht="12.75" customHeight="1" x14ac:dyDescent="0.2">
      <c r="A50" s="189" t="s">
        <v>46</v>
      </c>
      <c r="B50" s="190"/>
      <c r="C50" s="190"/>
      <c r="D50" s="190"/>
      <c r="E50" s="190"/>
      <c r="F50" s="191"/>
      <c r="G50" s="16">
        <v>43</v>
      </c>
      <c r="H50" s="58">
        <v>0</v>
      </c>
      <c r="I50" s="58">
        <v>0</v>
      </c>
    </row>
    <row r="51" spans="1:9" ht="12.75" customHeight="1" x14ac:dyDescent="0.2">
      <c r="A51" s="189" t="s">
        <v>47</v>
      </c>
      <c r="B51" s="190"/>
      <c r="C51" s="190"/>
      <c r="D51" s="190"/>
      <c r="E51" s="190"/>
      <c r="F51" s="191"/>
      <c r="G51" s="16">
        <v>44</v>
      </c>
      <c r="H51" s="58">
        <v>28624752</v>
      </c>
      <c r="I51" s="58">
        <v>28062159</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34739301</v>
      </c>
      <c r="I53" s="59">
        <f>SUM(I54:I59)</f>
        <v>33106776</v>
      </c>
    </row>
    <row r="54" spans="1:9" ht="12.75" customHeight="1" x14ac:dyDescent="0.2">
      <c r="A54" s="189" t="s">
        <v>50</v>
      </c>
      <c r="B54" s="190"/>
      <c r="C54" s="190"/>
      <c r="D54" s="190"/>
      <c r="E54" s="190"/>
      <c r="F54" s="191"/>
      <c r="G54" s="16">
        <v>47</v>
      </c>
      <c r="H54" s="58">
        <v>0</v>
      </c>
      <c r="I54" s="58">
        <v>0</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32809611</v>
      </c>
      <c r="I56" s="58">
        <v>32086743</v>
      </c>
    </row>
    <row r="57" spans="1:9" ht="12.75" customHeight="1" x14ac:dyDescent="0.2">
      <c r="A57" s="189" t="s">
        <v>53</v>
      </c>
      <c r="B57" s="190"/>
      <c r="C57" s="190"/>
      <c r="D57" s="190"/>
      <c r="E57" s="190"/>
      <c r="F57" s="191"/>
      <c r="G57" s="16">
        <v>50</v>
      </c>
      <c r="H57" s="58">
        <v>192622</v>
      </c>
      <c r="I57" s="58">
        <v>135412</v>
      </c>
    </row>
    <row r="58" spans="1:9" ht="12.75" customHeight="1" x14ac:dyDescent="0.2">
      <c r="A58" s="189" t="s">
        <v>54</v>
      </c>
      <c r="B58" s="190"/>
      <c r="C58" s="190"/>
      <c r="D58" s="190"/>
      <c r="E58" s="190"/>
      <c r="F58" s="191"/>
      <c r="G58" s="16">
        <v>51</v>
      </c>
      <c r="H58" s="58">
        <v>1688590</v>
      </c>
      <c r="I58" s="58">
        <v>831404</v>
      </c>
    </row>
    <row r="59" spans="1:9" ht="12.75" customHeight="1" x14ac:dyDescent="0.2">
      <c r="A59" s="189" t="s">
        <v>55</v>
      </c>
      <c r="B59" s="190"/>
      <c r="C59" s="190"/>
      <c r="D59" s="190"/>
      <c r="E59" s="190"/>
      <c r="F59" s="191"/>
      <c r="G59" s="16">
        <v>52</v>
      </c>
      <c r="H59" s="58">
        <v>48478</v>
      </c>
      <c r="I59" s="58">
        <v>53217</v>
      </c>
    </row>
    <row r="60" spans="1:9" ht="12.75" customHeight="1" x14ac:dyDescent="0.2">
      <c r="A60" s="184" t="s">
        <v>56</v>
      </c>
      <c r="B60" s="185"/>
      <c r="C60" s="185"/>
      <c r="D60" s="185"/>
      <c r="E60" s="185"/>
      <c r="F60" s="186"/>
      <c r="G60" s="17">
        <v>53</v>
      </c>
      <c r="H60" s="59">
        <f>SUM(H61:H69)</f>
        <v>165819</v>
      </c>
      <c r="I60" s="59">
        <f>SUM(I61:I69)</f>
        <v>101265</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0</v>
      </c>
      <c r="I67" s="58">
        <v>0</v>
      </c>
    </row>
    <row r="68" spans="1:9" ht="12.75" customHeight="1" x14ac:dyDescent="0.2">
      <c r="A68" s="189" t="s">
        <v>31</v>
      </c>
      <c r="B68" s="190"/>
      <c r="C68" s="190"/>
      <c r="D68" s="190"/>
      <c r="E68" s="190"/>
      <c r="F68" s="191"/>
      <c r="G68" s="16">
        <v>61</v>
      </c>
      <c r="H68" s="58">
        <v>165819</v>
      </c>
      <c r="I68" s="58">
        <v>101265</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4845201</v>
      </c>
      <c r="I70" s="58">
        <v>5948789</v>
      </c>
    </row>
    <row r="71" spans="1:9" ht="12.75" customHeight="1" x14ac:dyDescent="0.2">
      <c r="A71" s="221" t="s">
        <v>60</v>
      </c>
      <c r="B71" s="222"/>
      <c r="C71" s="222"/>
      <c r="D71" s="222"/>
      <c r="E71" s="222"/>
      <c r="F71" s="223"/>
      <c r="G71" s="16">
        <v>64</v>
      </c>
      <c r="H71" s="58">
        <v>729204</v>
      </c>
      <c r="I71" s="58">
        <v>314295</v>
      </c>
    </row>
    <row r="72" spans="1:9" ht="12.75" customHeight="1" x14ac:dyDescent="0.2">
      <c r="A72" s="192" t="s">
        <v>61</v>
      </c>
      <c r="B72" s="193"/>
      <c r="C72" s="193"/>
      <c r="D72" s="193"/>
      <c r="E72" s="193"/>
      <c r="F72" s="194"/>
      <c r="G72" s="17">
        <v>65</v>
      </c>
      <c r="H72" s="59">
        <f>H8+H9+H44+H71</f>
        <v>224067704</v>
      </c>
      <c r="I72" s="59">
        <f>I8+I9+I44+I71</f>
        <v>221008449</v>
      </c>
    </row>
    <row r="73" spans="1:9" ht="12.75" customHeight="1" x14ac:dyDescent="0.2">
      <c r="A73" s="224" t="s">
        <v>62</v>
      </c>
      <c r="B73" s="225"/>
      <c r="C73" s="225"/>
      <c r="D73" s="225"/>
      <c r="E73" s="225"/>
      <c r="F73" s="226"/>
      <c r="G73" s="19">
        <v>66</v>
      </c>
      <c r="H73" s="60">
        <v>0</v>
      </c>
      <c r="I73" s="60">
        <v>0</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86792915</v>
      </c>
      <c r="I75" s="59">
        <f>I76+I77+I78+I84+I85+I89+I92+I95</f>
        <v>86851951</v>
      </c>
    </row>
    <row r="76" spans="1:9" ht="12.75" customHeight="1" x14ac:dyDescent="0.2">
      <c r="A76" s="188" t="s">
        <v>65</v>
      </c>
      <c r="B76" s="188"/>
      <c r="C76" s="188"/>
      <c r="D76" s="188"/>
      <c r="E76" s="188"/>
      <c r="F76" s="188"/>
      <c r="G76" s="16">
        <v>68</v>
      </c>
      <c r="H76" s="44">
        <v>119822800</v>
      </c>
      <c r="I76" s="44">
        <v>119822800</v>
      </c>
    </row>
    <row r="77" spans="1:9" ht="12.75" customHeight="1" x14ac:dyDescent="0.2">
      <c r="A77" s="188" t="s">
        <v>66</v>
      </c>
      <c r="B77" s="188"/>
      <c r="C77" s="188"/>
      <c r="D77" s="188"/>
      <c r="E77" s="188"/>
      <c r="F77" s="188"/>
      <c r="G77" s="16">
        <v>69</v>
      </c>
      <c r="H77" s="44">
        <v>5385620</v>
      </c>
      <c r="I77" s="44">
        <v>5385620</v>
      </c>
    </row>
    <row r="78" spans="1:9" ht="12.75" customHeight="1" x14ac:dyDescent="0.2">
      <c r="A78" s="218" t="s">
        <v>67</v>
      </c>
      <c r="B78" s="218"/>
      <c r="C78" s="218"/>
      <c r="D78" s="218"/>
      <c r="E78" s="218"/>
      <c r="F78" s="218"/>
      <c r="G78" s="17">
        <v>70</v>
      </c>
      <c r="H78" s="59">
        <f>SUM(H79:H83)</f>
        <v>7521201</v>
      </c>
      <c r="I78" s="59">
        <f>SUM(I79:I83)</f>
        <v>7521201</v>
      </c>
    </row>
    <row r="79" spans="1:9" ht="12.75" customHeight="1" x14ac:dyDescent="0.2">
      <c r="A79" s="183" t="s">
        <v>68</v>
      </c>
      <c r="B79" s="183"/>
      <c r="C79" s="183"/>
      <c r="D79" s="183"/>
      <c r="E79" s="183"/>
      <c r="F79" s="183"/>
      <c r="G79" s="16">
        <v>71</v>
      </c>
      <c r="H79" s="44">
        <v>7521201</v>
      </c>
      <c r="I79" s="44">
        <v>7521201</v>
      </c>
    </row>
    <row r="80" spans="1:9" ht="12.75" customHeight="1" x14ac:dyDescent="0.2">
      <c r="A80" s="183" t="s">
        <v>69</v>
      </c>
      <c r="B80" s="183"/>
      <c r="C80" s="183"/>
      <c r="D80" s="183"/>
      <c r="E80" s="183"/>
      <c r="F80" s="183"/>
      <c r="G80" s="16">
        <v>72</v>
      </c>
      <c r="H80" s="44">
        <v>89660</v>
      </c>
      <c r="I80" s="44">
        <v>0</v>
      </c>
    </row>
    <row r="81" spans="1:9" ht="12.75" customHeight="1" x14ac:dyDescent="0.2">
      <c r="A81" s="183" t="s">
        <v>70</v>
      </c>
      <c r="B81" s="183"/>
      <c r="C81" s="183"/>
      <c r="D81" s="183"/>
      <c r="E81" s="183"/>
      <c r="F81" s="183"/>
      <c r="G81" s="16">
        <v>73</v>
      </c>
      <c r="H81" s="44">
        <v>-89660</v>
      </c>
      <c r="I81" s="44">
        <v>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0</v>
      </c>
      <c r="I83" s="44">
        <v>0</v>
      </c>
    </row>
    <row r="84" spans="1:9" ht="12.75" customHeight="1" x14ac:dyDescent="0.2">
      <c r="A84" s="188" t="s">
        <v>73</v>
      </c>
      <c r="B84" s="188"/>
      <c r="C84" s="188"/>
      <c r="D84" s="188"/>
      <c r="E84" s="188"/>
      <c r="F84" s="188"/>
      <c r="G84" s="16">
        <v>76</v>
      </c>
      <c r="H84" s="44">
        <v>0</v>
      </c>
      <c r="I84" s="44">
        <v>0</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-50061261</v>
      </c>
      <c r="I89" s="59">
        <f>I90-I91</f>
        <v>-45903355</v>
      </c>
    </row>
    <row r="90" spans="1:9" ht="12.75" customHeight="1" x14ac:dyDescent="0.2">
      <c r="A90" s="183" t="s">
        <v>79</v>
      </c>
      <c r="B90" s="183"/>
      <c r="C90" s="183"/>
      <c r="D90" s="183"/>
      <c r="E90" s="183"/>
      <c r="F90" s="183"/>
      <c r="G90" s="16">
        <v>82</v>
      </c>
      <c r="H90" s="44">
        <v>0</v>
      </c>
      <c r="I90" s="44">
        <v>0</v>
      </c>
    </row>
    <row r="91" spans="1:9" ht="12.75" customHeight="1" x14ac:dyDescent="0.2">
      <c r="A91" s="183" t="s">
        <v>80</v>
      </c>
      <c r="B91" s="183"/>
      <c r="C91" s="183"/>
      <c r="D91" s="183"/>
      <c r="E91" s="183"/>
      <c r="F91" s="183"/>
      <c r="G91" s="16">
        <v>83</v>
      </c>
      <c r="H91" s="44">
        <v>50061261</v>
      </c>
      <c r="I91" s="44">
        <v>45903355</v>
      </c>
    </row>
    <row r="92" spans="1:9" ht="12.75" customHeight="1" x14ac:dyDescent="0.2">
      <c r="A92" s="218" t="s">
        <v>81</v>
      </c>
      <c r="B92" s="218"/>
      <c r="C92" s="218"/>
      <c r="D92" s="218"/>
      <c r="E92" s="218"/>
      <c r="F92" s="218"/>
      <c r="G92" s="17">
        <v>84</v>
      </c>
      <c r="H92" s="59">
        <f>H93-H94</f>
        <v>2952317</v>
      </c>
      <c r="I92" s="59">
        <f>I93-I94</f>
        <v>-1151497</v>
      </c>
    </row>
    <row r="93" spans="1:9" ht="12.75" customHeight="1" x14ac:dyDescent="0.2">
      <c r="A93" s="183" t="s">
        <v>82</v>
      </c>
      <c r="B93" s="183"/>
      <c r="C93" s="183"/>
      <c r="D93" s="183"/>
      <c r="E93" s="183"/>
      <c r="F93" s="183"/>
      <c r="G93" s="16">
        <v>85</v>
      </c>
      <c r="H93" s="44">
        <v>2952317</v>
      </c>
      <c r="I93" s="44">
        <v>0</v>
      </c>
    </row>
    <row r="94" spans="1:9" ht="12.75" customHeight="1" x14ac:dyDescent="0.2">
      <c r="A94" s="183" t="s">
        <v>83</v>
      </c>
      <c r="B94" s="183"/>
      <c r="C94" s="183"/>
      <c r="D94" s="183"/>
      <c r="E94" s="183"/>
      <c r="F94" s="183"/>
      <c r="G94" s="16">
        <v>86</v>
      </c>
      <c r="H94" s="44">
        <v>0</v>
      </c>
      <c r="I94" s="44">
        <v>1151497</v>
      </c>
    </row>
    <row r="95" spans="1:9" ht="12.75" customHeight="1" x14ac:dyDescent="0.2">
      <c r="A95" s="188" t="s">
        <v>84</v>
      </c>
      <c r="B95" s="188"/>
      <c r="C95" s="188"/>
      <c r="D95" s="188"/>
      <c r="E95" s="188"/>
      <c r="F95" s="188"/>
      <c r="G95" s="16">
        <v>87</v>
      </c>
      <c r="H95" s="44">
        <v>1172238</v>
      </c>
      <c r="I95" s="44">
        <v>1177182</v>
      </c>
    </row>
    <row r="96" spans="1:9" ht="12.75" customHeight="1" x14ac:dyDescent="0.2">
      <c r="A96" s="187" t="s">
        <v>85</v>
      </c>
      <c r="B96" s="187"/>
      <c r="C96" s="187"/>
      <c r="D96" s="187"/>
      <c r="E96" s="187"/>
      <c r="F96" s="187"/>
      <c r="G96" s="17">
        <v>88</v>
      </c>
      <c r="H96" s="59">
        <f>SUM(H97:H102)</f>
        <v>0</v>
      </c>
      <c r="I96" s="59">
        <f>SUM(I97:I102)</f>
        <v>0</v>
      </c>
    </row>
    <row r="97" spans="1:9" ht="12.75" customHeight="1" x14ac:dyDescent="0.2">
      <c r="A97" s="183" t="s">
        <v>86</v>
      </c>
      <c r="B97" s="183"/>
      <c r="C97" s="183"/>
      <c r="D97" s="183"/>
      <c r="E97" s="183"/>
      <c r="F97" s="183"/>
      <c r="G97" s="16">
        <v>89</v>
      </c>
      <c r="H97" s="44">
        <v>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7" t="s">
        <v>92</v>
      </c>
      <c r="B103" s="187"/>
      <c r="C103" s="187"/>
      <c r="D103" s="187"/>
      <c r="E103" s="187"/>
      <c r="F103" s="187"/>
      <c r="G103" s="17">
        <v>95</v>
      </c>
      <c r="H103" s="59">
        <f>SUM(H104:H114)</f>
        <v>43120866</v>
      </c>
      <c r="I103" s="59">
        <f>SUM(I104:I114)</f>
        <v>40096519</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12000000</v>
      </c>
      <c r="I108" s="44">
        <v>8850000</v>
      </c>
    </row>
    <row r="109" spans="1:9" ht="12.75" customHeight="1" x14ac:dyDescent="0.2">
      <c r="A109" s="183" t="s">
        <v>98</v>
      </c>
      <c r="B109" s="183"/>
      <c r="C109" s="183"/>
      <c r="D109" s="183"/>
      <c r="E109" s="183"/>
      <c r="F109" s="183"/>
      <c r="G109" s="16">
        <v>101</v>
      </c>
      <c r="H109" s="44">
        <v>31120866</v>
      </c>
      <c r="I109" s="44">
        <v>31246519</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93608541</v>
      </c>
      <c r="I115" s="59">
        <f>SUM(I116:I129)</f>
        <v>92257336</v>
      </c>
    </row>
    <row r="116" spans="1:9" ht="12.75" customHeight="1" x14ac:dyDescent="0.2">
      <c r="A116" s="183" t="s">
        <v>93</v>
      </c>
      <c r="B116" s="183"/>
      <c r="C116" s="183"/>
      <c r="D116" s="183"/>
      <c r="E116" s="183"/>
      <c r="F116" s="183"/>
      <c r="G116" s="16">
        <v>108</v>
      </c>
      <c r="H116" s="44">
        <v>0</v>
      </c>
      <c r="I116" s="44">
        <v>0</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3000000</v>
      </c>
      <c r="I120" s="44">
        <v>3000000</v>
      </c>
    </row>
    <row r="121" spans="1:9" ht="12.75" customHeight="1" x14ac:dyDescent="0.2">
      <c r="A121" s="183" t="s">
        <v>98</v>
      </c>
      <c r="B121" s="183"/>
      <c r="C121" s="183"/>
      <c r="D121" s="183"/>
      <c r="E121" s="183"/>
      <c r="F121" s="183"/>
      <c r="G121" s="16">
        <v>113</v>
      </c>
      <c r="H121" s="44">
        <v>22663694</v>
      </c>
      <c r="I121" s="44">
        <v>22173814</v>
      </c>
    </row>
    <row r="122" spans="1:9" ht="12.75" customHeight="1" x14ac:dyDescent="0.2">
      <c r="A122" s="183" t="s">
        <v>99</v>
      </c>
      <c r="B122" s="183"/>
      <c r="C122" s="183"/>
      <c r="D122" s="183"/>
      <c r="E122" s="183"/>
      <c r="F122" s="183"/>
      <c r="G122" s="16">
        <v>114</v>
      </c>
      <c r="H122" s="44">
        <v>0</v>
      </c>
      <c r="I122" s="44">
        <v>0</v>
      </c>
    </row>
    <row r="123" spans="1:9" ht="12.75" customHeight="1" x14ac:dyDescent="0.2">
      <c r="A123" s="183" t="s">
        <v>100</v>
      </c>
      <c r="B123" s="183"/>
      <c r="C123" s="183"/>
      <c r="D123" s="183"/>
      <c r="E123" s="183"/>
      <c r="F123" s="183"/>
      <c r="G123" s="16">
        <v>115</v>
      </c>
      <c r="H123" s="44">
        <v>57473179</v>
      </c>
      <c r="I123" s="44">
        <v>55353929</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5588689</v>
      </c>
      <c r="I125" s="44">
        <v>6733885</v>
      </c>
    </row>
    <row r="126" spans="1:9" x14ac:dyDescent="0.2">
      <c r="A126" s="183" t="s">
        <v>106</v>
      </c>
      <c r="B126" s="183"/>
      <c r="C126" s="183"/>
      <c r="D126" s="183"/>
      <c r="E126" s="183"/>
      <c r="F126" s="183"/>
      <c r="G126" s="16">
        <v>118</v>
      </c>
      <c r="H126" s="44">
        <v>3622163</v>
      </c>
      <c r="I126" s="44">
        <v>4554515</v>
      </c>
    </row>
    <row r="127" spans="1:9" x14ac:dyDescent="0.2">
      <c r="A127" s="183" t="s">
        <v>107</v>
      </c>
      <c r="B127" s="183"/>
      <c r="C127" s="183"/>
      <c r="D127" s="183"/>
      <c r="E127" s="183"/>
      <c r="F127" s="183"/>
      <c r="G127" s="16">
        <v>119</v>
      </c>
      <c r="H127" s="44">
        <v>615</v>
      </c>
      <c r="I127" s="44">
        <v>615</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1260201</v>
      </c>
      <c r="I129" s="58">
        <v>440578</v>
      </c>
    </row>
    <row r="130" spans="1:9" ht="22.15" customHeight="1" x14ac:dyDescent="0.2">
      <c r="A130" s="219" t="s">
        <v>110</v>
      </c>
      <c r="B130" s="219"/>
      <c r="C130" s="219"/>
      <c r="D130" s="219"/>
      <c r="E130" s="219"/>
      <c r="F130" s="219"/>
      <c r="G130" s="16">
        <v>122</v>
      </c>
      <c r="H130" s="58">
        <v>545382</v>
      </c>
      <c r="I130" s="58">
        <v>1802643</v>
      </c>
    </row>
    <row r="131" spans="1:9" x14ac:dyDescent="0.2">
      <c r="A131" s="187" t="s">
        <v>111</v>
      </c>
      <c r="B131" s="187"/>
      <c r="C131" s="187"/>
      <c r="D131" s="187"/>
      <c r="E131" s="187"/>
      <c r="F131" s="187"/>
      <c r="G131" s="17">
        <v>123</v>
      </c>
      <c r="H131" s="59">
        <f>H75+H96+H103+H115+H130</f>
        <v>224067704</v>
      </c>
      <c r="I131" s="59">
        <f>I75+I96+I103+I115+I130</f>
        <v>221008449</v>
      </c>
    </row>
    <row r="132" spans="1:9" x14ac:dyDescent="0.2">
      <c r="A132" s="220" t="s">
        <v>112</v>
      </c>
      <c r="B132" s="220"/>
      <c r="C132" s="220"/>
      <c r="D132" s="220"/>
      <c r="E132" s="220"/>
      <c r="F132" s="220"/>
      <c r="G132" s="19">
        <v>124</v>
      </c>
      <c r="H132" s="60">
        <v>0</v>
      </c>
      <c r="I132" s="60">
        <v>0</v>
      </c>
    </row>
  </sheetData>
  <sheetProtection algorithmName="SHA-512" hashValue="jioJk67e0tXvsD8pPKSP3/v1LQdsY45KJtqfr8NT2a75nG/ThubufLLivVg+iHY+jgctL29PKYgGq8eZtFzcfA==" saltValue="fNqkYNs8K60GTQaE0BD2t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6" zoomScaleNormal="100" zoomScaleSheetLayoutView="110" workbookViewId="0">
      <selection activeCell="M104" sqref="M104"/>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450</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451</v>
      </c>
      <c r="B4" s="202"/>
      <c r="C4" s="202"/>
      <c r="D4" s="202"/>
      <c r="E4" s="202"/>
      <c r="F4" s="202"/>
      <c r="G4" s="202"/>
      <c r="H4" s="202"/>
      <c r="I4" s="203"/>
    </row>
    <row r="5" spans="1:9" ht="34.5"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378636429</v>
      </c>
      <c r="I7" s="63">
        <f>SUM(I8:I12)</f>
        <v>397154270</v>
      </c>
    </row>
    <row r="8" spans="1:9" x14ac:dyDescent="0.2">
      <c r="A8" s="183" t="s">
        <v>129</v>
      </c>
      <c r="B8" s="183"/>
      <c r="C8" s="183"/>
      <c r="D8" s="183"/>
      <c r="E8" s="183"/>
      <c r="F8" s="183"/>
      <c r="G8" s="16">
        <v>126</v>
      </c>
      <c r="H8" s="58">
        <v>0</v>
      </c>
      <c r="I8" s="58">
        <v>0</v>
      </c>
    </row>
    <row r="9" spans="1:9" x14ac:dyDescent="0.2">
      <c r="A9" s="183" t="s">
        <v>130</v>
      </c>
      <c r="B9" s="183"/>
      <c r="C9" s="183"/>
      <c r="D9" s="183"/>
      <c r="E9" s="183"/>
      <c r="F9" s="183"/>
      <c r="G9" s="16">
        <v>127</v>
      </c>
      <c r="H9" s="58">
        <v>357448336</v>
      </c>
      <c r="I9" s="58">
        <v>379680178</v>
      </c>
    </row>
    <row r="10" spans="1:9" x14ac:dyDescent="0.2">
      <c r="A10" s="183" t="s">
        <v>131</v>
      </c>
      <c r="B10" s="183"/>
      <c r="C10" s="183"/>
      <c r="D10" s="183"/>
      <c r="E10" s="183"/>
      <c r="F10" s="183"/>
      <c r="G10" s="16">
        <v>128</v>
      </c>
      <c r="H10" s="58">
        <v>203171</v>
      </c>
      <c r="I10" s="58">
        <v>278924</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20984922</v>
      </c>
      <c r="I12" s="58">
        <v>17195168</v>
      </c>
    </row>
    <row r="13" spans="1:9" x14ac:dyDescent="0.2">
      <c r="A13" s="187" t="s">
        <v>134</v>
      </c>
      <c r="B13" s="187"/>
      <c r="C13" s="187"/>
      <c r="D13" s="187"/>
      <c r="E13" s="187"/>
      <c r="F13" s="187"/>
      <c r="G13" s="17">
        <v>131</v>
      </c>
      <c r="H13" s="59">
        <f>H14+H15+H19+H23+H24+H25+H28+H35</f>
        <v>372321920</v>
      </c>
      <c r="I13" s="59">
        <f>I14+I15+I19+I23+I24+I25+I28+I35</f>
        <v>394206829</v>
      </c>
    </row>
    <row r="14" spans="1:9" x14ac:dyDescent="0.2">
      <c r="A14" s="183" t="s">
        <v>116</v>
      </c>
      <c r="B14" s="183"/>
      <c r="C14" s="183"/>
      <c r="D14" s="183"/>
      <c r="E14" s="183"/>
      <c r="F14" s="183"/>
      <c r="G14" s="16">
        <v>132</v>
      </c>
      <c r="H14" s="58">
        <v>254194</v>
      </c>
      <c r="I14" s="58">
        <v>107749</v>
      </c>
    </row>
    <row r="15" spans="1:9" x14ac:dyDescent="0.2">
      <c r="A15" s="243" t="s">
        <v>135</v>
      </c>
      <c r="B15" s="243"/>
      <c r="C15" s="243"/>
      <c r="D15" s="243"/>
      <c r="E15" s="243"/>
      <c r="F15" s="243"/>
      <c r="G15" s="17">
        <v>133</v>
      </c>
      <c r="H15" s="59">
        <f>SUM(H16:H18)</f>
        <v>269232097</v>
      </c>
      <c r="I15" s="59">
        <f>SUM(I16:I18)</f>
        <v>276752278</v>
      </c>
    </row>
    <row r="16" spans="1:9" x14ac:dyDescent="0.2">
      <c r="A16" s="234" t="s">
        <v>136</v>
      </c>
      <c r="B16" s="234"/>
      <c r="C16" s="234"/>
      <c r="D16" s="234"/>
      <c r="E16" s="234"/>
      <c r="F16" s="234"/>
      <c r="G16" s="16">
        <v>134</v>
      </c>
      <c r="H16" s="58">
        <v>73506997</v>
      </c>
      <c r="I16" s="58">
        <v>76902744</v>
      </c>
    </row>
    <row r="17" spans="1:9" x14ac:dyDescent="0.2">
      <c r="A17" s="234" t="s">
        <v>137</v>
      </c>
      <c r="B17" s="234"/>
      <c r="C17" s="234"/>
      <c r="D17" s="234"/>
      <c r="E17" s="234"/>
      <c r="F17" s="234"/>
      <c r="G17" s="16">
        <v>135</v>
      </c>
      <c r="H17" s="58">
        <v>164189749</v>
      </c>
      <c r="I17" s="58">
        <v>166717182</v>
      </c>
    </row>
    <row r="18" spans="1:9" x14ac:dyDescent="0.2">
      <c r="A18" s="234" t="s">
        <v>138</v>
      </c>
      <c r="B18" s="234"/>
      <c r="C18" s="234"/>
      <c r="D18" s="234"/>
      <c r="E18" s="234"/>
      <c r="F18" s="234"/>
      <c r="G18" s="16">
        <v>136</v>
      </c>
      <c r="H18" s="58">
        <v>31535351</v>
      </c>
      <c r="I18" s="58">
        <v>33132352</v>
      </c>
    </row>
    <row r="19" spans="1:9" x14ac:dyDescent="0.2">
      <c r="A19" s="243" t="s">
        <v>139</v>
      </c>
      <c r="B19" s="243"/>
      <c r="C19" s="243"/>
      <c r="D19" s="243"/>
      <c r="E19" s="243"/>
      <c r="F19" s="243"/>
      <c r="G19" s="17">
        <v>137</v>
      </c>
      <c r="H19" s="59">
        <f>SUM(H20:H22)</f>
        <v>73917166</v>
      </c>
      <c r="I19" s="59">
        <f>SUM(I20:I22)</f>
        <v>86815702</v>
      </c>
    </row>
    <row r="20" spans="1:9" x14ac:dyDescent="0.2">
      <c r="A20" s="234" t="s">
        <v>117</v>
      </c>
      <c r="B20" s="234"/>
      <c r="C20" s="234"/>
      <c r="D20" s="234"/>
      <c r="E20" s="234"/>
      <c r="F20" s="234"/>
      <c r="G20" s="16">
        <v>138</v>
      </c>
      <c r="H20" s="58">
        <v>49431016</v>
      </c>
      <c r="I20" s="58">
        <v>56437863</v>
      </c>
    </row>
    <row r="21" spans="1:9" x14ac:dyDescent="0.2">
      <c r="A21" s="234" t="s">
        <v>118</v>
      </c>
      <c r="B21" s="234"/>
      <c r="C21" s="234"/>
      <c r="D21" s="234"/>
      <c r="E21" s="234"/>
      <c r="F21" s="234"/>
      <c r="G21" s="16">
        <v>139</v>
      </c>
      <c r="H21" s="58">
        <v>14298017</v>
      </c>
      <c r="I21" s="58">
        <v>18282808</v>
      </c>
    </row>
    <row r="22" spans="1:9" x14ac:dyDescent="0.2">
      <c r="A22" s="234" t="s">
        <v>119</v>
      </c>
      <c r="B22" s="234"/>
      <c r="C22" s="234"/>
      <c r="D22" s="234"/>
      <c r="E22" s="234"/>
      <c r="F22" s="234"/>
      <c r="G22" s="16">
        <v>140</v>
      </c>
      <c r="H22" s="58">
        <v>10188133</v>
      </c>
      <c r="I22" s="58">
        <v>12095031</v>
      </c>
    </row>
    <row r="23" spans="1:9" x14ac:dyDescent="0.2">
      <c r="A23" s="183" t="s">
        <v>120</v>
      </c>
      <c r="B23" s="183"/>
      <c r="C23" s="183"/>
      <c r="D23" s="183"/>
      <c r="E23" s="183"/>
      <c r="F23" s="183"/>
      <c r="G23" s="16">
        <v>141</v>
      </c>
      <c r="H23" s="58">
        <v>12754146</v>
      </c>
      <c r="I23" s="58">
        <v>12715810</v>
      </c>
    </row>
    <row r="24" spans="1:9" x14ac:dyDescent="0.2">
      <c r="A24" s="183" t="s">
        <v>121</v>
      </c>
      <c r="B24" s="183"/>
      <c r="C24" s="183"/>
      <c r="D24" s="183"/>
      <c r="E24" s="183"/>
      <c r="F24" s="183"/>
      <c r="G24" s="16">
        <v>142</v>
      </c>
      <c r="H24" s="58">
        <v>13806581</v>
      </c>
      <c r="I24" s="58">
        <v>14884352</v>
      </c>
    </row>
    <row r="25" spans="1:9" x14ac:dyDescent="0.2">
      <c r="A25" s="243" t="s">
        <v>140</v>
      </c>
      <c r="B25" s="243"/>
      <c r="C25" s="243"/>
      <c r="D25" s="243"/>
      <c r="E25" s="243"/>
      <c r="F25" s="243"/>
      <c r="G25" s="17">
        <v>143</v>
      </c>
      <c r="H25" s="59">
        <f>H26+H27</f>
        <v>872005</v>
      </c>
      <c r="I25" s="59">
        <f>I26+I27</f>
        <v>235821</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872005</v>
      </c>
      <c r="I27" s="58">
        <v>235821</v>
      </c>
    </row>
    <row r="28" spans="1:9" x14ac:dyDescent="0.2">
      <c r="A28" s="243" t="s">
        <v>143</v>
      </c>
      <c r="B28" s="243"/>
      <c r="C28" s="243"/>
      <c r="D28" s="243"/>
      <c r="E28" s="243"/>
      <c r="F28" s="243"/>
      <c r="G28" s="17">
        <v>146</v>
      </c>
      <c r="H28" s="59">
        <f>SUM(H29:H34)</f>
        <v>0</v>
      </c>
      <c r="I28" s="59">
        <f>SUM(I29:I34)</f>
        <v>1173022</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0</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1173022</v>
      </c>
    </row>
    <row r="35" spans="1:9" x14ac:dyDescent="0.2">
      <c r="A35" s="183" t="s">
        <v>122</v>
      </c>
      <c r="B35" s="183"/>
      <c r="C35" s="183"/>
      <c r="D35" s="183"/>
      <c r="E35" s="183"/>
      <c r="F35" s="183"/>
      <c r="G35" s="16">
        <v>153</v>
      </c>
      <c r="H35" s="58">
        <v>1485731</v>
      </c>
      <c r="I35" s="58">
        <v>1522095</v>
      </c>
    </row>
    <row r="36" spans="1:9" x14ac:dyDescent="0.2">
      <c r="A36" s="187" t="s">
        <v>150</v>
      </c>
      <c r="B36" s="187"/>
      <c r="C36" s="187"/>
      <c r="D36" s="187"/>
      <c r="E36" s="187"/>
      <c r="F36" s="187"/>
      <c r="G36" s="17">
        <v>154</v>
      </c>
      <c r="H36" s="59">
        <f>SUM(H37:H46)</f>
        <v>1566972</v>
      </c>
      <c r="I36" s="59">
        <f>SUM(I37:I46)</f>
        <v>1262723</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183303</v>
      </c>
      <c r="I42" s="58">
        <v>281392</v>
      </c>
    </row>
    <row r="43" spans="1:9" x14ac:dyDescent="0.2">
      <c r="A43" s="183" t="s">
        <v>157</v>
      </c>
      <c r="B43" s="183"/>
      <c r="C43" s="183"/>
      <c r="D43" s="183"/>
      <c r="E43" s="183"/>
      <c r="F43" s="183"/>
      <c r="G43" s="16">
        <v>161</v>
      </c>
      <c r="H43" s="58">
        <v>62322</v>
      </c>
      <c r="I43" s="58">
        <v>46638</v>
      </c>
    </row>
    <row r="44" spans="1:9" x14ac:dyDescent="0.2">
      <c r="A44" s="183" t="s">
        <v>158</v>
      </c>
      <c r="B44" s="183"/>
      <c r="C44" s="183"/>
      <c r="D44" s="183"/>
      <c r="E44" s="183"/>
      <c r="F44" s="183"/>
      <c r="G44" s="16">
        <v>162</v>
      </c>
      <c r="H44" s="58">
        <v>737908</v>
      </c>
      <c r="I44" s="58">
        <v>505177</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583439</v>
      </c>
      <c r="I46" s="58">
        <v>429516</v>
      </c>
    </row>
    <row r="47" spans="1:9" x14ac:dyDescent="0.2">
      <c r="A47" s="187" t="s">
        <v>161</v>
      </c>
      <c r="B47" s="187"/>
      <c r="C47" s="187"/>
      <c r="D47" s="187"/>
      <c r="E47" s="187"/>
      <c r="F47" s="187"/>
      <c r="G47" s="17">
        <v>165</v>
      </c>
      <c r="H47" s="59">
        <f>SUM(H48:H54)</f>
        <v>3756926</v>
      </c>
      <c r="I47" s="59">
        <f>SUM(I48:I54)</f>
        <v>3520307</v>
      </c>
    </row>
    <row r="48" spans="1:9" ht="23.45" customHeight="1" x14ac:dyDescent="0.2">
      <c r="A48" s="183" t="s">
        <v>162</v>
      </c>
      <c r="B48" s="183"/>
      <c r="C48" s="183"/>
      <c r="D48" s="183"/>
      <c r="E48" s="183"/>
      <c r="F48" s="183"/>
      <c r="G48" s="16">
        <v>166</v>
      </c>
      <c r="H48" s="58">
        <v>0</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2576166</v>
      </c>
      <c r="I50" s="58">
        <v>2327357</v>
      </c>
    </row>
    <row r="51" spans="1:9" x14ac:dyDescent="0.2">
      <c r="A51" s="236" t="s">
        <v>165</v>
      </c>
      <c r="B51" s="236"/>
      <c r="C51" s="236"/>
      <c r="D51" s="236"/>
      <c r="E51" s="236"/>
      <c r="F51" s="236"/>
      <c r="G51" s="16">
        <v>169</v>
      </c>
      <c r="H51" s="58">
        <v>0</v>
      </c>
      <c r="I51" s="58">
        <v>89207</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1180760</v>
      </c>
      <c r="I54" s="58">
        <v>1103743</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380203401</v>
      </c>
      <c r="I59" s="59">
        <f>I7+I36+I55+I56</f>
        <v>398416993</v>
      </c>
    </row>
    <row r="60" spans="1:9" x14ac:dyDescent="0.2">
      <c r="A60" s="187" t="s">
        <v>174</v>
      </c>
      <c r="B60" s="187"/>
      <c r="C60" s="187"/>
      <c r="D60" s="187"/>
      <c r="E60" s="187"/>
      <c r="F60" s="187"/>
      <c r="G60" s="17">
        <v>178</v>
      </c>
      <c r="H60" s="59">
        <f>H13+H47+H57+H58</f>
        <v>376078846</v>
      </c>
      <c r="I60" s="59">
        <f>I13+I47+I57+I58</f>
        <v>397727136</v>
      </c>
    </row>
    <row r="61" spans="1:9" x14ac:dyDescent="0.2">
      <c r="A61" s="187" t="s">
        <v>175</v>
      </c>
      <c r="B61" s="187"/>
      <c r="C61" s="187"/>
      <c r="D61" s="187"/>
      <c r="E61" s="187"/>
      <c r="F61" s="187"/>
      <c r="G61" s="17">
        <v>179</v>
      </c>
      <c r="H61" s="59">
        <f>H59-H60</f>
        <v>4124555</v>
      </c>
      <c r="I61" s="59">
        <f>I59-I60</f>
        <v>689857</v>
      </c>
    </row>
    <row r="62" spans="1:9" x14ac:dyDescent="0.2">
      <c r="A62" s="235" t="s">
        <v>176</v>
      </c>
      <c r="B62" s="235"/>
      <c r="C62" s="235"/>
      <c r="D62" s="235"/>
      <c r="E62" s="235"/>
      <c r="F62" s="235"/>
      <c r="G62" s="17">
        <v>180</v>
      </c>
      <c r="H62" s="59">
        <f>+IF((H59-H60)&gt;0,(H59-H60),0)</f>
        <v>4124555</v>
      </c>
      <c r="I62" s="59">
        <f>+IF((I59-I60)&gt;0,(I59-I60),0)</f>
        <v>689857</v>
      </c>
    </row>
    <row r="63" spans="1:9" x14ac:dyDescent="0.2">
      <c r="A63" s="235" t="s">
        <v>177</v>
      </c>
      <c r="B63" s="235"/>
      <c r="C63" s="235"/>
      <c r="D63" s="235"/>
      <c r="E63" s="235"/>
      <c r="F63" s="235"/>
      <c r="G63" s="17">
        <v>181</v>
      </c>
      <c r="H63" s="59">
        <f>+IF((H59-H60)&lt;0,(H59-H60),0)</f>
        <v>0</v>
      </c>
      <c r="I63" s="59">
        <f>+IF((I59-I60)&lt;0,(I59-I60),0)</f>
        <v>0</v>
      </c>
    </row>
    <row r="64" spans="1:9" x14ac:dyDescent="0.2">
      <c r="A64" s="219" t="s">
        <v>123</v>
      </c>
      <c r="B64" s="219"/>
      <c r="C64" s="219"/>
      <c r="D64" s="219"/>
      <c r="E64" s="219"/>
      <c r="F64" s="219"/>
      <c r="G64" s="16">
        <v>182</v>
      </c>
      <c r="H64" s="58">
        <v>0</v>
      </c>
      <c r="I64" s="58">
        <v>664172</v>
      </c>
    </row>
    <row r="65" spans="1:9" x14ac:dyDescent="0.2">
      <c r="A65" s="187" t="s">
        <v>178</v>
      </c>
      <c r="B65" s="187"/>
      <c r="C65" s="187"/>
      <c r="D65" s="187"/>
      <c r="E65" s="187"/>
      <c r="F65" s="187"/>
      <c r="G65" s="17">
        <v>183</v>
      </c>
      <c r="H65" s="59">
        <f>H61-H64</f>
        <v>4124555</v>
      </c>
      <c r="I65" s="59">
        <f>I61-I64</f>
        <v>25685</v>
      </c>
    </row>
    <row r="66" spans="1:9" x14ac:dyDescent="0.2">
      <c r="A66" s="235" t="s">
        <v>179</v>
      </c>
      <c r="B66" s="235"/>
      <c r="C66" s="235"/>
      <c r="D66" s="235"/>
      <c r="E66" s="235"/>
      <c r="F66" s="235"/>
      <c r="G66" s="17">
        <v>184</v>
      </c>
      <c r="H66" s="59">
        <f>+IF((H61-H64)&gt;0,(H61-H64),0)</f>
        <v>4124555</v>
      </c>
      <c r="I66" s="59">
        <f>+IF((I61-I64)&gt;0,(I61-I64),0)</f>
        <v>25685</v>
      </c>
    </row>
    <row r="67" spans="1:9" x14ac:dyDescent="0.2">
      <c r="A67" s="241" t="s">
        <v>180</v>
      </c>
      <c r="B67" s="241"/>
      <c r="C67" s="241"/>
      <c r="D67" s="241"/>
      <c r="E67" s="241"/>
      <c r="F67" s="241"/>
      <c r="G67" s="18">
        <v>185</v>
      </c>
      <c r="H67" s="64">
        <f>+IF((H61-H64)&lt;0,(H61-H64),0)</f>
        <v>0</v>
      </c>
      <c r="I67" s="64">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4124555</v>
      </c>
      <c r="I84" s="53">
        <f>I85+I86</f>
        <v>25684</v>
      </c>
    </row>
    <row r="85" spans="1:9" x14ac:dyDescent="0.2">
      <c r="A85" s="239" t="s">
        <v>197</v>
      </c>
      <c r="B85" s="239"/>
      <c r="C85" s="239"/>
      <c r="D85" s="239"/>
      <c r="E85" s="239"/>
      <c r="F85" s="239"/>
      <c r="G85" s="16">
        <v>200</v>
      </c>
      <c r="H85" s="52">
        <v>2952317</v>
      </c>
      <c r="I85" s="52">
        <v>-1151498</v>
      </c>
    </row>
    <row r="86" spans="1:9" x14ac:dyDescent="0.2">
      <c r="A86" s="240" t="s">
        <v>198</v>
      </c>
      <c r="B86" s="240"/>
      <c r="C86" s="240"/>
      <c r="D86" s="240"/>
      <c r="E86" s="240"/>
      <c r="F86" s="240"/>
      <c r="G86" s="19">
        <v>201</v>
      </c>
      <c r="H86" s="66">
        <v>1172238</v>
      </c>
      <c r="I86" s="66">
        <v>1177182</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4124555</v>
      </c>
      <c r="I88" s="52">
        <v>25684</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4124555</v>
      </c>
      <c r="I100" s="54">
        <f>I88+I99</f>
        <v>25684</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4124555</v>
      </c>
      <c r="I102" s="53">
        <f>I103+I104</f>
        <v>25684</v>
      </c>
    </row>
    <row r="103" spans="1:9" x14ac:dyDescent="0.2">
      <c r="A103" s="239" t="s">
        <v>125</v>
      </c>
      <c r="B103" s="239"/>
      <c r="C103" s="239"/>
      <c r="D103" s="239"/>
      <c r="E103" s="239"/>
      <c r="F103" s="239"/>
      <c r="G103" s="16">
        <v>216</v>
      </c>
      <c r="H103" s="52">
        <v>2952317</v>
      </c>
      <c r="I103" s="52">
        <v>-1151498</v>
      </c>
    </row>
    <row r="104" spans="1:9" x14ac:dyDescent="0.2">
      <c r="A104" s="240" t="s">
        <v>213</v>
      </c>
      <c r="B104" s="240"/>
      <c r="C104" s="240"/>
      <c r="D104" s="240"/>
      <c r="E104" s="240"/>
      <c r="F104" s="240"/>
      <c r="G104" s="19">
        <v>217</v>
      </c>
      <c r="H104" s="66">
        <v>1172238</v>
      </c>
      <c r="I104" s="66">
        <v>1177182</v>
      </c>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I51" sqref="I51"/>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233" t="s">
        <v>214</v>
      </c>
      <c r="B1" s="252"/>
      <c r="C1" s="252"/>
      <c r="D1" s="252"/>
      <c r="E1" s="252"/>
      <c r="F1" s="252"/>
      <c r="G1" s="252"/>
      <c r="H1" s="252"/>
      <c r="I1" s="252"/>
    </row>
    <row r="2" spans="1:9" x14ac:dyDescent="0.2">
      <c r="A2" s="232" t="s">
        <v>452</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451</v>
      </c>
      <c r="B4" s="202"/>
      <c r="C4" s="202"/>
      <c r="D4" s="202"/>
      <c r="E4" s="202"/>
      <c r="F4" s="202"/>
      <c r="G4" s="202"/>
      <c r="H4" s="202"/>
      <c r="I4" s="203"/>
    </row>
    <row r="5" spans="1:9" ht="45.7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4124555</v>
      </c>
      <c r="I8" s="47">
        <v>689857</v>
      </c>
    </row>
    <row r="9" spans="1:9" ht="12.75" customHeight="1" x14ac:dyDescent="0.2">
      <c r="A9" s="265" t="s">
        <v>219</v>
      </c>
      <c r="B9" s="266"/>
      <c r="C9" s="266"/>
      <c r="D9" s="266"/>
      <c r="E9" s="266"/>
      <c r="F9" s="267"/>
      <c r="G9" s="17">
        <v>2</v>
      </c>
      <c r="H9" s="48">
        <f>H10+H11+H12+H13+H14+H15+H16+H17</f>
        <v>14409101</v>
      </c>
      <c r="I9" s="48">
        <f>I10+I11+I12+I13+I14+I15+I16+I17</f>
        <v>14251263</v>
      </c>
    </row>
    <row r="10" spans="1:9" ht="12.75" customHeight="1" x14ac:dyDescent="0.2">
      <c r="A10" s="257" t="s">
        <v>220</v>
      </c>
      <c r="B10" s="258"/>
      <c r="C10" s="258"/>
      <c r="D10" s="258"/>
      <c r="E10" s="258"/>
      <c r="F10" s="259"/>
      <c r="G10" s="22">
        <v>3</v>
      </c>
      <c r="H10" s="49">
        <v>12754146</v>
      </c>
      <c r="I10" s="49">
        <v>12715810</v>
      </c>
    </row>
    <row r="11" spans="1:9" ht="31.15" customHeight="1" x14ac:dyDescent="0.2">
      <c r="A11" s="257" t="s">
        <v>385</v>
      </c>
      <c r="B11" s="258"/>
      <c r="C11" s="258"/>
      <c r="D11" s="258"/>
      <c r="E11" s="258"/>
      <c r="F11" s="259"/>
      <c r="G11" s="22">
        <v>4</v>
      </c>
      <c r="H11" s="49">
        <v>0</v>
      </c>
      <c r="I11" s="49">
        <v>0</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-183303</v>
      </c>
      <c r="I13" s="49">
        <v>-328029</v>
      </c>
    </row>
    <row r="14" spans="1:9" ht="12.75" customHeight="1" x14ac:dyDescent="0.2">
      <c r="A14" s="257" t="s">
        <v>222</v>
      </c>
      <c r="B14" s="258"/>
      <c r="C14" s="258"/>
      <c r="D14" s="258"/>
      <c r="E14" s="258"/>
      <c r="F14" s="259"/>
      <c r="G14" s="22">
        <v>7</v>
      </c>
      <c r="H14" s="49">
        <v>2576166</v>
      </c>
      <c r="I14" s="49">
        <v>2327356</v>
      </c>
    </row>
    <row r="15" spans="1:9" ht="12.75" customHeight="1" x14ac:dyDescent="0.2">
      <c r="A15" s="257" t="s">
        <v>223</v>
      </c>
      <c r="B15" s="258"/>
      <c r="C15" s="258"/>
      <c r="D15" s="258"/>
      <c r="E15" s="258"/>
      <c r="F15" s="259"/>
      <c r="G15" s="22">
        <v>8</v>
      </c>
      <c r="H15" s="49">
        <v>0</v>
      </c>
      <c r="I15" s="49">
        <v>0</v>
      </c>
    </row>
    <row r="16" spans="1:9" ht="12.75" customHeight="1" x14ac:dyDescent="0.2">
      <c r="A16" s="257" t="s">
        <v>224</v>
      </c>
      <c r="B16" s="258"/>
      <c r="C16" s="258"/>
      <c r="D16" s="258"/>
      <c r="E16" s="258"/>
      <c r="F16" s="259"/>
      <c r="G16" s="22">
        <v>9</v>
      </c>
      <c r="H16" s="49">
        <v>-737908</v>
      </c>
      <c r="I16" s="49">
        <v>-463874</v>
      </c>
    </row>
    <row r="17" spans="1:9" ht="27.6" customHeight="1" x14ac:dyDescent="0.2">
      <c r="A17" s="257" t="s">
        <v>225</v>
      </c>
      <c r="B17" s="258"/>
      <c r="C17" s="258"/>
      <c r="D17" s="258"/>
      <c r="E17" s="258"/>
      <c r="F17" s="259"/>
      <c r="G17" s="22">
        <v>10</v>
      </c>
      <c r="H17" s="49">
        <v>0</v>
      </c>
      <c r="I17" s="49">
        <v>0</v>
      </c>
    </row>
    <row r="18" spans="1:9" ht="29.45" customHeight="1" x14ac:dyDescent="0.2">
      <c r="A18" s="262" t="s">
        <v>388</v>
      </c>
      <c r="B18" s="263"/>
      <c r="C18" s="263"/>
      <c r="D18" s="263"/>
      <c r="E18" s="263"/>
      <c r="F18" s="264"/>
      <c r="G18" s="17">
        <v>11</v>
      </c>
      <c r="H18" s="48">
        <f>H8+H9</f>
        <v>18533656</v>
      </c>
      <c r="I18" s="48">
        <f>I8+I9</f>
        <v>14941120</v>
      </c>
    </row>
    <row r="19" spans="1:9" ht="12.75" customHeight="1" x14ac:dyDescent="0.2">
      <c r="A19" s="265" t="s">
        <v>226</v>
      </c>
      <c r="B19" s="266"/>
      <c r="C19" s="266"/>
      <c r="D19" s="266"/>
      <c r="E19" s="266"/>
      <c r="F19" s="267"/>
      <c r="G19" s="17">
        <v>12</v>
      </c>
      <c r="H19" s="48">
        <f>H20+H21+H22+H23</f>
        <v>-11214637</v>
      </c>
      <c r="I19" s="48">
        <f>I20+I21+I22+I23</f>
        <v>1715948</v>
      </c>
    </row>
    <row r="20" spans="1:9" ht="12.75" customHeight="1" x14ac:dyDescent="0.2">
      <c r="A20" s="257" t="s">
        <v>227</v>
      </c>
      <c r="B20" s="258"/>
      <c r="C20" s="258"/>
      <c r="D20" s="258"/>
      <c r="E20" s="258"/>
      <c r="F20" s="259"/>
      <c r="G20" s="22">
        <v>13</v>
      </c>
      <c r="H20" s="49">
        <v>-8778388</v>
      </c>
      <c r="I20" s="49">
        <v>-76962</v>
      </c>
    </row>
    <row r="21" spans="1:9" ht="12.75" customHeight="1" x14ac:dyDescent="0.2">
      <c r="A21" s="257" t="s">
        <v>228</v>
      </c>
      <c r="B21" s="258"/>
      <c r="C21" s="258"/>
      <c r="D21" s="258"/>
      <c r="E21" s="258"/>
      <c r="F21" s="259"/>
      <c r="G21" s="22">
        <v>14</v>
      </c>
      <c r="H21" s="49">
        <v>-4750100</v>
      </c>
      <c r="I21" s="49">
        <v>1632525</v>
      </c>
    </row>
    <row r="22" spans="1:9" ht="12.75" customHeight="1" x14ac:dyDescent="0.2">
      <c r="A22" s="257" t="s">
        <v>229</v>
      </c>
      <c r="B22" s="258"/>
      <c r="C22" s="258"/>
      <c r="D22" s="258"/>
      <c r="E22" s="258"/>
      <c r="F22" s="259"/>
      <c r="G22" s="22">
        <v>15</v>
      </c>
      <c r="H22" s="49">
        <v>2216910</v>
      </c>
      <c r="I22" s="49">
        <v>-120804</v>
      </c>
    </row>
    <row r="23" spans="1:9" ht="12.75" customHeight="1" x14ac:dyDescent="0.2">
      <c r="A23" s="257" t="s">
        <v>230</v>
      </c>
      <c r="B23" s="258"/>
      <c r="C23" s="258"/>
      <c r="D23" s="258"/>
      <c r="E23" s="258"/>
      <c r="F23" s="259"/>
      <c r="G23" s="22">
        <v>16</v>
      </c>
      <c r="H23" s="49">
        <v>96941</v>
      </c>
      <c r="I23" s="49">
        <v>281189</v>
      </c>
    </row>
    <row r="24" spans="1:9" ht="12.75" customHeight="1" x14ac:dyDescent="0.2">
      <c r="A24" s="262" t="s">
        <v>231</v>
      </c>
      <c r="B24" s="263"/>
      <c r="C24" s="263"/>
      <c r="D24" s="263"/>
      <c r="E24" s="263"/>
      <c r="F24" s="264"/>
      <c r="G24" s="17">
        <v>17</v>
      </c>
      <c r="H24" s="48">
        <f>H18+H19</f>
        <v>7319019</v>
      </c>
      <c r="I24" s="48">
        <f>I18+I19</f>
        <v>16657068</v>
      </c>
    </row>
    <row r="25" spans="1:9" ht="12.75" customHeight="1" x14ac:dyDescent="0.2">
      <c r="A25" s="253" t="s">
        <v>232</v>
      </c>
      <c r="B25" s="254"/>
      <c r="C25" s="254"/>
      <c r="D25" s="254"/>
      <c r="E25" s="254"/>
      <c r="F25" s="255"/>
      <c r="G25" s="22">
        <v>18</v>
      </c>
      <c r="H25" s="49">
        <v>-2576166</v>
      </c>
      <c r="I25" s="49">
        <v>-2327356</v>
      </c>
    </row>
    <row r="26" spans="1:9" ht="12.75" customHeight="1" x14ac:dyDescent="0.2">
      <c r="A26" s="253" t="s">
        <v>233</v>
      </c>
      <c r="B26" s="254"/>
      <c r="C26" s="254"/>
      <c r="D26" s="254"/>
      <c r="E26" s="254"/>
      <c r="F26" s="255"/>
      <c r="G26" s="22">
        <v>19</v>
      </c>
      <c r="H26" s="49">
        <v>0</v>
      </c>
      <c r="I26" s="49">
        <v>0</v>
      </c>
    </row>
    <row r="27" spans="1:9" ht="28.9" customHeight="1" x14ac:dyDescent="0.2">
      <c r="A27" s="280" t="s">
        <v>234</v>
      </c>
      <c r="B27" s="281"/>
      <c r="C27" s="281"/>
      <c r="D27" s="281"/>
      <c r="E27" s="281"/>
      <c r="F27" s="282"/>
      <c r="G27" s="18">
        <v>20</v>
      </c>
      <c r="H27" s="50">
        <f>H24+H25+H26</f>
        <v>4742853</v>
      </c>
      <c r="I27" s="50">
        <f>I24+I25+I26</f>
        <v>14329712</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1952540</v>
      </c>
      <c r="I29" s="51">
        <v>5396781</v>
      </c>
    </row>
    <row r="30" spans="1:9" ht="12.75" customHeight="1" x14ac:dyDescent="0.2">
      <c r="A30" s="253" t="s">
        <v>237</v>
      </c>
      <c r="B30" s="254"/>
      <c r="C30" s="254"/>
      <c r="D30" s="254"/>
      <c r="E30" s="254"/>
      <c r="F30" s="255"/>
      <c r="G30" s="22">
        <v>22</v>
      </c>
      <c r="H30" s="49">
        <v>0</v>
      </c>
      <c r="I30" s="49">
        <v>0</v>
      </c>
    </row>
    <row r="31" spans="1:9" ht="12.75" customHeight="1" x14ac:dyDescent="0.2">
      <c r="A31" s="253" t="s">
        <v>238</v>
      </c>
      <c r="B31" s="254"/>
      <c r="C31" s="254"/>
      <c r="D31" s="254"/>
      <c r="E31" s="254"/>
      <c r="F31" s="255"/>
      <c r="G31" s="22">
        <v>23</v>
      </c>
      <c r="H31" s="52">
        <v>62322</v>
      </c>
      <c r="I31" s="52">
        <v>46606</v>
      </c>
    </row>
    <row r="32" spans="1:9" ht="12.75" customHeight="1" x14ac:dyDescent="0.2">
      <c r="A32" s="253" t="s">
        <v>239</v>
      </c>
      <c r="B32" s="254"/>
      <c r="C32" s="254"/>
      <c r="D32" s="254"/>
      <c r="E32" s="254"/>
      <c r="F32" s="255"/>
      <c r="G32" s="22">
        <v>24</v>
      </c>
      <c r="H32" s="49">
        <v>0</v>
      </c>
      <c r="I32" s="49">
        <v>0</v>
      </c>
    </row>
    <row r="33" spans="1:9" ht="12.75" customHeight="1" x14ac:dyDescent="0.2">
      <c r="A33" s="253" t="s">
        <v>240</v>
      </c>
      <c r="B33" s="254"/>
      <c r="C33" s="254"/>
      <c r="D33" s="254"/>
      <c r="E33" s="254"/>
      <c r="F33" s="255"/>
      <c r="G33" s="22">
        <v>25</v>
      </c>
      <c r="H33" s="49">
        <v>0</v>
      </c>
      <c r="I33" s="49">
        <v>0</v>
      </c>
    </row>
    <row r="34" spans="1:9" ht="12.75" customHeight="1" x14ac:dyDescent="0.2">
      <c r="A34" s="253" t="s">
        <v>241</v>
      </c>
      <c r="B34" s="254"/>
      <c r="C34" s="254"/>
      <c r="D34" s="254"/>
      <c r="E34" s="254"/>
      <c r="F34" s="255"/>
      <c r="G34" s="22">
        <v>26</v>
      </c>
      <c r="H34" s="49">
        <v>0</v>
      </c>
      <c r="I34" s="49">
        <v>0</v>
      </c>
    </row>
    <row r="35" spans="1:9" ht="27.6" customHeight="1" x14ac:dyDescent="0.2">
      <c r="A35" s="262" t="s">
        <v>242</v>
      </c>
      <c r="B35" s="263"/>
      <c r="C35" s="263"/>
      <c r="D35" s="263"/>
      <c r="E35" s="263"/>
      <c r="F35" s="264"/>
      <c r="G35" s="17">
        <v>27</v>
      </c>
      <c r="H35" s="53">
        <f>H29+H30+H31+H32+H33+H34</f>
        <v>2014862</v>
      </c>
      <c r="I35" s="53">
        <f>I29+I30+I31+I32+I33+I34</f>
        <v>5443387</v>
      </c>
    </row>
    <row r="36" spans="1:9" ht="26.45" customHeight="1" x14ac:dyDescent="0.2">
      <c r="A36" s="253" t="s">
        <v>243</v>
      </c>
      <c r="B36" s="254"/>
      <c r="C36" s="254"/>
      <c r="D36" s="254"/>
      <c r="E36" s="254"/>
      <c r="F36" s="255"/>
      <c r="G36" s="22">
        <v>28</v>
      </c>
      <c r="H36" s="52">
        <v>-15403445</v>
      </c>
      <c r="I36" s="52">
        <v>-18234768</v>
      </c>
    </row>
    <row r="37" spans="1:9" ht="12.75" customHeight="1" x14ac:dyDescent="0.2">
      <c r="A37" s="253" t="s">
        <v>244</v>
      </c>
      <c r="B37" s="254"/>
      <c r="C37" s="254"/>
      <c r="D37" s="254"/>
      <c r="E37" s="254"/>
      <c r="F37" s="255"/>
      <c r="G37" s="22">
        <v>29</v>
      </c>
      <c r="H37" s="49">
        <v>0</v>
      </c>
      <c r="I37" s="49">
        <v>0</v>
      </c>
    </row>
    <row r="38" spans="1:9" ht="12.75" customHeight="1" x14ac:dyDescent="0.2">
      <c r="A38" s="253" t="s">
        <v>245</v>
      </c>
      <c r="B38" s="254"/>
      <c r="C38" s="254"/>
      <c r="D38" s="254"/>
      <c r="E38" s="254"/>
      <c r="F38" s="255"/>
      <c r="G38" s="22">
        <v>30</v>
      </c>
      <c r="H38" s="49">
        <v>0</v>
      </c>
      <c r="I38" s="49">
        <v>0</v>
      </c>
    </row>
    <row r="39" spans="1:9" ht="12.75" customHeight="1" x14ac:dyDescent="0.2">
      <c r="A39" s="253" t="s">
        <v>246</v>
      </c>
      <c r="B39" s="254"/>
      <c r="C39" s="254"/>
      <c r="D39" s="254"/>
      <c r="E39" s="254"/>
      <c r="F39" s="255"/>
      <c r="G39" s="22">
        <v>31</v>
      </c>
      <c r="H39" s="49">
        <v>0</v>
      </c>
      <c r="I39" s="49">
        <v>0</v>
      </c>
    </row>
    <row r="40" spans="1:9" ht="12.75" customHeight="1" x14ac:dyDescent="0.2">
      <c r="A40" s="253" t="s">
        <v>247</v>
      </c>
      <c r="B40" s="254"/>
      <c r="C40" s="254"/>
      <c r="D40" s="254"/>
      <c r="E40" s="254"/>
      <c r="F40" s="255"/>
      <c r="G40" s="22">
        <v>32</v>
      </c>
      <c r="H40" s="52">
        <v>-1639982</v>
      </c>
      <c r="I40" s="52">
        <v>-345277</v>
      </c>
    </row>
    <row r="41" spans="1:9" ht="22.9" customHeight="1" x14ac:dyDescent="0.2">
      <c r="A41" s="262" t="s">
        <v>248</v>
      </c>
      <c r="B41" s="263"/>
      <c r="C41" s="263"/>
      <c r="D41" s="263"/>
      <c r="E41" s="263"/>
      <c r="F41" s="264"/>
      <c r="G41" s="17">
        <v>33</v>
      </c>
      <c r="H41" s="53">
        <f>H36+H37+H38+H39+H40</f>
        <v>-17043427</v>
      </c>
      <c r="I41" s="53">
        <f>I36+I37+I38+I39+I40</f>
        <v>-18580045</v>
      </c>
    </row>
    <row r="42" spans="1:9" ht="30.6" customHeight="1" x14ac:dyDescent="0.2">
      <c r="A42" s="280" t="s">
        <v>249</v>
      </c>
      <c r="B42" s="281"/>
      <c r="C42" s="281"/>
      <c r="D42" s="281"/>
      <c r="E42" s="281"/>
      <c r="F42" s="282"/>
      <c r="G42" s="18">
        <v>34</v>
      </c>
      <c r="H42" s="54">
        <f>H35+H41</f>
        <v>-15028565</v>
      </c>
      <c r="I42" s="54">
        <f>I35+I41</f>
        <v>-13136658</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49">
        <v>0</v>
      </c>
      <c r="I44" s="49">
        <v>0</v>
      </c>
    </row>
    <row r="45" spans="1:9" ht="27.6" customHeight="1" x14ac:dyDescent="0.2">
      <c r="A45" s="253" t="s">
        <v>252</v>
      </c>
      <c r="B45" s="254"/>
      <c r="C45" s="254"/>
      <c r="D45" s="254"/>
      <c r="E45" s="254"/>
      <c r="F45" s="255"/>
      <c r="G45" s="22">
        <v>36</v>
      </c>
      <c r="H45" s="49">
        <v>0</v>
      </c>
      <c r="I45" s="49">
        <v>0</v>
      </c>
    </row>
    <row r="46" spans="1:9" ht="12.75" customHeight="1" x14ac:dyDescent="0.2">
      <c r="A46" s="253" t="s">
        <v>253</v>
      </c>
      <c r="B46" s="254"/>
      <c r="C46" s="254"/>
      <c r="D46" s="254"/>
      <c r="E46" s="254"/>
      <c r="F46" s="255"/>
      <c r="G46" s="22">
        <v>37</v>
      </c>
      <c r="H46" s="52">
        <v>24395140</v>
      </c>
      <c r="I46" s="52">
        <v>4685487</v>
      </c>
    </row>
    <row r="47" spans="1:9" ht="12.75" customHeight="1" x14ac:dyDescent="0.2">
      <c r="A47" s="253" t="s">
        <v>254</v>
      </c>
      <c r="B47" s="254"/>
      <c r="C47" s="254"/>
      <c r="D47" s="254"/>
      <c r="E47" s="254"/>
      <c r="F47" s="255"/>
      <c r="G47" s="22">
        <v>38</v>
      </c>
      <c r="H47" s="52">
        <v>463154</v>
      </c>
      <c r="I47" s="52">
        <v>5212637</v>
      </c>
    </row>
    <row r="48" spans="1:9" ht="25.9" customHeight="1" x14ac:dyDescent="0.2">
      <c r="A48" s="262" t="s">
        <v>255</v>
      </c>
      <c r="B48" s="263"/>
      <c r="C48" s="263"/>
      <c r="D48" s="263"/>
      <c r="E48" s="263"/>
      <c r="F48" s="264"/>
      <c r="G48" s="17">
        <v>39</v>
      </c>
      <c r="H48" s="53">
        <f>H44+H45+H46+H47</f>
        <v>24858294</v>
      </c>
      <c r="I48" s="53">
        <f>I44+I45+I46+I47</f>
        <v>9898124</v>
      </c>
    </row>
    <row r="49" spans="1:9" ht="24.6" customHeight="1" x14ac:dyDescent="0.2">
      <c r="A49" s="253" t="s">
        <v>387</v>
      </c>
      <c r="B49" s="254"/>
      <c r="C49" s="254"/>
      <c r="D49" s="254"/>
      <c r="E49" s="254"/>
      <c r="F49" s="255"/>
      <c r="G49" s="22">
        <v>40</v>
      </c>
      <c r="H49" s="52">
        <v>-10692589</v>
      </c>
      <c r="I49" s="52">
        <v>-7828234</v>
      </c>
    </row>
    <row r="50" spans="1:9" ht="12.75" customHeight="1" x14ac:dyDescent="0.2">
      <c r="A50" s="253" t="s">
        <v>256</v>
      </c>
      <c r="B50" s="254"/>
      <c r="C50" s="254"/>
      <c r="D50" s="254"/>
      <c r="E50" s="254"/>
      <c r="F50" s="255"/>
      <c r="G50" s="22">
        <v>41</v>
      </c>
      <c r="H50" s="52">
        <v>0</v>
      </c>
      <c r="I50" s="52">
        <v>0</v>
      </c>
    </row>
    <row r="51" spans="1:9" ht="12.75" customHeight="1" x14ac:dyDescent="0.2">
      <c r="A51" s="253" t="s">
        <v>257</v>
      </c>
      <c r="B51" s="254"/>
      <c r="C51" s="254"/>
      <c r="D51" s="254"/>
      <c r="E51" s="254"/>
      <c r="F51" s="255"/>
      <c r="G51" s="22">
        <v>42</v>
      </c>
      <c r="H51" s="52">
        <v>-1430951</v>
      </c>
      <c r="I51" s="52">
        <v>-2159356</v>
      </c>
    </row>
    <row r="52" spans="1:9" ht="26.45" customHeight="1" x14ac:dyDescent="0.2">
      <c r="A52" s="253" t="s">
        <v>258</v>
      </c>
      <c r="B52" s="254"/>
      <c r="C52" s="254"/>
      <c r="D52" s="254"/>
      <c r="E52" s="254"/>
      <c r="F52" s="255"/>
      <c r="G52" s="22">
        <v>43</v>
      </c>
      <c r="H52" s="49">
        <v>0</v>
      </c>
      <c r="I52" s="49">
        <v>0</v>
      </c>
    </row>
    <row r="53" spans="1:9" ht="12.75" customHeight="1" x14ac:dyDescent="0.2">
      <c r="A53" s="253" t="s">
        <v>259</v>
      </c>
      <c r="B53" s="254"/>
      <c r="C53" s="254"/>
      <c r="D53" s="254"/>
      <c r="E53" s="254"/>
      <c r="F53" s="255"/>
      <c r="G53" s="22">
        <v>44</v>
      </c>
      <c r="H53" s="52">
        <v>-3259</v>
      </c>
      <c r="I53" s="52">
        <v>0</v>
      </c>
    </row>
    <row r="54" spans="1:9" ht="27.6" customHeight="1" x14ac:dyDescent="0.2">
      <c r="A54" s="262" t="s">
        <v>260</v>
      </c>
      <c r="B54" s="263"/>
      <c r="C54" s="263"/>
      <c r="D54" s="263"/>
      <c r="E54" s="263"/>
      <c r="F54" s="264"/>
      <c r="G54" s="17">
        <v>45</v>
      </c>
      <c r="H54" s="53">
        <f>H49+H50+H51+H52+H53</f>
        <v>-12126799</v>
      </c>
      <c r="I54" s="53">
        <f>I49+I50+I51+I52+I53</f>
        <v>-9987590</v>
      </c>
    </row>
    <row r="55" spans="1:9" ht="27.6" customHeight="1" x14ac:dyDescent="0.2">
      <c r="A55" s="283" t="s">
        <v>261</v>
      </c>
      <c r="B55" s="284"/>
      <c r="C55" s="284"/>
      <c r="D55" s="284"/>
      <c r="E55" s="284"/>
      <c r="F55" s="285"/>
      <c r="G55" s="17">
        <v>46</v>
      </c>
      <c r="H55" s="53">
        <f>H48+H54</f>
        <v>12731495</v>
      </c>
      <c r="I55" s="53">
        <f>I48+I54</f>
        <v>-89466</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2445783</v>
      </c>
      <c r="I57" s="53">
        <f>I27+I42+I55+I56</f>
        <v>1103588</v>
      </c>
    </row>
    <row r="58" spans="1:9" ht="15.6" customHeight="1" x14ac:dyDescent="0.2">
      <c r="A58" s="286" t="s">
        <v>264</v>
      </c>
      <c r="B58" s="287"/>
      <c r="C58" s="287"/>
      <c r="D58" s="287"/>
      <c r="E58" s="287"/>
      <c r="F58" s="288"/>
      <c r="G58" s="22">
        <v>49</v>
      </c>
      <c r="H58" s="52">
        <v>2399418</v>
      </c>
      <c r="I58" s="52">
        <v>4845201</v>
      </c>
    </row>
    <row r="59" spans="1:9" ht="28.9" customHeight="1" x14ac:dyDescent="0.2">
      <c r="A59" s="280" t="s">
        <v>265</v>
      </c>
      <c r="B59" s="281"/>
      <c r="C59" s="281"/>
      <c r="D59" s="281"/>
      <c r="E59" s="281"/>
      <c r="F59" s="282"/>
      <c r="G59" s="18">
        <v>50</v>
      </c>
      <c r="H59" s="54">
        <f>H57+H58</f>
        <v>4845201</v>
      </c>
      <c r="I59" s="54">
        <f>I57+I58</f>
        <v>5948789</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4" zoomScale="110" zoomScaleNormal="100" workbookViewId="0">
      <selection activeCell="I49" sqref="I49"/>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409</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410</v>
      </c>
      <c r="B4" s="202"/>
      <c r="C4" s="202"/>
      <c r="D4" s="202"/>
      <c r="E4" s="202"/>
      <c r="F4" s="202"/>
      <c r="G4" s="202"/>
      <c r="H4" s="202"/>
      <c r="I4" s="203"/>
    </row>
    <row r="5" spans="1:9" ht="45.7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2">
        <v>0</v>
      </c>
      <c r="I9" s="52">
        <v>0</v>
      </c>
    </row>
    <row r="10" spans="1:9" x14ac:dyDescent="0.2">
      <c r="A10" s="236" t="s">
        <v>269</v>
      </c>
      <c r="B10" s="236"/>
      <c r="C10" s="236"/>
      <c r="D10" s="236"/>
      <c r="E10" s="236"/>
      <c r="F10" s="236"/>
      <c r="G10" s="16">
        <v>3</v>
      </c>
      <c r="H10" s="52">
        <v>0</v>
      </c>
      <c r="I10" s="52">
        <v>0</v>
      </c>
    </row>
    <row r="11" spans="1:9" x14ac:dyDescent="0.2">
      <c r="A11" s="236" t="s">
        <v>270</v>
      </c>
      <c r="B11" s="236"/>
      <c r="C11" s="236"/>
      <c r="D11" s="236"/>
      <c r="E11" s="236"/>
      <c r="F11" s="236"/>
      <c r="G11" s="16">
        <v>4</v>
      </c>
      <c r="H11" s="52">
        <v>0</v>
      </c>
      <c r="I11" s="52">
        <v>0</v>
      </c>
    </row>
    <row r="12" spans="1:9" x14ac:dyDescent="0.2">
      <c r="A12" s="236" t="s">
        <v>271</v>
      </c>
      <c r="B12" s="236"/>
      <c r="C12" s="236"/>
      <c r="D12" s="236"/>
      <c r="E12" s="236"/>
      <c r="F12" s="236"/>
      <c r="G12" s="16">
        <v>5</v>
      </c>
      <c r="H12" s="52">
        <v>0</v>
      </c>
      <c r="I12" s="52">
        <v>0</v>
      </c>
    </row>
    <row r="13" spans="1:9" x14ac:dyDescent="0.2">
      <c r="A13" s="236" t="s">
        <v>272</v>
      </c>
      <c r="B13" s="236"/>
      <c r="C13" s="236"/>
      <c r="D13" s="236"/>
      <c r="E13" s="236"/>
      <c r="F13" s="236"/>
      <c r="G13" s="16">
        <v>6</v>
      </c>
      <c r="H13" s="52">
        <v>0</v>
      </c>
      <c r="I13" s="52">
        <v>0</v>
      </c>
    </row>
    <row r="14" spans="1:9" x14ac:dyDescent="0.2">
      <c r="A14" s="236" t="s">
        <v>273</v>
      </c>
      <c r="B14" s="236"/>
      <c r="C14" s="236"/>
      <c r="D14" s="236"/>
      <c r="E14" s="236"/>
      <c r="F14" s="236"/>
      <c r="G14" s="16">
        <v>7</v>
      </c>
      <c r="H14" s="52">
        <v>0</v>
      </c>
      <c r="I14" s="52">
        <v>0</v>
      </c>
    </row>
    <row r="15" spans="1:9" x14ac:dyDescent="0.2">
      <c r="A15" s="236" t="s">
        <v>274</v>
      </c>
      <c r="B15" s="236"/>
      <c r="C15" s="236"/>
      <c r="D15" s="236"/>
      <c r="E15" s="236"/>
      <c r="F15" s="236"/>
      <c r="G15" s="16">
        <v>8</v>
      </c>
      <c r="H15" s="52">
        <v>0</v>
      </c>
      <c r="I15" s="52">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2">
        <v>0</v>
      </c>
      <c r="I22" s="52">
        <v>0</v>
      </c>
    </row>
    <row r="23" spans="1:9" x14ac:dyDescent="0.2">
      <c r="A23" s="236" t="s">
        <v>281</v>
      </c>
      <c r="B23" s="236"/>
      <c r="C23" s="236"/>
      <c r="D23" s="236"/>
      <c r="E23" s="236"/>
      <c r="F23" s="236"/>
      <c r="G23" s="16">
        <v>15</v>
      </c>
      <c r="H23" s="52">
        <v>0</v>
      </c>
      <c r="I23" s="52">
        <v>0</v>
      </c>
    </row>
    <row r="24" spans="1:9" x14ac:dyDescent="0.2">
      <c r="A24" s="236" t="s">
        <v>282</v>
      </c>
      <c r="B24" s="236"/>
      <c r="C24" s="236"/>
      <c r="D24" s="236"/>
      <c r="E24" s="236"/>
      <c r="F24" s="236"/>
      <c r="G24" s="16">
        <v>16</v>
      </c>
      <c r="H24" s="52">
        <v>0</v>
      </c>
      <c r="I24" s="52">
        <v>0</v>
      </c>
    </row>
    <row r="25" spans="1:9" x14ac:dyDescent="0.2">
      <c r="A25" s="236" t="s">
        <v>283</v>
      </c>
      <c r="B25" s="236"/>
      <c r="C25" s="236"/>
      <c r="D25" s="236"/>
      <c r="E25" s="236"/>
      <c r="F25" s="236"/>
      <c r="G25" s="16">
        <v>17</v>
      </c>
      <c r="H25" s="52">
        <v>0</v>
      </c>
      <c r="I25" s="52">
        <v>0</v>
      </c>
    </row>
    <row r="26" spans="1:9" x14ac:dyDescent="0.2">
      <c r="A26" s="236" t="s">
        <v>284</v>
      </c>
      <c r="B26" s="236"/>
      <c r="C26" s="236"/>
      <c r="D26" s="236"/>
      <c r="E26" s="236"/>
      <c r="F26" s="236"/>
      <c r="G26" s="16">
        <v>18</v>
      </c>
      <c r="H26" s="52">
        <v>0</v>
      </c>
      <c r="I26" s="52">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opLeftCell="A28" zoomScale="75" zoomScaleNormal="75" zoomScaleSheetLayoutView="50" workbookViewId="0">
      <selection activeCell="AB10" sqref="AB10"/>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43101</v>
      </c>
      <c r="F2" s="6" t="s">
        <v>0</v>
      </c>
      <c r="G2" s="5">
        <v>43465</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102"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4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119822800</v>
      </c>
      <c r="I7" s="77">
        <v>5385620</v>
      </c>
      <c r="J7" s="77">
        <v>7521201</v>
      </c>
      <c r="K7" s="77">
        <v>89660</v>
      </c>
      <c r="L7" s="77">
        <v>89660</v>
      </c>
      <c r="M7" s="77">
        <v>0</v>
      </c>
      <c r="N7" s="77">
        <v>0</v>
      </c>
      <c r="O7" s="77">
        <v>0</v>
      </c>
      <c r="P7" s="77">
        <v>0</v>
      </c>
      <c r="Q7" s="77">
        <v>0</v>
      </c>
      <c r="R7" s="77">
        <v>0</v>
      </c>
      <c r="S7" s="77">
        <v>-48843881</v>
      </c>
      <c r="T7" s="77">
        <v>-1453832</v>
      </c>
      <c r="U7" s="78">
        <f>H7+I7+J7+K7-L7+M7+N7+O7+P7+Q7+R7+S7+T7</f>
        <v>82431908</v>
      </c>
      <c r="V7" s="77">
        <v>372763</v>
      </c>
      <c r="W7" s="78">
        <f>U7+V7</f>
        <v>82804671</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119822800</v>
      </c>
      <c r="I10" s="79">
        <f t="shared" ref="I10:W10" si="2">I7+I8+I9</f>
        <v>5385620</v>
      </c>
      <c r="J10" s="79">
        <f t="shared" si="2"/>
        <v>7521201</v>
      </c>
      <c r="K10" s="79">
        <f t="shared" si="2"/>
        <v>89660</v>
      </c>
      <c r="L10" s="79">
        <f t="shared" si="2"/>
        <v>89660</v>
      </c>
      <c r="M10" s="79">
        <f t="shared" si="2"/>
        <v>0</v>
      </c>
      <c r="N10" s="79">
        <f t="shared" si="2"/>
        <v>0</v>
      </c>
      <c r="O10" s="79">
        <f t="shared" si="2"/>
        <v>0</v>
      </c>
      <c r="P10" s="79">
        <f t="shared" si="2"/>
        <v>0</v>
      </c>
      <c r="Q10" s="79">
        <f t="shared" si="2"/>
        <v>0</v>
      </c>
      <c r="R10" s="79">
        <f t="shared" si="2"/>
        <v>0</v>
      </c>
      <c r="S10" s="79">
        <f t="shared" si="2"/>
        <v>-48843881</v>
      </c>
      <c r="T10" s="79">
        <f t="shared" si="2"/>
        <v>-1453832</v>
      </c>
      <c r="U10" s="79">
        <f t="shared" si="2"/>
        <v>82431908</v>
      </c>
      <c r="V10" s="79">
        <f t="shared" si="2"/>
        <v>372763</v>
      </c>
      <c r="W10" s="79">
        <f t="shared" si="2"/>
        <v>82804671</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-1217380</v>
      </c>
      <c r="T26" s="77">
        <v>4406149</v>
      </c>
      <c r="U26" s="78">
        <f t="shared" si="4"/>
        <v>3188769</v>
      </c>
      <c r="V26" s="77">
        <v>799475</v>
      </c>
      <c r="W26" s="78">
        <f t="shared" si="3"/>
        <v>3988244</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119822800</v>
      </c>
      <c r="I29" s="80">
        <f t="shared" ref="I29:W29" si="5">SUM(I10:I28)</f>
        <v>5385620</v>
      </c>
      <c r="J29" s="80">
        <f t="shared" si="5"/>
        <v>7521201</v>
      </c>
      <c r="K29" s="80">
        <f t="shared" si="5"/>
        <v>89660</v>
      </c>
      <c r="L29" s="80">
        <f t="shared" si="5"/>
        <v>89660</v>
      </c>
      <c r="M29" s="80">
        <f t="shared" si="5"/>
        <v>0</v>
      </c>
      <c r="N29" s="80">
        <f t="shared" si="5"/>
        <v>0</v>
      </c>
      <c r="O29" s="80">
        <f t="shared" si="5"/>
        <v>0</v>
      </c>
      <c r="P29" s="80">
        <f t="shared" si="5"/>
        <v>0</v>
      </c>
      <c r="Q29" s="80">
        <f t="shared" si="5"/>
        <v>0</v>
      </c>
      <c r="R29" s="80">
        <f t="shared" si="5"/>
        <v>0</v>
      </c>
      <c r="S29" s="80">
        <f t="shared" si="5"/>
        <v>-50061261</v>
      </c>
      <c r="T29" s="80">
        <f t="shared" si="5"/>
        <v>2952317</v>
      </c>
      <c r="U29" s="80">
        <f t="shared" si="5"/>
        <v>85620677</v>
      </c>
      <c r="V29" s="80">
        <f t="shared" si="5"/>
        <v>1172238</v>
      </c>
      <c r="W29" s="80">
        <f t="shared" si="5"/>
        <v>86792915</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0</v>
      </c>
      <c r="V32" s="79">
        <f t="shared" si="7"/>
        <v>0</v>
      </c>
      <c r="W32" s="79">
        <f t="shared" si="7"/>
        <v>0</v>
      </c>
    </row>
    <row r="33" spans="1:23" ht="30.75" customHeight="1" x14ac:dyDescent="0.2">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-1217380</v>
      </c>
      <c r="T33" s="80">
        <f t="shared" si="8"/>
        <v>4406149</v>
      </c>
      <c r="U33" s="80">
        <f t="shared" si="8"/>
        <v>3188769</v>
      </c>
      <c r="V33" s="80">
        <f t="shared" si="8"/>
        <v>799475</v>
      </c>
      <c r="W33" s="80">
        <f t="shared" si="8"/>
        <v>3988244</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119822800</v>
      </c>
      <c r="I35" s="77">
        <v>5385620</v>
      </c>
      <c r="J35" s="77">
        <v>7521201</v>
      </c>
      <c r="K35" s="77">
        <v>89660</v>
      </c>
      <c r="L35" s="77">
        <v>89660</v>
      </c>
      <c r="M35" s="77">
        <v>0</v>
      </c>
      <c r="N35" s="77">
        <v>0</v>
      </c>
      <c r="O35" s="77">
        <v>0</v>
      </c>
      <c r="P35" s="77">
        <v>0</v>
      </c>
      <c r="Q35" s="77">
        <v>0</v>
      </c>
      <c r="R35" s="77">
        <v>0</v>
      </c>
      <c r="S35" s="77">
        <v>-50094794</v>
      </c>
      <c r="T35" s="77">
        <v>2952317</v>
      </c>
      <c r="U35" s="78">
        <f t="shared" ref="U35:U37" si="9">H35+I35+J35+K35-L35+M35+N35+O35+P35+Q35+R35+S35+T35</f>
        <v>85587144</v>
      </c>
      <c r="V35" s="77">
        <v>1172238</v>
      </c>
      <c r="W35" s="78">
        <f t="shared" ref="W35:W37" si="10">U35+V35</f>
        <v>86759382</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119822800</v>
      </c>
      <c r="I38" s="79">
        <f t="shared" ref="I38:W38" si="11">I35+I36+I37</f>
        <v>5385620</v>
      </c>
      <c r="J38" s="79">
        <f t="shared" si="11"/>
        <v>7521201</v>
      </c>
      <c r="K38" s="79">
        <f t="shared" si="11"/>
        <v>89660</v>
      </c>
      <c r="L38" s="79">
        <f t="shared" si="11"/>
        <v>89660</v>
      </c>
      <c r="M38" s="79">
        <f t="shared" si="11"/>
        <v>0</v>
      </c>
      <c r="N38" s="79">
        <f t="shared" si="11"/>
        <v>0</v>
      </c>
      <c r="O38" s="79">
        <f t="shared" si="11"/>
        <v>0</v>
      </c>
      <c r="P38" s="79">
        <f t="shared" si="11"/>
        <v>0</v>
      </c>
      <c r="Q38" s="79">
        <f t="shared" si="11"/>
        <v>0</v>
      </c>
      <c r="R38" s="79">
        <f t="shared" si="11"/>
        <v>0</v>
      </c>
      <c r="S38" s="79">
        <f t="shared" si="11"/>
        <v>-50094794</v>
      </c>
      <c r="T38" s="79">
        <f t="shared" si="11"/>
        <v>2952317</v>
      </c>
      <c r="U38" s="79">
        <f t="shared" si="11"/>
        <v>85587144</v>
      </c>
      <c r="V38" s="79">
        <f t="shared" si="11"/>
        <v>1172238</v>
      </c>
      <c r="W38" s="79">
        <f t="shared" si="11"/>
        <v>86759382</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0</v>
      </c>
      <c r="U39" s="78">
        <f t="shared" ref="U39:U56" si="12">H39+I39+J39+K39-L39+M39+N39+O39+P39+Q39+R39+S39+T39</f>
        <v>0</v>
      </c>
      <c r="V39" s="77">
        <v>0</v>
      </c>
      <c r="W39" s="78">
        <f t="shared" ref="W39:W56" si="13">U39+V39</f>
        <v>0</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-89660</v>
      </c>
      <c r="L52" s="77">
        <v>-89660</v>
      </c>
      <c r="M52" s="77">
        <v>0</v>
      </c>
      <c r="N52" s="77">
        <v>0</v>
      </c>
      <c r="O52" s="77">
        <v>0</v>
      </c>
      <c r="P52" s="77">
        <v>0</v>
      </c>
      <c r="Q52" s="77">
        <v>0</v>
      </c>
      <c r="R52" s="77">
        <v>0</v>
      </c>
      <c r="S52" s="77">
        <v>0</v>
      </c>
      <c r="T52" s="77">
        <v>0</v>
      </c>
      <c r="U52" s="78">
        <f t="shared" si="12"/>
        <v>0</v>
      </c>
      <c r="V52" s="77">
        <v>4944</v>
      </c>
      <c r="W52" s="78">
        <f t="shared" si="13"/>
        <v>4944</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4191442</v>
      </c>
      <c r="T54" s="77">
        <v>-4103814</v>
      </c>
      <c r="U54" s="78">
        <f t="shared" si="12"/>
        <v>87628</v>
      </c>
      <c r="V54" s="77">
        <v>0</v>
      </c>
      <c r="W54" s="78">
        <f t="shared" si="13"/>
        <v>87628</v>
      </c>
    </row>
    <row r="55" spans="1:23" x14ac:dyDescent="0.2">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119822800</v>
      </c>
      <c r="I57" s="80">
        <f t="shared" ref="I57:W57" si="14">SUM(I38:I56)</f>
        <v>5385620</v>
      </c>
      <c r="J57" s="80">
        <f t="shared" si="14"/>
        <v>7521201</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-45903352</v>
      </c>
      <c r="T57" s="80">
        <f t="shared" si="14"/>
        <v>-1151497</v>
      </c>
      <c r="U57" s="80">
        <f t="shared" si="14"/>
        <v>85674772</v>
      </c>
      <c r="V57" s="80">
        <f t="shared" si="14"/>
        <v>1177182</v>
      </c>
      <c r="W57" s="80">
        <f t="shared" si="14"/>
        <v>86851954</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0</v>
      </c>
      <c r="U60" s="79">
        <f t="shared" si="16"/>
        <v>0</v>
      </c>
      <c r="V60" s="79">
        <f t="shared" si="16"/>
        <v>0</v>
      </c>
      <c r="W60" s="79">
        <f t="shared" si="16"/>
        <v>0</v>
      </c>
    </row>
    <row r="61" spans="1:23" ht="29.25" customHeight="1" x14ac:dyDescent="0.2">
      <c r="A61" s="322" t="s">
        <v>360</v>
      </c>
      <c r="B61" s="322"/>
      <c r="C61" s="322"/>
      <c r="D61" s="322"/>
      <c r="E61" s="322"/>
      <c r="F61" s="322"/>
      <c r="G61" s="10">
        <v>52</v>
      </c>
      <c r="H61" s="80">
        <f>SUM(H49:H56)</f>
        <v>0</v>
      </c>
      <c r="I61" s="80">
        <f t="shared" ref="I61:W61" si="17">SUM(I49:I56)</f>
        <v>0</v>
      </c>
      <c r="J61" s="80">
        <f t="shared" si="17"/>
        <v>0</v>
      </c>
      <c r="K61" s="80">
        <f t="shared" si="17"/>
        <v>-89660</v>
      </c>
      <c r="L61" s="80">
        <f t="shared" si="17"/>
        <v>-89660</v>
      </c>
      <c r="M61" s="80">
        <f t="shared" si="17"/>
        <v>0</v>
      </c>
      <c r="N61" s="80">
        <f t="shared" si="17"/>
        <v>0</v>
      </c>
      <c r="O61" s="80">
        <f t="shared" si="17"/>
        <v>0</v>
      </c>
      <c r="P61" s="80">
        <f t="shared" si="17"/>
        <v>0</v>
      </c>
      <c r="Q61" s="80">
        <f t="shared" si="17"/>
        <v>0</v>
      </c>
      <c r="R61" s="80">
        <f t="shared" si="17"/>
        <v>0</v>
      </c>
      <c r="S61" s="80">
        <f t="shared" si="17"/>
        <v>4191442</v>
      </c>
      <c r="T61" s="80">
        <f t="shared" si="17"/>
        <v>-4103814</v>
      </c>
      <c r="U61" s="80">
        <f t="shared" si="17"/>
        <v>87628</v>
      </c>
      <c r="V61" s="80">
        <f t="shared" si="17"/>
        <v>4944</v>
      </c>
      <c r="W61" s="80">
        <f t="shared" si="17"/>
        <v>92572</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25" right="0.25" top="0.75" bottom="0.75" header="0.3" footer="0.3"/>
  <pageSetup paperSize="9"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workbookViewId="0">
      <selection activeCell="T38" sqref="T38"/>
    </sheetView>
  </sheetViews>
  <sheetFormatPr defaultRowHeight="12.75" x14ac:dyDescent="0.2"/>
  <sheetData>
    <row r="1" spans="1:10" x14ac:dyDescent="0.2">
      <c r="A1" s="324" t="s">
        <v>453</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 Gregurić</cp:lastModifiedBy>
  <cp:lastPrinted>2019-04-16T07:39:59Z</cp:lastPrinted>
  <dcterms:created xsi:type="dcterms:W3CDTF">2008-10-17T11:51:54Z</dcterms:created>
  <dcterms:modified xsi:type="dcterms:W3CDTF">2019-04-16T07:42:23Z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