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1Q 2019 MATICA\"/>
    </mc:Choice>
  </mc:AlternateContent>
  <xr:revisionPtr revIDLastSave="0" documentId="13_ncr:1_{E3D1AAF4-F1FD-42A7-B48A-086645C04063}" xr6:coauthVersionLast="36" xr6:coauthVersionMax="36" xr10:uidLastSave="{00000000-0000-0000-0000-000000000000}"/>
  <bookViews>
    <workbookView xWindow="0" yWindow="0" windowWidth="28800" windowHeight="12225"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9" i="19" l="1"/>
  <c r="J89" i="19"/>
  <c r="J77" i="19"/>
  <c r="I78" i="19"/>
  <c r="I77" i="19"/>
  <c r="H78" i="19"/>
  <c r="H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75" i="18" s="1"/>
  <c r="I60" i="18"/>
  <c r="I53" i="18"/>
  <c r="I45" i="18"/>
  <c r="I38" i="18"/>
  <c r="I27" i="18"/>
  <c r="I17" i="18"/>
  <c r="I10" i="18"/>
  <c r="H49" i="21" l="1"/>
  <c r="H51" i="21" s="1"/>
  <c r="I34" i="21"/>
  <c r="I55" i="20"/>
  <c r="H57" i="20"/>
  <c r="H59" i="20" s="1"/>
  <c r="I24" i="20"/>
  <c r="I27" i="20" s="1"/>
  <c r="K60" i="19"/>
  <c r="J60" i="19"/>
  <c r="K14" i="19"/>
  <c r="K61" i="19" s="1"/>
  <c r="I131" i="18"/>
  <c r="I47" i="21"/>
  <c r="I49" i="21" s="1"/>
  <c r="I51" i="21" s="1"/>
  <c r="I44" i="18"/>
  <c r="H61" i="19"/>
  <c r="W61" i="22"/>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J63" i="19"/>
  <c r="K63" i="19"/>
  <c r="K62" i="19"/>
  <c r="H64" i="19"/>
  <c r="I72" i="18"/>
  <c r="I63" i="19"/>
  <c r="I64" i="19"/>
  <c r="I62" i="19"/>
  <c r="H62" i="19"/>
  <c r="H68" i="19" s="1"/>
  <c r="H63" i="19"/>
  <c r="J62" i="19"/>
  <c r="J66" i="19" s="1"/>
  <c r="J64" i="19"/>
  <c r="K66" i="19" l="1"/>
  <c r="K77" i="19"/>
  <c r="K67" i="19"/>
  <c r="K68" i="19"/>
  <c r="H67" i="19"/>
  <c r="H66" i="19"/>
  <c r="I66" i="19"/>
  <c r="I68" i="19"/>
  <c r="I67"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<sst xmlns="http://schemas.openxmlformats.org/spreadsheetml/2006/main" count="518" uniqueCount="455">
  <si>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</si>
  <si>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</si>
  <si>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</si>
  <si>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</si>
  <si>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</si>
  <si>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</si>
  <si>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</si>
  <si>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</si>
  <si>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</si>
  <si>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</si>
  <si>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</si>
  <si>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</si>
  <si>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</si>
  <si>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</si>
  <si>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</si>
  <si>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</si>
  <si>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</si>
  <si>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</si>
  <si>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</si>
  <si>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</si>
  <si>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</si>
  <si>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</si>
  <si>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</si>
  <si>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</si>
  <si>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</si>
  <si>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</si>
  <si>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</si>
  <si>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</si>
  <si>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</si>
  <si>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</si>
  <si>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</si>
  <si>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</si>
  <si>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</si>
  <si>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</si>
  <si>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</si>
  <si>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</si>
  <si>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</si>
  <si>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</si>
  <si>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</si>
  <si>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</si>
  <si>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</si>
  <si>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</si>
  <si>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</si>
  <si>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</si>
  <si>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</si>
  <si>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</si>
  <si>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</si>
  <si>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</si>
  <si>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</si>
  <si>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</si>
  <si>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</si>
  <si>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</si>
  <si>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</si>
  <si>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</si>
  <si>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</si>
  <si>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</si>
  <si>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</si>
  <si>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</si>
  <si>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</si>
  <si>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</si>
  <si>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</si>
  <si>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</si>
  <si>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</si>
  <si>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</si>
  <si>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</si>
  <si>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</si>
  <si>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</si>
  <si>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</si>
  <si>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</si>
  <si>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</si>
  <si>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</si>
  <si>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</si>
  <si>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</si>
  <si>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</si>
  <si>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</si>
  <si>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</si>
  <si>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</si>
  <si>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</si>
  <si>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</si>
  <si>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</si>
  <si>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</si>
  <si>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</si>
  <si>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</si>
  <si>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</si>
  <si>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</si>
  <si>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</si>
  <si>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</si>
  <si>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</si>
  <si>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</si>
  <si>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</si>
  <si>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</si>
  <si>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</si>
  <si>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</si>
  <si>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</si>
  <si>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</si>
  <si>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</si>
  <si>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</si>
  <si>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</si>
  <si>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</si>
  <si>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</si>
  <si>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</si>
  <si>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</si>
  <si>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</si>
  <si>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</si>
  <si>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</si>
  <si>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</si>
  <si>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</si>
  <si>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</si>
  <si>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</si>
  <si>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</si>
  <si>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</si>
  <si>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</si>
  <si>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</si>
  <si>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</si>
  <si>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</si>
  <si>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</si>
  <si>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</si>
  <si>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</si>
  <si>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</si>
  <si>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</si>
  <si>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</si>
  <si>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</si>
  <si>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</si>
  <si>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</si>
  <si>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</si>
  <si>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</si>
  <si>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</si>
  <si>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</si>
  <si>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</si>
  <si>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</si>
  <si>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</si>
  <si>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</si>
  <si>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</si>
  <si>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</si>
  <si>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</si>
  <si>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</si>
  <si>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</si>
  <si>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</si>
  <si>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</si>
  <si>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</si>
  <si>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</si>
  <si>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</si>
  <si>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</si>
  <si>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</si>
  <si>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</si>
  <si>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</si>
  <si>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</si>
  <si>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</si>
  <si>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</si>
  <si>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</si>
  <si>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</si>
  <si>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</si>
  <si>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</si>
  <si>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</si>
  <si>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</si>
  <si>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</si>
  <si>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</si>
  <si>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</si>
  <si>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</si>
  <si>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</si>
  <si>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</si>
  <si>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</si>
  <si>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</si>
  <si>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</si>
  <si>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</si>
  <si>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</si>
  <si>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</si>
  <si>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</si>
  <si>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</si>
  <si>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</si>
  <si>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</si>
  <si>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</si>
  <si>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</si>
  <si>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</si>
  <si>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</si>
  <si>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</si>
  <si>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</si>
  <si>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</si>
  <si>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</si>
  <si>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</si>
  <si>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</si>
  <si>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</si>
  <si>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</si>
  <si>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</si>
  <si>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</si>
  <si>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</si>
  <si>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</si>
  <si>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</si>
  <si>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</si>
  <si>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</si>
  <si>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</si>
  <si>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</si>
  <si>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</si>
  <si>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</si>
  <si>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</si>
  <si>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</si>
  <si>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</si>
  <si>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</si>
  <si>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</si>
  <si>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</si>
  <si>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</si>
  <si>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</si>
  <si>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</si>
  <si>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</si>
  <si>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</si>
  <si>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</si>
  <si>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</si>
  <si>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</si>
  <si>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</si>
  <si>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</si>
  <si>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</si>
  <si>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</si>
  <si>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</si>
  <si>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</si>
  <si>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</si>
  <si>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</si>
  <si>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</si>
  <si>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</si>
  <si>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</si>
  <si>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</si>
  <si>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</si>
  <si>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</si>
  <si>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</si>
  <si>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</si>
  <si>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</si>
  <si>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</si>
  <si>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</si>
  <si>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</si>
  <si>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</si>
  <si>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</si>
  <si>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</si>
  <si>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</si>
  <si>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</si>
  <si>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</si>
  <si>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</si>
  <si>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</si>
  <si>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</si>
  <si>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</si>
  <si>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</si>
  <si>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</si>
  <si>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</si>
  <si>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</si>
  <si>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</si>
  <si>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</si>
  <si>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</si>
  <si>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</si>
  <si>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</si>
  <si>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</si>
  <si>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</si>
  <si>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</si>
  <si>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</si>
  <si>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</si>
  <si>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</si>
  <si>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</si>
  <si>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</si>
  <si>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</si>
  <si>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</si>
  <si>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</si>
  <si>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</si>
  <si>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</si>
  <si>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</si>
  <si>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</si>
  <si>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</si>
  <si>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</si>
  <si>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</si>
  <si>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</si>
  <si>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</si>
  <si>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</si>
  <si>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</si>
  <si>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</si>
  <si>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</si>
  <si>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</si>
  <si>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</si>
  <si>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</si>
  <si>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</si>
  <si>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</si>
  <si>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</si>
  <si>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</si>
  <si>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</si>
  <si>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</si>
  <si>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</si>
  <si>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</si>
  <si>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</si>
  <si>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</si>
  <si>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</si>
  <si>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</si>
  <si>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</si>
  <si>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</si>
  <si>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</si>
  <si>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</si>
  <si>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</si>
  <si>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</si>
  <si>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</si>
  <si>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</si>
  <si>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</si>
  <si>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</si>
  <si>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</si>
  <si>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</si>
  <si>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</si>
  <si>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</si>
  <si>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</si>
  <si>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</si>
  <si>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</si>
  <si>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</si>
  <si>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</si>
  <si>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</si>
  <si>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</si>
  <si>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</si>
  <si>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</si>
  <si>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</si>
  <si>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</si>
  <si>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</si>
  <si>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</si>
  <si>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</si>
  <si>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</si>
  <si>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</si>
  <si>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</si>
  <si>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</si>
  <si>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</si>
  <si>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</si>
  <si>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</si>
  <si>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</si>
  <si>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</si>
  <si>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</si>
  <si>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</si>
  <si>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</si>
  <si>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</si>
  <si>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</si>
  <si>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</si>
  <si>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</si>
  <si>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</si>
  <si>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</si>
  <si>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</si>
  <si>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</si>
  <si>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</si>
  <si>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</si>
  <si>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</si>
  <si>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</si>
  <si>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</si>
  <si>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</si>
  <si>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</si>
  <si>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</si>
  <si>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</si>
  <si>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</si>
  <si>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</si>
  <si>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</si>
  <si>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</si>
  <si>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</si>
  <si>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</si>
  <si>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</si>
  <si>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</si>
  <si>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</si>
  <si>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</si>
  <si>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</si>
  <si>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</si>
  <si>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</si>
  <si>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</si>
  <si>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</si>
  <si>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</si>
  <si>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</si>
  <si>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</si>
  <si>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</si>
  <si>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</si>
  <si>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</si>
  <si>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</si>
  <si>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</si>
  <si>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</si>
  <si>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</si>
  <si>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</si>
  <si>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</si>
  <si>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</si>
  <si>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</si>
  <si>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</si>
  <si>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</si>
  <si>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</si>
  <si>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</si>
  <si>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</si>
  <si>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</si>
  <si>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</si>
  <si>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</si>
  <si>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</si>
  <si>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</si>
  <si>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</si>
  <si>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</si>
  <si>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</si>
  <si>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</si>
  <si>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</si>
  <si>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</si>
  <si>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</si>
  <si>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</si>
  <si>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</si>
  <si>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</si>
  <si>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</si>
  <si>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</si>
  <si>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</si>
  <si>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</si>
  <si>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</si>
  <si>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</si>
  <si>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</si>
  <si>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</si>
  <si>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</si>
  <si>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</si>
  <si>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</si>
  <si>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</si>
  <si>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</si>
  <si>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</si>
  <si>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</si>
  <si>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</si>
  <si>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</si>
  <si>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</si>
  <si>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</si>
  <si>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</si>
  <si>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</si>
  <si>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</si>
  <si>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</si>
  <si>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</si>
  <si>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</si>
  <si>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</si>
  <si>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</si>
  <si>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</si>
  <si>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</si>
  <si>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</si>
  <si>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</si>
  <si>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</si>
  <si>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</si>
  <si>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</si>
  <si>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</si>
  <si>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</si>
  <si>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</si>
  <si>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</si>
  <si>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</si>
  <si>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</si>
  <si>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</si>
  <si>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</si>
  <si>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</si>
  <si>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</si>
  <si>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</si>
  <si>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</si>
  <si>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</si>
  <si>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</si>
  <si>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</si>
  <si>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</si>
  <si>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ZAGREB</t>
  </si>
  <si>
    <t>UTINJSKA 48</t>
  </si>
  <si>
    <t>klara@klara.hr</t>
  </si>
  <si>
    <t>www.klara.hr</t>
  </si>
  <si>
    <t>DARINKA FIŠTREK</t>
  </si>
  <si>
    <t>013688418</t>
  </si>
  <si>
    <t>darinka.fistrek@klara.hr</t>
  </si>
  <si>
    <t>INTEREXPERT ZAGREB</t>
  </si>
  <si>
    <t>IVANA KARLOVIĆ</t>
  </si>
  <si>
    <t xml:space="preserve">stanje na dan 31.03.2019 </t>
  </si>
  <si>
    <t>u razdoblju 01.01.2019 do 31.03.2019</t>
  </si>
  <si>
    <t>u razdoblju01.01.2019. do 31.03.2019.</t>
  </si>
  <si>
    <t xml:space="preserve">BILJEŠKE UZ FINANCIJSKE IZVJEŠTAJE - TFI
(sastavljaju se za tromjesečna izvještajna razdoblja)
Naziv izdavatelja:  ZAGREBAČKE PEKARNE KLARA D.D.
OIB:  7684250819
Izvještajno razdoblje: 01.01.2019-31.03.2019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1. Podjela dionica	 	 	 	 	 
NIJE BILO PODJELA DIONICA
2. Zarada po dionici	 	 	 	 	 
DOBIT  PO DIONICI JE 1,54 kn
3. Promjena vlasničke strukture	 	 	 	 
U STRUKTURI VLASNIŠTVA NEMA PROMJENA U ODNOSU NA 31.12.2018
4. Pripajanja i spajanja	 	 	 	 	 
NIJE BILO SPAJANJA NI PRIPAJANJA
5. Neizvjesnost (opis slučajeva kod kojih postoji neizvjesnost naplate prihoda ili mogućih budućih troškova)
NEMA BITNIH PROMJENA 
6. Rezultati poslovanja	 	 	 	 	 
U ODNOSU NA ISTO RAZDOBLJE PROŠLE GODINE UKUPNI PRIHOD MANJI JE ZA 1,28%,A UKUPNI TROŠKOVI MANJI SU ZA 2,10% 
REZULTAT JE DOBIT IZ POSLOVANJA.
7. Opis proizvoda i usluga	 	 	 	 
Proizvodnja kruha i peciva i srodnih proizvoda i maloprodaja
8. Dobit ili gubitak	 	 	 	 	 
ZBOG PROBLEMA SA RADNOM SNAGOM  POVEĆAVAJU SE  OSOBLJA,POVEĆANI SU ITROŠKOVI ENERGIJE,ALI SU SMANJENI 
TROŠKOVI SIROVINA I MATERIJALA  I TROŠKOVI TRGOVAČKE ROBE. 
9. Likvidnost	 	 	 	 	 	 
ZBOG STALNOG POVEĆANJA  ENERGENATA,OPOREZIVANJA KRUHA STOPOM PDV-a OD 5 I,POVEČANJE PLAĆA 
IMAMO SMANJENU LIKVIDNOST.
10. Promjene računovodstvenih politika	 	 	 
nije bilo promjena računovodstvenih politika
11.NAPOMENA	 	 	 	 	 
U ZAGREBU,24.04.2019				OSOBA OVLAŠTENA ZA ZASTUPANJE
						Petar Thür, prof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</si>
</sst>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U63" sqref="U63"/>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392</v>
      </c>
      <c r="B1" s="174"/>
      <c r="C1" s="174"/>
      <c r="D1" s="71"/>
      <c r="E1" s="71"/>
      <c r="F1" s="71"/>
      <c r="G1" s="71"/>
      <c r="H1" s="71"/>
      <c r="I1" s="71"/>
      <c r="J1" s="72"/>
    </row>
    <row r="2" spans="1:20" ht="14.45" customHeight="1" x14ac:dyDescent="0.25">
      <c r="A2" s="175" t="s">
        <v>408</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393</v>
      </c>
      <c r="B4" s="179"/>
      <c r="C4" s="179"/>
      <c r="D4" s="179"/>
      <c r="E4" s="180">
        <v>43466</v>
      </c>
      <c r="F4" s="181"/>
      <c r="G4" s="77" t="s">
        <v>0</v>
      </c>
      <c r="H4" s="180">
        <v>43555</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416</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417</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418</v>
      </c>
      <c r="B10" s="170"/>
      <c r="C10" s="170"/>
      <c r="D10" s="170"/>
      <c r="E10" s="170"/>
      <c r="F10" s="170"/>
      <c r="G10" s="170"/>
      <c r="H10" s="170"/>
      <c r="I10" s="170"/>
      <c r="J10" s="90"/>
    </row>
    <row r="11" spans="1:20" ht="24.6" customHeight="1" x14ac:dyDescent="0.25">
      <c r="A11" s="157" t="s">
        <v>394</v>
      </c>
      <c r="B11" s="171"/>
      <c r="C11" s="163" t="s">
        <v>436</v>
      </c>
      <c r="D11" s="164"/>
      <c r="E11" s="91"/>
      <c r="F11" s="129" t="s">
        <v>419</v>
      </c>
      <c r="G11" s="167"/>
      <c r="H11" s="145">
        <v>191</v>
      </c>
      <c r="I11" s="146"/>
      <c r="J11" s="92"/>
    </row>
    <row r="12" spans="1:20" ht="14.45" customHeight="1" x14ac:dyDescent="0.25">
      <c r="A12" s="93"/>
      <c r="B12" s="94"/>
      <c r="C12" s="94"/>
      <c r="D12" s="94"/>
      <c r="E12" s="172"/>
      <c r="F12" s="172"/>
      <c r="G12" s="172"/>
      <c r="H12" s="172"/>
      <c r="I12" s="95"/>
      <c r="J12" s="92"/>
    </row>
    <row r="13" spans="1:20" ht="21" customHeight="1" x14ac:dyDescent="0.25">
      <c r="A13" s="128" t="s">
        <v>409</v>
      </c>
      <c r="B13" s="167"/>
      <c r="C13" s="163" t="s">
        <v>437</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395</v>
      </c>
      <c r="B15" s="167"/>
      <c r="C15" s="163" t="s">
        <v>438</v>
      </c>
      <c r="D15" s="164"/>
      <c r="E15" s="168"/>
      <c r="F15" s="159"/>
      <c r="G15" s="97" t="s">
        <v>420</v>
      </c>
      <c r="H15" s="145" t="s">
        <v>440</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421</v>
      </c>
      <c r="C17" s="163" t="s">
        <v>439</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396</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397</v>
      </c>
      <c r="B21" s="158"/>
      <c r="C21" s="145">
        <v>100020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398</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399</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400</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410</v>
      </c>
      <c r="B29" s="158"/>
      <c r="C29" s="102">
        <v>644</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401</v>
      </c>
      <c r="B31" s="158"/>
      <c r="C31" s="118" t="s">
        <v>423</v>
      </c>
      <c r="D31" s="156" t="s">
        <v>422</v>
      </c>
      <c r="E31" s="143"/>
      <c r="F31" s="143"/>
      <c r="G31" s="143"/>
      <c r="H31" s="106"/>
      <c r="I31" s="107" t="s">
        <v>423</v>
      </c>
      <c r="J31" s="108" t="s">
        <v>424</v>
      </c>
    </row>
    <row r="32" spans="1:10" x14ac:dyDescent="0.25">
      <c r="A32" s="157"/>
      <c r="B32" s="158"/>
      <c r="C32" s="109"/>
      <c r="D32" s="77"/>
      <c r="E32" s="159"/>
      <c r="F32" s="159"/>
      <c r="G32" s="159"/>
      <c r="H32" s="159"/>
      <c r="I32" s="104"/>
      <c r="J32" s="105"/>
    </row>
    <row r="33" spans="1:10" x14ac:dyDescent="0.25">
      <c r="A33" s="157" t="s">
        <v>411</v>
      </c>
      <c r="B33" s="158"/>
      <c r="C33" s="102" t="s">
        <v>426</v>
      </c>
      <c r="D33" s="156" t="s">
        <v>425</v>
      </c>
      <c r="E33" s="143"/>
      <c r="F33" s="143"/>
      <c r="G33" s="143"/>
      <c r="H33" s="100"/>
      <c r="I33" s="107" t="s">
        <v>426</v>
      </c>
      <c r="J33" s="108" t="s">
        <v>427</v>
      </c>
    </row>
    <row r="34" spans="1:10" x14ac:dyDescent="0.25">
      <c r="A34" s="93"/>
      <c r="B34" s="94"/>
      <c r="C34" s="94"/>
      <c r="D34" s="94"/>
      <c r="E34" s="135"/>
      <c r="F34" s="135"/>
      <c r="G34" s="135"/>
      <c r="H34" s="135"/>
      <c r="I34" s="94"/>
      <c r="J34" s="96"/>
    </row>
    <row r="35" spans="1:10" x14ac:dyDescent="0.25">
      <c r="A35" s="156" t="s">
        <v>412</v>
      </c>
      <c r="B35" s="143"/>
      <c r="C35" s="143"/>
      <c r="D35" s="143"/>
      <c r="E35" s="143" t="s">
        <v>402</v>
      </c>
      <c r="F35" s="143"/>
      <c r="G35" s="143"/>
      <c r="H35" s="143"/>
      <c r="I35" s="143"/>
      <c r="J35" s="110" t="s">
        <v>403</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428</v>
      </c>
    </row>
    <row r="49" spans="1:10" x14ac:dyDescent="0.25">
      <c r="A49" s="113"/>
      <c r="B49" s="101"/>
      <c r="C49" s="101"/>
      <c r="D49" s="94"/>
      <c r="E49" s="135"/>
      <c r="F49" s="135"/>
      <c r="G49" s="149"/>
      <c r="H49" s="149"/>
      <c r="I49" s="94"/>
      <c r="J49" s="114" t="s">
        <v>429</v>
      </c>
    </row>
    <row r="50" spans="1:10" ht="14.45" customHeight="1" x14ac:dyDescent="0.25">
      <c r="A50" s="128" t="s">
        <v>404</v>
      </c>
      <c r="B50" s="129"/>
      <c r="C50" s="145" t="s">
        <v>429</v>
      </c>
      <c r="D50" s="146"/>
      <c r="E50" s="147" t="s">
        <v>430</v>
      </c>
      <c r="F50" s="148"/>
      <c r="G50" s="136"/>
      <c r="H50" s="137"/>
      <c r="I50" s="137"/>
      <c r="J50" s="138"/>
    </row>
    <row r="51" spans="1:10" x14ac:dyDescent="0.25">
      <c r="A51" s="113"/>
      <c r="B51" s="101"/>
      <c r="C51" s="149"/>
      <c r="D51" s="149"/>
      <c r="E51" s="135"/>
      <c r="F51" s="135"/>
      <c r="G51" s="150" t="s">
        <v>431</v>
      </c>
      <c r="H51" s="150"/>
      <c r="I51" s="150"/>
      <c r="J51" s="85"/>
    </row>
    <row r="52" spans="1:10" ht="13.9" customHeight="1" x14ac:dyDescent="0.25">
      <c r="A52" s="128" t="s">
        <v>405</v>
      </c>
      <c r="B52" s="129"/>
      <c r="C52" s="136" t="s">
        <v>446</v>
      </c>
      <c r="D52" s="137"/>
      <c r="E52" s="137"/>
      <c r="F52" s="137"/>
      <c r="G52" s="137"/>
      <c r="H52" s="137"/>
      <c r="I52" s="137"/>
      <c r="J52" s="138"/>
    </row>
    <row r="53" spans="1:10" x14ac:dyDescent="0.25">
      <c r="A53" s="93"/>
      <c r="B53" s="94"/>
      <c r="C53" s="139" t="s">
        <v>406</v>
      </c>
      <c r="D53" s="139"/>
      <c r="E53" s="139"/>
      <c r="F53" s="139"/>
      <c r="G53" s="139"/>
      <c r="H53" s="139"/>
      <c r="I53" s="139"/>
      <c r="J53" s="96"/>
    </row>
    <row r="54" spans="1:10" x14ac:dyDescent="0.25">
      <c r="A54" s="128" t="s">
        <v>407</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399</v>
      </c>
      <c r="B56" s="129"/>
      <c r="C56" s="130" t="s">
        <v>448</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432</v>
      </c>
      <c r="B58" s="129"/>
      <c r="C58" s="130" t="s">
        <v>449</v>
      </c>
      <c r="D58" s="131"/>
      <c r="E58" s="131"/>
      <c r="F58" s="131"/>
      <c r="G58" s="131"/>
      <c r="H58" s="131"/>
      <c r="I58" s="131"/>
      <c r="J58" s="132"/>
    </row>
    <row r="59" spans="1:10" ht="14.45" customHeight="1" x14ac:dyDescent="0.25">
      <c r="A59" s="93"/>
      <c r="B59" s="94"/>
      <c r="C59" s="133" t="s">
        <v>433</v>
      </c>
      <c r="D59" s="133"/>
      <c r="E59" s="133"/>
      <c r="F59" s="133"/>
      <c r="G59" s="94"/>
      <c r="H59" s="94"/>
      <c r="I59" s="94"/>
      <c r="J59" s="96"/>
    </row>
    <row r="60" spans="1:10" x14ac:dyDescent="0.25">
      <c r="A60" s="128" t="s">
        <v>434</v>
      </c>
      <c r="B60" s="129"/>
      <c r="C60" s="130" t="s">
        <v>450</v>
      </c>
      <c r="D60" s="131"/>
      <c r="E60" s="131"/>
      <c r="F60" s="131"/>
      <c r="G60" s="131"/>
      <c r="H60" s="131"/>
      <c r="I60" s="131"/>
      <c r="J60" s="132"/>
    </row>
    <row r="61" spans="1:10" ht="14.45" customHeight="1" x14ac:dyDescent="0.25">
      <c r="A61" s="115"/>
      <c r="B61" s="116"/>
      <c r="C61" s="134" t="s">
        <v>435</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K8" sqref="K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451</v>
      </c>
      <c r="B2" s="196"/>
      <c r="C2" s="196"/>
      <c r="D2" s="196"/>
      <c r="E2" s="196"/>
      <c r="F2" s="196"/>
      <c r="G2" s="196"/>
      <c r="H2" s="196"/>
      <c r="I2" s="196"/>
    </row>
    <row r="3" spans="1:9" x14ac:dyDescent="0.2">
      <c r="A3" s="197" t="s">
        <v>356</v>
      </c>
      <c r="B3" s="198"/>
      <c r="C3" s="198"/>
      <c r="D3" s="198"/>
      <c r="E3" s="198"/>
      <c r="F3" s="198"/>
      <c r="G3" s="198"/>
      <c r="H3" s="198"/>
      <c r="I3" s="198"/>
    </row>
    <row r="4" spans="1:9" x14ac:dyDescent="0.2">
      <c r="A4" s="199" t="s">
        <v>413</v>
      </c>
      <c r="B4" s="200"/>
      <c r="C4" s="200"/>
      <c r="D4" s="200"/>
      <c r="E4" s="200"/>
      <c r="F4" s="200"/>
      <c r="G4" s="200"/>
      <c r="H4" s="200"/>
      <c r="I4" s="201"/>
    </row>
    <row r="5" spans="1:9" ht="45" x14ac:dyDescent="0.2">
      <c r="A5" s="204" t="s">
        <v>2</v>
      </c>
      <c r="B5" s="205"/>
      <c r="C5" s="205"/>
      <c r="D5" s="205"/>
      <c r="E5" s="205"/>
      <c r="F5" s="205"/>
      <c r="G5" s="12" t="s">
        <v>105</v>
      </c>
      <c r="H5" s="14" t="s">
        <v>373</v>
      </c>
      <c r="I5" s="14" t="s">
        <v>374</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382</v>
      </c>
      <c r="B9" s="188"/>
      <c r="C9" s="188"/>
      <c r="D9" s="188"/>
      <c r="E9" s="188"/>
      <c r="F9" s="188"/>
      <c r="G9" s="16">
        <v>2</v>
      </c>
      <c r="H9" s="34">
        <f>H10+H17+H27+H38+H43</f>
        <v>124695625</v>
      </c>
      <c r="I9" s="34">
        <f>I10+I17+I27+I38+I43</f>
        <v>124527072</v>
      </c>
    </row>
    <row r="10" spans="1:9" ht="12.75" customHeight="1" x14ac:dyDescent="0.2">
      <c r="A10" s="190" t="s">
        <v>5</v>
      </c>
      <c r="B10" s="190"/>
      <c r="C10" s="190"/>
      <c r="D10" s="190"/>
      <c r="E10" s="190"/>
      <c r="F10" s="190"/>
      <c r="G10" s="16">
        <v>3</v>
      </c>
      <c r="H10" s="34">
        <f>H11+H12+H13+H14+H15+H16</f>
        <v>3093903</v>
      </c>
      <c r="I10" s="34">
        <f>I11+I12+I13+I14+I15+I16</f>
        <v>4443017</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3093903</v>
      </c>
      <c r="I16" s="33">
        <v>4443017</v>
      </c>
    </row>
    <row r="17" spans="1:9" ht="12.75" customHeight="1" x14ac:dyDescent="0.2">
      <c r="A17" s="190" t="s">
        <v>12</v>
      </c>
      <c r="B17" s="190"/>
      <c r="C17" s="190"/>
      <c r="D17" s="190"/>
      <c r="E17" s="190"/>
      <c r="F17" s="190"/>
      <c r="G17" s="16">
        <v>10</v>
      </c>
      <c r="H17" s="34">
        <f>H18+H19+H20+H21+H22+H23+H24+H25+H26</f>
        <v>96078043</v>
      </c>
      <c r="I17" s="34">
        <f>I18+I19+I20+I21+I22+I23+I24+I25+I26</f>
        <v>94560376</v>
      </c>
    </row>
    <row r="18" spans="1:9" ht="12.75" customHeight="1" x14ac:dyDescent="0.2">
      <c r="A18" s="186" t="s">
        <v>13</v>
      </c>
      <c r="B18" s="186"/>
      <c r="C18" s="186"/>
      <c r="D18" s="186"/>
      <c r="E18" s="186"/>
      <c r="F18" s="186"/>
      <c r="G18" s="15">
        <v>11</v>
      </c>
      <c r="H18" s="33">
        <v>21074423</v>
      </c>
      <c r="I18" s="33">
        <v>21074423</v>
      </c>
    </row>
    <row r="19" spans="1:9" ht="12.75" customHeight="1" x14ac:dyDescent="0.2">
      <c r="A19" s="186" t="s">
        <v>14</v>
      </c>
      <c r="B19" s="186"/>
      <c r="C19" s="186"/>
      <c r="D19" s="186"/>
      <c r="E19" s="186"/>
      <c r="F19" s="186"/>
      <c r="G19" s="15">
        <v>12</v>
      </c>
      <c r="H19" s="33">
        <v>40824096</v>
      </c>
      <c r="I19" s="33">
        <v>40241592</v>
      </c>
    </row>
    <row r="20" spans="1:9" ht="12.75" customHeight="1" x14ac:dyDescent="0.2">
      <c r="A20" s="186" t="s">
        <v>15</v>
      </c>
      <c r="B20" s="186"/>
      <c r="C20" s="186"/>
      <c r="D20" s="186"/>
      <c r="E20" s="186"/>
      <c r="F20" s="186"/>
      <c r="G20" s="15">
        <v>13</v>
      </c>
      <c r="H20" s="33">
        <v>27303993</v>
      </c>
      <c r="I20" s="33">
        <v>26604813</v>
      </c>
    </row>
    <row r="21" spans="1:9" ht="12.75" customHeight="1" x14ac:dyDescent="0.2">
      <c r="A21" s="186" t="s">
        <v>16</v>
      </c>
      <c r="B21" s="186"/>
      <c r="C21" s="186"/>
      <c r="D21" s="186"/>
      <c r="E21" s="186"/>
      <c r="F21" s="186"/>
      <c r="G21" s="15">
        <v>14</v>
      </c>
      <c r="H21" s="33">
        <v>5907246</v>
      </c>
      <c r="I21" s="33">
        <v>6001866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133428</v>
      </c>
    </row>
    <row r="24" spans="1:9" ht="12.75" customHeight="1" x14ac:dyDescent="0.2">
      <c r="A24" s="186" t="s">
        <v>19</v>
      </c>
      <c r="B24" s="186"/>
      <c r="C24" s="186"/>
      <c r="D24" s="186"/>
      <c r="E24" s="186"/>
      <c r="F24" s="186"/>
      <c r="G24" s="15">
        <v>17</v>
      </c>
      <c r="H24" s="33">
        <v>750038</v>
      </c>
      <c r="I24" s="33">
        <v>267068</v>
      </c>
    </row>
    <row r="25" spans="1:9" ht="12.75" customHeight="1" x14ac:dyDescent="0.2">
      <c r="A25" s="186" t="s">
        <v>20</v>
      </c>
      <c r="B25" s="186"/>
      <c r="C25" s="186"/>
      <c r="D25" s="186"/>
      <c r="E25" s="186"/>
      <c r="F25" s="186"/>
      <c r="G25" s="15">
        <v>18</v>
      </c>
      <c r="H25" s="33">
        <v>218247</v>
      </c>
      <c r="I25" s="33">
        <v>237186</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25523679</v>
      </c>
      <c r="I27" s="34">
        <f>SUM(I28:I37)</f>
        <v>25523679</v>
      </c>
    </row>
    <row r="28" spans="1:9" ht="12.75" customHeight="1" x14ac:dyDescent="0.2">
      <c r="A28" s="186" t="s">
        <v>23</v>
      </c>
      <c r="B28" s="186"/>
      <c r="C28" s="186"/>
      <c r="D28" s="186"/>
      <c r="E28" s="186"/>
      <c r="F28" s="186"/>
      <c r="G28" s="15">
        <v>21</v>
      </c>
      <c r="H28" s="33">
        <v>17616813</v>
      </c>
      <c r="I28" s="33">
        <v>17616813</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7878066</v>
      </c>
      <c r="I30" s="33">
        <v>7878066</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28800</v>
      </c>
      <c r="I34" s="33">
        <v>28800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383</v>
      </c>
      <c r="B44" s="188"/>
      <c r="C44" s="188"/>
      <c r="D44" s="188"/>
      <c r="E44" s="188"/>
      <c r="F44" s="188"/>
      <c r="G44" s="16">
        <v>37</v>
      </c>
      <c r="H44" s="34">
        <f>H45+H53+H60+H70</f>
        <v>65274482</v>
      </c>
      <c r="I44" s="34">
        <f>I45+I53+I60+I70</f>
        <v>65186237</v>
      </c>
    </row>
    <row r="45" spans="1:9" ht="12.75" customHeight="1" x14ac:dyDescent="0.2">
      <c r="A45" s="190" t="s">
        <v>39</v>
      </c>
      <c r="B45" s="190"/>
      <c r="C45" s="190"/>
      <c r="D45" s="190"/>
      <c r="E45" s="190"/>
      <c r="F45" s="190"/>
      <c r="G45" s="16">
        <v>38</v>
      </c>
      <c r="H45" s="34">
        <f>SUM(H46:H52)</f>
        <v>33531727</v>
      </c>
      <c r="I45" s="34">
        <f>SUM(I46:I52)</f>
        <v>33894516</v>
      </c>
    </row>
    <row r="46" spans="1:9" ht="12.75" customHeight="1" x14ac:dyDescent="0.2">
      <c r="A46" s="186" t="s">
        <v>40</v>
      </c>
      <c r="B46" s="186"/>
      <c r="C46" s="186"/>
      <c r="D46" s="186"/>
      <c r="E46" s="186"/>
      <c r="F46" s="186"/>
      <c r="G46" s="15">
        <v>39</v>
      </c>
      <c r="H46" s="33">
        <v>2923904</v>
      </c>
      <c r="I46" s="33">
        <v>2980409</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1460255</v>
      </c>
      <c r="I48" s="33">
        <v>1414348</v>
      </c>
    </row>
    <row r="49" spans="1:9" ht="12.75" customHeight="1" x14ac:dyDescent="0.2">
      <c r="A49" s="186" t="s">
        <v>43</v>
      </c>
      <c r="B49" s="186"/>
      <c r="C49" s="186"/>
      <c r="D49" s="186"/>
      <c r="E49" s="186"/>
      <c r="F49" s="186"/>
      <c r="G49" s="15">
        <v>42</v>
      </c>
      <c r="H49" s="33">
        <v>1932788</v>
      </c>
      <c r="I49" s="33">
        <v>2264979</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27214780</v>
      </c>
      <c r="I51" s="33">
        <v>27234780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29211582</v>
      </c>
      <c r="I53" s="34">
        <f>SUM(I54:I59)</f>
        <v>30749535</v>
      </c>
    </row>
    <row r="54" spans="1:9" ht="12.75" customHeight="1" x14ac:dyDescent="0.2">
      <c r="A54" s="186" t="s">
        <v>48</v>
      </c>
      <c r="B54" s="186"/>
      <c r="C54" s="186"/>
      <c r="D54" s="186"/>
      <c r="E54" s="186"/>
      <c r="F54" s="186"/>
      <c r="G54" s="15">
        <v>47</v>
      </c>
      <c r="H54" s="33">
        <v>1355984</v>
      </c>
      <c r="I54" s="33">
        <v>1406593</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27101877</v>
      </c>
      <c r="I56" s="33">
        <v>28558018</v>
      </c>
    </row>
    <row r="57" spans="1:9" ht="12.75" customHeight="1" x14ac:dyDescent="0.2">
      <c r="A57" s="186" t="s">
        <v>51</v>
      </c>
      <c r="B57" s="186"/>
      <c r="C57" s="186"/>
      <c r="D57" s="186"/>
      <c r="E57" s="186"/>
      <c r="F57" s="186"/>
      <c r="G57" s="15">
        <v>50</v>
      </c>
      <c r="H57" s="33">
        <v>90745</v>
      </c>
      <c r="I57" s="33">
        <v>64313</v>
      </c>
    </row>
    <row r="58" spans="1:9" ht="12.75" customHeight="1" x14ac:dyDescent="0.2">
      <c r="A58" s="186" t="s">
        <v>52</v>
      </c>
      <c r="B58" s="186"/>
      <c r="C58" s="186"/>
      <c r="D58" s="186"/>
      <c r="E58" s="186"/>
      <c r="F58" s="186"/>
      <c r="G58" s="15">
        <v>51</v>
      </c>
      <c r="H58" s="33">
        <v>662976</v>
      </c>
      <c r="I58" s="33">
        <v>720611</v>
      </c>
    </row>
    <row r="59" spans="1:9" ht="12.75" customHeight="1" x14ac:dyDescent="0.2">
      <c r="A59" s="186" t="s">
        <v>53</v>
      </c>
      <c r="B59" s="186"/>
      <c r="C59" s="186"/>
      <c r="D59" s="186"/>
      <c r="E59" s="186"/>
      <c r="F59" s="186"/>
      <c r="G59" s="15">
        <v>52</v>
      </c>
      <c r="H59" s="33">
        <v>0</v>
      </c>
      <c r="I59" s="33">
        <v>0</v>
      </c>
    </row>
    <row r="60" spans="1:9" ht="12.75" customHeight="1" x14ac:dyDescent="0.2">
      <c r="A60" s="190" t="s">
        <v>54</v>
      </c>
      <c r="B60" s="190"/>
      <c r="C60" s="190"/>
      <c r="D60" s="190"/>
      <c r="E60" s="190"/>
      <c r="F60" s="190"/>
      <c r="G60" s="16">
        <v>53</v>
      </c>
      <c r="H60" s="34">
        <f>SUM(H61:H69)</f>
        <v>92099</v>
      </c>
      <c r="I60" s="34">
        <f>SUM(I61:I69)</f>
        <v>89600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92099</v>
      </c>
      <c r="I68" s="33">
        <v>89600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2439074</v>
      </c>
      <c r="I70" s="33">
        <v>452586</v>
      </c>
    </row>
    <row r="71" spans="1:9" ht="12.75" customHeight="1" x14ac:dyDescent="0.2">
      <c r="A71" s="187" t="s">
        <v>58</v>
      </c>
      <c r="B71" s="187"/>
      <c r="C71" s="187"/>
      <c r="D71" s="187"/>
      <c r="E71" s="187"/>
      <c r="F71" s="187"/>
      <c r="G71" s="15">
        <v>64</v>
      </c>
      <c r="H71" s="33">
        <v>50835</v>
      </c>
      <c r="I71" s="33">
        <v>27000</v>
      </c>
    </row>
    <row r="72" spans="1:9" ht="12.75" customHeight="1" x14ac:dyDescent="0.2">
      <c r="A72" s="188" t="s">
        <v>384</v>
      </c>
      <c r="B72" s="188"/>
      <c r="C72" s="188"/>
      <c r="D72" s="188"/>
      <c r="E72" s="188"/>
      <c r="F72" s="188"/>
      <c r="G72" s="16">
        <v>65</v>
      </c>
      <c r="H72" s="34">
        <f>H8+H9+H44+H71</f>
        <v>190020942</v>
      </c>
      <c r="I72" s="34">
        <f>I8+I9+I44+I71</f>
        <v>189740309</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385</v>
      </c>
      <c r="B75" s="188"/>
      <c r="C75" s="188"/>
      <c r="D75" s="188"/>
      <c r="E75" s="188"/>
      <c r="F75" s="188"/>
      <c r="G75" s="16">
        <v>67</v>
      </c>
      <c r="H75" s="34">
        <f>H76+H77+H78+H84+H85+H89+H92+H95</f>
        <v>91798527</v>
      </c>
      <c r="I75" s="34">
        <f>I76+I77+I78+I84+I85+I89+I92+I95</f>
        <v>92235070</v>
      </c>
    </row>
    <row r="76" spans="1:9" ht="12.75" customHeight="1" x14ac:dyDescent="0.2">
      <c r="A76" s="186" t="s">
        <v>61</v>
      </c>
      <c r="B76" s="186"/>
      <c r="C76" s="186"/>
      <c r="D76" s="186"/>
      <c r="E76" s="186"/>
      <c r="F76" s="186"/>
      <c r="G76" s="15">
        <v>68</v>
      </c>
      <c r="H76" s="33">
        <v>113504000</v>
      </c>
      <c r="I76" s="33">
        <v>113504000</v>
      </c>
    </row>
    <row r="77" spans="1:9" ht="12.75" customHeight="1" x14ac:dyDescent="0.2">
      <c r="A77" s="186" t="s">
        <v>62</v>
      </c>
      <c r="B77" s="186"/>
      <c r="C77" s="186"/>
      <c r="D77" s="186"/>
      <c r="E77" s="186"/>
      <c r="F77" s="186"/>
      <c r="G77" s="15">
        <v>69</v>
      </c>
      <c r="H77" s="33">
        <v>5385620</v>
      </c>
      <c r="I77" s="33">
        <v>5385620</v>
      </c>
    </row>
    <row r="78" spans="1:9" ht="12.75" customHeight="1" x14ac:dyDescent="0.2">
      <c r="A78" s="190" t="s">
        <v>63</v>
      </c>
      <c r="B78" s="190"/>
      <c r="C78" s="190"/>
      <c r="D78" s="190"/>
      <c r="E78" s="190"/>
      <c r="F78" s="190"/>
      <c r="G78" s="16">
        <v>70</v>
      </c>
      <c r="H78" s="34">
        <f>SUM(H79:H83)</f>
        <v>7521201</v>
      </c>
      <c r="I78" s="34">
        <f>SUM(I79:I83)</f>
        <v>7521201</v>
      </c>
    </row>
    <row r="79" spans="1:9" ht="12.75" customHeight="1" x14ac:dyDescent="0.2">
      <c r="A79" s="186" t="s">
        <v>64</v>
      </c>
      <c r="B79" s="186"/>
      <c r="C79" s="186"/>
      <c r="D79" s="186"/>
      <c r="E79" s="186"/>
      <c r="F79" s="186"/>
      <c r="G79" s="15">
        <v>71</v>
      </c>
      <c r="H79" s="33">
        <v>7521201</v>
      </c>
      <c r="I79" s="33">
        <v>7521201</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-31670393</v>
      </c>
      <c r="I89" s="34">
        <f>I90-I91</f>
        <v>-34612294</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31670393</v>
      </c>
      <c r="I91" s="33">
        <v>34612294</v>
      </c>
    </row>
    <row r="92" spans="1:9" ht="12.75" customHeight="1" x14ac:dyDescent="0.2">
      <c r="A92" s="190" t="s">
        <v>77</v>
      </c>
      <c r="B92" s="190"/>
      <c r="C92" s="190"/>
      <c r="D92" s="190"/>
      <c r="E92" s="190"/>
      <c r="F92" s="190"/>
      <c r="G92" s="16">
        <v>84</v>
      </c>
      <c r="H92" s="34">
        <f>H93-H94</f>
        <v>-2941901</v>
      </c>
      <c r="I92" s="34">
        <f>I93-I94</f>
        <v>436543</v>
      </c>
    </row>
    <row r="93" spans="1:9" ht="12.75" customHeight="1" x14ac:dyDescent="0.2">
      <c r="A93" s="186" t="s">
        <v>78</v>
      </c>
      <c r="B93" s="186"/>
      <c r="C93" s="186"/>
      <c r="D93" s="186"/>
      <c r="E93" s="186"/>
      <c r="F93" s="186"/>
      <c r="G93" s="15">
        <v>85</v>
      </c>
      <c r="H93" s="33">
        <v>0</v>
      </c>
      <c r="I93" s="33">
        <v>436543</v>
      </c>
    </row>
    <row r="94" spans="1:9" ht="12.75" customHeight="1" x14ac:dyDescent="0.2">
      <c r="A94" s="186" t="s">
        <v>79</v>
      </c>
      <c r="B94" s="186"/>
      <c r="C94" s="186"/>
      <c r="D94" s="186"/>
      <c r="E94" s="186"/>
      <c r="F94" s="186"/>
      <c r="G94" s="15">
        <v>86</v>
      </c>
      <c r="H94" s="33">
        <v>2941901</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386</v>
      </c>
      <c r="B96" s="188"/>
      <c r="C96" s="188"/>
      <c r="D96" s="188"/>
      <c r="E96" s="188"/>
      <c r="F96" s="188"/>
      <c r="G96" s="16">
        <v>88</v>
      </c>
      <c r="H96" s="34">
        <f>SUM(H97:H102)</f>
        <v>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387</v>
      </c>
      <c r="B103" s="188"/>
      <c r="C103" s="188"/>
      <c r="D103" s="188"/>
      <c r="E103" s="188"/>
      <c r="F103" s="188"/>
      <c r="G103" s="16">
        <v>95</v>
      </c>
      <c r="H103" s="34">
        <f>SUM(H104:H114)</f>
        <v>50286513</v>
      </c>
      <c r="I103" s="34">
        <f>SUM(I104:I114)</f>
        <v>48013619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11850000</v>
      </c>
      <c r="I108" s="33">
        <v>11062500</v>
      </c>
    </row>
    <row r="109" spans="1:9" ht="12.75" customHeight="1" x14ac:dyDescent="0.2">
      <c r="A109" s="186" t="s">
        <v>92</v>
      </c>
      <c r="B109" s="186"/>
      <c r="C109" s="186"/>
      <c r="D109" s="186"/>
      <c r="E109" s="186"/>
      <c r="F109" s="186"/>
      <c r="G109" s="15">
        <v>101</v>
      </c>
      <c r="H109" s="33">
        <v>38436513</v>
      </c>
      <c r="I109" s="33">
        <v>36951119</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388</v>
      </c>
      <c r="B115" s="188"/>
      <c r="C115" s="188"/>
      <c r="D115" s="188"/>
      <c r="E115" s="188"/>
      <c r="F115" s="188"/>
      <c r="G115" s="16">
        <v>107</v>
      </c>
      <c r="H115" s="34">
        <f>SUM(H116:H129)</f>
        <v>47586287</v>
      </c>
      <c r="I115" s="34">
        <f>SUM(I116:I129)</f>
        <v>48388350</v>
      </c>
    </row>
    <row r="116" spans="1:9" ht="12.75" customHeight="1" x14ac:dyDescent="0.2">
      <c r="A116" s="186" t="s">
        <v>87</v>
      </c>
      <c r="B116" s="186"/>
      <c r="C116" s="186"/>
      <c r="D116" s="186"/>
      <c r="E116" s="186"/>
      <c r="F116" s="186"/>
      <c r="G116" s="15">
        <v>108</v>
      </c>
      <c r="H116" s="33">
        <v>425173</v>
      </c>
      <c r="I116" s="33">
        <v>259099</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10866667</v>
      </c>
      <c r="I121" s="33">
        <v>11816666</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31329492</v>
      </c>
      <c r="I123" s="33">
        <v>31027440</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3324934</v>
      </c>
      <c r="I125" s="33">
        <v>3669204</v>
      </c>
    </row>
    <row r="126" spans="1:9" x14ac:dyDescent="0.2">
      <c r="A126" s="186" t="s">
        <v>99</v>
      </c>
      <c r="B126" s="186"/>
      <c r="C126" s="186"/>
      <c r="D126" s="186"/>
      <c r="E126" s="186"/>
      <c r="F126" s="186"/>
      <c r="G126" s="15">
        <v>118</v>
      </c>
      <c r="H126" s="33">
        <v>1639406</v>
      </c>
      <c r="I126" s="33">
        <v>1615326</v>
      </c>
    </row>
    <row r="127" spans="1:9" x14ac:dyDescent="0.2">
      <c r="A127" s="186" t="s">
        <v>100</v>
      </c>
      <c r="B127" s="186"/>
      <c r="C127" s="186"/>
      <c r="D127" s="186"/>
      <c r="E127" s="186"/>
      <c r="F127" s="186"/>
      <c r="G127" s="15">
        <v>119</v>
      </c>
      <c r="H127" s="33">
        <v>615</v>
      </c>
      <c r="I127" s="33">
        <v>615</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187" t="s">
        <v>103</v>
      </c>
      <c r="B130" s="187"/>
      <c r="C130" s="187"/>
      <c r="D130" s="187"/>
      <c r="E130" s="187"/>
      <c r="F130" s="187"/>
      <c r="G130" s="15">
        <v>122</v>
      </c>
      <c r="H130" s="33">
        <v>349615</v>
      </c>
      <c r="I130" s="33">
        <v>1103270</v>
      </c>
    </row>
    <row r="131" spans="1:9" x14ac:dyDescent="0.2">
      <c r="A131" s="188" t="s">
        <v>389</v>
      </c>
      <c r="B131" s="188"/>
      <c r="C131" s="188"/>
      <c r="D131" s="188"/>
      <c r="E131" s="188"/>
      <c r="F131" s="188"/>
      <c r="G131" s="16">
        <v>123</v>
      </c>
      <c r="H131" s="34">
        <f>H75+H96+H103+H115+H130</f>
        <v>190020942</v>
      </c>
      <c r="I131" s="34">
        <f>I75+I96+I103+I115+I130</f>
        <v>189740309</v>
      </c>
    </row>
    <row r="132" spans="1:9" x14ac:dyDescent="0.2">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M49" sqref="M4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452</v>
      </c>
      <c r="B2" s="196"/>
      <c r="C2" s="196"/>
      <c r="D2" s="196"/>
      <c r="E2" s="196"/>
      <c r="F2" s="196"/>
      <c r="G2" s="196"/>
      <c r="H2" s="196"/>
      <c r="I2" s="196"/>
      <c r="J2" s="121"/>
      <c r="K2" s="121"/>
    </row>
    <row r="3" spans="1:11" x14ac:dyDescent="0.2">
      <c r="A3" s="226" t="s">
        <v>356</v>
      </c>
      <c r="B3" s="227"/>
      <c r="C3" s="227"/>
      <c r="D3" s="227"/>
      <c r="E3" s="227"/>
      <c r="F3" s="227"/>
      <c r="G3" s="227"/>
      <c r="H3" s="227"/>
      <c r="I3" s="227"/>
      <c r="J3" s="228"/>
      <c r="K3" s="228"/>
    </row>
    <row r="4" spans="1:11" x14ac:dyDescent="0.2">
      <c r="A4" s="229" t="s">
        <v>414</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381</v>
      </c>
      <c r="I5" s="225"/>
      <c r="J5" s="224" t="s">
        <v>348</v>
      </c>
      <c r="K5" s="225"/>
    </row>
    <row r="6" spans="1:11" x14ac:dyDescent="0.2">
      <c r="A6" s="205"/>
      <c r="B6" s="205"/>
      <c r="C6" s="205"/>
      <c r="D6" s="205"/>
      <c r="E6" s="205"/>
      <c r="F6" s="205"/>
      <c r="G6" s="205"/>
      <c r="H6" s="19" t="s">
        <v>371</v>
      </c>
      <c r="I6" s="19" t="s">
        <v>372</v>
      </c>
      <c r="J6" s="19" t="s">
        <v>371</v>
      </c>
      <c r="K6" s="19" t="s">
        <v>372</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46566764</v>
      </c>
      <c r="I8" s="37">
        <f>SUM(I9:I13)</f>
        <v>46566764</v>
      </c>
      <c r="J8" s="37">
        <f>SUM(J9:J13)</f>
        <v>45969853</v>
      </c>
      <c r="K8" s="37">
        <f>SUM(K9:K13)</f>
        <v>45969853</v>
      </c>
    </row>
    <row r="9" spans="1:11" x14ac:dyDescent="0.2">
      <c r="A9" s="186" t="s">
        <v>121</v>
      </c>
      <c r="B9" s="186"/>
      <c r="C9" s="186"/>
      <c r="D9" s="186"/>
      <c r="E9" s="186"/>
      <c r="F9" s="186"/>
      <c r="G9" s="15">
        <v>126</v>
      </c>
      <c r="H9" s="33">
        <v>4243901</v>
      </c>
      <c r="I9" s="33">
        <v>4243901</v>
      </c>
      <c r="J9" s="33">
        <v>4709838</v>
      </c>
      <c r="K9" s="33">
        <v>4709838</v>
      </c>
    </row>
    <row r="10" spans="1:11" x14ac:dyDescent="0.2">
      <c r="A10" s="186" t="s">
        <v>122</v>
      </c>
      <c r="B10" s="186"/>
      <c r="C10" s="186"/>
      <c r="D10" s="186"/>
      <c r="E10" s="186"/>
      <c r="F10" s="186"/>
      <c r="G10" s="15">
        <v>127</v>
      </c>
      <c r="H10" s="33">
        <v>41112521</v>
      </c>
      <c r="I10" s="33">
        <v>41112521</v>
      </c>
      <c r="J10" s="33">
        <v>40909089</v>
      </c>
      <c r="K10" s="33">
        <v>40909089</v>
      </c>
    </row>
    <row r="11" spans="1:11" x14ac:dyDescent="0.2">
      <c r="A11" s="186" t="s">
        <v>123</v>
      </c>
      <c r="B11" s="186"/>
      <c r="C11" s="186"/>
      <c r="D11" s="186"/>
      <c r="E11" s="186"/>
      <c r="F11" s="186"/>
      <c r="G11" s="15">
        <v>128</v>
      </c>
      <c r="H11" s="33">
        <v>51311</v>
      </c>
      <c r="I11" s="33">
        <v>51311</v>
      </c>
      <c r="J11" s="33">
        <v>52045</v>
      </c>
      <c r="K11" s="33">
        <v>52045</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1159031</v>
      </c>
      <c r="I13" s="33">
        <v>1159031</v>
      </c>
      <c r="J13" s="33">
        <v>298881</v>
      </c>
      <c r="K13" s="33">
        <v>298881</v>
      </c>
    </row>
    <row r="14" spans="1:11" x14ac:dyDescent="0.2">
      <c r="A14" s="214" t="s">
        <v>126</v>
      </c>
      <c r="B14" s="214"/>
      <c r="C14" s="214"/>
      <c r="D14" s="214"/>
      <c r="E14" s="214"/>
      <c r="F14" s="214"/>
      <c r="G14" s="20">
        <v>131</v>
      </c>
      <c r="H14" s="37">
        <f>H15+H16+H20+H24+H25+H26+H29+H36</f>
        <v>45613591</v>
      </c>
      <c r="I14" s="37">
        <f>I15+I16+I20+I24+I25+I26+I29+I36</f>
        <v>45613591</v>
      </c>
      <c r="J14" s="37">
        <f>J15+J16+J20+J24+J25+J26+J29+J36</f>
        <v>44982402</v>
      </c>
      <c r="K14" s="37">
        <f>K15+K16+K20+K24+K25+K26+K29+K36</f>
        <v>44982402</v>
      </c>
    </row>
    <row r="15" spans="1:11" x14ac:dyDescent="0.2">
      <c r="A15" s="186" t="s">
        <v>108</v>
      </c>
      <c r="B15" s="186"/>
      <c r="C15" s="186"/>
      <c r="D15" s="186"/>
      <c r="E15" s="186"/>
      <c r="F15" s="186"/>
      <c r="G15" s="15">
        <v>132</v>
      </c>
      <c r="H15" s="33">
        <v>-630795</v>
      </c>
      <c r="I15" s="33">
        <v>-630795</v>
      </c>
      <c r="J15" s="33">
        <v>14284</v>
      </c>
      <c r="K15" s="33">
        <v>14284</v>
      </c>
    </row>
    <row r="16" spans="1:11" x14ac:dyDescent="0.2">
      <c r="A16" s="215" t="s">
        <v>127</v>
      </c>
      <c r="B16" s="215"/>
      <c r="C16" s="215"/>
      <c r="D16" s="215"/>
      <c r="E16" s="215"/>
      <c r="F16" s="215"/>
      <c r="G16" s="20">
        <v>133</v>
      </c>
      <c r="H16" s="37">
        <f>SUM(H17:H19)</f>
        <v>27937053</v>
      </c>
      <c r="I16" s="37">
        <f>SUM(I17:I19)</f>
        <v>27937053</v>
      </c>
      <c r="J16" s="37">
        <f>SUM(J17:J19)</f>
        <v>26717311</v>
      </c>
      <c r="K16" s="37">
        <f>SUM(K17:K19)</f>
        <v>26717311</v>
      </c>
    </row>
    <row r="17" spans="1:11" x14ac:dyDescent="0.2">
      <c r="A17" s="216" t="s">
        <v>128</v>
      </c>
      <c r="B17" s="216"/>
      <c r="C17" s="216"/>
      <c r="D17" s="216"/>
      <c r="E17" s="216"/>
      <c r="F17" s="216"/>
      <c r="G17" s="15">
        <v>134</v>
      </c>
      <c r="H17" s="33">
        <v>17156808</v>
      </c>
      <c r="I17" s="33">
        <v>17156808</v>
      </c>
      <c r="J17" s="33">
        <v>16219944</v>
      </c>
      <c r="K17" s="33">
        <v>16219944</v>
      </c>
    </row>
    <row r="18" spans="1:11" x14ac:dyDescent="0.2">
      <c r="A18" s="216" t="s">
        <v>129</v>
      </c>
      <c r="B18" s="216"/>
      <c r="C18" s="216"/>
      <c r="D18" s="216"/>
      <c r="E18" s="216"/>
      <c r="F18" s="216"/>
      <c r="G18" s="15">
        <v>135</v>
      </c>
      <c r="H18" s="33">
        <v>5325544</v>
      </c>
      <c r="I18" s="33">
        <v>5325544</v>
      </c>
      <c r="J18" s="33">
        <v>4564824</v>
      </c>
      <c r="K18" s="33">
        <v>4564824</v>
      </c>
    </row>
    <row r="19" spans="1:11" x14ac:dyDescent="0.2">
      <c r="A19" s="216" t="s">
        <v>130</v>
      </c>
      <c r="B19" s="216"/>
      <c r="C19" s="216"/>
      <c r="D19" s="216"/>
      <c r="E19" s="216"/>
      <c r="F19" s="216"/>
      <c r="G19" s="15">
        <v>136</v>
      </c>
      <c r="H19" s="33">
        <v>5454701</v>
      </c>
      <c r="I19" s="33">
        <v>5454701</v>
      </c>
      <c r="J19" s="33">
        <v>5932543</v>
      </c>
      <c r="K19" s="33">
        <v>5932543</v>
      </c>
    </row>
    <row r="20" spans="1:11" x14ac:dyDescent="0.2">
      <c r="A20" s="215" t="s">
        <v>131</v>
      </c>
      <c r="B20" s="215"/>
      <c r="C20" s="215"/>
      <c r="D20" s="215"/>
      <c r="E20" s="215"/>
      <c r="F20" s="215"/>
      <c r="G20" s="20">
        <v>137</v>
      </c>
      <c r="H20" s="37">
        <f>SUM(H21:H23)</f>
        <v>13355231</v>
      </c>
      <c r="I20" s="37">
        <f>SUM(I21:I23)</f>
        <v>13355231</v>
      </c>
      <c r="J20" s="37">
        <f>SUM(J21:J23)</f>
        <v>13652948</v>
      </c>
      <c r="K20" s="37">
        <f>SUM(K21:K23)</f>
        <v>13652948</v>
      </c>
    </row>
    <row r="21" spans="1:11" x14ac:dyDescent="0.2">
      <c r="A21" s="216" t="s">
        <v>109</v>
      </c>
      <c r="B21" s="216"/>
      <c r="C21" s="216"/>
      <c r="D21" s="216"/>
      <c r="E21" s="216"/>
      <c r="F21" s="216"/>
      <c r="G21" s="15">
        <v>138</v>
      </c>
      <c r="H21" s="33">
        <v>8700523</v>
      </c>
      <c r="I21" s="33">
        <v>8700523</v>
      </c>
      <c r="J21" s="33">
        <v>8862831</v>
      </c>
      <c r="K21" s="33">
        <v>8862831</v>
      </c>
    </row>
    <row r="22" spans="1:11" x14ac:dyDescent="0.2">
      <c r="A22" s="216" t="s">
        <v>110</v>
      </c>
      <c r="B22" s="216"/>
      <c r="C22" s="216"/>
      <c r="D22" s="216"/>
      <c r="E22" s="216"/>
      <c r="F22" s="216"/>
      <c r="G22" s="15">
        <v>139</v>
      </c>
      <c r="H22" s="33">
        <v>2782111</v>
      </c>
      <c r="I22" s="33">
        <v>2782111</v>
      </c>
      <c r="J22" s="33">
        <v>2994502</v>
      </c>
      <c r="K22" s="33">
        <v>2994502</v>
      </c>
    </row>
    <row r="23" spans="1:11" x14ac:dyDescent="0.2">
      <c r="A23" s="216" t="s">
        <v>111</v>
      </c>
      <c r="B23" s="216"/>
      <c r="C23" s="216"/>
      <c r="D23" s="216"/>
      <c r="E23" s="216"/>
      <c r="F23" s="216"/>
      <c r="G23" s="15">
        <v>140</v>
      </c>
      <c r="H23" s="33">
        <v>1872597</v>
      </c>
      <c r="I23" s="33">
        <v>1872597</v>
      </c>
      <c r="J23" s="33">
        <v>1795615</v>
      </c>
      <c r="K23" s="33">
        <v>1795615</v>
      </c>
    </row>
    <row r="24" spans="1:11" x14ac:dyDescent="0.2">
      <c r="A24" s="186" t="s">
        <v>112</v>
      </c>
      <c r="B24" s="186"/>
      <c r="C24" s="186"/>
      <c r="D24" s="186"/>
      <c r="E24" s="186"/>
      <c r="F24" s="186"/>
      <c r="G24" s="15">
        <v>141</v>
      </c>
      <c r="H24" s="33">
        <v>2449833</v>
      </c>
      <c r="I24" s="33">
        <v>2449833</v>
      </c>
      <c r="J24" s="33">
        <v>2571194</v>
      </c>
      <c r="K24" s="33">
        <v>2571194</v>
      </c>
    </row>
    <row r="25" spans="1:11" x14ac:dyDescent="0.2">
      <c r="A25" s="186" t="s">
        <v>113</v>
      </c>
      <c r="B25" s="186"/>
      <c r="C25" s="186"/>
      <c r="D25" s="186"/>
      <c r="E25" s="186"/>
      <c r="F25" s="186"/>
      <c r="G25" s="15">
        <v>142</v>
      </c>
      <c r="H25" s="33">
        <v>2076137</v>
      </c>
      <c r="I25" s="33">
        <v>2076137</v>
      </c>
      <c r="J25" s="33">
        <v>1918667</v>
      </c>
      <c r="K25" s="33">
        <v>1918667</v>
      </c>
    </row>
    <row r="26" spans="1:11" x14ac:dyDescent="0.2">
      <c r="A26" s="215" t="s">
        <v>132</v>
      </c>
      <c r="B26" s="215"/>
      <c r="C26" s="215"/>
      <c r="D26" s="215"/>
      <c r="E26" s="215"/>
      <c r="F26" s="215"/>
      <c r="G26" s="20">
        <v>143</v>
      </c>
      <c r="H26" s="37">
        <f>H27+H28</f>
        <v>28364</v>
      </c>
      <c r="I26" s="37">
        <f>I27+I28</f>
        <v>28364</v>
      </c>
      <c r="J26" s="37">
        <f>J27+J28</f>
        <v>84483</v>
      </c>
      <c r="K26" s="37">
        <f>K27+K28</f>
        <v>84483</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28364</v>
      </c>
      <c r="I28" s="33">
        <v>28364</v>
      </c>
      <c r="J28" s="33">
        <v>84483</v>
      </c>
      <c r="K28" s="33">
        <v>84483</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397768</v>
      </c>
      <c r="I36" s="33">
        <v>397768</v>
      </c>
      <c r="J36" s="33">
        <v>23515</v>
      </c>
      <c r="K36" s="33">
        <v>23515</v>
      </c>
    </row>
    <row r="37" spans="1:11" x14ac:dyDescent="0.2">
      <c r="A37" s="214" t="s">
        <v>142</v>
      </c>
      <c r="B37" s="214"/>
      <c r="C37" s="214"/>
      <c r="D37" s="214"/>
      <c r="E37" s="214"/>
      <c r="F37" s="214"/>
      <c r="G37" s="20">
        <v>154</v>
      </c>
      <c r="H37" s="37">
        <f>SUM(H38:H47)</f>
        <v>1781</v>
      </c>
      <c r="I37" s="37">
        <f>SUM(I38:I47)</f>
        <v>1781</v>
      </c>
      <c r="J37" s="37">
        <f>SUM(J38:J47)</f>
        <v>4018</v>
      </c>
      <c r="K37" s="37">
        <f>SUM(K38:K47)</f>
        <v>4018</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1592</v>
      </c>
      <c r="I44" s="33">
        <v>1592</v>
      </c>
      <c r="J44" s="33">
        <v>2984</v>
      </c>
      <c r="K44" s="33">
        <v>2984</v>
      </c>
    </row>
    <row r="45" spans="1:11" x14ac:dyDescent="0.2">
      <c r="A45" s="186" t="s">
        <v>150</v>
      </c>
      <c r="B45" s="186"/>
      <c r="C45" s="186"/>
      <c r="D45" s="186"/>
      <c r="E45" s="186"/>
      <c r="F45" s="186"/>
      <c r="G45" s="15">
        <v>162</v>
      </c>
      <c r="H45" s="33">
        <v>189</v>
      </c>
      <c r="I45" s="33">
        <v>189</v>
      </c>
      <c r="J45" s="33">
        <v>1034</v>
      </c>
      <c r="K45" s="33">
        <v>1034</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902788</v>
      </c>
      <c r="I48" s="37">
        <f>SUM(I49:I55)</f>
        <v>902788</v>
      </c>
      <c r="J48" s="37">
        <f>SUM(J49:J55)</f>
        <v>554926</v>
      </c>
      <c r="K48" s="37">
        <f>SUM(K49:K55)</f>
        <v>554926</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601797</v>
      </c>
      <c r="I51" s="33">
        <v>601797</v>
      </c>
      <c r="J51" s="33">
        <v>326615</v>
      </c>
      <c r="K51" s="33">
        <v>326615</v>
      </c>
    </row>
    <row r="52" spans="1:11" x14ac:dyDescent="0.2">
      <c r="A52" s="210" t="s">
        <v>157</v>
      </c>
      <c r="B52" s="210"/>
      <c r="C52" s="210"/>
      <c r="D52" s="210"/>
      <c r="E52" s="210"/>
      <c r="F52" s="210"/>
      <c r="G52" s="15">
        <v>169</v>
      </c>
      <c r="H52" s="33">
        <v>3674</v>
      </c>
      <c r="I52" s="33">
        <v>3674</v>
      </c>
      <c r="J52" s="33">
        <v>6554</v>
      </c>
      <c r="K52" s="33">
        <v>6554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297317</v>
      </c>
      <c r="I55" s="33">
        <v>297317</v>
      </c>
      <c r="J55" s="33">
        <v>221757</v>
      </c>
      <c r="K55" s="33">
        <v>221757</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46568545</v>
      </c>
      <c r="I60" s="37">
        <f t="shared" ref="I60:K60" si="0">I8+I37+I56+I57</f>
        <v>46568545</v>
      </c>
      <c r="J60" s="37">
        <f t="shared" si="0"/>
        <v>45973871</v>
      </c>
      <c r="K60" s="37">
        <f t="shared" si="0"/>
        <v>45973871</v>
      </c>
    </row>
    <row r="61" spans="1:11" x14ac:dyDescent="0.2">
      <c r="A61" s="214" t="s">
        <v>166</v>
      </c>
      <c r="B61" s="214"/>
      <c r="C61" s="214"/>
      <c r="D61" s="214"/>
      <c r="E61" s="214"/>
      <c r="F61" s="214"/>
      <c r="G61" s="20">
        <v>178</v>
      </c>
      <c r="H61" s="37">
        <f>H14+H48+H58+H59</f>
        <v>46516379</v>
      </c>
      <c r="I61" s="37">
        <f t="shared" ref="I61:K61" si="1">I14+I48+I58+I59</f>
        <v>46516379</v>
      </c>
      <c r="J61" s="37">
        <f t="shared" si="1"/>
        <v>45537328</v>
      </c>
      <c r="K61" s="37">
        <f t="shared" si="1"/>
        <v>45537328</v>
      </c>
    </row>
    <row r="62" spans="1:11" x14ac:dyDescent="0.2">
      <c r="A62" s="214" t="s">
        <v>167</v>
      </c>
      <c r="B62" s="214"/>
      <c r="C62" s="214"/>
      <c r="D62" s="214"/>
      <c r="E62" s="214"/>
      <c r="F62" s="214"/>
      <c r="G62" s="20">
        <v>179</v>
      </c>
      <c r="H62" s="37">
        <f>H60-H61</f>
        <v>52166</v>
      </c>
      <c r="I62" s="37">
        <f t="shared" ref="I62:K62" si="2">I60-I61</f>
        <v>52166</v>
      </c>
      <c r="J62" s="37">
        <f t="shared" si="2"/>
        <v>436543</v>
      </c>
      <c r="K62" s="37">
        <f t="shared" si="2"/>
        <v>436543</v>
      </c>
    </row>
    <row r="63" spans="1:11" x14ac:dyDescent="0.2">
      <c r="A63" s="213" t="s">
        <v>168</v>
      </c>
      <c r="B63" s="213"/>
      <c r="C63" s="213"/>
      <c r="D63" s="213"/>
      <c r="E63" s="213"/>
      <c r="F63" s="213"/>
      <c r="G63" s="20">
        <v>180</v>
      </c>
      <c r="H63" s="37">
        <f>+IF((H60-H61)&gt;0,(H60-H61),0)</f>
        <v>52166</v>
      </c>
      <c r="I63" s="37">
        <f t="shared" ref="I63:K63" si="3">+IF((I60-I61)&gt;0,(I60-I61),0)</f>
        <v>52166</v>
      </c>
      <c r="J63" s="37">
        <f t="shared" si="3"/>
        <v>436543</v>
      </c>
      <c r="K63" s="37">
        <f t="shared" si="3"/>
        <v>436543</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52166</v>
      </c>
      <c r="I66" s="37">
        <f t="shared" ref="I66:K66" si="5">I62-I65</f>
        <v>52166</v>
      </c>
      <c r="J66" s="37">
        <f t="shared" si="5"/>
        <v>436543</v>
      </c>
      <c r="K66" s="37">
        <f t="shared" si="5"/>
        <v>436543</v>
      </c>
    </row>
    <row r="67" spans="1:11" x14ac:dyDescent="0.2">
      <c r="A67" s="213" t="s">
        <v>171</v>
      </c>
      <c r="B67" s="213"/>
      <c r="C67" s="213"/>
      <c r="D67" s="213"/>
      <c r="E67" s="213"/>
      <c r="F67" s="213"/>
      <c r="G67" s="20">
        <v>184</v>
      </c>
      <c r="H67" s="37">
        <f>+IF((H62-H65)&gt;0,(H62-H65),0)</f>
        <v>52166</v>
      </c>
      <c r="I67" s="37">
        <f t="shared" ref="I67:K67" si="6">+IF((I62-I65)&gt;0,(I62-I65),0)</f>
        <v>52166</v>
      </c>
      <c r="J67" s="37">
        <f t="shared" si="6"/>
        <v>436543</v>
      </c>
      <c r="K67" s="37">
        <f t="shared" si="6"/>
        <v>436543</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f>H62+H70</f>
        <v>52166</v>
      </c>
      <c r="I77" s="122">
        <f>I62+I70</f>
        <v>52166</v>
      </c>
      <c r="J77" s="122">
        <f>J62+J70</f>
        <v>436543</v>
      </c>
      <c r="K77" s="122">
        <f>K62+K70</f>
        <v>436543</v>
      </c>
    </row>
    <row r="78" spans="1:11" x14ac:dyDescent="0.2">
      <c r="A78" s="210" t="s">
        <v>182</v>
      </c>
      <c r="B78" s="210"/>
      <c r="C78" s="210"/>
      <c r="D78" s="210"/>
      <c r="E78" s="210"/>
      <c r="F78" s="210"/>
      <c r="G78" s="15">
        <v>193</v>
      </c>
      <c r="H78" s="38">
        <f>H77</f>
        <v>52166</v>
      </c>
      <c r="I78" s="38">
        <f>I77</f>
        <v>52166</v>
      </c>
      <c r="J78" s="38">
        <v>436543</v>
      </c>
      <c r="K78" s="38">
        <v>436543</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52166</v>
      </c>
      <c r="I89" s="40">
        <v>52166</v>
      </c>
      <c r="J89" s="40">
        <f>J78</f>
        <v>436543</v>
      </c>
      <c r="K89" s="40">
        <f>K78</f>
        <v>436543</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52166</v>
      </c>
      <c r="I101" s="39">
        <f>I89+I100</f>
        <v>52166</v>
      </c>
      <c r="J101" s="39">
        <f>J89+J100</f>
        <v>436543</v>
      </c>
      <c r="K101" s="39">
        <f>K89+K100</f>
        <v>436543</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L47" sqref="L4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453</v>
      </c>
      <c r="B2" s="196"/>
      <c r="C2" s="196"/>
      <c r="D2" s="196"/>
      <c r="E2" s="196"/>
      <c r="F2" s="196"/>
      <c r="G2" s="196"/>
      <c r="H2" s="196"/>
      <c r="I2" s="196"/>
    </row>
    <row r="3" spans="1:9" x14ac:dyDescent="0.2">
      <c r="A3" s="263" t="s">
        <v>356</v>
      </c>
      <c r="B3" s="264"/>
      <c r="C3" s="264"/>
      <c r="D3" s="264"/>
      <c r="E3" s="264"/>
      <c r="F3" s="264"/>
      <c r="G3" s="264"/>
      <c r="H3" s="264"/>
      <c r="I3" s="264"/>
    </row>
    <row r="4" spans="1:9" x14ac:dyDescent="0.2">
      <c r="A4" s="262" t="s">
        <v>207</v>
      </c>
      <c r="B4" s="200"/>
      <c r="C4" s="200"/>
      <c r="D4" s="200"/>
      <c r="E4" s="200"/>
      <c r="F4" s="200"/>
      <c r="G4" s="200"/>
      <c r="H4" s="200"/>
      <c r="I4" s="201"/>
    </row>
    <row r="5" spans="1:9" ht="24" thickBot="1" x14ac:dyDescent="0.25">
      <c r="A5" s="265" t="s">
        <v>2</v>
      </c>
      <c r="B5" s="266"/>
      <c r="C5" s="266"/>
      <c r="D5" s="266"/>
      <c r="E5" s="266"/>
      <c r="F5" s="267"/>
      <c r="G5" s="22" t="s">
        <v>107</v>
      </c>
      <c r="H5" s="41" t="s">
        <v>381</v>
      </c>
      <c r="I5" s="41" t="s">
        <v>348</v>
      </c>
    </row>
    <row r="6" spans="1:9" x14ac:dyDescent="0.2">
      <c r="A6" s="268">
        <v>1</v>
      </c>
      <c r="B6" s="269"/>
      <c r="C6" s="269"/>
      <c r="D6" s="269"/>
      <c r="E6" s="269"/>
      <c r="F6" s="270"/>
      <c r="G6" s="23">
        <v>2</v>
      </c>
      <c r="H6" s="42" t="s">
        <v>208</v>
      </c>
      <c r="I6" s="42" t="s">
        <v>209</v>
      </c>
    </row>
    <row r="7" spans="1:9" x14ac:dyDescent="0.2">
      <c r="A7" s="239" t="s">
        <v>210</v>
      </c>
      <c r="B7" s="240"/>
      <c r="C7" s="240"/>
      <c r="D7" s="240"/>
      <c r="E7" s="240"/>
      <c r="F7" s="240"/>
      <c r="G7" s="240"/>
      <c r="H7" s="240"/>
      <c r="I7" s="241"/>
    </row>
    <row r="8" spans="1:9" ht="12.75" customHeight="1" x14ac:dyDescent="0.2">
      <c r="A8" s="242" t="s">
        <v>211</v>
      </c>
      <c r="B8" s="243"/>
      <c r="C8" s="243"/>
      <c r="D8" s="243"/>
      <c r="E8" s="243"/>
      <c r="F8" s="244"/>
      <c r="G8" s="24">
        <v>1</v>
      </c>
      <c r="H8" s="43">
        <v>52166</v>
      </c>
      <c r="I8" s="43">
        <v>436543</v>
      </c>
    </row>
    <row r="9" spans="1:9" ht="12.75" customHeight="1" x14ac:dyDescent="0.2">
      <c r="A9" s="257" t="s">
        <v>212</v>
      </c>
      <c r="B9" s="258"/>
      <c r="C9" s="258"/>
      <c r="D9" s="258"/>
      <c r="E9" s="258"/>
      <c r="F9" s="259"/>
      <c r="G9" s="25">
        <v>2</v>
      </c>
      <c r="H9" s="44">
        <f>H10+H11+H12+H13+H14+H15+H16+H17</f>
        <v>2499627</v>
      </c>
      <c r="I9" s="44">
        <f>I10+I11+I12+I13+I14+I15+I16+I17</f>
        <v>2901827</v>
      </c>
    </row>
    <row r="10" spans="1:9" ht="12.75" customHeight="1" x14ac:dyDescent="0.2">
      <c r="A10" s="254" t="s">
        <v>213</v>
      </c>
      <c r="B10" s="255"/>
      <c r="C10" s="255"/>
      <c r="D10" s="255"/>
      <c r="E10" s="255"/>
      <c r="F10" s="256"/>
      <c r="G10" s="26">
        <v>3</v>
      </c>
      <c r="H10" s="45">
        <v>2449833</v>
      </c>
      <c r="I10" s="45">
        <v>2571194</v>
      </c>
    </row>
    <row r="11" spans="1:9" ht="22.15" customHeight="1" x14ac:dyDescent="0.2">
      <c r="A11" s="254" t="s">
        <v>214</v>
      </c>
      <c r="B11" s="255"/>
      <c r="C11" s="255"/>
      <c r="D11" s="255"/>
      <c r="E11" s="255"/>
      <c r="F11" s="256"/>
      <c r="G11" s="26">
        <v>4</v>
      </c>
      <c r="H11" s="45">
        <v>0</v>
      </c>
      <c r="I11" s="45">
        <v>0</v>
      </c>
    </row>
    <row r="12" spans="1:9" ht="23.45" customHeight="1" x14ac:dyDescent="0.2">
      <c r="A12" s="254" t="s">
        <v>215</v>
      </c>
      <c r="B12" s="255"/>
      <c r="C12" s="255"/>
      <c r="D12" s="255"/>
      <c r="E12" s="255"/>
      <c r="F12" s="256"/>
      <c r="G12" s="26">
        <v>5</v>
      </c>
      <c r="H12" s="45">
        <v>0</v>
      </c>
      <c r="I12" s="45">
        <v>0</v>
      </c>
    </row>
    <row r="13" spans="1:9" ht="12.75" customHeight="1" x14ac:dyDescent="0.2">
      <c r="A13" s="254" t="s">
        <v>216</v>
      </c>
      <c r="B13" s="255"/>
      <c r="C13" s="255"/>
      <c r="D13" s="255"/>
      <c r="E13" s="255"/>
      <c r="F13" s="256"/>
      <c r="G13" s="26">
        <v>6</v>
      </c>
      <c r="H13" s="45">
        <v>1592</v>
      </c>
      <c r="I13" s="45">
        <v>2984</v>
      </c>
    </row>
    <row r="14" spans="1:9" ht="12.75" customHeight="1" x14ac:dyDescent="0.2">
      <c r="A14" s="254" t="s">
        <v>217</v>
      </c>
      <c r="B14" s="255"/>
      <c r="C14" s="255"/>
      <c r="D14" s="255"/>
      <c r="E14" s="255"/>
      <c r="F14" s="256"/>
      <c r="G14" s="26">
        <v>7</v>
      </c>
      <c r="H14" s="45">
        <v>601797</v>
      </c>
      <c r="I14" s="45">
        <v>326615</v>
      </c>
    </row>
    <row r="15" spans="1:9" ht="12.75" customHeight="1" x14ac:dyDescent="0.2">
      <c r="A15" s="254" t="s">
        <v>218</v>
      </c>
      <c r="B15" s="255"/>
      <c r="C15" s="255"/>
      <c r="D15" s="255"/>
      <c r="E15" s="255"/>
      <c r="F15" s="256"/>
      <c r="G15" s="26">
        <v>8</v>
      </c>
      <c r="H15" s="45">
        <v>0</v>
      </c>
      <c r="I15" s="45">
        <v>0</v>
      </c>
    </row>
    <row r="16" spans="1:9" ht="12.75" customHeight="1" x14ac:dyDescent="0.2">
      <c r="A16" s="254" t="s">
        <v>219</v>
      </c>
      <c r="B16" s="255"/>
      <c r="C16" s="255"/>
      <c r="D16" s="255"/>
      <c r="E16" s="255"/>
      <c r="F16" s="256"/>
      <c r="G16" s="26">
        <v>9</v>
      </c>
      <c r="H16" s="45">
        <v>189</v>
      </c>
      <c r="I16" s="45">
        <v>1034</v>
      </c>
    </row>
    <row r="17" spans="1:9" ht="25.15" customHeight="1" x14ac:dyDescent="0.2">
      <c r="A17" s="254" t="s">
        <v>220</v>
      </c>
      <c r="B17" s="255"/>
      <c r="C17" s="255"/>
      <c r="D17" s="255"/>
      <c r="E17" s="255"/>
      <c r="F17" s="256"/>
      <c r="G17" s="26">
        <v>10</v>
      </c>
      <c r="H17" s="45">
        <v>-553784</v>
      </c>
      <c r="I17" s="45">
        <v>0</v>
      </c>
    </row>
    <row r="18" spans="1:9" ht="28.15" customHeight="1" x14ac:dyDescent="0.2">
      <c r="A18" s="233" t="s">
        <v>391</v>
      </c>
      <c r="B18" s="234"/>
      <c r="C18" s="234"/>
      <c r="D18" s="234"/>
      <c r="E18" s="234"/>
      <c r="F18" s="235"/>
      <c r="G18" s="25">
        <v>11</v>
      </c>
      <c r="H18" s="44">
        <f>H8+H9</f>
        <v>2551793</v>
      </c>
      <c r="I18" s="44">
        <f>I8+I9</f>
        <v>3338370</v>
      </c>
    </row>
    <row r="19" spans="1:9" ht="12.75" customHeight="1" x14ac:dyDescent="0.2">
      <c r="A19" s="257" t="s">
        <v>221</v>
      </c>
      <c r="B19" s="258"/>
      <c r="C19" s="258"/>
      <c r="D19" s="258"/>
      <c r="E19" s="258"/>
      <c r="F19" s="259"/>
      <c r="G19" s="25">
        <v>12</v>
      </c>
      <c r="H19" s="44">
        <f>H20+H21+H22+H23</f>
        <v>13324</v>
      </c>
      <c r="I19" s="44">
        <f>I20+I21+I22+I23</f>
        <v>-1098679</v>
      </c>
    </row>
    <row r="20" spans="1:9" ht="12.75" customHeight="1" x14ac:dyDescent="0.2">
      <c r="A20" s="254" t="s">
        <v>222</v>
      </c>
      <c r="B20" s="255"/>
      <c r="C20" s="255"/>
      <c r="D20" s="255"/>
      <c r="E20" s="255"/>
      <c r="F20" s="256"/>
      <c r="G20" s="26">
        <v>13</v>
      </c>
      <c r="H20" s="45">
        <v>129768</v>
      </c>
      <c r="I20" s="45">
        <v>802063</v>
      </c>
    </row>
    <row r="21" spans="1:9" ht="12.75" customHeight="1" x14ac:dyDescent="0.2">
      <c r="A21" s="254" t="s">
        <v>223</v>
      </c>
      <c r="B21" s="255"/>
      <c r="C21" s="255"/>
      <c r="D21" s="255"/>
      <c r="E21" s="255"/>
      <c r="F21" s="256"/>
      <c r="G21" s="26">
        <v>14</v>
      </c>
      <c r="H21" s="45">
        <v>464110</v>
      </c>
      <c r="I21" s="45">
        <v>-1537953</v>
      </c>
    </row>
    <row r="22" spans="1:9" ht="12.75" customHeight="1" x14ac:dyDescent="0.2">
      <c r="A22" s="254" t="s">
        <v>224</v>
      </c>
      <c r="B22" s="255"/>
      <c r="C22" s="255"/>
      <c r="D22" s="255"/>
      <c r="E22" s="255"/>
      <c r="F22" s="256"/>
      <c r="G22" s="26">
        <v>15</v>
      </c>
      <c r="H22" s="45">
        <v>-580554</v>
      </c>
      <c r="I22" s="45">
        <v>-362789</v>
      </c>
    </row>
    <row r="23" spans="1:9" ht="12.75" customHeight="1" x14ac:dyDescent="0.2">
      <c r="A23" s="254" t="s">
        <v>225</v>
      </c>
      <c r="B23" s="255"/>
      <c r="C23" s="255"/>
      <c r="D23" s="255"/>
      <c r="E23" s="255"/>
      <c r="F23" s="256"/>
      <c r="G23" s="26">
        <v>16</v>
      </c>
      <c r="H23" s="45">
        <v>0</v>
      </c>
      <c r="I23" s="45">
        <v>0</v>
      </c>
    </row>
    <row r="24" spans="1:9" ht="12.75" customHeight="1" x14ac:dyDescent="0.2">
      <c r="A24" s="233" t="s">
        <v>226</v>
      </c>
      <c r="B24" s="234"/>
      <c r="C24" s="234"/>
      <c r="D24" s="234"/>
      <c r="E24" s="234"/>
      <c r="F24" s="235"/>
      <c r="G24" s="25">
        <v>17</v>
      </c>
      <c r="H24" s="44">
        <f>H18+H19</f>
        <v>2565117</v>
      </c>
      <c r="I24" s="44">
        <f>I18+I19</f>
        <v>2239691</v>
      </c>
    </row>
    <row r="25" spans="1:9" ht="12.75" customHeight="1" x14ac:dyDescent="0.2">
      <c r="A25" s="245" t="s">
        <v>227</v>
      </c>
      <c r="B25" s="246"/>
      <c r="C25" s="246"/>
      <c r="D25" s="246"/>
      <c r="E25" s="246"/>
      <c r="F25" s="247"/>
      <c r="G25" s="26">
        <v>18</v>
      </c>
      <c r="H25" s="45">
        <v>601797</v>
      </c>
      <c r="I25" s="45">
        <v>326615</v>
      </c>
    </row>
    <row r="26" spans="1:9" ht="12.75" customHeight="1" x14ac:dyDescent="0.2">
      <c r="A26" s="245" t="s">
        <v>228</v>
      </c>
      <c r="B26" s="246"/>
      <c r="C26" s="246"/>
      <c r="D26" s="246"/>
      <c r="E26" s="246"/>
      <c r="F26" s="247"/>
      <c r="G26" s="26">
        <v>19</v>
      </c>
      <c r="H26" s="45">
        <v>0</v>
      </c>
      <c r="I26" s="45">
        <v>0</v>
      </c>
    </row>
    <row r="27" spans="1:9" ht="25.9" customHeight="1" x14ac:dyDescent="0.2">
      <c r="A27" s="236" t="s">
        <v>229</v>
      </c>
      <c r="B27" s="237"/>
      <c r="C27" s="237"/>
      <c r="D27" s="237"/>
      <c r="E27" s="237"/>
      <c r="F27" s="238"/>
      <c r="G27" s="27">
        <v>20</v>
      </c>
      <c r="H27" s="46">
        <f>H24+H25+H26</f>
        <v>3166914</v>
      </c>
      <c r="I27" s="46">
        <f>I24+I25+I26</f>
        <v>2566306</v>
      </c>
    </row>
    <row r="28" spans="1:9" x14ac:dyDescent="0.2">
      <c r="A28" s="239" t="s">
        <v>230</v>
      </c>
      <c r="B28" s="240"/>
      <c r="C28" s="240"/>
      <c r="D28" s="240"/>
      <c r="E28" s="240"/>
      <c r="F28" s="240"/>
      <c r="G28" s="240"/>
      <c r="H28" s="240"/>
      <c r="I28" s="241"/>
    </row>
    <row r="29" spans="1:9" ht="30.6" customHeight="1" x14ac:dyDescent="0.2">
      <c r="A29" s="242" t="s">
        <v>231</v>
      </c>
      <c r="B29" s="243"/>
      <c r="C29" s="243"/>
      <c r="D29" s="243"/>
      <c r="E29" s="243"/>
      <c r="F29" s="244"/>
      <c r="G29" s="24">
        <v>21</v>
      </c>
      <c r="H29" s="47">
        <v>554982</v>
      </c>
      <c r="I29" s="47">
        <v>38854</v>
      </c>
    </row>
    <row r="30" spans="1:9" ht="12.75" customHeight="1" x14ac:dyDescent="0.2">
      <c r="A30" s="245" t="s">
        <v>232</v>
      </c>
      <c r="B30" s="246"/>
      <c r="C30" s="246"/>
      <c r="D30" s="246"/>
      <c r="E30" s="246"/>
      <c r="F30" s="247"/>
      <c r="G30" s="26">
        <v>22</v>
      </c>
      <c r="H30" s="48">
        <v>0</v>
      </c>
      <c r="I30" s="48">
        <v>0</v>
      </c>
    </row>
    <row r="31" spans="1:9" ht="12.75" customHeight="1" x14ac:dyDescent="0.2">
      <c r="A31" s="245" t="s">
        <v>233</v>
      </c>
      <c r="B31" s="246"/>
      <c r="C31" s="246"/>
      <c r="D31" s="246"/>
      <c r="E31" s="246"/>
      <c r="F31" s="247"/>
      <c r="G31" s="26">
        <v>23</v>
      </c>
      <c r="H31" s="48">
        <v>1592</v>
      </c>
      <c r="I31" s="48">
        <v>2984</v>
      </c>
    </row>
    <row r="32" spans="1:9" ht="12.75" customHeight="1" x14ac:dyDescent="0.2">
      <c r="A32" s="245" t="s">
        <v>234</v>
      </c>
      <c r="B32" s="246"/>
      <c r="C32" s="246"/>
      <c r="D32" s="246"/>
      <c r="E32" s="246"/>
      <c r="F32" s="247"/>
      <c r="G32" s="26">
        <v>24</v>
      </c>
      <c r="H32" s="48">
        <v>0</v>
      </c>
      <c r="I32" s="48">
        <v>0</v>
      </c>
    </row>
    <row r="33" spans="1:9" ht="12.75" customHeight="1" x14ac:dyDescent="0.2">
      <c r="A33" s="245" t="s">
        <v>235</v>
      </c>
      <c r="B33" s="246"/>
      <c r="C33" s="246"/>
      <c r="D33" s="246"/>
      <c r="E33" s="246"/>
      <c r="F33" s="247"/>
      <c r="G33" s="26">
        <v>25</v>
      </c>
      <c r="H33" s="48">
        <v>0</v>
      </c>
      <c r="I33" s="48">
        <v>0</v>
      </c>
    </row>
    <row r="34" spans="1:9" ht="12.75" customHeight="1" x14ac:dyDescent="0.2">
      <c r="A34" s="245" t="s">
        <v>236</v>
      </c>
      <c r="B34" s="246"/>
      <c r="C34" s="246"/>
      <c r="D34" s="246"/>
      <c r="E34" s="246"/>
      <c r="F34" s="247"/>
      <c r="G34" s="26">
        <v>26</v>
      </c>
      <c r="H34" s="48">
        <v>0</v>
      </c>
      <c r="I34" s="48">
        <v>0</v>
      </c>
    </row>
    <row r="35" spans="1:9" ht="26.45" customHeight="1" x14ac:dyDescent="0.2">
      <c r="A35" s="233" t="s">
        <v>237</v>
      </c>
      <c r="B35" s="234"/>
      <c r="C35" s="234"/>
      <c r="D35" s="234"/>
      <c r="E35" s="234"/>
      <c r="F35" s="235"/>
      <c r="G35" s="25">
        <v>27</v>
      </c>
      <c r="H35" s="49">
        <f>H29+H30+H31+H32+H33+H34</f>
        <v>556574</v>
      </c>
      <c r="I35" s="49">
        <f>I29+I30+I31+I32+I33+I34</f>
        <v>41838</v>
      </c>
    </row>
    <row r="36" spans="1:9" ht="22.9" customHeight="1" x14ac:dyDescent="0.2">
      <c r="A36" s="245" t="s">
        <v>238</v>
      </c>
      <c r="B36" s="246"/>
      <c r="C36" s="246"/>
      <c r="D36" s="246"/>
      <c r="E36" s="246"/>
      <c r="F36" s="247"/>
      <c r="G36" s="26">
        <v>28</v>
      </c>
      <c r="H36" s="48">
        <v>-4129963</v>
      </c>
      <c r="I36" s="48">
        <v>-2269213</v>
      </c>
    </row>
    <row r="37" spans="1:9" ht="12.75" customHeight="1" x14ac:dyDescent="0.2">
      <c r="A37" s="245" t="s">
        <v>239</v>
      </c>
      <c r="B37" s="246"/>
      <c r="C37" s="246"/>
      <c r="D37" s="246"/>
      <c r="E37" s="246"/>
      <c r="F37" s="247"/>
      <c r="G37" s="26">
        <v>29</v>
      </c>
      <c r="H37" s="48">
        <v>0</v>
      </c>
      <c r="I37" s="48">
        <v>0</v>
      </c>
    </row>
    <row r="38" spans="1:9" ht="12.75" customHeight="1" x14ac:dyDescent="0.2">
      <c r="A38" s="245" t="s">
        <v>240</v>
      </c>
      <c r="B38" s="246"/>
      <c r="C38" s="246"/>
      <c r="D38" s="246"/>
      <c r="E38" s="246"/>
      <c r="F38" s="247"/>
      <c r="G38" s="26">
        <v>30</v>
      </c>
      <c r="H38" s="48">
        <v>0</v>
      </c>
      <c r="I38" s="48">
        <v>0</v>
      </c>
    </row>
    <row r="39" spans="1:9" ht="12.75" customHeight="1" x14ac:dyDescent="0.2">
      <c r="A39" s="245" t="s">
        <v>241</v>
      </c>
      <c r="B39" s="246"/>
      <c r="C39" s="246"/>
      <c r="D39" s="246"/>
      <c r="E39" s="246"/>
      <c r="F39" s="247"/>
      <c r="G39" s="26">
        <v>31</v>
      </c>
      <c r="H39" s="48">
        <v>0</v>
      </c>
      <c r="I39" s="48">
        <v>0</v>
      </c>
    </row>
    <row r="40" spans="1:9" ht="12.75" customHeight="1" x14ac:dyDescent="0.2">
      <c r="A40" s="245" t="s">
        <v>242</v>
      </c>
      <c r="B40" s="246"/>
      <c r="C40" s="246"/>
      <c r="D40" s="246"/>
      <c r="E40" s="246"/>
      <c r="F40" s="247"/>
      <c r="G40" s="26">
        <v>32</v>
      </c>
      <c r="H40" s="48">
        <v>0</v>
      </c>
      <c r="I40" s="48">
        <v>-52525</v>
      </c>
    </row>
    <row r="41" spans="1:9" ht="24" customHeight="1" x14ac:dyDescent="0.2">
      <c r="A41" s="233" t="s">
        <v>243</v>
      </c>
      <c r="B41" s="234"/>
      <c r="C41" s="234"/>
      <c r="D41" s="234"/>
      <c r="E41" s="234"/>
      <c r="F41" s="235"/>
      <c r="G41" s="25">
        <v>33</v>
      </c>
      <c r="H41" s="49">
        <f>H36+H37+H38+H39+H40</f>
        <v>-4129963</v>
      </c>
      <c r="I41" s="49">
        <f>I36+I37+I38+I39+I40</f>
        <v>-2321738</v>
      </c>
    </row>
    <row r="42" spans="1:9" ht="29.45" customHeight="1" x14ac:dyDescent="0.2">
      <c r="A42" s="236" t="s">
        <v>244</v>
      </c>
      <c r="B42" s="237"/>
      <c r="C42" s="237"/>
      <c r="D42" s="237"/>
      <c r="E42" s="237"/>
      <c r="F42" s="238"/>
      <c r="G42" s="27">
        <v>34</v>
      </c>
      <c r="H42" s="50">
        <f>H35+H41</f>
        <v>-3573389</v>
      </c>
      <c r="I42" s="50">
        <f>I35+I41</f>
        <v>-2279900</v>
      </c>
    </row>
    <row r="43" spans="1:9" x14ac:dyDescent="0.2">
      <c r="A43" s="239" t="s">
        <v>245</v>
      </c>
      <c r="B43" s="240"/>
      <c r="C43" s="240"/>
      <c r="D43" s="240"/>
      <c r="E43" s="240"/>
      <c r="F43" s="240"/>
      <c r="G43" s="240"/>
      <c r="H43" s="240"/>
      <c r="I43" s="241"/>
    </row>
    <row r="44" spans="1:9" ht="12.75" customHeight="1" x14ac:dyDescent="0.2">
      <c r="A44" s="242" t="s">
        <v>246</v>
      </c>
      <c r="B44" s="243"/>
      <c r="C44" s="243"/>
      <c r="D44" s="243"/>
      <c r="E44" s="243"/>
      <c r="F44" s="244"/>
      <c r="G44" s="24">
        <v>35</v>
      </c>
      <c r="H44" s="47">
        <v>0</v>
      </c>
      <c r="I44" s="47">
        <v>0</v>
      </c>
    </row>
    <row r="45" spans="1:9" ht="25.15" customHeight="1" x14ac:dyDescent="0.2">
      <c r="A45" s="245" t="s">
        <v>247</v>
      </c>
      <c r="B45" s="246"/>
      <c r="C45" s="246"/>
      <c r="D45" s="246"/>
      <c r="E45" s="246"/>
      <c r="F45" s="247"/>
      <c r="G45" s="26">
        <v>36</v>
      </c>
      <c r="H45" s="48">
        <v>0</v>
      </c>
      <c r="I45" s="48">
        <v>0</v>
      </c>
    </row>
    <row r="46" spans="1:9" ht="12.75" customHeight="1" x14ac:dyDescent="0.2">
      <c r="A46" s="245" t="s">
        <v>248</v>
      </c>
      <c r="B46" s="246"/>
      <c r="C46" s="246"/>
      <c r="D46" s="246"/>
      <c r="E46" s="246"/>
      <c r="F46" s="247"/>
      <c r="G46" s="26">
        <v>37</v>
      </c>
      <c r="H46" s="48">
        <v>0</v>
      </c>
      <c r="I46" s="48">
        <v>0</v>
      </c>
    </row>
    <row r="47" spans="1:9" ht="12.75" customHeight="1" x14ac:dyDescent="0.2">
      <c r="A47" s="245" t="s">
        <v>249</v>
      </c>
      <c r="B47" s="246"/>
      <c r="C47" s="246"/>
      <c r="D47" s="246"/>
      <c r="E47" s="246"/>
      <c r="F47" s="247"/>
      <c r="G47" s="26">
        <v>38</v>
      </c>
      <c r="H47" s="48">
        <v>1744555</v>
      </c>
      <c r="I47" s="48">
        <v>554405</v>
      </c>
    </row>
    <row r="48" spans="1:9" ht="22.15" customHeight="1" x14ac:dyDescent="0.2">
      <c r="A48" s="233" t="s">
        <v>250</v>
      </c>
      <c r="B48" s="234"/>
      <c r="C48" s="234"/>
      <c r="D48" s="234"/>
      <c r="E48" s="234"/>
      <c r="F48" s="235"/>
      <c r="G48" s="25">
        <v>39</v>
      </c>
      <c r="H48" s="49">
        <f>H44+H45+H46+H47</f>
        <v>1744555</v>
      </c>
      <c r="I48" s="49">
        <f>I44+I45+I46+I47</f>
        <v>554405</v>
      </c>
    </row>
    <row r="49" spans="1:9" ht="24.6" customHeight="1" x14ac:dyDescent="0.2">
      <c r="A49" s="245" t="s">
        <v>390</v>
      </c>
      <c r="B49" s="246"/>
      <c r="C49" s="246"/>
      <c r="D49" s="246"/>
      <c r="E49" s="246"/>
      <c r="F49" s="247"/>
      <c r="G49" s="26">
        <v>40</v>
      </c>
      <c r="H49" s="48">
        <v>-2766312</v>
      </c>
      <c r="I49" s="48">
        <v>-2383626</v>
      </c>
    </row>
    <row r="50" spans="1:9" ht="12.75" customHeight="1" x14ac:dyDescent="0.2">
      <c r="A50" s="245" t="s">
        <v>251</v>
      </c>
      <c r="B50" s="246"/>
      <c r="C50" s="246"/>
      <c r="D50" s="246"/>
      <c r="E50" s="246"/>
      <c r="F50" s="247"/>
      <c r="G50" s="26">
        <v>41</v>
      </c>
      <c r="H50" s="48">
        <v>0</v>
      </c>
      <c r="I50" s="48">
        <v>0</v>
      </c>
    </row>
    <row r="51" spans="1:9" ht="12.75" customHeight="1" x14ac:dyDescent="0.2">
      <c r="A51" s="245" t="s">
        <v>252</v>
      </c>
      <c r="B51" s="246"/>
      <c r="C51" s="246"/>
      <c r="D51" s="246"/>
      <c r="E51" s="246"/>
      <c r="F51" s="247"/>
      <c r="G51" s="26">
        <v>42</v>
      </c>
      <c r="H51" s="48">
        <v>-452175</v>
      </c>
      <c r="I51" s="48">
        <v>-443673</v>
      </c>
    </row>
    <row r="52" spans="1:9" ht="22.9" customHeight="1" x14ac:dyDescent="0.2">
      <c r="A52" s="245" t="s">
        <v>253</v>
      </c>
      <c r="B52" s="246"/>
      <c r="C52" s="246"/>
      <c r="D52" s="246"/>
      <c r="E52" s="246"/>
      <c r="F52" s="247"/>
      <c r="G52" s="26">
        <v>43</v>
      </c>
      <c r="H52" s="48">
        <v>0</v>
      </c>
      <c r="I52" s="48">
        <v>0</v>
      </c>
    </row>
    <row r="53" spans="1:9" ht="12.75" customHeight="1" x14ac:dyDescent="0.2">
      <c r="A53" s="245" t="s">
        <v>254</v>
      </c>
      <c r="B53" s="246"/>
      <c r="C53" s="246"/>
      <c r="D53" s="246"/>
      <c r="E53" s="246"/>
      <c r="F53" s="247"/>
      <c r="G53" s="26">
        <v>44</v>
      </c>
      <c r="H53" s="48">
        <v>0</v>
      </c>
      <c r="I53" s="48">
        <v>0</v>
      </c>
    </row>
    <row r="54" spans="1:9" ht="30.6" customHeight="1" x14ac:dyDescent="0.2">
      <c r="A54" s="233" t="s">
        <v>255</v>
      </c>
      <c r="B54" s="234"/>
      <c r="C54" s="234"/>
      <c r="D54" s="234"/>
      <c r="E54" s="234"/>
      <c r="F54" s="235"/>
      <c r="G54" s="25">
        <v>45</v>
      </c>
      <c r="H54" s="49">
        <f>H49+H50+H51+H52+H53</f>
        <v>-3218487</v>
      </c>
      <c r="I54" s="49">
        <f>I49+I50+I51+I52+I53</f>
        <v>-2827299</v>
      </c>
    </row>
    <row r="55" spans="1:9" ht="29.45" customHeight="1" x14ac:dyDescent="0.2">
      <c r="A55" s="248" t="s">
        <v>256</v>
      </c>
      <c r="B55" s="249"/>
      <c r="C55" s="249"/>
      <c r="D55" s="249"/>
      <c r="E55" s="249"/>
      <c r="F55" s="250"/>
      <c r="G55" s="25">
        <v>46</v>
      </c>
      <c r="H55" s="49">
        <f>H48+H54</f>
        <v>-1473932</v>
      </c>
      <c r="I55" s="49">
        <f>I48+I54</f>
        <v>-2272894</v>
      </c>
    </row>
    <row r="56" spans="1:9" x14ac:dyDescent="0.2">
      <c r="A56" s="245" t="s">
        <v>257</v>
      </c>
      <c r="B56" s="246"/>
      <c r="C56" s="246"/>
      <c r="D56" s="246"/>
      <c r="E56" s="246"/>
      <c r="F56" s="247"/>
      <c r="G56" s="26">
        <v>47</v>
      </c>
      <c r="H56" s="48">
        <v>0</v>
      </c>
      <c r="I56" s="48">
        <v>0</v>
      </c>
    </row>
    <row r="57" spans="1:9" ht="26.45" customHeight="1" x14ac:dyDescent="0.2">
      <c r="A57" s="248" t="s">
        <v>258</v>
      </c>
      <c r="B57" s="249"/>
      <c r="C57" s="249"/>
      <c r="D57" s="249"/>
      <c r="E57" s="249"/>
      <c r="F57" s="250"/>
      <c r="G57" s="25">
        <v>48</v>
      </c>
      <c r="H57" s="49">
        <f>H27+H42+H55+H56</f>
        <v>-1880407</v>
      </c>
      <c r="I57" s="49">
        <f>I27+I42+I55+I56</f>
        <v>-1986488</v>
      </c>
    </row>
    <row r="58" spans="1:9" x14ac:dyDescent="0.2">
      <c r="A58" s="251" t="s">
        <v>259</v>
      </c>
      <c r="B58" s="252"/>
      <c r="C58" s="252"/>
      <c r="D58" s="252"/>
      <c r="E58" s="252"/>
      <c r="F58" s="253"/>
      <c r="G58" s="26">
        <v>49</v>
      </c>
      <c r="H58" s="48">
        <v>2779067</v>
      </c>
      <c r="I58" s="48">
        <v>2439074</v>
      </c>
    </row>
    <row r="59" spans="1:9" ht="31.15" customHeight="1" x14ac:dyDescent="0.2">
      <c r="A59" s="236" t="s">
        <v>260</v>
      </c>
      <c r="B59" s="237"/>
      <c r="C59" s="237"/>
      <c r="D59" s="237"/>
      <c r="E59" s="237"/>
      <c r="F59" s="238"/>
      <c r="G59" s="27">
        <v>50</v>
      </c>
      <c r="H59" s="50">
        <f>H57+H58</f>
        <v>898660</v>
      </c>
      <c r="I59" s="50">
        <f>I57+I58</f>
        <v>452586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51" sqref="K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261</v>
      </c>
      <c r="B1" s="261"/>
      <c r="C1" s="261"/>
      <c r="D1" s="261"/>
      <c r="E1" s="261"/>
      <c r="F1" s="261"/>
      <c r="G1" s="261"/>
      <c r="H1" s="261"/>
      <c r="I1" s="261"/>
    </row>
    <row r="2" spans="1:9" ht="12.75" customHeight="1" x14ac:dyDescent="0.2">
      <c r="A2" s="220" t="s">
        <v>452</v>
      </c>
      <c r="B2" s="196"/>
      <c r="C2" s="196"/>
      <c r="D2" s="196"/>
      <c r="E2" s="196"/>
      <c r="F2" s="196"/>
      <c r="G2" s="196"/>
      <c r="H2" s="196"/>
      <c r="I2" s="196"/>
    </row>
    <row r="3" spans="1:9" x14ac:dyDescent="0.2">
      <c r="A3" s="271" t="s">
        <v>356</v>
      </c>
      <c r="B3" s="272"/>
      <c r="C3" s="272"/>
      <c r="D3" s="272"/>
      <c r="E3" s="272"/>
      <c r="F3" s="272"/>
      <c r="G3" s="272"/>
      <c r="H3" s="272"/>
      <c r="I3" s="272"/>
    </row>
    <row r="4" spans="1:9" x14ac:dyDescent="0.2">
      <c r="A4" s="262" t="s">
        <v>415</v>
      </c>
      <c r="B4" s="200"/>
      <c r="C4" s="200"/>
      <c r="D4" s="200"/>
      <c r="E4" s="200"/>
      <c r="F4" s="200"/>
      <c r="G4" s="200"/>
      <c r="H4" s="200"/>
      <c r="I4" s="201"/>
    </row>
    <row r="5" spans="1:9" ht="24" thickBot="1" x14ac:dyDescent="0.25">
      <c r="A5" s="265" t="s">
        <v>2</v>
      </c>
      <c r="B5" s="266"/>
      <c r="C5" s="266"/>
      <c r="D5" s="266"/>
      <c r="E5" s="266"/>
      <c r="F5" s="267"/>
      <c r="G5" s="22" t="s">
        <v>107</v>
      </c>
      <c r="H5" s="41" t="s">
        <v>381</v>
      </c>
      <c r="I5" s="41" t="s">
        <v>348</v>
      </c>
    </row>
    <row r="6" spans="1:9" x14ac:dyDescent="0.2">
      <c r="A6" s="268">
        <v>1</v>
      </c>
      <c r="B6" s="269"/>
      <c r="C6" s="269"/>
      <c r="D6" s="269"/>
      <c r="E6" s="269"/>
      <c r="F6" s="270"/>
      <c r="G6" s="28">
        <v>2</v>
      </c>
      <c r="H6" s="42" t="s">
        <v>208</v>
      </c>
      <c r="I6" s="42" t="s">
        <v>209</v>
      </c>
    </row>
    <row r="7" spans="1:9" x14ac:dyDescent="0.2">
      <c r="A7" s="279" t="s">
        <v>210</v>
      </c>
      <c r="B7" s="280"/>
      <c r="C7" s="280"/>
      <c r="D7" s="280"/>
      <c r="E7" s="280"/>
      <c r="F7" s="280"/>
      <c r="G7" s="280"/>
      <c r="H7" s="280"/>
      <c r="I7" s="281"/>
    </row>
    <row r="8" spans="1:9" x14ac:dyDescent="0.2">
      <c r="A8" s="282" t="s">
        <v>262</v>
      </c>
      <c r="B8" s="282"/>
      <c r="C8" s="282"/>
      <c r="D8" s="282"/>
      <c r="E8" s="282"/>
      <c r="F8" s="282"/>
      <c r="G8" s="29">
        <v>1</v>
      </c>
      <c r="H8" s="52">
        <v>0</v>
      </c>
      <c r="I8" s="52">
        <v>0</v>
      </c>
    </row>
    <row r="9" spans="1:9" x14ac:dyDescent="0.2">
      <c r="A9" s="277" t="s">
        <v>263</v>
      </c>
      <c r="B9" s="277"/>
      <c r="C9" s="277"/>
      <c r="D9" s="277"/>
      <c r="E9" s="277"/>
      <c r="F9" s="277"/>
      <c r="G9" s="30">
        <v>2</v>
      </c>
      <c r="H9" s="53">
        <v>0</v>
      </c>
      <c r="I9" s="53">
        <v>0</v>
      </c>
    </row>
    <row r="10" spans="1:9" x14ac:dyDescent="0.2">
      <c r="A10" s="277" t="s">
        <v>264</v>
      </c>
      <c r="B10" s="277"/>
      <c r="C10" s="277"/>
      <c r="D10" s="277"/>
      <c r="E10" s="277"/>
      <c r="F10" s="277"/>
      <c r="G10" s="30">
        <v>3</v>
      </c>
      <c r="H10" s="53">
        <v>0</v>
      </c>
      <c r="I10" s="53">
        <v>0</v>
      </c>
    </row>
    <row r="11" spans="1:9" x14ac:dyDescent="0.2">
      <c r="A11" s="277" t="s">
        <v>265</v>
      </c>
      <c r="B11" s="277"/>
      <c r="C11" s="277"/>
      <c r="D11" s="277"/>
      <c r="E11" s="277"/>
      <c r="F11" s="277"/>
      <c r="G11" s="30">
        <v>4</v>
      </c>
      <c r="H11" s="53">
        <v>0</v>
      </c>
      <c r="I11" s="53">
        <v>0</v>
      </c>
    </row>
    <row r="12" spans="1:9" x14ac:dyDescent="0.2">
      <c r="A12" s="277" t="s">
        <v>266</v>
      </c>
      <c r="B12" s="277"/>
      <c r="C12" s="277"/>
      <c r="D12" s="277"/>
      <c r="E12" s="277"/>
      <c r="F12" s="277"/>
      <c r="G12" s="30">
        <v>5</v>
      </c>
      <c r="H12" s="53">
        <v>0</v>
      </c>
      <c r="I12" s="53">
        <v>0</v>
      </c>
    </row>
    <row r="13" spans="1:9" x14ac:dyDescent="0.2">
      <c r="A13" s="277" t="s">
        <v>267</v>
      </c>
      <c r="B13" s="277"/>
      <c r="C13" s="277"/>
      <c r="D13" s="277"/>
      <c r="E13" s="277"/>
      <c r="F13" s="277"/>
      <c r="G13" s="30">
        <v>6</v>
      </c>
      <c r="H13" s="53">
        <v>0</v>
      </c>
      <c r="I13" s="53">
        <v>0</v>
      </c>
    </row>
    <row r="14" spans="1:9" x14ac:dyDescent="0.2">
      <c r="A14" s="277" t="s">
        <v>268</v>
      </c>
      <c r="B14" s="277"/>
      <c r="C14" s="277"/>
      <c r="D14" s="277"/>
      <c r="E14" s="277"/>
      <c r="F14" s="277"/>
      <c r="G14" s="30">
        <v>7</v>
      </c>
      <c r="H14" s="53">
        <v>0</v>
      </c>
      <c r="I14" s="53">
        <v>0</v>
      </c>
    </row>
    <row r="15" spans="1:9" x14ac:dyDescent="0.2">
      <c r="A15" s="277" t="s">
        <v>269</v>
      </c>
      <c r="B15" s="277"/>
      <c r="C15" s="277"/>
      <c r="D15" s="277"/>
      <c r="E15" s="277"/>
      <c r="F15" s="277"/>
      <c r="G15" s="30">
        <v>8</v>
      </c>
      <c r="H15" s="53">
        <v>0</v>
      </c>
      <c r="I15" s="53">
        <v>0</v>
      </c>
    </row>
    <row r="16" spans="1:9" x14ac:dyDescent="0.2">
      <c r="A16" s="275" t="s">
        <v>270</v>
      </c>
      <c r="B16" s="275"/>
      <c r="C16" s="275"/>
      <c r="D16" s="275"/>
      <c r="E16" s="275"/>
      <c r="F16" s="275"/>
      <c r="G16" s="31">
        <v>9</v>
      </c>
      <c r="H16" s="54">
        <f>SUM(H8:H15)</f>
        <v>0</v>
      </c>
      <c r="I16" s="54">
        <f>SUM(I8:I15)</f>
        <v>0</v>
      </c>
    </row>
    <row r="17" spans="1:9" x14ac:dyDescent="0.2">
      <c r="A17" s="277" t="s">
        <v>271</v>
      </c>
      <c r="B17" s="277"/>
      <c r="C17" s="277"/>
      <c r="D17" s="277"/>
      <c r="E17" s="277"/>
      <c r="F17" s="277"/>
      <c r="G17" s="30">
        <v>10</v>
      </c>
      <c r="H17" s="53">
        <v>0</v>
      </c>
      <c r="I17" s="53">
        <v>0</v>
      </c>
    </row>
    <row r="18" spans="1:9" x14ac:dyDescent="0.2">
      <c r="A18" s="277" t="s">
        <v>272</v>
      </c>
      <c r="B18" s="277"/>
      <c r="C18" s="277"/>
      <c r="D18" s="277"/>
      <c r="E18" s="277"/>
      <c r="F18" s="277"/>
      <c r="G18" s="30">
        <v>11</v>
      </c>
      <c r="H18" s="53">
        <v>0</v>
      </c>
      <c r="I18" s="53">
        <v>0</v>
      </c>
    </row>
    <row r="19" spans="1:9" ht="27.6" customHeight="1" x14ac:dyDescent="0.2">
      <c r="A19" s="273" t="s">
        <v>273</v>
      </c>
      <c r="B19" s="273"/>
      <c r="C19" s="273"/>
      <c r="D19" s="273"/>
      <c r="E19" s="273"/>
      <c r="F19" s="273"/>
      <c r="G19" s="32">
        <v>12</v>
      </c>
      <c r="H19" s="55">
        <f>H16+H17+H18</f>
        <v>0</v>
      </c>
      <c r="I19" s="55">
        <f>I16+I17+I18</f>
        <v>0</v>
      </c>
    </row>
    <row r="20" spans="1:9" x14ac:dyDescent="0.2">
      <c r="A20" s="279" t="s">
        <v>230</v>
      </c>
      <c r="B20" s="280"/>
      <c r="C20" s="280"/>
      <c r="D20" s="280"/>
      <c r="E20" s="280"/>
      <c r="F20" s="280"/>
      <c r="G20" s="280"/>
      <c r="H20" s="280"/>
      <c r="I20" s="281"/>
    </row>
    <row r="21" spans="1:9" ht="26.45" customHeight="1" x14ac:dyDescent="0.2">
      <c r="A21" s="282" t="s">
        <v>274</v>
      </c>
      <c r="B21" s="282"/>
      <c r="C21" s="282"/>
      <c r="D21" s="282"/>
      <c r="E21" s="282"/>
      <c r="F21" s="282"/>
      <c r="G21" s="29">
        <v>13</v>
      </c>
      <c r="H21" s="52">
        <v>0</v>
      </c>
      <c r="I21" s="52">
        <v>0</v>
      </c>
    </row>
    <row r="22" spans="1:9" x14ac:dyDescent="0.2">
      <c r="A22" s="277" t="s">
        <v>275</v>
      </c>
      <c r="B22" s="277"/>
      <c r="C22" s="277"/>
      <c r="D22" s="277"/>
      <c r="E22" s="277"/>
      <c r="F22" s="277"/>
      <c r="G22" s="30">
        <v>14</v>
      </c>
      <c r="H22" s="53">
        <v>0</v>
      </c>
      <c r="I22" s="53">
        <v>0</v>
      </c>
    </row>
    <row r="23" spans="1:9" x14ac:dyDescent="0.2">
      <c r="A23" s="277" t="s">
        <v>276</v>
      </c>
      <c r="B23" s="277"/>
      <c r="C23" s="277"/>
      <c r="D23" s="277"/>
      <c r="E23" s="277"/>
      <c r="F23" s="277"/>
      <c r="G23" s="30">
        <v>15</v>
      </c>
      <c r="H23" s="53">
        <v>0</v>
      </c>
      <c r="I23" s="53">
        <v>0</v>
      </c>
    </row>
    <row r="24" spans="1:9" x14ac:dyDescent="0.2">
      <c r="A24" s="277" t="s">
        <v>277</v>
      </c>
      <c r="B24" s="277"/>
      <c r="C24" s="277"/>
      <c r="D24" s="277"/>
      <c r="E24" s="277"/>
      <c r="F24" s="277"/>
      <c r="G24" s="30">
        <v>16</v>
      </c>
      <c r="H24" s="53">
        <v>0</v>
      </c>
      <c r="I24" s="53">
        <v>0</v>
      </c>
    </row>
    <row r="25" spans="1:9" x14ac:dyDescent="0.2">
      <c r="A25" s="277" t="s">
        <v>278</v>
      </c>
      <c r="B25" s="277"/>
      <c r="C25" s="277"/>
      <c r="D25" s="277"/>
      <c r="E25" s="277"/>
      <c r="F25" s="277"/>
      <c r="G25" s="30">
        <v>17</v>
      </c>
      <c r="H25" s="53">
        <v>0</v>
      </c>
      <c r="I25" s="53">
        <v>0</v>
      </c>
    </row>
    <row r="26" spans="1:9" x14ac:dyDescent="0.2">
      <c r="A26" s="277" t="s">
        <v>279</v>
      </c>
      <c r="B26" s="277"/>
      <c r="C26" s="277"/>
      <c r="D26" s="277"/>
      <c r="E26" s="277"/>
      <c r="F26" s="277"/>
      <c r="G26" s="30">
        <v>18</v>
      </c>
      <c r="H26" s="53">
        <v>0</v>
      </c>
      <c r="I26" s="53">
        <v>0</v>
      </c>
    </row>
    <row r="27" spans="1:9" ht="24" customHeight="1" x14ac:dyDescent="0.2">
      <c r="A27" s="275" t="s">
        <v>280</v>
      </c>
      <c r="B27" s="275"/>
      <c r="C27" s="275"/>
      <c r="D27" s="275"/>
      <c r="E27" s="275"/>
      <c r="F27" s="275"/>
      <c r="G27" s="31">
        <v>19</v>
      </c>
      <c r="H27" s="54">
        <f>SUM(H21:H26)</f>
        <v>0</v>
      </c>
      <c r="I27" s="54">
        <f>SUM(I21:I26)</f>
        <v>0</v>
      </c>
    </row>
    <row r="28" spans="1:9" ht="27" customHeight="1" x14ac:dyDescent="0.2">
      <c r="A28" s="277" t="s">
        <v>281</v>
      </c>
      <c r="B28" s="277"/>
      <c r="C28" s="277"/>
      <c r="D28" s="277"/>
      <c r="E28" s="277"/>
      <c r="F28" s="277"/>
      <c r="G28" s="30">
        <v>20</v>
      </c>
      <c r="H28" s="53">
        <v>0</v>
      </c>
      <c r="I28" s="53">
        <v>0</v>
      </c>
    </row>
    <row r="29" spans="1:9" x14ac:dyDescent="0.2">
      <c r="A29" s="277" t="s">
        <v>282</v>
      </c>
      <c r="B29" s="277"/>
      <c r="C29" s="277"/>
      <c r="D29" s="277"/>
      <c r="E29" s="277"/>
      <c r="F29" s="277"/>
      <c r="G29" s="30">
        <v>21</v>
      </c>
      <c r="H29" s="53">
        <v>0</v>
      </c>
      <c r="I29" s="53">
        <v>0</v>
      </c>
    </row>
    <row r="30" spans="1:9" x14ac:dyDescent="0.2">
      <c r="A30" s="277" t="s">
        <v>283</v>
      </c>
      <c r="B30" s="277"/>
      <c r="C30" s="277"/>
      <c r="D30" s="277"/>
      <c r="E30" s="277"/>
      <c r="F30" s="277"/>
      <c r="G30" s="30">
        <v>22</v>
      </c>
      <c r="H30" s="53">
        <v>0</v>
      </c>
      <c r="I30" s="53">
        <v>0</v>
      </c>
    </row>
    <row r="31" spans="1:9" x14ac:dyDescent="0.2">
      <c r="A31" s="277" t="s">
        <v>284</v>
      </c>
      <c r="B31" s="277"/>
      <c r="C31" s="277"/>
      <c r="D31" s="277"/>
      <c r="E31" s="277"/>
      <c r="F31" s="277"/>
      <c r="G31" s="30">
        <v>23</v>
      </c>
      <c r="H31" s="53">
        <v>0</v>
      </c>
      <c r="I31" s="53">
        <v>0</v>
      </c>
    </row>
    <row r="32" spans="1:9" x14ac:dyDescent="0.2">
      <c r="A32" s="277" t="s">
        <v>285</v>
      </c>
      <c r="B32" s="277"/>
      <c r="C32" s="277"/>
      <c r="D32" s="277"/>
      <c r="E32" s="277"/>
      <c r="F32" s="277"/>
      <c r="G32" s="30">
        <v>24</v>
      </c>
      <c r="H32" s="53">
        <v>0</v>
      </c>
      <c r="I32" s="53">
        <v>0</v>
      </c>
    </row>
    <row r="33" spans="1:9" ht="25.9" customHeight="1" x14ac:dyDescent="0.2">
      <c r="A33" s="275" t="s">
        <v>286</v>
      </c>
      <c r="B33" s="275"/>
      <c r="C33" s="275"/>
      <c r="D33" s="275"/>
      <c r="E33" s="275"/>
      <c r="F33" s="275"/>
      <c r="G33" s="31">
        <v>25</v>
      </c>
      <c r="H33" s="54">
        <f>SUM(H28:H32)</f>
        <v>0</v>
      </c>
      <c r="I33" s="54">
        <f>SUM(I28:I32)</f>
        <v>0</v>
      </c>
    </row>
    <row r="34" spans="1:9" ht="28.15" customHeight="1" x14ac:dyDescent="0.2">
      <c r="A34" s="273" t="s">
        <v>287</v>
      </c>
      <c r="B34" s="273"/>
      <c r="C34" s="273"/>
      <c r="D34" s="273"/>
      <c r="E34" s="273"/>
      <c r="F34" s="273"/>
      <c r="G34" s="32">
        <v>26</v>
      </c>
      <c r="H34" s="55">
        <f>H27+H33</f>
        <v>0</v>
      </c>
      <c r="I34" s="55">
        <f>I27+I33</f>
        <v>0</v>
      </c>
    </row>
    <row r="35" spans="1:9" x14ac:dyDescent="0.2">
      <c r="A35" s="279" t="s">
        <v>245</v>
      </c>
      <c r="B35" s="280"/>
      <c r="C35" s="280"/>
      <c r="D35" s="280"/>
      <c r="E35" s="280"/>
      <c r="F35" s="280"/>
      <c r="G35" s="280">
        <v>0</v>
      </c>
      <c r="H35" s="280"/>
      <c r="I35" s="281"/>
    </row>
    <row r="36" spans="1:9" x14ac:dyDescent="0.2">
      <c r="A36" s="283" t="s">
        <v>288</v>
      </c>
      <c r="B36" s="283"/>
      <c r="C36" s="283"/>
      <c r="D36" s="283"/>
      <c r="E36" s="283"/>
      <c r="F36" s="283"/>
      <c r="G36" s="29">
        <v>27</v>
      </c>
      <c r="H36" s="52">
        <v>0</v>
      </c>
      <c r="I36" s="52">
        <v>0</v>
      </c>
    </row>
    <row r="37" spans="1:9" ht="25.15" customHeight="1" x14ac:dyDescent="0.2">
      <c r="A37" s="274" t="s">
        <v>289</v>
      </c>
      <c r="B37" s="274"/>
      <c r="C37" s="274"/>
      <c r="D37" s="274"/>
      <c r="E37" s="274"/>
      <c r="F37" s="274"/>
      <c r="G37" s="30">
        <v>28</v>
      </c>
      <c r="H37" s="53">
        <v>0</v>
      </c>
      <c r="I37" s="53">
        <v>0</v>
      </c>
    </row>
    <row r="38" spans="1:9" x14ac:dyDescent="0.2">
      <c r="A38" s="274" t="s">
        <v>290</v>
      </c>
      <c r="B38" s="274"/>
      <c r="C38" s="274"/>
      <c r="D38" s="274"/>
      <c r="E38" s="274"/>
      <c r="F38" s="274"/>
      <c r="G38" s="30">
        <v>29</v>
      </c>
      <c r="H38" s="53">
        <v>0</v>
      </c>
      <c r="I38" s="53">
        <v>0</v>
      </c>
    </row>
    <row r="39" spans="1:9" x14ac:dyDescent="0.2">
      <c r="A39" s="274" t="s">
        <v>291</v>
      </c>
      <c r="B39" s="274"/>
      <c r="C39" s="274"/>
      <c r="D39" s="274"/>
      <c r="E39" s="274"/>
      <c r="F39" s="274"/>
      <c r="G39" s="30">
        <v>30</v>
      </c>
      <c r="H39" s="53">
        <v>0</v>
      </c>
      <c r="I39" s="53">
        <v>0</v>
      </c>
    </row>
    <row r="40" spans="1:9" ht="25.9" customHeight="1" x14ac:dyDescent="0.2">
      <c r="A40" s="275" t="s">
        <v>292</v>
      </c>
      <c r="B40" s="275"/>
      <c r="C40" s="275"/>
      <c r="D40" s="275"/>
      <c r="E40" s="275"/>
      <c r="F40" s="275"/>
      <c r="G40" s="31">
        <v>31</v>
      </c>
      <c r="H40" s="54">
        <f>H39+H38+H37+H36</f>
        <v>0</v>
      </c>
      <c r="I40" s="54">
        <f>I39+I38+I37+I36</f>
        <v>0</v>
      </c>
    </row>
    <row r="41" spans="1:9" ht="24.6" customHeight="1" x14ac:dyDescent="0.2">
      <c r="A41" s="274" t="s">
        <v>293</v>
      </c>
      <c r="B41" s="274"/>
      <c r="C41" s="274"/>
      <c r="D41" s="274"/>
      <c r="E41" s="274"/>
      <c r="F41" s="274"/>
      <c r="G41" s="30">
        <v>32</v>
      </c>
      <c r="H41" s="53">
        <v>0</v>
      </c>
      <c r="I41" s="53">
        <v>0</v>
      </c>
    </row>
    <row r="42" spans="1:9" x14ac:dyDescent="0.2">
      <c r="A42" s="274" t="s">
        <v>294</v>
      </c>
      <c r="B42" s="274"/>
      <c r="C42" s="274"/>
      <c r="D42" s="274"/>
      <c r="E42" s="274"/>
      <c r="F42" s="274"/>
      <c r="G42" s="30">
        <v>33</v>
      </c>
      <c r="H42" s="53">
        <v>0</v>
      </c>
      <c r="I42" s="53">
        <v>0</v>
      </c>
    </row>
    <row r="43" spans="1:9" x14ac:dyDescent="0.2">
      <c r="A43" s="274" t="s">
        <v>295</v>
      </c>
      <c r="B43" s="274"/>
      <c r="C43" s="274"/>
      <c r="D43" s="274"/>
      <c r="E43" s="274"/>
      <c r="F43" s="274"/>
      <c r="G43" s="30">
        <v>34</v>
      </c>
      <c r="H43" s="53">
        <v>0</v>
      </c>
      <c r="I43" s="53">
        <v>0</v>
      </c>
    </row>
    <row r="44" spans="1:9" ht="21" customHeight="1" x14ac:dyDescent="0.2">
      <c r="A44" s="274" t="s">
        <v>296</v>
      </c>
      <c r="B44" s="274"/>
      <c r="C44" s="274"/>
      <c r="D44" s="274"/>
      <c r="E44" s="274"/>
      <c r="F44" s="274"/>
      <c r="G44" s="30">
        <v>35</v>
      </c>
      <c r="H44" s="53">
        <v>0</v>
      </c>
      <c r="I44" s="53">
        <v>0</v>
      </c>
    </row>
    <row r="45" spans="1:9" x14ac:dyDescent="0.2">
      <c r="A45" s="274" t="s">
        <v>297</v>
      </c>
      <c r="B45" s="274"/>
      <c r="C45" s="274"/>
      <c r="D45" s="274"/>
      <c r="E45" s="274"/>
      <c r="F45" s="274"/>
      <c r="G45" s="30">
        <v>36</v>
      </c>
      <c r="H45" s="53">
        <v>0</v>
      </c>
      <c r="I45" s="53">
        <v>0</v>
      </c>
    </row>
    <row r="46" spans="1:9" ht="22.9" customHeight="1" x14ac:dyDescent="0.2">
      <c r="A46" s="275" t="s">
        <v>298</v>
      </c>
      <c r="B46" s="275"/>
      <c r="C46" s="275"/>
      <c r="D46" s="275"/>
      <c r="E46" s="275"/>
      <c r="F46" s="275"/>
      <c r="G46" s="31">
        <v>37</v>
      </c>
      <c r="H46" s="54">
        <f>H45+H44+H43+H42+H41</f>
        <v>0</v>
      </c>
      <c r="I46" s="54">
        <f>I45+I44+I43+I42+I41</f>
        <v>0</v>
      </c>
    </row>
    <row r="47" spans="1:9" ht="25.9" customHeight="1" x14ac:dyDescent="0.2">
      <c r="A47" s="276" t="s">
        <v>299</v>
      </c>
      <c r="B47" s="276"/>
      <c r="C47" s="276"/>
      <c r="D47" s="276"/>
      <c r="E47" s="276"/>
      <c r="F47" s="276"/>
      <c r="G47" s="31">
        <v>38</v>
      </c>
      <c r="H47" s="54">
        <f>H46+H40</f>
        <v>0</v>
      </c>
      <c r="I47" s="54">
        <f>I46+I40</f>
        <v>0</v>
      </c>
    </row>
    <row r="48" spans="1:9" x14ac:dyDescent="0.2">
      <c r="A48" s="277" t="s">
        <v>300</v>
      </c>
      <c r="B48" s="277"/>
      <c r="C48" s="277"/>
      <c r="D48" s="277"/>
      <c r="E48" s="277"/>
      <c r="F48" s="277"/>
      <c r="G48" s="30">
        <v>39</v>
      </c>
      <c r="H48" s="53">
        <v>0</v>
      </c>
      <c r="I48" s="53">
        <v>0</v>
      </c>
    </row>
    <row r="49" spans="1:9" ht="25.9" customHeight="1" x14ac:dyDescent="0.2">
      <c r="A49" s="276" t="s">
        <v>301</v>
      </c>
      <c r="B49" s="276"/>
      <c r="C49" s="276"/>
      <c r="D49" s="276"/>
      <c r="E49" s="276"/>
      <c r="F49" s="276"/>
      <c r="G49" s="31">
        <v>40</v>
      </c>
      <c r="H49" s="54">
        <f>H19+H34+H47+H48</f>
        <v>0</v>
      </c>
      <c r="I49" s="54">
        <f>I19+I34+I47+I48</f>
        <v>0</v>
      </c>
    </row>
    <row r="50" spans="1:9" x14ac:dyDescent="0.2">
      <c r="A50" s="278" t="s">
        <v>259</v>
      </c>
      <c r="B50" s="278"/>
      <c r="C50" s="278"/>
      <c r="D50" s="278"/>
      <c r="E50" s="278"/>
      <c r="F50" s="278"/>
      <c r="G50" s="30">
        <v>41</v>
      </c>
      <c r="H50" s="53">
        <v>0</v>
      </c>
      <c r="I50" s="53">
        <v>0</v>
      </c>
    </row>
    <row r="51" spans="1:9" ht="31.9" customHeight="1" x14ac:dyDescent="0.2">
      <c r="A51" s="273" t="s">
        <v>302</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4" zoomScale="80" zoomScaleNormal="100" zoomScaleSheetLayoutView="80" workbookViewId="0">
      <selection activeCell="AA13" sqref="AA13"/>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303</v>
      </c>
      <c r="B1" s="305"/>
      <c r="C1" s="305"/>
      <c r="D1" s="305"/>
      <c r="E1" s="305"/>
      <c r="F1" s="305"/>
      <c r="G1" s="305"/>
      <c r="H1" s="305"/>
      <c r="I1" s="305"/>
      <c r="J1" s="305"/>
      <c r="K1" s="56"/>
    </row>
    <row r="2" spans="1:23" ht="15.75" x14ac:dyDescent="0.2">
      <c r="A2" s="2"/>
      <c r="B2" s="3"/>
      <c r="C2" s="306" t="s">
        <v>304</v>
      </c>
      <c r="D2" s="306"/>
      <c r="E2" s="10">
        <v>43466</v>
      </c>
      <c r="F2" s="4" t="s">
        <v>0</v>
      </c>
      <c r="G2" s="10">
        <v>43555</v>
      </c>
      <c r="H2" s="58"/>
      <c r="I2" s="58"/>
      <c r="J2" s="58"/>
      <c r="K2" s="59"/>
      <c r="V2" s="60" t="s">
        <v>356</v>
      </c>
    </row>
    <row r="3" spans="1:23" ht="13.5" customHeight="1" thickBot="1" x14ac:dyDescent="0.25">
      <c r="A3" s="308" t="s">
        <v>305</v>
      </c>
      <c r="B3" s="309"/>
      <c r="C3" s="309"/>
      <c r="D3" s="309"/>
      <c r="E3" s="309"/>
      <c r="F3" s="309"/>
      <c r="G3" s="312" t="s">
        <v>3</v>
      </c>
      <c r="H3" s="295" t="s">
        <v>306</v>
      </c>
      <c r="I3" s="295"/>
      <c r="J3" s="295"/>
      <c r="K3" s="295"/>
      <c r="L3" s="295"/>
      <c r="M3" s="295"/>
      <c r="N3" s="295"/>
      <c r="O3" s="295"/>
      <c r="P3" s="295"/>
      <c r="Q3" s="295"/>
      <c r="R3" s="295"/>
      <c r="S3" s="295"/>
      <c r="T3" s="295"/>
      <c r="U3" s="295"/>
      <c r="V3" s="295" t="s">
        <v>307</v>
      </c>
      <c r="W3" s="297" t="s">
        <v>308</v>
      </c>
    </row>
    <row r="4" spans="1:23" ht="57" thickBot="1" x14ac:dyDescent="0.25">
      <c r="A4" s="310"/>
      <c r="B4" s="311"/>
      <c r="C4" s="311"/>
      <c r="D4" s="311"/>
      <c r="E4" s="311"/>
      <c r="F4" s="311"/>
      <c r="G4" s="313"/>
      <c r="H4" s="61" t="s">
        <v>309</v>
      </c>
      <c r="I4" s="61" t="s">
        <v>310</v>
      </c>
      <c r="J4" s="61" t="s">
        <v>311</v>
      </c>
      <c r="K4" s="61" t="s">
        <v>312</v>
      </c>
      <c r="L4" s="61" t="s">
        <v>313</v>
      </c>
      <c r="M4" s="61" t="s">
        <v>314</v>
      </c>
      <c r="N4" s="61" t="s">
        <v>315</v>
      </c>
      <c r="O4" s="61" t="s">
        <v>316</v>
      </c>
      <c r="P4" s="61" t="s">
        <v>317</v>
      </c>
      <c r="Q4" s="61" t="s">
        <v>318</v>
      </c>
      <c r="R4" s="61" t="s">
        <v>319</v>
      </c>
      <c r="S4" s="61" t="s">
        <v>320</v>
      </c>
      <c r="T4" s="61" t="s">
        <v>321</v>
      </c>
      <c r="U4" s="61" t="s">
        <v>322</v>
      </c>
      <c r="V4" s="296"/>
      <c r="W4" s="298"/>
    </row>
    <row r="5" spans="1:23" ht="22.5" x14ac:dyDescent="0.2">
      <c r="A5" s="299">
        <v>1</v>
      </c>
      <c r="B5" s="300"/>
      <c r="C5" s="300"/>
      <c r="D5" s="300"/>
      <c r="E5" s="300"/>
      <c r="F5" s="300"/>
      <c r="G5" s="5">
        <v>2</v>
      </c>
      <c r="H5" s="62" t="s">
        <v>208</v>
      </c>
      <c r="I5" s="63" t="s">
        <v>209</v>
      </c>
      <c r="J5" s="62" t="s">
        <v>357</v>
      </c>
      <c r="K5" s="63" t="s">
        <v>358</v>
      </c>
      <c r="L5" s="62" t="s">
        <v>359</v>
      </c>
      <c r="M5" s="63" t="s">
        <v>360</v>
      </c>
      <c r="N5" s="62" t="s">
        <v>361</v>
      </c>
      <c r="O5" s="63" t="s">
        <v>362</v>
      </c>
      <c r="P5" s="62" t="s">
        <v>363</v>
      </c>
      <c r="Q5" s="63" t="s">
        <v>364</v>
      </c>
      <c r="R5" s="62" t="s">
        <v>365</v>
      </c>
      <c r="S5" s="63" t="s">
        <v>366</v>
      </c>
      <c r="T5" s="62" t="s">
        <v>367</v>
      </c>
      <c r="U5" s="62" t="s">
        <v>368</v>
      </c>
      <c r="V5" s="62" t="s">
        <v>369</v>
      </c>
      <c r="W5" s="64" t="s">
        <v>370</v>
      </c>
    </row>
    <row r="6" spans="1:23" x14ac:dyDescent="0.2">
      <c r="A6" s="301" t="s">
        <v>323</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375</v>
      </c>
      <c r="B7" s="293"/>
      <c r="C7" s="293"/>
      <c r="D7" s="293"/>
      <c r="E7" s="293"/>
      <c r="F7" s="293"/>
      <c r="G7" s="6">
        <v>1</v>
      </c>
      <c r="H7" s="65">
        <v>113504000</v>
      </c>
      <c r="I7" s="65">
        <v>5385620</v>
      </c>
      <c r="J7" s="65">
        <v>7521201</v>
      </c>
      <c r="K7" s="65">
        <v>0</v>
      </c>
      <c r="L7" s="65">
        <v>0</v>
      </c>
      <c r="M7" s="65">
        <v>0</v>
      </c>
      <c r="N7" s="65">
        <v>0</v>
      </c>
      <c r="O7" s="65">
        <v>0</v>
      </c>
      <c r="P7" s="65">
        <v>0</v>
      </c>
      <c r="Q7" s="65">
        <v>0</v>
      </c>
      <c r="R7" s="65">
        <v>0</v>
      </c>
      <c r="S7" s="65">
        <v>-32806133</v>
      </c>
      <c r="T7" s="65">
        <v>1135740</v>
      </c>
      <c r="U7" s="66">
        <f>H7+I7+J7+K7-L7+M7+N7+O7+P7+Q7+R7+S7+T7</f>
        <v>94740428</v>
      </c>
      <c r="V7" s="65">
        <v>0</v>
      </c>
      <c r="W7" s="66">
        <f>U7+V7</f>
        <v>94740428</v>
      </c>
    </row>
    <row r="8" spans="1:23" x14ac:dyDescent="0.2">
      <c r="A8" s="286" t="s">
        <v>324</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325</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376</v>
      </c>
      <c r="B10" s="307"/>
      <c r="C10" s="307"/>
      <c r="D10" s="307"/>
      <c r="E10" s="307"/>
      <c r="F10" s="307"/>
      <c r="G10" s="7">
        <v>4</v>
      </c>
      <c r="H10" s="66">
        <f>H7+H8+H9</f>
        <v>113504000</v>
      </c>
      <c r="I10" s="66">
        <f t="shared" ref="I10:W10" si="2">I7+I8+I9</f>
        <v>5385620</v>
      </c>
      <c r="J10" s="66">
        <f t="shared" si="2"/>
        <v>7521201</v>
      </c>
      <c r="K10" s="66">
        <f>K7+K8+K9</f>
        <v>0</v>
      </c>
      <c r="L10" s="66">
        <f t="shared" si="2"/>
        <v>0</v>
      </c>
      <c r="M10" s="66">
        <f t="shared" si="2"/>
        <v>0</v>
      </c>
      <c r="N10" s="66">
        <f t="shared" si="2"/>
        <v>0</v>
      </c>
      <c r="O10" s="66">
        <f t="shared" si="2"/>
        <v>0</v>
      </c>
      <c r="P10" s="66">
        <f t="shared" si="2"/>
        <v>0</v>
      </c>
      <c r="Q10" s="66">
        <f t="shared" si="2"/>
        <v>0</v>
      </c>
      <c r="R10" s="66">
        <f t="shared" si="2"/>
        <v>0</v>
      </c>
      <c r="S10" s="66">
        <f t="shared" si="2"/>
        <v>-32806133</v>
      </c>
      <c r="T10" s="66">
        <f t="shared" si="2"/>
        <v>1135740</v>
      </c>
      <c r="U10" s="66">
        <f t="shared" si="2"/>
        <v>94740428</v>
      </c>
      <c r="V10" s="66">
        <f t="shared" si="2"/>
        <v>0</v>
      </c>
      <c r="W10" s="66">
        <f t="shared" si="2"/>
        <v>94740428</v>
      </c>
    </row>
    <row r="11" spans="1:23" x14ac:dyDescent="0.2">
      <c r="A11" s="286" t="s">
        <v>326</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-2941901</v>
      </c>
      <c r="U11" s="66">
        <f>H11+I11+J11+K11-L11+M11+N11+O11+P11+Q11+R11+S11+T11</f>
        <v>-2941901</v>
      </c>
      <c r="V11" s="65">
        <v>0</v>
      </c>
      <c r="W11" s="66">
        <f t="shared" ref="W11:W28" si="3">U11+V11</f>
        <v>-2941901</v>
      </c>
    </row>
    <row r="12" spans="1:23" x14ac:dyDescent="0.2">
      <c r="A12" s="286" t="s">
        <v>327</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328</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329</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330</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331</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332</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333</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334</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335</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336</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337</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338</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339</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340</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341</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342</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343</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377</v>
      </c>
      <c r="B29" s="294"/>
      <c r="C29" s="294"/>
      <c r="D29" s="294"/>
      <c r="E29" s="294"/>
      <c r="F29" s="294"/>
      <c r="G29" s="8">
        <v>23</v>
      </c>
      <c r="H29" s="68">
        <f>SUM(H10:H28)</f>
        <v>113504000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-32806133</v>
      </c>
      <c r="T29" s="68">
        <f t="shared" si="5"/>
        <v>-1806161</v>
      </c>
      <c r="U29" s="68">
        <f t="shared" si="5"/>
        <v>91798527</v>
      </c>
      <c r="V29" s="68">
        <f t="shared" si="5"/>
        <v>0</v>
      </c>
      <c r="W29" s="68">
        <f t="shared" si="5"/>
        <v>91798527</v>
      </c>
    </row>
    <row r="30" spans="1:23" x14ac:dyDescent="0.2">
      <c r="A30" s="288" t="s">
        <v>344</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345</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346</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-2941901</v>
      </c>
      <c r="U32" s="66">
        <f t="shared" si="7"/>
        <v>-2941901</v>
      </c>
      <c r="V32" s="66">
        <f t="shared" si="7"/>
        <v>0</v>
      </c>
      <c r="W32" s="66">
        <f t="shared" si="7"/>
        <v>-2941901</v>
      </c>
    </row>
    <row r="33" spans="1:23" ht="30.75" customHeight="1" x14ac:dyDescent="0.2">
      <c r="A33" s="291" t="s">
        <v>347</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88" t="s">
        <v>348</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378</v>
      </c>
      <c r="B35" s="293"/>
      <c r="C35" s="293"/>
      <c r="D35" s="293"/>
      <c r="E35" s="293"/>
      <c r="F35" s="293"/>
      <c r="G35" s="6">
        <v>27</v>
      </c>
      <c r="H35" s="65">
        <v>113504000</v>
      </c>
      <c r="I35" s="65">
        <v>5385620</v>
      </c>
      <c r="J35" s="65">
        <v>7521201</v>
      </c>
      <c r="K35" s="65">
        <v>0</v>
      </c>
      <c r="L35" s="65">
        <v>0</v>
      </c>
      <c r="M35" s="65">
        <v>0</v>
      </c>
      <c r="N35" s="65">
        <v>0</v>
      </c>
      <c r="O35" s="65">
        <v>0</v>
      </c>
      <c r="P35" s="65">
        <v>0</v>
      </c>
      <c r="Q35" s="65">
        <v>0</v>
      </c>
      <c r="R35" s="65">
        <v>0</v>
      </c>
      <c r="S35" s="65">
        <v>-31670393</v>
      </c>
      <c r="T35" s="65">
        <v>-2941901</v>
      </c>
      <c r="U35" s="69">
        <f t="shared" ref="U35:U37" si="9">H35+I35+J35+K35-L35+M35+N35+O35+P35+Q35+R35+S35+T35</f>
        <v>91798527</v>
      </c>
      <c r="V35" s="65">
        <v>0</v>
      </c>
      <c r="W35" s="69">
        <f t="shared" ref="W35:W37" si="10">U35+V35</f>
        <v>91798527</v>
      </c>
    </row>
    <row r="36" spans="1:23" x14ac:dyDescent="0.2">
      <c r="A36" s="286" t="s">
        <v>324</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325</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379</v>
      </c>
      <c r="B38" s="293"/>
      <c r="C38" s="293"/>
      <c r="D38" s="293"/>
      <c r="E38" s="293"/>
      <c r="F38" s="293"/>
      <c r="G38" s="6">
        <v>30</v>
      </c>
      <c r="H38" s="69">
        <f>H35+H36+H37</f>
        <v>113504000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-31670393</v>
      </c>
      <c r="T38" s="69">
        <f t="shared" si="11"/>
        <v>-2941901</v>
      </c>
      <c r="U38" s="69">
        <f t="shared" si="11"/>
        <v>91798527</v>
      </c>
      <c r="V38" s="69">
        <f t="shared" si="11"/>
        <v>0</v>
      </c>
      <c r="W38" s="69">
        <f t="shared" si="11"/>
        <v>91798527</v>
      </c>
    </row>
    <row r="39" spans="1:23" x14ac:dyDescent="0.2">
      <c r="A39" s="286" t="s">
        <v>326</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436543</v>
      </c>
      <c r="U39" s="69">
        <f t="shared" ref="U39:U56" si="12">H39+I39+J39+K39-L39+M39+N39+O39+P39+Q39+R39+S39+T39</f>
        <v>436543</v>
      </c>
      <c r="V39" s="65">
        <v>0</v>
      </c>
      <c r="W39" s="69">
        <f t="shared" ref="W39:W56" si="13">U39+V39</f>
        <v>436543</v>
      </c>
    </row>
    <row r="40" spans="1:23" x14ac:dyDescent="0.2">
      <c r="A40" s="286" t="s">
        <v>327</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349</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329</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330</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331</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350</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333</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334</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335</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351</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337</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352</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339</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340</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341</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342</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343</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380</v>
      </c>
      <c r="B57" s="287"/>
      <c r="C57" s="287"/>
      <c r="D57" s="287"/>
      <c r="E57" s="287"/>
      <c r="F57" s="287"/>
      <c r="G57" s="9">
        <v>49</v>
      </c>
      <c r="H57" s="70">
        <f>SUM(H38:H56)</f>
        <v>113504000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-31670393</v>
      </c>
      <c r="T57" s="70">
        <f t="shared" si="14"/>
        <v>-2505358</v>
      </c>
      <c r="U57" s="70">
        <f t="shared" si="14"/>
        <v>92235070</v>
      </c>
      <c r="V57" s="70">
        <f t="shared" si="14"/>
        <v>0</v>
      </c>
      <c r="W57" s="70">
        <f t="shared" si="14"/>
        <v>92235070</v>
      </c>
    </row>
    <row r="58" spans="1:23" x14ac:dyDescent="0.2">
      <c r="A58" s="288" t="s">
        <v>344</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353</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354</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436543</v>
      </c>
      <c r="U60" s="69">
        <f t="shared" si="16"/>
        <v>436543</v>
      </c>
      <c r="V60" s="69">
        <f t="shared" si="16"/>
        <v>0</v>
      </c>
      <c r="W60" s="69">
        <f t="shared" si="16"/>
        <v>436543</v>
      </c>
    </row>
    <row r="61" spans="1:23" ht="29.25" customHeight="1" x14ac:dyDescent="0.2">
      <c r="A61" s="285" t="s">
        <v>355</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31" workbookViewId="0">
      <selection activeCell="L49" sqref="L49"/>
    </sheetView>
  </sheetViews>
  <sheetFormatPr defaultRowHeight="12.75" x14ac:dyDescent="0.2"/>
  <sheetData>
    <row r="1" spans="1:9" x14ac:dyDescent="0.2">
      <c r="A1" s="314" t="s">
        <v>454</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249.7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2019-04-26T06:24:52Z</cp:lastPrinted>
  <dcterms:created xsi:type="dcterms:W3CDTF">2008-10-17T11:51:54Z</dcterms:created>
  <dcterms:modified xsi:type="dcterms:W3CDTF">2019-04-26T10:40:21Z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